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checkCompatibility="1"/>
  <bookViews>
    <workbookView xWindow="180" yWindow="0" windowWidth="14325" windowHeight="12495" tabRatio="968"/>
  </bookViews>
  <sheets>
    <sheet name="表紙" sheetId="39" r:id="rId1"/>
    <sheet name="利用される方に" sheetId="22" r:id="rId2"/>
    <sheet name="総目次(ページ未編集)" sheetId="24" r:id="rId3"/>
    <sheet name="細目次（ページ未編集）" sheetId="25" r:id="rId4"/>
    <sheet name="１．土地気象" sheetId="20" r:id="rId5"/>
    <sheet name="２．人口" sheetId="21" r:id="rId6"/>
    <sheet name="３．事業所" sheetId="23" r:id="rId7"/>
    <sheet name="４．農業" sheetId="26" r:id="rId8"/>
    <sheet name="５．工業" sheetId="27" r:id="rId9"/>
    <sheet name="６．商業" sheetId="28" r:id="rId10"/>
    <sheet name="７．運輸通信" sheetId="29" r:id="rId11"/>
    <sheet name="８．電気水道" sheetId="30" r:id="rId12"/>
    <sheet name="９．住宅･建設" sheetId="31" r:id="rId13"/>
    <sheet name="１０．社会福祉" sheetId="32" r:id="rId14"/>
    <sheet name="１１．保健･衛生" sheetId="33" r:id="rId15"/>
    <sheet name="１２．教育・文化" sheetId="34" r:id="rId16"/>
    <sheet name="１３．司法･警察" sheetId="35" r:id="rId17"/>
    <sheet name="１４．災害･事故" sheetId="36" r:id="rId18"/>
    <sheet name="１５．財政･租税" sheetId="37" r:id="rId19"/>
    <sheet name="１６．行政･選挙" sheetId="38" r:id="rId20"/>
    <sheet name="Sheet1" sheetId="40" r:id="rId21"/>
  </sheets>
  <definedNames>
    <definedName name="_xlnm.Print_Area" localSheetId="4">'１．土地気象'!$A$1:$S$232</definedName>
    <definedName name="_xlnm.Print_Area" localSheetId="13">'１０．社会福祉'!$A$1:$S$284</definedName>
    <definedName name="_xlnm.Print_Area" localSheetId="14">'１１．保健･衛生'!$A$1:$L$303</definedName>
    <definedName name="_xlnm.Print_Area" localSheetId="15">'１２．教育・文化'!$A$1:$AO$1030</definedName>
    <definedName name="_xlnm.Print_Area" localSheetId="16">'１３．司法･警察'!$A$1:$AO$142</definedName>
    <definedName name="_xlnm.Print_Area" localSheetId="17">'１４．災害･事故'!$A$1:$AO$270</definedName>
    <definedName name="_xlnm.Print_Area" localSheetId="18">'１５．財政･租税'!$A$1:$K$210</definedName>
    <definedName name="_xlnm.Print_Area" localSheetId="19">'１６．行政･選挙'!$A$1:$L$319</definedName>
    <definedName name="_xlnm.Print_Area" localSheetId="5">'２．人口'!$A$1:$AY$608</definedName>
    <definedName name="_xlnm.Print_Area" localSheetId="6">'３．事業所'!$A$1:$Q$376</definedName>
    <definedName name="_xlnm.Print_Area" localSheetId="7">'４．農業'!$A$1:$Q$290</definedName>
    <definedName name="_xlnm.Print_Area" localSheetId="8">'５．工業'!$A$1:$K$272</definedName>
    <definedName name="_xlnm.Print_Area" localSheetId="9">'６．商業'!$A$1:$K$136</definedName>
    <definedName name="_xlnm.Print_Area" localSheetId="10">'７．運輸通信'!$A$1:$K$229</definedName>
    <definedName name="_xlnm.Print_Area" localSheetId="11">'８．電気水道'!$A$1:$M$112</definedName>
    <definedName name="_xlnm.Print_Area" localSheetId="12">'９．住宅･建設'!$A$1:$AX$246</definedName>
    <definedName name="_xlnm.Print_Area" localSheetId="3">'細目次（ページ未編集）'!$A$1:$L$240</definedName>
    <definedName name="_xlnm.Print_Area" localSheetId="2">'総目次(ページ未編集)'!$A$1:$I$22</definedName>
    <definedName name="_xlnm.Print_Area" localSheetId="0">表紙!$A$1:$L$27</definedName>
    <definedName name="_xlnm.Print_Area" localSheetId="1">利用される方に!$B$1:$N$26</definedName>
  </definedNames>
  <calcPr calcId="162913"/>
</workbook>
</file>

<file path=xl/calcChain.xml><?xml version="1.0" encoding="utf-8"?>
<calcChain xmlns="http://schemas.openxmlformats.org/spreadsheetml/2006/main">
  <c r="E118" i="32" l="1"/>
  <c r="E117" i="32"/>
  <c r="E116" i="32"/>
  <c r="E115" i="32"/>
  <c r="E114" i="32"/>
  <c r="Q76" i="32"/>
  <c r="M76" i="32"/>
  <c r="I76" i="32"/>
  <c r="E76" i="32"/>
  <c r="I69" i="32"/>
  <c r="E69" i="32"/>
  <c r="Q68" i="32"/>
  <c r="M68" i="32"/>
  <c r="I68" i="32"/>
  <c r="E68" i="32"/>
  <c r="M66" i="21" l="1"/>
  <c r="AO58" i="21" l="1"/>
  <c r="AO56" i="21"/>
  <c r="AO57" i="21"/>
  <c r="AM37" i="21"/>
  <c r="AM38" i="21"/>
  <c r="AM39" i="21"/>
  <c r="AM40" i="21"/>
  <c r="AM41" i="21"/>
  <c r="AM42" i="21"/>
  <c r="AM44" i="21"/>
  <c r="AM59" i="21"/>
  <c r="AQ90" i="21" l="1"/>
  <c r="AQ89" i="21"/>
  <c r="AQ88" i="21"/>
  <c r="AQ87" i="21"/>
  <c r="AQ86" i="21"/>
  <c r="O90" i="21"/>
  <c r="O89" i="21"/>
  <c r="O88" i="21"/>
  <c r="O87" i="21"/>
  <c r="O86" i="21"/>
  <c r="AH160" i="21" l="1"/>
  <c r="AH159" i="21"/>
  <c r="AH158" i="21"/>
  <c r="AH157" i="21"/>
  <c r="AH156" i="21"/>
  <c r="AH155" i="21"/>
  <c r="AH154" i="21"/>
  <c r="AH153" i="21"/>
  <c r="AH152" i="21"/>
  <c r="AH151" i="21"/>
  <c r="AH150" i="21"/>
  <c r="AD160" i="21"/>
  <c r="AD159" i="21"/>
  <c r="AD158" i="21"/>
  <c r="AD157" i="21"/>
  <c r="AD156" i="21"/>
  <c r="AD155" i="21"/>
  <c r="AD154" i="21"/>
  <c r="AD153" i="21"/>
  <c r="AD152" i="21"/>
  <c r="AD151" i="21"/>
  <c r="AD150" i="21"/>
  <c r="AV59" i="21"/>
  <c r="AO59" i="21"/>
  <c r="AB267" i="21" l="1"/>
  <c r="AB265" i="21"/>
  <c r="AB264" i="21"/>
  <c r="AB263" i="21"/>
  <c r="AB262" i="21"/>
  <c r="AB261" i="21"/>
  <c r="AB260" i="21"/>
  <c r="AB259" i="21"/>
  <c r="AB258" i="21"/>
  <c r="AB257" i="21"/>
  <c r="AB256" i="21"/>
  <c r="AB255" i="21"/>
  <c r="AB254" i="21"/>
  <c r="AB253" i="21"/>
  <c r="AB252" i="21"/>
  <c r="AB251" i="21"/>
  <c r="AB249" i="21"/>
  <c r="AB248" i="21"/>
  <c r="AB247" i="21"/>
  <c r="AB246" i="21"/>
  <c r="AB244" i="21"/>
  <c r="AB243" i="21"/>
  <c r="AB242" i="21"/>
  <c r="AB241" i="21"/>
  <c r="R195" i="21"/>
  <c r="R193" i="21"/>
  <c r="R191" i="21"/>
  <c r="R190" i="21"/>
  <c r="R189" i="21"/>
  <c r="R188" i="21"/>
  <c r="R187" i="21"/>
  <c r="R185" i="21"/>
  <c r="R184" i="21"/>
  <c r="R183" i="21"/>
  <c r="R182" i="21"/>
  <c r="R181" i="21"/>
  <c r="R179" i="21"/>
  <c r="R178" i="21"/>
  <c r="R177" i="21"/>
  <c r="R176" i="21"/>
  <c r="R175" i="21"/>
  <c r="R173" i="21"/>
  <c r="R172" i="21"/>
  <c r="R171" i="21"/>
  <c r="R170" i="21"/>
  <c r="N193" i="21"/>
  <c r="N187" i="21"/>
  <c r="AH149" i="21"/>
  <c r="AD149" i="21"/>
  <c r="AH148" i="21"/>
  <c r="AD148" i="21"/>
  <c r="AH147" i="21"/>
  <c r="AD147" i="21"/>
  <c r="AH146" i="21"/>
  <c r="AD146" i="21"/>
  <c r="AH145" i="21"/>
  <c r="AD145" i="21"/>
  <c r="AH144" i="21"/>
  <c r="AD144" i="21"/>
  <c r="AH143" i="21"/>
  <c r="AD143" i="21"/>
  <c r="AH142" i="21"/>
  <c r="AD142" i="21"/>
  <c r="AH141" i="21"/>
  <c r="AD141" i="21"/>
  <c r="AH140" i="21"/>
  <c r="AD140" i="21"/>
  <c r="AH139" i="21"/>
  <c r="AD139" i="21"/>
  <c r="AV58" i="21"/>
  <c r="AM58" i="21"/>
  <c r="J147" i="33" l="1"/>
  <c r="I147" i="33"/>
  <c r="H147" i="33"/>
  <c r="G147" i="33"/>
  <c r="F147" i="33"/>
  <c r="F144" i="33"/>
  <c r="J141" i="33"/>
  <c r="I141" i="33"/>
  <c r="H141" i="33"/>
  <c r="G141" i="33"/>
  <c r="F141" i="33"/>
  <c r="J138" i="33"/>
  <c r="I138" i="33"/>
  <c r="H138" i="33"/>
  <c r="G138" i="33"/>
  <c r="F138" i="33"/>
  <c r="I135" i="33"/>
  <c r="H135" i="33"/>
  <c r="G135" i="33"/>
  <c r="F135" i="33"/>
  <c r="J128" i="33"/>
  <c r="I128" i="33"/>
  <c r="H128" i="33"/>
  <c r="J125" i="33"/>
  <c r="I125" i="33"/>
  <c r="H125" i="33"/>
  <c r="G125" i="33"/>
  <c r="F125" i="33"/>
  <c r="J122" i="33"/>
  <c r="J119" i="33"/>
  <c r="I119" i="33"/>
  <c r="H119" i="33"/>
  <c r="I116" i="33"/>
  <c r="H116" i="33"/>
  <c r="G116" i="33"/>
  <c r="F116" i="33"/>
  <c r="J113" i="33"/>
  <c r="I113" i="33"/>
  <c r="H113" i="33"/>
  <c r="G113" i="33"/>
  <c r="F113" i="33"/>
  <c r="J110" i="33"/>
  <c r="I110" i="33"/>
  <c r="H110" i="33"/>
  <c r="G110" i="33"/>
  <c r="F110" i="33"/>
  <c r="J107" i="33"/>
  <c r="I107" i="33"/>
  <c r="H107" i="33"/>
  <c r="G107" i="33"/>
  <c r="F107" i="33"/>
  <c r="F104" i="33"/>
  <c r="F101" i="33"/>
  <c r="J98" i="33"/>
  <c r="I98" i="33"/>
  <c r="H98" i="33"/>
  <c r="G98" i="33"/>
  <c r="F98" i="33"/>
  <c r="J95" i="33"/>
  <c r="I95" i="33"/>
  <c r="H95" i="33"/>
  <c r="G95" i="33"/>
  <c r="F95" i="33"/>
  <c r="J92" i="33"/>
  <c r="I92" i="33"/>
  <c r="H92" i="33"/>
  <c r="G92" i="33"/>
  <c r="F92" i="33"/>
  <c r="J89" i="33"/>
  <c r="I89" i="33"/>
  <c r="H89" i="33"/>
  <c r="G89" i="33"/>
  <c r="F89" i="33"/>
  <c r="I86" i="33"/>
  <c r="H86" i="33"/>
  <c r="G86" i="33"/>
  <c r="F86" i="33"/>
  <c r="J83" i="33"/>
  <c r="I83" i="33"/>
  <c r="H83" i="33"/>
  <c r="G83" i="33"/>
  <c r="F83" i="33"/>
  <c r="J80" i="33"/>
  <c r="I80" i="33"/>
  <c r="H80" i="33"/>
  <c r="G80" i="33"/>
  <c r="F80" i="33"/>
  <c r="F77" i="33"/>
  <c r="AH830" i="34" l="1"/>
  <c r="S830" i="34"/>
  <c r="N830" i="34"/>
  <c r="AH829" i="34"/>
  <c r="AC829" i="34"/>
  <c r="X829" i="34"/>
  <c r="S829" i="34"/>
  <c r="N829" i="34"/>
  <c r="AH823" i="34"/>
  <c r="AC823" i="34"/>
  <c r="X823" i="34"/>
  <c r="S823" i="34"/>
  <c r="N823" i="34"/>
  <c r="AH822" i="34"/>
  <c r="AC822" i="34"/>
  <c r="X822" i="34"/>
  <c r="S822" i="34"/>
  <c r="N822" i="34"/>
  <c r="AH817" i="34"/>
  <c r="AC817" i="34"/>
  <c r="X817" i="34"/>
  <c r="S817" i="34"/>
  <c r="N817" i="34"/>
  <c r="AH816" i="34"/>
  <c r="AC816" i="34"/>
  <c r="X816" i="34"/>
  <c r="S816" i="34"/>
  <c r="N816" i="34"/>
  <c r="AH811" i="34"/>
  <c r="AC811" i="34"/>
  <c r="X811" i="34"/>
  <c r="S811" i="34"/>
  <c r="N811" i="34"/>
  <c r="AH810" i="34"/>
  <c r="AC810" i="34"/>
  <c r="X810" i="34"/>
  <c r="S810" i="34"/>
  <c r="N810" i="34"/>
  <c r="E203" i="32"/>
  <c r="E202" i="32"/>
  <c r="E201" i="32"/>
  <c r="E200" i="32"/>
  <c r="E199" i="32"/>
  <c r="R191" i="32"/>
  <c r="R190" i="32"/>
  <c r="R189" i="32"/>
  <c r="R188" i="32"/>
  <c r="R187" i="32"/>
  <c r="E88" i="32"/>
  <c r="C88" i="32"/>
  <c r="E87" i="32"/>
  <c r="C87" i="32"/>
  <c r="E86" i="32"/>
  <c r="C86" i="32"/>
  <c r="E85" i="32"/>
  <c r="C85" i="32"/>
  <c r="E84" i="32"/>
  <c r="C84" i="32"/>
  <c r="Q80" i="32"/>
  <c r="O80" i="32"/>
  <c r="M80" i="32"/>
  <c r="K80" i="32"/>
  <c r="I80" i="32"/>
  <c r="G80" i="32"/>
  <c r="E80" i="32"/>
  <c r="C80" i="32"/>
  <c r="Q79" i="32"/>
  <c r="O79" i="32"/>
  <c r="M79" i="32"/>
  <c r="K79" i="32"/>
  <c r="I79" i="32"/>
  <c r="G79" i="32"/>
  <c r="E79" i="32"/>
  <c r="C79" i="32"/>
  <c r="Q78" i="32"/>
  <c r="O78" i="32"/>
  <c r="M78" i="32"/>
  <c r="K78" i="32"/>
  <c r="I78" i="32"/>
  <c r="G78" i="32"/>
  <c r="E78" i="32"/>
  <c r="C78" i="32"/>
  <c r="Q77" i="32"/>
  <c r="O77" i="32"/>
  <c r="M77" i="32"/>
  <c r="K77" i="32"/>
  <c r="I77" i="32"/>
  <c r="G77" i="32"/>
  <c r="E77" i="32"/>
  <c r="C77" i="32"/>
  <c r="O76" i="32"/>
  <c r="K76" i="32"/>
  <c r="G76" i="32"/>
  <c r="C76" i="32"/>
  <c r="Q72" i="32"/>
  <c r="O72" i="32"/>
  <c r="M72" i="32"/>
  <c r="K72" i="32"/>
  <c r="I72" i="32"/>
  <c r="G72" i="32"/>
  <c r="E72" i="32"/>
  <c r="C72" i="32"/>
  <c r="Q71" i="32"/>
  <c r="O71" i="32"/>
  <c r="M71" i="32"/>
  <c r="K71" i="32"/>
  <c r="I71" i="32"/>
  <c r="G71" i="32"/>
  <c r="E71" i="32"/>
  <c r="C71" i="32"/>
  <c r="Q70" i="32"/>
  <c r="O70" i="32"/>
  <c r="M70" i="32"/>
  <c r="K70" i="32"/>
  <c r="I70" i="32"/>
  <c r="G70" i="32"/>
  <c r="E70" i="32"/>
  <c r="C70" i="32"/>
  <c r="Q69" i="32"/>
  <c r="O69" i="32"/>
  <c r="M69" i="32"/>
  <c r="K69" i="32"/>
  <c r="G69" i="32"/>
  <c r="C69" i="32"/>
  <c r="O68" i="32"/>
  <c r="K68" i="32"/>
  <c r="G68" i="32"/>
  <c r="C68" i="32"/>
  <c r="P57" i="32"/>
  <c r="N57" i="32"/>
  <c r="L57" i="32"/>
  <c r="P56" i="32"/>
  <c r="N56" i="32"/>
  <c r="L56" i="32"/>
  <c r="P55" i="32"/>
  <c r="N55" i="32"/>
  <c r="L55" i="32"/>
  <c r="P54" i="32"/>
  <c r="N54" i="32"/>
  <c r="L54" i="32"/>
  <c r="P53" i="32"/>
  <c r="N53" i="32"/>
  <c r="L53" i="32"/>
  <c r="O46" i="32"/>
  <c r="I46" i="32"/>
  <c r="O45" i="32"/>
  <c r="I45" i="32"/>
  <c r="O44" i="32"/>
  <c r="I44" i="32"/>
  <c r="O43" i="32"/>
  <c r="I43" i="32"/>
  <c r="O42" i="32"/>
  <c r="I42" i="32"/>
  <c r="D173" i="29"/>
  <c r="D171" i="29"/>
  <c r="D169" i="29"/>
  <c r="D167" i="29"/>
  <c r="D165" i="29"/>
  <c r="D163" i="29"/>
  <c r="O88" i="26"/>
  <c r="O86" i="26"/>
  <c r="AH138" i="21"/>
  <c r="AD138" i="21"/>
  <c r="AH137" i="21"/>
  <c r="AD137" i="21"/>
  <c r="AH136" i="21"/>
  <c r="AD136" i="21"/>
  <c r="AH135" i="21"/>
  <c r="AD135" i="21"/>
  <c r="AH134" i="21"/>
  <c r="AD134" i="21"/>
  <c r="AH133" i="21"/>
  <c r="AD133" i="21"/>
  <c r="AH132" i="21"/>
  <c r="AD132" i="21"/>
  <c r="AD131" i="21"/>
  <c r="AD130" i="21"/>
  <c r="AD129" i="21"/>
  <c r="AH128" i="21"/>
  <c r="AD128" i="21"/>
  <c r="AH122" i="21"/>
  <c r="AD122" i="21"/>
  <c r="S57" i="21"/>
  <c r="M57" i="21"/>
  <c r="P57" i="21" s="1"/>
  <c r="S56" i="21"/>
  <c r="M56" i="21"/>
  <c r="P56" i="21" s="1"/>
  <c r="AO54" i="21"/>
  <c r="S54" i="21"/>
  <c r="M54" i="21"/>
  <c r="P54" i="21" s="1"/>
  <c r="AO53" i="21"/>
  <c r="S53" i="21"/>
  <c r="AM53" i="21" s="1"/>
  <c r="M53" i="21"/>
  <c r="P53" i="21" s="1"/>
  <c r="AO52" i="21"/>
  <c r="S52" i="21"/>
  <c r="M52" i="21"/>
  <c r="P52" i="21" s="1"/>
  <c r="AO51" i="21"/>
  <c r="S51" i="21"/>
  <c r="M51" i="21"/>
  <c r="P51" i="21" s="1"/>
  <c r="AO50" i="21"/>
  <c r="S50" i="21"/>
  <c r="M50" i="21"/>
  <c r="P50" i="21" s="1"/>
  <c r="AO48" i="21"/>
  <c r="S48" i="21"/>
  <c r="AM48" i="21" s="1"/>
  <c r="M48" i="21"/>
  <c r="P48" i="21" s="1"/>
  <c r="AO47" i="21"/>
  <c r="S47" i="21"/>
  <c r="M47" i="21"/>
  <c r="P47" i="21" s="1"/>
  <c r="AO46" i="21"/>
  <c r="S46" i="21"/>
  <c r="AM46" i="21" s="1"/>
  <c r="M46" i="21"/>
  <c r="P46" i="21" s="1"/>
  <c r="AO45" i="21"/>
  <c r="S45" i="21"/>
  <c r="M45" i="21"/>
  <c r="P45" i="21" s="1"/>
  <c r="AO44" i="21"/>
  <c r="M44" i="21"/>
  <c r="P44" i="21" s="1"/>
  <c r="AO42" i="21"/>
  <c r="M42" i="21"/>
  <c r="P42" i="21" s="1"/>
  <c r="AO41" i="21"/>
  <c r="M41" i="21"/>
  <c r="P41" i="21" s="1"/>
  <c r="AO40" i="21"/>
  <c r="M40" i="21"/>
  <c r="P40" i="21" s="1"/>
  <c r="AO39" i="21"/>
  <c r="M39" i="21"/>
  <c r="P39" i="21" s="1"/>
  <c r="AO38" i="21"/>
  <c r="M38" i="21"/>
  <c r="P38" i="21" s="1"/>
  <c r="AO37" i="21"/>
  <c r="AV45" i="21" l="1"/>
  <c r="AM45" i="21"/>
  <c r="AV47" i="21"/>
  <c r="AM47" i="21"/>
  <c r="AV50" i="21"/>
  <c r="AM50" i="21"/>
  <c r="AV52" i="21"/>
  <c r="AM52" i="21"/>
  <c r="AV54" i="21"/>
  <c r="AM54" i="21"/>
  <c r="AV51" i="21"/>
  <c r="AM51" i="21"/>
  <c r="AV56" i="21"/>
  <c r="AM56" i="21"/>
  <c r="AV57" i="21"/>
  <c r="AM57" i="21"/>
  <c r="I188" i="26"/>
  <c r="AE42" i="21"/>
  <c r="AI42" i="21" s="1"/>
  <c r="AE38" i="21"/>
  <c r="AI38" i="21" s="1"/>
  <c r="AE40" i="21"/>
  <c r="AI40" i="21" s="1"/>
  <c r="AE46" i="21"/>
  <c r="AI46" i="21" s="1"/>
  <c r="AE39" i="21"/>
  <c r="AI39" i="21" s="1"/>
  <c r="AE44" i="21"/>
  <c r="AI44" i="21" s="1"/>
  <c r="AE48" i="21"/>
  <c r="AI48" i="21" s="1"/>
  <c r="AE53" i="21"/>
  <c r="AI53" i="21" s="1"/>
  <c r="AE41" i="21"/>
  <c r="AI41" i="21" s="1"/>
  <c r="AE45" i="21"/>
  <c r="AI45" i="21" s="1"/>
  <c r="AV46" i="21"/>
  <c r="AE47" i="21"/>
  <c r="AI47" i="21" s="1"/>
  <c r="AV48" i="21"/>
  <c r="AE50" i="21"/>
  <c r="AI50" i="21" s="1"/>
  <c r="AE51" i="21"/>
  <c r="AI51" i="21" s="1"/>
  <c r="AE52" i="21"/>
  <c r="AI52" i="21" s="1"/>
  <c r="AV53" i="21"/>
  <c r="AE54" i="21"/>
  <c r="AI54" i="21" s="1"/>
  <c r="AE56" i="21"/>
  <c r="AI56" i="21" s="1"/>
  <c r="AE57" i="21"/>
  <c r="AI57" i="21" s="1"/>
  <c r="S833" i="34"/>
  <c r="N834" i="34"/>
  <c r="AH834" i="34"/>
  <c r="N833" i="34"/>
  <c r="AH833" i="34"/>
  <c r="AC834" i="34"/>
  <c r="X833" i="34"/>
  <c r="S834" i="34"/>
  <c r="AC833" i="34"/>
  <c r="X834" i="34"/>
</calcChain>
</file>

<file path=xl/sharedStrings.xml><?xml version="1.0" encoding="utf-8"?>
<sst xmlns="http://schemas.openxmlformats.org/spreadsheetml/2006/main" count="9971" uniqueCount="3907">
  <si>
    <t>地区名</t>
    <rPh sb="0" eb="3">
      <t>チクメイ</t>
    </rPh>
    <phoneticPr fontId="2"/>
  </si>
  <si>
    <t>総数</t>
    <rPh sb="0" eb="2">
      <t>ソウスウ</t>
    </rPh>
    <phoneticPr fontId="2"/>
  </si>
  <si>
    <t>世帯数</t>
    <rPh sb="0" eb="3">
      <t>セタイスウ</t>
    </rPh>
    <phoneticPr fontId="2"/>
  </si>
  <si>
    <t>計</t>
    <rPh sb="0" eb="1">
      <t>ケイ</t>
    </rPh>
    <phoneticPr fontId="2"/>
  </si>
  <si>
    <t>男</t>
    <rPh sb="0" eb="1">
      <t>オトコ</t>
    </rPh>
    <phoneticPr fontId="2"/>
  </si>
  <si>
    <t>女</t>
    <rPh sb="0" eb="1">
      <t>オンナ</t>
    </rPh>
    <phoneticPr fontId="2"/>
  </si>
  <si>
    <t>総地積</t>
    <rPh sb="0" eb="1">
      <t>ソウ</t>
    </rPh>
    <rPh sb="1" eb="3">
      <t>チセキ</t>
    </rPh>
    <phoneticPr fontId="2"/>
  </si>
  <si>
    <t>田</t>
    <rPh sb="0" eb="1">
      <t>タ</t>
    </rPh>
    <phoneticPr fontId="2"/>
  </si>
  <si>
    <t>畑</t>
    <rPh sb="0" eb="1">
      <t>ハタケ</t>
    </rPh>
    <phoneticPr fontId="2"/>
  </si>
  <si>
    <t>宅地</t>
    <rPh sb="0" eb="2">
      <t>タクチ</t>
    </rPh>
    <phoneticPr fontId="2"/>
  </si>
  <si>
    <t>池沼</t>
    <rPh sb="0" eb="1">
      <t>イケ</t>
    </rPh>
    <rPh sb="1" eb="2">
      <t>ヌマ</t>
    </rPh>
    <phoneticPr fontId="2"/>
  </si>
  <si>
    <t>山林</t>
    <rPh sb="0" eb="2">
      <t>サンリン</t>
    </rPh>
    <phoneticPr fontId="2"/>
  </si>
  <si>
    <t>原野</t>
    <rPh sb="0" eb="2">
      <t>ゲンヤ</t>
    </rPh>
    <phoneticPr fontId="2"/>
  </si>
  <si>
    <t>雑種地</t>
    <rPh sb="0" eb="2">
      <t>ザッシュ</t>
    </rPh>
    <rPh sb="2" eb="3">
      <t>チ</t>
    </rPh>
    <phoneticPr fontId="2"/>
  </si>
  <si>
    <t>その他</t>
    <rPh sb="2" eb="3">
      <t>タ</t>
    </rPh>
    <phoneticPr fontId="2"/>
  </si>
  <si>
    <t>国有林</t>
    <rPh sb="0" eb="3">
      <t>コクユウリン</t>
    </rPh>
    <phoneticPr fontId="2"/>
  </si>
  <si>
    <t>県営林</t>
    <rPh sb="0" eb="1">
      <t>ケン</t>
    </rPh>
    <rPh sb="1" eb="3">
      <t>エイリン</t>
    </rPh>
    <phoneticPr fontId="2"/>
  </si>
  <si>
    <t>公有林</t>
    <rPh sb="0" eb="3">
      <t>コウユウリン</t>
    </rPh>
    <phoneticPr fontId="2"/>
  </si>
  <si>
    <t>社寺有林</t>
    <rPh sb="0" eb="2">
      <t>シャジ</t>
    </rPh>
    <rPh sb="2" eb="3">
      <t>ユウ</t>
    </rPh>
    <rPh sb="3" eb="4">
      <t>リン</t>
    </rPh>
    <phoneticPr fontId="2"/>
  </si>
  <si>
    <t>私有林</t>
    <rPh sb="0" eb="3">
      <t>シユウリン</t>
    </rPh>
    <phoneticPr fontId="2"/>
  </si>
  <si>
    <t>針葉樹林</t>
    <rPh sb="0" eb="3">
      <t>シンヨウジュ</t>
    </rPh>
    <rPh sb="3" eb="4">
      <t>ハヤシ</t>
    </rPh>
    <phoneticPr fontId="2"/>
  </si>
  <si>
    <t>広葉樹林</t>
    <rPh sb="0" eb="2">
      <t>コウヨウ</t>
    </rPh>
    <rPh sb="2" eb="4">
      <t>ジュリン</t>
    </rPh>
    <phoneticPr fontId="2"/>
  </si>
  <si>
    <t>竹林</t>
    <rPh sb="0" eb="2">
      <t>チクリン</t>
    </rPh>
    <phoneticPr fontId="2"/>
  </si>
  <si>
    <t>無立木地</t>
    <rPh sb="0" eb="1">
      <t>ム</t>
    </rPh>
    <rPh sb="1" eb="2">
      <t>タ</t>
    </rPh>
    <rPh sb="2" eb="3">
      <t>キ</t>
    </rPh>
    <rPh sb="3" eb="4">
      <t>チ</t>
    </rPh>
    <phoneticPr fontId="2"/>
  </si>
  <si>
    <t>国　有　林</t>
    <rPh sb="0" eb="1">
      <t>クニ</t>
    </rPh>
    <rPh sb="2" eb="3">
      <t>ユウ</t>
    </rPh>
    <rPh sb="4" eb="5">
      <t>ハヤシ</t>
    </rPh>
    <phoneticPr fontId="2"/>
  </si>
  <si>
    <t>民　有　林</t>
    <rPh sb="0" eb="1">
      <t>タミ</t>
    </rPh>
    <rPh sb="2" eb="3">
      <t>ユウ</t>
    </rPh>
    <rPh sb="4" eb="5">
      <t>ハヤシ</t>
    </rPh>
    <phoneticPr fontId="2"/>
  </si>
  <si>
    <t>人工林</t>
    <rPh sb="0" eb="3">
      <t>ジンコウリン</t>
    </rPh>
    <phoneticPr fontId="2"/>
  </si>
  <si>
    <t>天然林</t>
    <rPh sb="0" eb="3">
      <t>テンネンリン</t>
    </rPh>
    <phoneticPr fontId="2"/>
  </si>
  <si>
    <t>天然</t>
    <rPh sb="0" eb="2">
      <t>テンネン</t>
    </rPh>
    <phoneticPr fontId="2"/>
  </si>
  <si>
    <t>件数</t>
    <rPh sb="0" eb="2">
      <t>ケンスウ</t>
    </rPh>
    <phoneticPr fontId="2"/>
  </si>
  <si>
    <t>面積</t>
    <rPh sb="0" eb="2">
      <t>メンセキ</t>
    </rPh>
    <phoneticPr fontId="2"/>
  </si>
  <si>
    <t>平均</t>
    <rPh sb="0" eb="2">
      <t>ヘイキン</t>
    </rPh>
    <phoneticPr fontId="2"/>
  </si>
  <si>
    <t>最大</t>
    <rPh sb="0" eb="2">
      <t>サイダイ</t>
    </rPh>
    <phoneticPr fontId="2"/>
  </si>
  <si>
    <t>　　　　 　2月</t>
    <rPh sb="7" eb="8">
      <t>ガツ</t>
    </rPh>
    <phoneticPr fontId="2"/>
  </si>
  <si>
    <t>　　　　 　3月</t>
    <rPh sb="7" eb="8">
      <t>ガツ</t>
    </rPh>
    <phoneticPr fontId="2"/>
  </si>
  <si>
    <t>　　　　 　4月</t>
    <rPh sb="7" eb="8">
      <t>ガツ</t>
    </rPh>
    <phoneticPr fontId="2"/>
  </si>
  <si>
    <t>　　　　 　5月</t>
    <rPh sb="7" eb="8">
      <t>ガツ</t>
    </rPh>
    <phoneticPr fontId="2"/>
  </si>
  <si>
    <t>　　　　 　6月</t>
    <rPh sb="7" eb="8">
      <t>ガツ</t>
    </rPh>
    <phoneticPr fontId="2"/>
  </si>
  <si>
    <t>　　　　 　7月</t>
    <rPh sb="7" eb="8">
      <t>ガツ</t>
    </rPh>
    <phoneticPr fontId="2"/>
  </si>
  <si>
    <t>　　　　 　8月</t>
    <rPh sb="7" eb="8">
      <t>ガツ</t>
    </rPh>
    <phoneticPr fontId="2"/>
  </si>
  <si>
    <t>　　　　 　9月</t>
    <rPh sb="7" eb="8">
      <t>ガツ</t>
    </rPh>
    <phoneticPr fontId="2"/>
  </si>
  <si>
    <t>　　 　 　10月</t>
    <rPh sb="8" eb="9">
      <t>ガツ</t>
    </rPh>
    <phoneticPr fontId="2"/>
  </si>
  <si>
    <t>　　　　　11月</t>
    <rPh sb="7" eb="8">
      <t>ガツ</t>
    </rPh>
    <phoneticPr fontId="2"/>
  </si>
  <si>
    <t>　　　　　12月</t>
    <rPh sb="7" eb="8">
      <t>ガツ</t>
    </rPh>
    <phoneticPr fontId="2"/>
  </si>
  <si>
    <t>１月</t>
    <rPh sb="1" eb="2">
      <t>ガツ</t>
    </rPh>
    <phoneticPr fontId="2"/>
  </si>
  <si>
    <t>２月</t>
  </si>
  <si>
    <t>３月</t>
  </si>
  <si>
    <t>４月</t>
  </si>
  <si>
    <t>５月</t>
  </si>
  <si>
    <t>６月</t>
  </si>
  <si>
    <t>７月</t>
  </si>
  <si>
    <t>８月</t>
  </si>
  <si>
    <t>９月</t>
  </si>
  <si>
    <t>年次</t>
    <rPh sb="0" eb="2">
      <t>ネンジ</t>
    </rPh>
    <phoneticPr fontId="2"/>
  </si>
  <si>
    <t>11月</t>
    <rPh sb="2" eb="3">
      <t>ツキ</t>
    </rPh>
    <phoneticPr fontId="2"/>
  </si>
  <si>
    <t>　　　</t>
    <phoneticPr fontId="2"/>
  </si>
  <si>
    <t>５　条</t>
    <rPh sb="2" eb="3">
      <t>ジョウ</t>
    </rPh>
    <phoneticPr fontId="2"/>
  </si>
  <si>
    <t>４　条</t>
    <rPh sb="2" eb="3">
      <t>ジョウ</t>
    </rPh>
    <phoneticPr fontId="2"/>
  </si>
  <si>
    <t>年　間</t>
    <rPh sb="0" eb="1">
      <t>トシ</t>
    </rPh>
    <rPh sb="2" eb="3">
      <t>アイダ</t>
    </rPh>
    <phoneticPr fontId="2"/>
  </si>
  <si>
    <t>総数</t>
    <rPh sb="0" eb="1">
      <t>フサ</t>
    </rPh>
    <rPh sb="1" eb="2">
      <t>カズ</t>
    </rPh>
    <phoneticPr fontId="2"/>
  </si>
  <si>
    <t>針広混交林</t>
    <rPh sb="0" eb="1">
      <t>ハリ</t>
    </rPh>
    <rPh sb="1" eb="2">
      <t>ヒロ</t>
    </rPh>
    <rPh sb="2" eb="3">
      <t>コン</t>
    </rPh>
    <rPh sb="3" eb="4">
      <t>コウ</t>
    </rPh>
    <rPh sb="4" eb="5">
      <t>バヤシ</t>
    </rPh>
    <phoneticPr fontId="2"/>
  </si>
  <si>
    <t>人工</t>
    <rPh sb="0" eb="2">
      <t>ジンコウ</t>
    </rPh>
    <phoneticPr fontId="2"/>
  </si>
  <si>
    <t>東　　　　経</t>
    <rPh sb="0" eb="1">
      <t>ヒガシ</t>
    </rPh>
    <rPh sb="5" eb="6">
      <t>ヘ</t>
    </rPh>
    <phoneticPr fontId="2"/>
  </si>
  <si>
    <t>北　　　　緯</t>
    <rPh sb="0" eb="1">
      <t>キタ</t>
    </rPh>
    <rPh sb="5" eb="6">
      <t>ヨコイト</t>
    </rPh>
    <phoneticPr fontId="2"/>
  </si>
  <si>
    <t>　野崎村の一部を編入</t>
    <rPh sb="1" eb="3">
      <t>ノザキ</t>
    </rPh>
    <rPh sb="3" eb="4">
      <t>ムラ</t>
    </rPh>
    <rPh sb="5" eb="7">
      <t>イチブ</t>
    </rPh>
    <rPh sb="8" eb="10">
      <t>ヘンニュウ</t>
    </rPh>
    <phoneticPr fontId="2"/>
  </si>
  <si>
    <t>　西那須野町の一部を編入</t>
    <rPh sb="1" eb="6">
      <t>ニシナスノマチ</t>
    </rPh>
    <rPh sb="7" eb="9">
      <t>イチブ</t>
    </rPh>
    <rPh sb="10" eb="12">
      <t>ヘンニュウ</t>
    </rPh>
    <phoneticPr fontId="2"/>
  </si>
  <si>
    <t>　佐久山町の全部を編入</t>
    <rPh sb="1" eb="3">
      <t>サク</t>
    </rPh>
    <rPh sb="3" eb="4">
      <t>ヤマ</t>
    </rPh>
    <rPh sb="4" eb="5">
      <t>マチ</t>
    </rPh>
    <rPh sb="6" eb="8">
      <t>ゼンブ</t>
    </rPh>
    <rPh sb="9" eb="11">
      <t>ヘンニュウ</t>
    </rPh>
    <phoneticPr fontId="2"/>
  </si>
  <si>
    <t>　湯津上村の一部を編入</t>
    <rPh sb="1" eb="2">
      <t>ユ</t>
    </rPh>
    <rPh sb="2" eb="3">
      <t>ツ</t>
    </rPh>
    <rPh sb="3" eb="4">
      <t>カミ</t>
    </rPh>
    <rPh sb="4" eb="5">
      <t>ムラ</t>
    </rPh>
    <rPh sb="6" eb="8">
      <t>イチブ</t>
    </rPh>
    <rPh sb="9" eb="11">
      <t>ヘンニュウ</t>
    </rPh>
    <phoneticPr fontId="2"/>
  </si>
  <si>
    <t>　湯津上村の一部を編入、大田原市の一部を湯津上村に編入</t>
    <rPh sb="1" eb="2">
      <t>ユ</t>
    </rPh>
    <rPh sb="2" eb="3">
      <t>ツ</t>
    </rPh>
    <rPh sb="3" eb="4">
      <t>カミ</t>
    </rPh>
    <rPh sb="4" eb="5">
      <t>ムラ</t>
    </rPh>
    <rPh sb="6" eb="8">
      <t>イチブ</t>
    </rPh>
    <rPh sb="9" eb="11">
      <t>ヘンニュウ</t>
    </rPh>
    <rPh sb="12" eb="16">
      <t>オオタワラシ</t>
    </rPh>
    <rPh sb="17" eb="19">
      <t>イチブ</t>
    </rPh>
    <rPh sb="20" eb="21">
      <t>ユ</t>
    </rPh>
    <rPh sb="21" eb="22">
      <t>ツ</t>
    </rPh>
    <rPh sb="22" eb="23">
      <t>カミ</t>
    </rPh>
    <rPh sb="23" eb="24">
      <t>ムラ</t>
    </rPh>
    <rPh sb="25" eb="27">
      <t>ヘンニュウ</t>
    </rPh>
    <phoneticPr fontId="2"/>
  </si>
  <si>
    <t>　黒羽町の一部を編入、大田原市の一部を黒羽町に編入</t>
    <rPh sb="1" eb="3">
      <t>クロバネ</t>
    </rPh>
    <rPh sb="3" eb="4">
      <t>マチ</t>
    </rPh>
    <rPh sb="5" eb="7">
      <t>イチブ</t>
    </rPh>
    <rPh sb="8" eb="10">
      <t>ヘンニュウ</t>
    </rPh>
    <rPh sb="11" eb="15">
      <t>オオタワラシ</t>
    </rPh>
    <rPh sb="16" eb="18">
      <t>イチブ</t>
    </rPh>
    <rPh sb="19" eb="22">
      <t>クロバネマチ</t>
    </rPh>
    <rPh sb="23" eb="25">
      <t>ヘンニュウ</t>
    </rPh>
    <phoneticPr fontId="2"/>
  </si>
  <si>
    <t>　矢板市の一部を編入、大田原市の一部を矢板市に編入</t>
    <rPh sb="1" eb="4">
      <t>ヤイタシ</t>
    </rPh>
    <rPh sb="5" eb="7">
      <t>イチブ</t>
    </rPh>
    <rPh sb="8" eb="10">
      <t>ヘンニュウ</t>
    </rPh>
    <rPh sb="11" eb="15">
      <t>オオタワラシ</t>
    </rPh>
    <rPh sb="16" eb="18">
      <t>イチブ</t>
    </rPh>
    <rPh sb="19" eb="22">
      <t>ヤイタシ</t>
    </rPh>
    <rPh sb="23" eb="25">
      <t>ヘンニュウ</t>
    </rPh>
    <phoneticPr fontId="2"/>
  </si>
  <si>
    <t>　塩原町の一部を編入、大田原市の一部を塩原町に編入</t>
    <rPh sb="1" eb="4">
      <t>シオバラマチ</t>
    </rPh>
    <rPh sb="5" eb="7">
      <t>イチブ</t>
    </rPh>
    <rPh sb="8" eb="10">
      <t>ヘンニュウ</t>
    </rPh>
    <rPh sb="11" eb="15">
      <t>オオタワラシ</t>
    </rPh>
    <rPh sb="16" eb="18">
      <t>イチブ</t>
    </rPh>
    <rPh sb="19" eb="22">
      <t>シオバラマチ</t>
    </rPh>
    <rPh sb="23" eb="25">
      <t>ヘンニュウ</t>
    </rPh>
    <phoneticPr fontId="2"/>
  </si>
  <si>
    <t>　黒羽町の一部を編入、大田原市の一部を黒羽町に編入</t>
    <rPh sb="1" eb="2">
      <t>クロ</t>
    </rPh>
    <rPh sb="2" eb="3">
      <t>バネ</t>
    </rPh>
    <rPh sb="3" eb="4">
      <t>マチ</t>
    </rPh>
    <rPh sb="5" eb="7">
      <t>イチブ</t>
    </rPh>
    <rPh sb="8" eb="10">
      <t>ヘンニュウ</t>
    </rPh>
    <rPh sb="11" eb="15">
      <t>オオタワラシ</t>
    </rPh>
    <rPh sb="16" eb="18">
      <t>イチブ</t>
    </rPh>
    <rPh sb="19" eb="22">
      <t>クロバネマチ</t>
    </rPh>
    <rPh sb="23" eb="25">
      <t>ヘンニュウ</t>
    </rPh>
    <phoneticPr fontId="2"/>
  </si>
  <si>
    <t>　喜連川町の一部を編入、大田原市の一部を喜連川町に編入</t>
    <rPh sb="1" eb="5">
      <t>キツレガワマチ</t>
    </rPh>
    <rPh sb="6" eb="8">
      <t>イチブ</t>
    </rPh>
    <rPh sb="9" eb="11">
      <t>ヘンニュウ</t>
    </rPh>
    <rPh sb="12" eb="16">
      <t>オオタワラシ</t>
    </rPh>
    <rPh sb="17" eb="19">
      <t>イチブ</t>
    </rPh>
    <rPh sb="20" eb="23">
      <t>キツレガワ</t>
    </rPh>
    <rPh sb="23" eb="24">
      <t>マチ</t>
    </rPh>
    <rPh sb="25" eb="27">
      <t>ヘンニュウ</t>
    </rPh>
    <phoneticPr fontId="2"/>
  </si>
  <si>
    <t>　黒磯市の一部を編入、大田原市の一部を黒磯市に編入</t>
    <rPh sb="1" eb="4">
      <t>クロイソシ</t>
    </rPh>
    <rPh sb="5" eb="7">
      <t>イチブ</t>
    </rPh>
    <rPh sb="8" eb="10">
      <t>ヘンニュウ</t>
    </rPh>
    <rPh sb="11" eb="15">
      <t>オオタワラシ</t>
    </rPh>
    <rPh sb="16" eb="18">
      <t>イチブ</t>
    </rPh>
    <rPh sb="19" eb="22">
      <t>クロイソシ</t>
    </rPh>
    <rPh sb="23" eb="25">
      <t>ヘンニュウ</t>
    </rPh>
    <phoneticPr fontId="2"/>
  </si>
  <si>
    <t>　黒羽町の一部を編入、大田原市の一部を黒羽町に編入</t>
    <rPh sb="1" eb="4">
      <t>クロバネマチ</t>
    </rPh>
    <rPh sb="5" eb="7">
      <t>イチブ</t>
    </rPh>
    <rPh sb="8" eb="10">
      <t>ヘンニュウ</t>
    </rPh>
    <rPh sb="11" eb="15">
      <t>オオタワラシ</t>
    </rPh>
    <rPh sb="16" eb="18">
      <t>イチブ</t>
    </rPh>
    <rPh sb="19" eb="22">
      <t>クロバネマチ</t>
    </rPh>
    <rPh sb="23" eb="25">
      <t>ヘンニュウ</t>
    </rPh>
    <phoneticPr fontId="2"/>
  </si>
  <si>
    <t>　那須郡湯津上村及び同郡黒羽町を廃止し、大田原市に編入</t>
    <rPh sb="1" eb="4">
      <t>ナスグン</t>
    </rPh>
    <rPh sb="4" eb="8">
      <t>ユヅカミムラ</t>
    </rPh>
    <rPh sb="8" eb="9">
      <t>オヨ</t>
    </rPh>
    <rPh sb="10" eb="11">
      <t>ドウ</t>
    </rPh>
    <rPh sb="11" eb="12">
      <t>グン</t>
    </rPh>
    <rPh sb="12" eb="15">
      <t>クロバネマチ</t>
    </rPh>
    <rPh sb="16" eb="18">
      <t>ハイシ</t>
    </rPh>
    <rPh sb="20" eb="23">
      <t>オオタワラ</t>
    </rPh>
    <rPh sb="23" eb="24">
      <t>シ</t>
    </rPh>
    <rPh sb="25" eb="27">
      <t>ヘンニュウ</t>
    </rPh>
    <phoneticPr fontId="2"/>
  </si>
  <si>
    <t>　那珂川町の一部を編入、大田原市の一部を那珂川町に編入</t>
    <rPh sb="1" eb="5">
      <t>ナカガワマチ</t>
    </rPh>
    <rPh sb="6" eb="8">
      <t>イチブ</t>
    </rPh>
    <rPh sb="9" eb="11">
      <t>ヘンニュウ</t>
    </rPh>
    <rPh sb="12" eb="15">
      <t>オオタワラ</t>
    </rPh>
    <rPh sb="15" eb="16">
      <t>シ</t>
    </rPh>
    <rPh sb="17" eb="19">
      <t>イチブ</t>
    </rPh>
    <rPh sb="20" eb="24">
      <t>ナカガワマチ</t>
    </rPh>
    <rPh sb="25" eb="27">
      <t>ヘンニュウ</t>
    </rPh>
    <phoneticPr fontId="2"/>
  </si>
  <si>
    <t>観測地：大田原地域気象観測所</t>
    <rPh sb="0" eb="3">
      <t>カンソクチ</t>
    </rPh>
    <rPh sb="4" eb="7">
      <t>オオタワラ</t>
    </rPh>
    <rPh sb="7" eb="9">
      <t>チイキ</t>
    </rPh>
    <rPh sb="9" eb="11">
      <t>キショウ</t>
    </rPh>
    <rPh sb="11" eb="13">
      <t>カンソク</t>
    </rPh>
    <rPh sb="13" eb="14">
      <t>ジョ</t>
    </rPh>
    <phoneticPr fontId="2"/>
  </si>
  <si>
    <t>観測地：大田原地域気象観測所</t>
    <rPh sb="0" eb="2">
      <t>カンソク</t>
    </rPh>
    <rPh sb="2" eb="3">
      <t>チ</t>
    </rPh>
    <rPh sb="4" eb="7">
      <t>オオタワラ</t>
    </rPh>
    <rPh sb="7" eb="9">
      <t>チイキ</t>
    </rPh>
    <rPh sb="9" eb="11">
      <t>キショウ</t>
    </rPh>
    <rPh sb="11" eb="13">
      <t>カンソク</t>
    </rPh>
    <rPh sb="13" eb="14">
      <t>ジョ</t>
    </rPh>
    <phoneticPr fontId="2"/>
  </si>
  <si>
    <t>１４０°１６′０２″</t>
    <phoneticPr fontId="2"/>
  </si>
  <si>
    <t>１３９°５５′１８″</t>
    <phoneticPr fontId="2"/>
  </si>
  <si>
    <t>　３６°４６′０６″</t>
    <phoneticPr fontId="2"/>
  </si>
  <si>
    <t>　３６°５６′５４″</t>
    <phoneticPr fontId="2"/>
  </si>
  <si>
    <t>上　石　上</t>
    <rPh sb="0" eb="1">
      <t>ウエ</t>
    </rPh>
    <rPh sb="2" eb="3">
      <t>イシ</t>
    </rPh>
    <rPh sb="4" eb="5">
      <t>ウエ</t>
    </rPh>
    <phoneticPr fontId="2"/>
  </si>
  <si>
    <t>須　賀　川</t>
    <rPh sb="0" eb="1">
      <t>ス</t>
    </rPh>
    <rPh sb="2" eb="3">
      <t>ガ</t>
    </rPh>
    <rPh sb="4" eb="5">
      <t>カワ</t>
    </rPh>
    <phoneticPr fontId="2"/>
  </si>
  <si>
    <t>藤　　　沢</t>
    <rPh sb="0" eb="1">
      <t>フジ</t>
    </rPh>
    <rPh sb="4" eb="5">
      <t>サワ</t>
    </rPh>
    <phoneticPr fontId="2"/>
  </si>
  <si>
    <t>両　　　郷</t>
    <rPh sb="0" eb="1">
      <t>リョウ</t>
    </rPh>
    <rPh sb="4" eb="5">
      <t>ゴウ</t>
    </rPh>
    <phoneticPr fontId="2"/>
  </si>
  <si>
    <t>面　　積</t>
    <rPh sb="0" eb="1">
      <t>メン</t>
    </rPh>
    <rPh sb="3" eb="4">
      <t>セキ</t>
    </rPh>
    <phoneticPr fontId="2"/>
  </si>
  <si>
    <t>　　22年(2010)</t>
    <rPh sb="4" eb="5">
      <t>ネン</t>
    </rPh>
    <phoneticPr fontId="2"/>
  </si>
  <si>
    <t>　さくら市の一部を編入、大田原市の一部をさくら市に編入</t>
    <rPh sb="4" eb="5">
      <t>シ</t>
    </rPh>
    <rPh sb="6" eb="8">
      <t>イチブ</t>
    </rPh>
    <rPh sb="9" eb="11">
      <t>ヘンニュウ</t>
    </rPh>
    <rPh sb="12" eb="16">
      <t>オオタワラシ</t>
    </rPh>
    <rPh sb="17" eb="19">
      <t>イチブ</t>
    </rPh>
    <rPh sb="23" eb="24">
      <t>シ</t>
    </rPh>
    <rPh sb="25" eb="27">
      <t>ヘンニュウ</t>
    </rPh>
    <phoneticPr fontId="2"/>
  </si>
  <si>
    <t>単位：ｈａ</t>
    <rPh sb="0" eb="2">
      <t>タンイ</t>
    </rPh>
    <phoneticPr fontId="2"/>
  </si>
  <si>
    <t>　　年　　　　月　　　　日</t>
    <rPh sb="2" eb="3">
      <t>ネン</t>
    </rPh>
    <rPh sb="7" eb="8">
      <t>ツキ</t>
    </rPh>
    <rPh sb="12" eb="13">
      <t>ヒ</t>
    </rPh>
    <phoneticPr fontId="2"/>
  </si>
  <si>
    <t>所在地</t>
    <rPh sb="0" eb="3">
      <t>ショザイチ</t>
    </rPh>
    <phoneticPr fontId="2"/>
  </si>
  <si>
    <t>経　　　　緯　　　　度</t>
    <rPh sb="0" eb="1">
      <t>キョウ</t>
    </rPh>
    <rPh sb="5" eb="6">
      <t>ヨコイト</t>
    </rPh>
    <rPh sb="10" eb="11">
      <t>ド</t>
    </rPh>
    <phoneticPr fontId="2"/>
  </si>
  <si>
    <t>　　北　緯　　　　　３６°５２′１５″</t>
    <rPh sb="2" eb="3">
      <t>キタ</t>
    </rPh>
    <rPh sb="4" eb="5">
      <t>ヨコイト</t>
    </rPh>
    <phoneticPr fontId="2"/>
  </si>
  <si>
    <t>　　東　経　　　　１４０°００′５６″</t>
    <rPh sb="2" eb="3">
      <t>ヒガシ</t>
    </rPh>
    <rPh sb="4" eb="5">
      <t>ヘ</t>
    </rPh>
    <phoneticPr fontId="2"/>
  </si>
  <si>
    <t>　　海　抜　　　　２１７．７６ｍ</t>
    <rPh sb="2" eb="3">
      <t>ウミ</t>
    </rPh>
    <rPh sb="4" eb="5">
      <t>ヌ</t>
    </rPh>
    <phoneticPr fontId="2"/>
  </si>
  <si>
    <t>単位：ｋ㎡</t>
    <phoneticPr fontId="2"/>
  </si>
  <si>
    <t>資料：宇都宮地方気象台</t>
  </si>
  <si>
    <t>総　数</t>
    <rPh sb="0" eb="1">
      <t>フサ</t>
    </rPh>
    <rPh sb="2" eb="3">
      <t>カズ</t>
    </rPh>
    <phoneticPr fontId="2"/>
  </si>
  <si>
    <t>民　　　　　　有　　　　　　林</t>
    <rPh sb="0" eb="1">
      <t>タミ</t>
    </rPh>
    <rPh sb="7" eb="8">
      <t>ユウ</t>
    </rPh>
    <rPh sb="14" eb="15">
      <t>ハヤシ</t>
    </rPh>
    <phoneticPr fontId="2"/>
  </si>
  <si>
    <t>1　市域の変遷</t>
    <rPh sb="2" eb="3">
      <t>シ</t>
    </rPh>
    <rPh sb="3" eb="4">
      <t>イキ</t>
    </rPh>
    <rPh sb="5" eb="7">
      <t>ヘンセン</t>
    </rPh>
    <phoneticPr fontId="2"/>
  </si>
  <si>
    <t>2　市役所の位置</t>
    <rPh sb="2" eb="3">
      <t>シ</t>
    </rPh>
    <rPh sb="3" eb="5">
      <t>ヤクショ</t>
    </rPh>
    <rPh sb="6" eb="8">
      <t>イチ</t>
    </rPh>
    <phoneticPr fontId="2"/>
  </si>
  <si>
    <t>3　市の位置</t>
    <rPh sb="2" eb="3">
      <t>シ</t>
    </rPh>
    <rPh sb="4" eb="6">
      <t>イチ</t>
    </rPh>
    <phoneticPr fontId="2"/>
  </si>
  <si>
    <t>資料：栃木県統計年鑑</t>
    <phoneticPr fontId="2"/>
  </si>
  <si>
    <t>単位：ｈａ</t>
    <phoneticPr fontId="2"/>
  </si>
  <si>
    <t>単位：ｈａ</t>
    <phoneticPr fontId="2"/>
  </si>
  <si>
    <t>資料：農業委員会</t>
    <phoneticPr fontId="2"/>
  </si>
  <si>
    <t>総量</t>
    <phoneticPr fontId="2"/>
  </si>
  <si>
    <t>最大日量</t>
    <phoneticPr fontId="2"/>
  </si>
  <si>
    <t>平均</t>
    <phoneticPr fontId="2"/>
  </si>
  <si>
    <t>単位：℃</t>
    <phoneticPr fontId="2"/>
  </si>
  <si>
    <t>10月</t>
    <phoneticPr fontId="2"/>
  </si>
  <si>
    <t>12月</t>
    <phoneticPr fontId="2"/>
  </si>
  <si>
    <t>資料：宇都宮地方気象台</t>
    <phoneticPr fontId="2"/>
  </si>
  <si>
    <t>単位：mm</t>
    <phoneticPr fontId="2"/>
  </si>
  <si>
    <t>11月</t>
    <phoneticPr fontId="2"/>
  </si>
  <si>
    <t>単位：ｍ/ｓ</t>
    <phoneticPr fontId="2"/>
  </si>
  <si>
    <t>単位：ｈ</t>
    <phoneticPr fontId="2"/>
  </si>
  <si>
    <t>資料：市民課</t>
    <phoneticPr fontId="2"/>
  </si>
  <si>
    <t>［１］　土　地　・　気　象</t>
    <rPh sb="4" eb="5">
      <t>ツチ</t>
    </rPh>
    <rPh sb="6" eb="7">
      <t>チ</t>
    </rPh>
    <rPh sb="10" eb="11">
      <t>キ</t>
    </rPh>
    <rPh sb="12" eb="13">
      <t>ゾウ</t>
    </rPh>
    <phoneticPr fontId="2"/>
  </si>
  <si>
    <t>［２］　　人　　口</t>
    <phoneticPr fontId="2"/>
  </si>
  <si>
    <t>　</t>
    <phoneticPr fontId="2"/>
  </si>
  <si>
    <t>１ 人口及び世帯数の推移</t>
    <rPh sb="2" eb="4">
      <t>ジンコウ</t>
    </rPh>
    <rPh sb="4" eb="5">
      <t>オヨ</t>
    </rPh>
    <rPh sb="6" eb="9">
      <t>セタイスウ</t>
    </rPh>
    <rPh sb="10" eb="12">
      <t>スイイ</t>
    </rPh>
    <phoneticPr fontId="10"/>
  </si>
  <si>
    <t xml:space="preserve">世  帯  数 </t>
    <phoneticPr fontId="10"/>
  </si>
  <si>
    <t xml:space="preserve">人        口 </t>
    <phoneticPr fontId="2"/>
  </si>
  <si>
    <t>１世帯あたり人員</t>
    <phoneticPr fontId="10"/>
  </si>
  <si>
    <t>面積</t>
    <phoneticPr fontId="10"/>
  </si>
  <si>
    <t>人口
密度</t>
    <phoneticPr fontId="10"/>
  </si>
  <si>
    <t>増減数</t>
    <phoneticPr fontId="10"/>
  </si>
  <si>
    <t>総数</t>
    <phoneticPr fontId="10"/>
  </si>
  <si>
    <t>男</t>
    <rPh sb="0" eb="1">
      <t>オトコ</t>
    </rPh>
    <phoneticPr fontId="10"/>
  </si>
  <si>
    <t xml:space="preserve">女
  </t>
    <rPh sb="0" eb="1">
      <t>オンナ</t>
    </rPh>
    <phoneticPr fontId="10"/>
  </si>
  <si>
    <t xml:space="preserve"> </t>
    <phoneticPr fontId="2"/>
  </si>
  <si>
    <t xml:space="preserve"> </t>
  </si>
  <si>
    <t xml:space="preserve"> 　　…</t>
  </si>
  <si>
    <t xml:space="preserve">    12年(2000)</t>
    <rPh sb="6" eb="7">
      <t>ネン</t>
    </rPh>
    <phoneticPr fontId="10"/>
  </si>
  <si>
    <t xml:space="preserve">    17年(2005)</t>
    <rPh sb="6" eb="7">
      <t>ネン</t>
    </rPh>
    <phoneticPr fontId="10"/>
  </si>
  <si>
    <t xml:space="preserve">    22年(2010)</t>
    <rPh sb="6" eb="7">
      <t>ネン</t>
    </rPh>
    <phoneticPr fontId="10"/>
  </si>
  <si>
    <t>資料：国勢調査</t>
    <phoneticPr fontId="2"/>
  </si>
  <si>
    <t>2　 人口集中地区の人口及び世帯数の推移</t>
    <rPh sb="3" eb="5">
      <t>ジンコウ</t>
    </rPh>
    <rPh sb="5" eb="7">
      <t>シュウチュウ</t>
    </rPh>
    <rPh sb="7" eb="9">
      <t>チク</t>
    </rPh>
    <rPh sb="10" eb="12">
      <t>ジンコウ</t>
    </rPh>
    <rPh sb="12" eb="13">
      <t>オヨ</t>
    </rPh>
    <rPh sb="14" eb="17">
      <t>セタイスウ</t>
    </rPh>
    <rPh sb="18" eb="20">
      <t>スイイ</t>
    </rPh>
    <phoneticPr fontId="2"/>
  </si>
  <si>
    <t>人　　   　       口</t>
    <phoneticPr fontId="2"/>
  </si>
  <si>
    <t>面積</t>
    <rPh sb="0" eb="1">
      <t>メン</t>
    </rPh>
    <rPh sb="1" eb="2">
      <t>セキ</t>
    </rPh>
    <phoneticPr fontId="2"/>
  </si>
  <si>
    <t>人口密度</t>
    <rPh sb="0" eb="2">
      <t>ジンコウ</t>
    </rPh>
    <rPh sb="2" eb="4">
      <t>ミツド</t>
    </rPh>
    <phoneticPr fontId="2"/>
  </si>
  <si>
    <t>増減数</t>
    <rPh sb="0" eb="2">
      <t>ゾウゲン</t>
    </rPh>
    <rPh sb="2" eb="3">
      <t>スウ</t>
    </rPh>
    <phoneticPr fontId="2"/>
  </si>
  <si>
    <t>増減率</t>
    <rPh sb="0" eb="2">
      <t>ゾウゲン</t>
    </rPh>
    <rPh sb="2" eb="3">
      <t>リツ</t>
    </rPh>
    <phoneticPr fontId="2"/>
  </si>
  <si>
    <t>昭和35年(1960)</t>
    <rPh sb="0" eb="2">
      <t>ショウワ</t>
    </rPh>
    <rPh sb="4" eb="5">
      <t>ネン</t>
    </rPh>
    <phoneticPr fontId="2"/>
  </si>
  <si>
    <t>-</t>
    <phoneticPr fontId="2"/>
  </si>
  <si>
    <t>　　40年(1965)</t>
    <rPh sb="4" eb="5">
      <t>ネン</t>
    </rPh>
    <phoneticPr fontId="2"/>
  </si>
  <si>
    <t>　　45年(1970)</t>
    <rPh sb="4" eb="5">
      <t>ネン</t>
    </rPh>
    <phoneticPr fontId="2"/>
  </si>
  <si>
    <t>　　50年(1975)</t>
    <rPh sb="4" eb="5">
      <t>ネン</t>
    </rPh>
    <phoneticPr fontId="2"/>
  </si>
  <si>
    <t>　　55年(1980)</t>
    <rPh sb="4" eb="5">
      <t>ネン</t>
    </rPh>
    <phoneticPr fontId="2"/>
  </si>
  <si>
    <t>　　60年(1985)</t>
    <rPh sb="4" eb="5">
      <t>ネン</t>
    </rPh>
    <phoneticPr fontId="2"/>
  </si>
  <si>
    <t>平成 2年(1990)</t>
    <rPh sb="0" eb="2">
      <t>ヘイセイ</t>
    </rPh>
    <rPh sb="4" eb="5">
      <t>ネン</t>
    </rPh>
    <phoneticPr fontId="2"/>
  </si>
  <si>
    <t>　　 7年(1995)</t>
    <rPh sb="4" eb="5">
      <t>ネン</t>
    </rPh>
    <phoneticPr fontId="2"/>
  </si>
  <si>
    <t>　　12年(2000)</t>
    <rPh sb="4" eb="5">
      <t>ネン</t>
    </rPh>
    <phoneticPr fontId="2"/>
  </si>
  <si>
    <t>　　17年(2005)</t>
    <rPh sb="4" eb="5">
      <t>ネン</t>
    </rPh>
    <phoneticPr fontId="2"/>
  </si>
  <si>
    <t xml:space="preserve">  *平成１７年以降の総人口に占める割合は、合併後の総人口をもとに算出。</t>
    <rPh sb="3" eb="5">
      <t>ヘイセイ</t>
    </rPh>
    <rPh sb="7" eb="8">
      <t>ネン</t>
    </rPh>
    <rPh sb="8" eb="10">
      <t>イコウ</t>
    </rPh>
    <rPh sb="11" eb="14">
      <t>ソウジンコウ</t>
    </rPh>
    <rPh sb="15" eb="16">
      <t>シ</t>
    </rPh>
    <rPh sb="18" eb="20">
      <t>ワリアイ</t>
    </rPh>
    <rPh sb="22" eb="25">
      <t>ガッペイゴ</t>
    </rPh>
    <rPh sb="26" eb="29">
      <t>ソウジンコウ</t>
    </rPh>
    <rPh sb="33" eb="35">
      <t>サンシュツ</t>
    </rPh>
    <phoneticPr fontId="2"/>
  </si>
  <si>
    <t>資料：国勢調査</t>
    <phoneticPr fontId="2"/>
  </si>
  <si>
    <t>3　人口動態の推移</t>
    <rPh sb="2" eb="4">
      <t>ジンコウ</t>
    </rPh>
    <rPh sb="4" eb="6">
      <t>ドウタイ</t>
    </rPh>
    <rPh sb="7" eb="9">
      <t>スイイ</t>
    </rPh>
    <phoneticPr fontId="12"/>
  </si>
  <si>
    <t>自  然  動  態</t>
    <rPh sb="0" eb="1">
      <t>ジ</t>
    </rPh>
    <rPh sb="3" eb="4">
      <t>ゼン</t>
    </rPh>
    <rPh sb="6" eb="7">
      <t>ドウ</t>
    </rPh>
    <rPh sb="9" eb="10">
      <t>タイ</t>
    </rPh>
    <phoneticPr fontId="12"/>
  </si>
  <si>
    <t>社   会   動   態</t>
    <rPh sb="0" eb="1">
      <t>シャ</t>
    </rPh>
    <rPh sb="4" eb="5">
      <t>カイ</t>
    </rPh>
    <rPh sb="8" eb="9">
      <t>ドウ</t>
    </rPh>
    <rPh sb="12" eb="13">
      <t>タイ</t>
    </rPh>
    <phoneticPr fontId="12"/>
  </si>
  <si>
    <t>出生</t>
    <rPh sb="0" eb="2">
      <t>シュッショウ</t>
    </rPh>
    <phoneticPr fontId="12"/>
  </si>
  <si>
    <t>死亡</t>
    <rPh sb="0" eb="2">
      <t>シボウ</t>
    </rPh>
    <phoneticPr fontId="12"/>
  </si>
  <si>
    <t>増減数</t>
    <rPh sb="0" eb="2">
      <t>ゾウゲン</t>
    </rPh>
    <rPh sb="2" eb="3">
      <t>スウ</t>
    </rPh>
    <phoneticPr fontId="12"/>
  </si>
  <si>
    <t>転入</t>
    <rPh sb="0" eb="2">
      <t>テンニュウ</t>
    </rPh>
    <phoneticPr fontId="12"/>
  </si>
  <si>
    <t>転出</t>
    <rPh sb="0" eb="2">
      <t>テンシュツ</t>
    </rPh>
    <phoneticPr fontId="12"/>
  </si>
  <si>
    <t>計</t>
    <rPh sb="0" eb="1">
      <t>ケイ</t>
    </rPh>
    <phoneticPr fontId="12"/>
  </si>
  <si>
    <t>県内</t>
    <rPh sb="0" eb="2">
      <t>ケンナイ</t>
    </rPh>
    <phoneticPr fontId="12"/>
  </si>
  <si>
    <t>県外</t>
    <rPh sb="0" eb="2">
      <t>ケンガイ</t>
    </rPh>
    <phoneticPr fontId="12"/>
  </si>
  <si>
    <t>その他</t>
    <rPh sb="2" eb="3">
      <t>タ</t>
    </rPh>
    <phoneticPr fontId="12"/>
  </si>
  <si>
    <t>平成24年(2012)</t>
    <rPh sb="0" eb="2">
      <t>ヘイセイ</t>
    </rPh>
    <rPh sb="4" eb="5">
      <t>ネン</t>
    </rPh>
    <phoneticPr fontId="2"/>
  </si>
  <si>
    <t>資料：毎月人口調査</t>
    <phoneticPr fontId="2"/>
  </si>
  <si>
    <t>4　地区別人口の推移</t>
    <rPh sb="2" eb="4">
      <t>チク</t>
    </rPh>
    <rPh sb="4" eb="5">
      <t>ベツ</t>
    </rPh>
    <rPh sb="5" eb="7">
      <t>ジンコウ</t>
    </rPh>
    <rPh sb="8" eb="10">
      <t>スイイ</t>
    </rPh>
    <phoneticPr fontId="10"/>
  </si>
  <si>
    <t>総数</t>
    <rPh sb="0" eb="2">
      <t>ソウスウ</t>
    </rPh>
    <phoneticPr fontId="10"/>
  </si>
  <si>
    <t>大田原地区</t>
    <rPh sb="0" eb="3">
      <t>オオタワラ</t>
    </rPh>
    <rPh sb="3" eb="5">
      <t>チク</t>
    </rPh>
    <phoneticPr fontId="10"/>
  </si>
  <si>
    <t>金田地区</t>
    <rPh sb="0" eb="2">
      <t>カネダ</t>
    </rPh>
    <rPh sb="2" eb="4">
      <t>チク</t>
    </rPh>
    <phoneticPr fontId="10"/>
  </si>
  <si>
    <t>親園地区</t>
    <rPh sb="0" eb="2">
      <t>チカソノ</t>
    </rPh>
    <rPh sb="2" eb="4">
      <t>チク</t>
    </rPh>
    <phoneticPr fontId="10"/>
  </si>
  <si>
    <t>野崎地区</t>
    <rPh sb="0" eb="2">
      <t>ノザキ</t>
    </rPh>
    <rPh sb="2" eb="4">
      <t>チク</t>
    </rPh>
    <phoneticPr fontId="10"/>
  </si>
  <si>
    <t>佐久山地区</t>
    <rPh sb="0" eb="3">
      <t>サクヤマ</t>
    </rPh>
    <rPh sb="3" eb="5">
      <t>チク</t>
    </rPh>
    <phoneticPr fontId="10"/>
  </si>
  <si>
    <t>湯津上地区</t>
    <rPh sb="0" eb="3">
      <t>ユヅカミ</t>
    </rPh>
    <rPh sb="3" eb="5">
      <t>チク</t>
    </rPh>
    <phoneticPr fontId="10"/>
  </si>
  <si>
    <t>黒羽地区</t>
    <rPh sb="0" eb="2">
      <t>クロバネ</t>
    </rPh>
    <rPh sb="2" eb="4">
      <t>チク</t>
    </rPh>
    <phoneticPr fontId="10"/>
  </si>
  <si>
    <t>川西地区</t>
    <rPh sb="0" eb="2">
      <t>カワニシ</t>
    </rPh>
    <rPh sb="2" eb="4">
      <t>チク</t>
    </rPh>
    <phoneticPr fontId="10"/>
  </si>
  <si>
    <t>両郷地区</t>
    <rPh sb="0" eb="2">
      <t>リョウゴウ</t>
    </rPh>
    <rPh sb="2" eb="4">
      <t>チク</t>
    </rPh>
    <phoneticPr fontId="10"/>
  </si>
  <si>
    <t>須賀川地区</t>
    <rPh sb="0" eb="3">
      <t>スカガワ</t>
    </rPh>
    <rPh sb="3" eb="5">
      <t>チク</t>
    </rPh>
    <phoneticPr fontId="10"/>
  </si>
  <si>
    <t>-</t>
    <phoneticPr fontId="10"/>
  </si>
  <si>
    <t>-</t>
    <phoneticPr fontId="10"/>
  </si>
  <si>
    <t xml:space="preserve"> </t>
    <phoneticPr fontId="10"/>
  </si>
  <si>
    <t>年度</t>
    <rPh sb="0" eb="1">
      <t>ネン</t>
    </rPh>
    <rPh sb="1" eb="2">
      <t>ド</t>
    </rPh>
    <phoneticPr fontId="2"/>
  </si>
  <si>
    <t>地　区　別</t>
    <rPh sb="0" eb="1">
      <t>チ</t>
    </rPh>
    <rPh sb="2" eb="3">
      <t>ク</t>
    </rPh>
    <rPh sb="4" eb="5">
      <t>ベツ</t>
    </rPh>
    <phoneticPr fontId="2"/>
  </si>
  <si>
    <t>世帯数</t>
    <rPh sb="0" eb="1">
      <t>セイ</t>
    </rPh>
    <rPh sb="1" eb="2">
      <t>オビ</t>
    </rPh>
    <rPh sb="2" eb="3">
      <t>スウ</t>
    </rPh>
    <phoneticPr fontId="2"/>
  </si>
  <si>
    <t>人　　　　口</t>
    <rPh sb="0" eb="1">
      <t>ヒト</t>
    </rPh>
    <rPh sb="5" eb="6">
      <t>グチ</t>
    </rPh>
    <phoneticPr fontId="10"/>
  </si>
  <si>
    <t>１世帯
あたり
人員</t>
    <rPh sb="8" eb="10">
      <t>ジンイン</t>
    </rPh>
    <phoneticPr fontId="10"/>
  </si>
  <si>
    <t>男</t>
    <phoneticPr fontId="10"/>
  </si>
  <si>
    <t>女</t>
    <phoneticPr fontId="10"/>
  </si>
  <si>
    <t xml:space="preserve"> 総数</t>
  </si>
  <si>
    <t xml:space="preserve"> 大田原地区</t>
  </si>
  <si>
    <t xml:space="preserve"> 金田地区</t>
  </si>
  <si>
    <t xml:space="preserve"> 親園地区</t>
  </si>
  <si>
    <t xml:space="preserve"> 野崎地区</t>
  </si>
  <si>
    <t xml:space="preserve"> 佐久山地区</t>
  </si>
  <si>
    <t xml:space="preserve"> 湯津上地区</t>
    <rPh sb="1" eb="4">
      <t>ユヅカミ</t>
    </rPh>
    <rPh sb="4" eb="6">
      <t>チク</t>
    </rPh>
    <phoneticPr fontId="10"/>
  </si>
  <si>
    <t xml:space="preserve"> 黒羽地区</t>
    <rPh sb="1" eb="3">
      <t>クロバネ</t>
    </rPh>
    <rPh sb="3" eb="5">
      <t>チク</t>
    </rPh>
    <phoneticPr fontId="10"/>
  </si>
  <si>
    <t xml:space="preserve"> 川西地区</t>
    <rPh sb="1" eb="3">
      <t>カワニシ</t>
    </rPh>
    <rPh sb="3" eb="5">
      <t>チク</t>
    </rPh>
    <phoneticPr fontId="10"/>
  </si>
  <si>
    <t xml:space="preserve"> 両郷地区</t>
    <rPh sb="1" eb="2">
      <t>リョウ</t>
    </rPh>
    <rPh sb="2" eb="3">
      <t>ゴウ</t>
    </rPh>
    <rPh sb="3" eb="5">
      <t>チク</t>
    </rPh>
    <phoneticPr fontId="10"/>
  </si>
  <si>
    <t xml:space="preserve"> 須賀川地区</t>
    <rPh sb="1" eb="4">
      <t>スカガワ</t>
    </rPh>
    <rPh sb="4" eb="6">
      <t>チク</t>
    </rPh>
    <phoneticPr fontId="10"/>
  </si>
  <si>
    <t xml:space="preserve">総数 </t>
    <phoneticPr fontId="10"/>
  </si>
  <si>
    <t xml:space="preserve">  0～4歳</t>
    <phoneticPr fontId="10"/>
  </si>
  <si>
    <t>5～9</t>
    <phoneticPr fontId="10"/>
  </si>
  <si>
    <t>10～14</t>
    <phoneticPr fontId="2"/>
  </si>
  <si>
    <t>15～19</t>
    <phoneticPr fontId="10"/>
  </si>
  <si>
    <t>20～24</t>
    <phoneticPr fontId="10"/>
  </si>
  <si>
    <t>25～29</t>
    <phoneticPr fontId="10"/>
  </si>
  <si>
    <t>30～34</t>
    <phoneticPr fontId="10"/>
  </si>
  <si>
    <t>35～39</t>
    <phoneticPr fontId="10"/>
  </si>
  <si>
    <t>40～44</t>
    <phoneticPr fontId="10"/>
  </si>
  <si>
    <t>45～49</t>
    <phoneticPr fontId="10"/>
  </si>
  <si>
    <t>50～54</t>
    <phoneticPr fontId="10"/>
  </si>
  <si>
    <t>55～59</t>
    <phoneticPr fontId="10"/>
  </si>
  <si>
    <t>60～64</t>
    <phoneticPr fontId="10"/>
  </si>
  <si>
    <t>65～69</t>
    <phoneticPr fontId="10"/>
  </si>
  <si>
    <t>70～74</t>
    <phoneticPr fontId="10"/>
  </si>
  <si>
    <t>75～79</t>
    <phoneticPr fontId="10"/>
  </si>
  <si>
    <t>80～84</t>
    <phoneticPr fontId="10"/>
  </si>
  <si>
    <t>85～89</t>
    <phoneticPr fontId="10"/>
  </si>
  <si>
    <t>90～94</t>
    <phoneticPr fontId="10"/>
  </si>
  <si>
    <t>95～99</t>
    <phoneticPr fontId="10"/>
  </si>
  <si>
    <t>100歳以上</t>
    <phoneticPr fontId="10"/>
  </si>
  <si>
    <t>不詳</t>
    <phoneticPr fontId="10"/>
  </si>
  <si>
    <t>資料：国勢調査</t>
  </si>
  <si>
    <t xml:space="preserve">労　　　働　　　力　　　人　　　口 </t>
    <phoneticPr fontId="10"/>
  </si>
  <si>
    <t xml:space="preserve">非　労　働　力　人　口 </t>
    <phoneticPr fontId="10"/>
  </si>
  <si>
    <t xml:space="preserve">就　　　　業　　　　者 </t>
    <phoneticPr fontId="10"/>
  </si>
  <si>
    <t>15歳
以上</t>
    <rPh sb="4" eb="6">
      <t>イジョウ</t>
    </rPh>
    <phoneticPr fontId="10"/>
  </si>
  <si>
    <t>主に
仕事</t>
    <rPh sb="0" eb="1">
      <t>オモ</t>
    </rPh>
    <rPh sb="3" eb="5">
      <t>シゴト</t>
    </rPh>
    <phoneticPr fontId="2"/>
  </si>
  <si>
    <t>家事の
ほか
仕事</t>
    <rPh sb="0" eb="2">
      <t>カジ</t>
    </rPh>
    <rPh sb="7" eb="9">
      <t>シゴト</t>
    </rPh>
    <phoneticPr fontId="2"/>
  </si>
  <si>
    <t>通学の
かたわら
仕事</t>
    <rPh sb="0" eb="2">
      <t>ツウガク</t>
    </rPh>
    <rPh sb="9" eb="11">
      <t>シゴト</t>
    </rPh>
    <phoneticPr fontId="2"/>
  </si>
  <si>
    <t>休業者</t>
    <rPh sb="0" eb="2">
      <t>キュウギョウ</t>
    </rPh>
    <rPh sb="2" eb="3">
      <t>シャ</t>
    </rPh>
    <phoneticPr fontId="2"/>
  </si>
  <si>
    <t>完　全　失業者</t>
    <phoneticPr fontId="2"/>
  </si>
  <si>
    <t>うち
家事</t>
    <rPh sb="3" eb="5">
      <t>カジ</t>
    </rPh>
    <phoneticPr fontId="2"/>
  </si>
  <si>
    <t>うち
通学</t>
    <rPh sb="3" eb="5">
      <t>ツウガク</t>
    </rPh>
    <phoneticPr fontId="2"/>
  </si>
  <si>
    <t>平成22年(2010)</t>
    <rPh sb="0" eb="2">
      <t>ヘイセイ</t>
    </rPh>
    <rPh sb="4" eb="5">
      <t>ネン</t>
    </rPh>
    <phoneticPr fontId="10"/>
  </si>
  <si>
    <t>　15～19歳</t>
    <phoneticPr fontId="2"/>
  </si>
  <si>
    <t xml:space="preserve"> 20～24</t>
    <phoneticPr fontId="2"/>
  </si>
  <si>
    <t xml:space="preserve"> 25～29</t>
  </si>
  <si>
    <t xml:space="preserve"> 30～34</t>
  </si>
  <si>
    <t xml:space="preserve"> 35～39</t>
  </si>
  <si>
    <t xml:space="preserve"> 45～49</t>
  </si>
  <si>
    <t xml:space="preserve"> 50～54</t>
  </si>
  <si>
    <t xml:space="preserve"> 55～59</t>
  </si>
  <si>
    <t xml:space="preserve"> 60～64</t>
  </si>
  <si>
    <t xml:space="preserve"> 65～69</t>
  </si>
  <si>
    <t xml:space="preserve"> 70～74</t>
  </si>
  <si>
    <t xml:space="preserve"> 75～79</t>
  </si>
  <si>
    <t xml:space="preserve"> 80～84</t>
  </si>
  <si>
    <t xml:space="preserve"> 85歳以上</t>
  </si>
  <si>
    <t xml:space="preserve">  65歳以上</t>
    <rPh sb="4" eb="5">
      <t>サイ</t>
    </rPh>
    <rPh sb="5" eb="7">
      <t>イジョウ</t>
    </rPh>
    <phoneticPr fontId="10"/>
  </si>
  <si>
    <t>　65～74歳</t>
    <rPh sb="6" eb="7">
      <t>サイ</t>
    </rPh>
    <phoneticPr fontId="10"/>
  </si>
  <si>
    <t>　75歳以上</t>
    <rPh sb="3" eb="4">
      <t>サイ</t>
    </rPh>
    <rPh sb="4" eb="6">
      <t>イジョウ</t>
    </rPh>
    <phoneticPr fontId="10"/>
  </si>
  <si>
    <t xml:space="preserve"> 単位: 人、％</t>
    <phoneticPr fontId="2"/>
  </si>
  <si>
    <t xml:space="preserve">産　　業　　分　　類 </t>
    <phoneticPr fontId="10"/>
  </si>
  <si>
    <t>平成22年</t>
    <phoneticPr fontId="10"/>
  </si>
  <si>
    <t>総数</t>
  </si>
  <si>
    <t>男</t>
  </si>
  <si>
    <t>女</t>
  </si>
  <si>
    <t>構成比</t>
  </si>
  <si>
    <t xml:space="preserve"> 第１次産業</t>
    <phoneticPr fontId="10"/>
  </si>
  <si>
    <t xml:space="preserve">  農業　 </t>
    <phoneticPr fontId="10"/>
  </si>
  <si>
    <t xml:space="preserve">  林業　 </t>
    <phoneticPr fontId="10"/>
  </si>
  <si>
    <t xml:space="preserve">  漁業　 </t>
    <phoneticPr fontId="10"/>
  </si>
  <si>
    <t xml:space="preserve"> 第２次産業</t>
    <phoneticPr fontId="10"/>
  </si>
  <si>
    <t xml:space="preserve">  鉱業　 </t>
    <phoneticPr fontId="10"/>
  </si>
  <si>
    <t xml:space="preserve">  建設業　 </t>
    <phoneticPr fontId="10"/>
  </si>
  <si>
    <t xml:space="preserve">  製造業　 </t>
    <phoneticPr fontId="10"/>
  </si>
  <si>
    <t xml:space="preserve"> 第３次産業</t>
    <phoneticPr fontId="10"/>
  </si>
  <si>
    <t xml:space="preserve">  電気・ガス・熱供給・水道業 </t>
    <phoneticPr fontId="10"/>
  </si>
  <si>
    <t>　情報通信業</t>
    <rPh sb="1" eb="3">
      <t>ジョウホウ</t>
    </rPh>
    <rPh sb="3" eb="6">
      <t>ツウシンギョウ</t>
    </rPh>
    <phoneticPr fontId="10"/>
  </si>
  <si>
    <t>　運輸業</t>
    <rPh sb="1" eb="4">
      <t>ウンユギョウ</t>
    </rPh>
    <phoneticPr fontId="10"/>
  </si>
  <si>
    <t>　卸売・小売業</t>
    <rPh sb="1" eb="3">
      <t>オロシウ</t>
    </rPh>
    <rPh sb="4" eb="7">
      <t>コウリギョウ</t>
    </rPh>
    <phoneticPr fontId="10"/>
  </si>
  <si>
    <t xml:space="preserve">  金融・保険業　 </t>
    <phoneticPr fontId="10"/>
  </si>
  <si>
    <t xml:space="preserve">  不動産業　 </t>
    <phoneticPr fontId="10"/>
  </si>
  <si>
    <t>　学術研究、専門・技術サービス業</t>
    <rPh sb="1" eb="3">
      <t>ガクジュツ</t>
    </rPh>
    <rPh sb="3" eb="5">
      <t>ケンキュウ</t>
    </rPh>
    <rPh sb="6" eb="8">
      <t>センモン</t>
    </rPh>
    <rPh sb="9" eb="11">
      <t>ギジュツ</t>
    </rPh>
    <rPh sb="15" eb="16">
      <t>ギョウ</t>
    </rPh>
    <phoneticPr fontId="10"/>
  </si>
  <si>
    <t>　宿泊業・飲食業</t>
    <rPh sb="1" eb="3">
      <t>シュクハク</t>
    </rPh>
    <rPh sb="3" eb="4">
      <t>ギョウ</t>
    </rPh>
    <rPh sb="5" eb="7">
      <t>インショク</t>
    </rPh>
    <rPh sb="7" eb="8">
      <t>ギョウ</t>
    </rPh>
    <phoneticPr fontId="10"/>
  </si>
  <si>
    <t>　生活関連サービス業、娯楽業</t>
    <rPh sb="1" eb="3">
      <t>セイカツ</t>
    </rPh>
    <rPh sb="3" eb="5">
      <t>カンレン</t>
    </rPh>
    <rPh sb="9" eb="10">
      <t>ギョウ</t>
    </rPh>
    <rPh sb="11" eb="14">
      <t>ゴラクギョウ</t>
    </rPh>
    <phoneticPr fontId="10"/>
  </si>
  <si>
    <t>　教育・学習支援業</t>
    <rPh sb="1" eb="3">
      <t>キョウイク</t>
    </rPh>
    <rPh sb="4" eb="6">
      <t>ガクシュウ</t>
    </rPh>
    <rPh sb="6" eb="8">
      <t>シエン</t>
    </rPh>
    <rPh sb="8" eb="9">
      <t>ギョウ</t>
    </rPh>
    <phoneticPr fontId="10"/>
  </si>
  <si>
    <t>　医療・福祉</t>
    <rPh sb="1" eb="3">
      <t>イリョウ</t>
    </rPh>
    <rPh sb="4" eb="6">
      <t>フクシ</t>
    </rPh>
    <phoneticPr fontId="10"/>
  </si>
  <si>
    <t>　複合サービス事業</t>
    <rPh sb="1" eb="3">
      <t>フクゴウ</t>
    </rPh>
    <rPh sb="7" eb="9">
      <t>ジギョウ</t>
    </rPh>
    <phoneticPr fontId="10"/>
  </si>
  <si>
    <t xml:space="preserve"> 分類不能の産業　 </t>
    <phoneticPr fontId="10"/>
  </si>
  <si>
    <t>単位：人、％</t>
    <phoneticPr fontId="2"/>
  </si>
  <si>
    <t>総　　　　　　　　　　　　　数</t>
    <rPh sb="0" eb="1">
      <t>ソウ</t>
    </rPh>
    <rPh sb="14" eb="15">
      <t>スウ</t>
    </rPh>
    <phoneticPr fontId="10"/>
  </si>
  <si>
    <t>雇用者</t>
    <rPh sb="0" eb="3">
      <t>コヨウシャ</t>
    </rPh>
    <phoneticPr fontId="10"/>
  </si>
  <si>
    <t>役員</t>
    <rPh sb="0" eb="2">
      <t>ヤクイン</t>
    </rPh>
    <phoneticPr fontId="10"/>
  </si>
  <si>
    <t>雇人の
ある
業主</t>
    <rPh sb="0" eb="1">
      <t>ヤトイ</t>
    </rPh>
    <rPh sb="1" eb="2">
      <t>ジン</t>
    </rPh>
    <rPh sb="7" eb="9">
      <t>ギョウシュ</t>
    </rPh>
    <phoneticPr fontId="10"/>
  </si>
  <si>
    <t>雇人の
ない
業主</t>
    <rPh sb="0" eb="1">
      <t>ヤトイ</t>
    </rPh>
    <rPh sb="1" eb="2">
      <t>ジン</t>
    </rPh>
    <rPh sb="7" eb="9">
      <t>ギョウシュ</t>
    </rPh>
    <phoneticPr fontId="10"/>
  </si>
  <si>
    <t>家族
従業者</t>
    <rPh sb="0" eb="2">
      <t>カゾク</t>
    </rPh>
    <rPh sb="3" eb="6">
      <t>ジュウギョウシャ</t>
    </rPh>
    <phoneticPr fontId="10"/>
  </si>
  <si>
    <t>家庭
内職者</t>
    <rPh sb="0" eb="2">
      <t>カテイ</t>
    </rPh>
    <rPh sb="3" eb="5">
      <t>ナイショク</t>
    </rPh>
    <rPh sb="5" eb="6">
      <t>モノ</t>
    </rPh>
    <phoneticPr fontId="10"/>
  </si>
  <si>
    <t>構成比</t>
    <rPh sb="0" eb="2">
      <t>コウセイ</t>
    </rPh>
    <rPh sb="2" eb="3">
      <t>ヒ</t>
    </rPh>
    <phoneticPr fontId="10"/>
  </si>
  <si>
    <t>　宿泊業・飲食業</t>
    <rPh sb="1" eb="3">
      <t>シュクハク</t>
    </rPh>
    <rPh sb="3" eb="4">
      <t>ギョウ</t>
    </rPh>
    <rPh sb="5" eb="8">
      <t>インショクギョウ</t>
    </rPh>
    <phoneticPr fontId="10"/>
  </si>
  <si>
    <t>　　男　　</t>
    <rPh sb="2" eb="3">
      <t>オトコ</t>
    </rPh>
    <phoneticPr fontId="10"/>
  </si>
  <si>
    <t xml:space="preserve">産 　　業 　　分　　類 </t>
    <phoneticPr fontId="10"/>
  </si>
  <si>
    <t>女</t>
    <rPh sb="0" eb="1">
      <t>オンナ</t>
    </rPh>
    <phoneticPr fontId="10"/>
  </si>
  <si>
    <t>構成比</t>
    <phoneticPr fontId="2"/>
  </si>
  <si>
    <t>10　外国人登録人口の推移</t>
    <rPh sb="3" eb="5">
      <t>ガイコク</t>
    </rPh>
    <rPh sb="5" eb="6">
      <t>ジン</t>
    </rPh>
    <rPh sb="6" eb="8">
      <t>トウロク</t>
    </rPh>
    <rPh sb="8" eb="10">
      <t>ジンコウ</t>
    </rPh>
    <rPh sb="11" eb="13">
      <t>スイイ</t>
    </rPh>
    <phoneticPr fontId="2"/>
  </si>
  <si>
    <t>国　籍</t>
    <phoneticPr fontId="2"/>
  </si>
  <si>
    <t>総計</t>
    <rPh sb="0" eb="2">
      <t>ソウケイ</t>
    </rPh>
    <phoneticPr fontId="2"/>
  </si>
  <si>
    <t>韓国又は朝鮮</t>
    <rPh sb="0" eb="2">
      <t>カンコク</t>
    </rPh>
    <rPh sb="2" eb="3">
      <t>マタ</t>
    </rPh>
    <rPh sb="4" eb="6">
      <t>チョウセン</t>
    </rPh>
    <phoneticPr fontId="2"/>
  </si>
  <si>
    <t>中国</t>
    <rPh sb="0" eb="2">
      <t>チュウゴク</t>
    </rPh>
    <phoneticPr fontId="2"/>
  </si>
  <si>
    <t>ブラジル</t>
    <phoneticPr fontId="2"/>
  </si>
  <si>
    <t>フィリピン</t>
    <phoneticPr fontId="2"/>
  </si>
  <si>
    <t>アメリカ</t>
    <phoneticPr fontId="2"/>
  </si>
  <si>
    <t>イギリス</t>
    <phoneticPr fontId="2"/>
  </si>
  <si>
    <t>カナダ</t>
    <phoneticPr fontId="2"/>
  </si>
  <si>
    <t>タイ</t>
    <phoneticPr fontId="2"/>
  </si>
  <si>
    <t>ニュージーランド</t>
    <phoneticPr fontId="2"/>
  </si>
  <si>
    <t>ベトナム</t>
    <phoneticPr fontId="2"/>
  </si>
  <si>
    <t>イラン</t>
    <phoneticPr fontId="2"/>
  </si>
  <si>
    <t>ペルー</t>
    <phoneticPr fontId="2"/>
  </si>
  <si>
    <t>パキスタン</t>
    <phoneticPr fontId="2"/>
  </si>
  <si>
    <t>年　別</t>
    <rPh sb="0" eb="1">
      <t>トシ</t>
    </rPh>
    <rPh sb="2" eb="3">
      <t>ベツ</t>
    </rPh>
    <phoneticPr fontId="2"/>
  </si>
  <si>
    <t>世帯数</t>
    <phoneticPr fontId="2"/>
  </si>
  <si>
    <t>世帯人員</t>
    <phoneticPr fontId="10"/>
  </si>
  <si>
    <t>１世帯当たり</t>
    <phoneticPr fontId="10"/>
  </si>
  <si>
    <t xml:space="preserve">人員 </t>
    <phoneticPr fontId="10"/>
  </si>
  <si>
    <t>一般世帯</t>
    <phoneticPr fontId="10"/>
  </si>
  <si>
    <t xml:space="preserve"> 住宅に住む一般世帯</t>
    <phoneticPr fontId="10"/>
  </si>
  <si>
    <t xml:space="preserve">  主世帯</t>
    <phoneticPr fontId="10"/>
  </si>
  <si>
    <t xml:space="preserve">   持ち家</t>
    <phoneticPr fontId="10"/>
  </si>
  <si>
    <t xml:space="preserve">   公営・都市機構・公社の借家 </t>
    <rPh sb="6" eb="8">
      <t>トシ</t>
    </rPh>
    <rPh sb="8" eb="10">
      <t>キコウ</t>
    </rPh>
    <phoneticPr fontId="10"/>
  </si>
  <si>
    <t xml:space="preserve">   民営の借家</t>
    <phoneticPr fontId="10"/>
  </si>
  <si>
    <t xml:space="preserve">   給与住宅</t>
    <phoneticPr fontId="10"/>
  </si>
  <si>
    <t xml:space="preserve">  間借り</t>
    <phoneticPr fontId="10"/>
  </si>
  <si>
    <t xml:space="preserve"> 住宅以外に住む一般世帯　 </t>
    <phoneticPr fontId="10"/>
  </si>
  <si>
    <t>　一般世帯数及び一般世帯人員の推移</t>
    <rPh sb="8" eb="10">
      <t>イッパン</t>
    </rPh>
    <rPh sb="10" eb="12">
      <t>セタイ</t>
    </rPh>
    <rPh sb="12" eb="14">
      <t>ジンイン</t>
    </rPh>
    <rPh sb="15" eb="17">
      <t>スイイ</t>
    </rPh>
    <phoneticPr fontId="2"/>
  </si>
  <si>
    <t>一戸建</t>
    <rPh sb="0" eb="2">
      <t>イッコ</t>
    </rPh>
    <rPh sb="2" eb="3">
      <t>ダ</t>
    </rPh>
    <phoneticPr fontId="2"/>
  </si>
  <si>
    <t>長屋建</t>
    <rPh sb="0" eb="2">
      <t>ナガヤ</t>
    </rPh>
    <rPh sb="2" eb="3">
      <t>タ</t>
    </rPh>
    <phoneticPr fontId="2"/>
  </si>
  <si>
    <t>共　　同　　住　　宅</t>
    <rPh sb="0" eb="1">
      <t>トモ</t>
    </rPh>
    <rPh sb="3" eb="4">
      <t>ドウ</t>
    </rPh>
    <rPh sb="6" eb="7">
      <t>ジュウ</t>
    </rPh>
    <rPh sb="9" eb="10">
      <t>タク</t>
    </rPh>
    <phoneticPr fontId="2"/>
  </si>
  <si>
    <t>1･2階建</t>
    <rPh sb="3" eb="4">
      <t>カイ</t>
    </rPh>
    <rPh sb="4" eb="5">
      <t>ダ</t>
    </rPh>
    <phoneticPr fontId="2"/>
  </si>
  <si>
    <t>3～5</t>
    <phoneticPr fontId="2"/>
  </si>
  <si>
    <t>6階建以上</t>
    <rPh sb="1" eb="2">
      <t>カイ</t>
    </rPh>
    <rPh sb="2" eb="3">
      <t>タ</t>
    </rPh>
    <rPh sb="3" eb="5">
      <t>イジョウ</t>
    </rPh>
    <phoneticPr fontId="2"/>
  </si>
  <si>
    <t>一般世帯数</t>
    <rPh sb="0" eb="2">
      <t>イッパン</t>
    </rPh>
    <rPh sb="2" eb="5">
      <t>セタイスウ</t>
    </rPh>
    <phoneticPr fontId="2"/>
  </si>
  <si>
    <t>主世帯</t>
    <rPh sb="0" eb="1">
      <t>シュ</t>
    </rPh>
    <rPh sb="1" eb="3">
      <t>セタイ</t>
    </rPh>
    <phoneticPr fontId="2"/>
  </si>
  <si>
    <t>　持ち家</t>
    <rPh sb="1" eb="2">
      <t>モ</t>
    </rPh>
    <rPh sb="3" eb="4">
      <t>イエ</t>
    </rPh>
    <phoneticPr fontId="2"/>
  </si>
  <si>
    <t>　公営・都市機構・公社の借家</t>
    <rPh sb="1" eb="3">
      <t>コウエイ</t>
    </rPh>
    <rPh sb="4" eb="6">
      <t>トシ</t>
    </rPh>
    <rPh sb="6" eb="8">
      <t>キコウ</t>
    </rPh>
    <rPh sb="9" eb="11">
      <t>コウシャ</t>
    </rPh>
    <rPh sb="12" eb="14">
      <t>シャクヤ</t>
    </rPh>
    <phoneticPr fontId="2"/>
  </si>
  <si>
    <t>　民営の借家</t>
    <rPh sb="1" eb="3">
      <t>ミンエイ</t>
    </rPh>
    <rPh sb="4" eb="6">
      <t>シャクヤ</t>
    </rPh>
    <phoneticPr fontId="2"/>
  </si>
  <si>
    <t>　給与住宅</t>
    <rPh sb="1" eb="3">
      <t>キュウヨ</t>
    </rPh>
    <rPh sb="3" eb="5">
      <t>ジュウタク</t>
    </rPh>
    <phoneticPr fontId="2"/>
  </si>
  <si>
    <t>間借り</t>
    <rPh sb="0" eb="2">
      <t>マガ</t>
    </rPh>
    <phoneticPr fontId="2"/>
  </si>
  <si>
    <t>一般世帯人員</t>
    <rPh sb="0" eb="2">
      <t>イッパン</t>
    </rPh>
    <rPh sb="2" eb="4">
      <t>セタイ</t>
    </rPh>
    <rPh sb="4" eb="6">
      <t>ジンイン</t>
    </rPh>
    <phoneticPr fontId="2"/>
  </si>
  <si>
    <t>就業者数及び通学者数</t>
    <phoneticPr fontId="2"/>
  </si>
  <si>
    <t>常　　住　　地　　に　　よ　　る　　人　　口</t>
    <rPh sb="0" eb="1">
      <t>ツネ</t>
    </rPh>
    <rPh sb="3" eb="4">
      <t>ジュウ</t>
    </rPh>
    <rPh sb="6" eb="7">
      <t>チ</t>
    </rPh>
    <rPh sb="18" eb="19">
      <t>ヒト</t>
    </rPh>
    <rPh sb="21" eb="22">
      <t>クチ</t>
    </rPh>
    <phoneticPr fontId="2"/>
  </si>
  <si>
    <t>従業も　　通学も　　してい
ない</t>
    <rPh sb="0" eb="2">
      <t>ジュウギョウ</t>
    </rPh>
    <rPh sb="5" eb="7">
      <t>ツウガク</t>
    </rPh>
    <phoneticPr fontId="2"/>
  </si>
  <si>
    <t>自宅で
従業</t>
    <rPh sb="0" eb="2">
      <t>ジタク</t>
    </rPh>
    <rPh sb="4" eb="6">
      <t>ジュウギョウ</t>
    </rPh>
    <phoneticPr fontId="2"/>
  </si>
  <si>
    <t>自宅外の市内で従業・通学</t>
    <rPh sb="0" eb="3">
      <t>ジタクガイ</t>
    </rPh>
    <phoneticPr fontId="2"/>
  </si>
  <si>
    <t>県内他市町で従業・通学</t>
    <rPh sb="0" eb="2">
      <t>ケンナイ</t>
    </rPh>
    <rPh sb="2" eb="3">
      <t>ホカ</t>
    </rPh>
    <phoneticPr fontId="2"/>
  </si>
  <si>
    <t>他県で従業・通学</t>
    <rPh sb="0" eb="2">
      <t>タケン</t>
    </rPh>
    <phoneticPr fontId="2"/>
  </si>
  <si>
    <t>うち自宅外の市内で従業</t>
    <phoneticPr fontId="2"/>
  </si>
  <si>
    <t>うち県内他市町で従業</t>
    <phoneticPr fontId="2"/>
  </si>
  <si>
    <t>うち他県で従業</t>
    <phoneticPr fontId="2"/>
  </si>
  <si>
    <t>　15歳未満</t>
    <rPh sb="3" eb="4">
      <t>サイ</t>
    </rPh>
    <rPh sb="4" eb="6">
      <t>ミマン</t>
    </rPh>
    <phoneticPr fontId="2"/>
  </si>
  <si>
    <t>‐</t>
    <phoneticPr fontId="2"/>
  </si>
  <si>
    <t>　15～19歳</t>
    <rPh sb="6" eb="7">
      <t>サイ</t>
    </rPh>
    <phoneticPr fontId="2"/>
  </si>
  <si>
    <t>　20～24歳</t>
    <rPh sb="6" eb="7">
      <t>サイ</t>
    </rPh>
    <phoneticPr fontId="2"/>
  </si>
  <si>
    <t>総</t>
    <rPh sb="0" eb="1">
      <t>ソウ</t>
    </rPh>
    <phoneticPr fontId="2"/>
  </si>
  <si>
    <t>　25～29歳</t>
    <rPh sb="6" eb="7">
      <t>サイ</t>
    </rPh>
    <phoneticPr fontId="2"/>
  </si>
  <si>
    <t>　30～34歳</t>
    <rPh sb="6" eb="7">
      <t>サイ</t>
    </rPh>
    <phoneticPr fontId="2"/>
  </si>
  <si>
    <t>　35～39歳</t>
    <rPh sb="6" eb="7">
      <t>サイ</t>
    </rPh>
    <phoneticPr fontId="2"/>
  </si>
  <si>
    <t>　40～44歳</t>
    <rPh sb="6" eb="7">
      <t>サイ</t>
    </rPh>
    <phoneticPr fontId="2"/>
  </si>
  <si>
    <t>　45～49歳</t>
    <rPh sb="6" eb="7">
      <t>サイ</t>
    </rPh>
    <phoneticPr fontId="2"/>
  </si>
  <si>
    <t>　50～54歳</t>
    <rPh sb="6" eb="7">
      <t>サイ</t>
    </rPh>
    <phoneticPr fontId="2"/>
  </si>
  <si>
    <t>　55～59歳</t>
    <rPh sb="6" eb="7">
      <t>サイ</t>
    </rPh>
    <phoneticPr fontId="2"/>
  </si>
  <si>
    <t>数</t>
    <rPh sb="0" eb="1">
      <t>カズ</t>
    </rPh>
    <phoneticPr fontId="2"/>
  </si>
  <si>
    <t>　60～64歳</t>
    <rPh sb="6" eb="7">
      <t>サイ</t>
    </rPh>
    <phoneticPr fontId="2"/>
  </si>
  <si>
    <t>　65～69歳</t>
    <rPh sb="6" eb="7">
      <t>サイ</t>
    </rPh>
    <phoneticPr fontId="2"/>
  </si>
  <si>
    <t>　70～74歳</t>
    <rPh sb="6" eb="7">
      <t>サイ</t>
    </rPh>
    <phoneticPr fontId="2"/>
  </si>
  <si>
    <t>　75～79歳</t>
    <rPh sb="6" eb="7">
      <t>サイ</t>
    </rPh>
    <phoneticPr fontId="2"/>
  </si>
  <si>
    <t>　80～84歳</t>
    <rPh sb="6" eb="7">
      <t>サイ</t>
    </rPh>
    <phoneticPr fontId="2"/>
  </si>
  <si>
    <t>　85歳以上</t>
    <rPh sb="3" eb="4">
      <t>サイ</t>
    </rPh>
    <rPh sb="4" eb="6">
      <t>イジョウ</t>
    </rPh>
    <phoneticPr fontId="2"/>
  </si>
  <si>
    <t>　不　　詳　</t>
    <rPh sb="1" eb="2">
      <t>フ</t>
    </rPh>
    <rPh sb="4" eb="5">
      <t>ショウ</t>
    </rPh>
    <phoneticPr fontId="2"/>
  </si>
  <si>
    <t>　不　　詳</t>
    <rPh sb="1" eb="2">
      <t>フ</t>
    </rPh>
    <rPh sb="4" eb="5">
      <t>ショウ</t>
    </rPh>
    <phoneticPr fontId="2"/>
  </si>
  <si>
    <t>従 業 地 に よ る 就 業 者 数</t>
    <rPh sb="0" eb="1">
      <t>ジュウ</t>
    </rPh>
    <rPh sb="2" eb="3">
      <t>ギョウ</t>
    </rPh>
    <rPh sb="4" eb="5">
      <t>チ</t>
    </rPh>
    <rPh sb="12" eb="13">
      <t>シュウ</t>
    </rPh>
    <rPh sb="14" eb="15">
      <t>ギョウ</t>
    </rPh>
    <rPh sb="16" eb="17">
      <t>モノ</t>
    </rPh>
    <rPh sb="18" eb="19">
      <t>スウ</t>
    </rPh>
    <phoneticPr fontId="2"/>
  </si>
  <si>
    <t>うち県内他市町に常住</t>
    <phoneticPr fontId="2"/>
  </si>
  <si>
    <t>うち他県に常住</t>
    <phoneticPr fontId="2"/>
  </si>
  <si>
    <t>数</t>
    <rPh sb="0" eb="1">
      <t>スウ</t>
    </rPh>
    <phoneticPr fontId="2"/>
  </si>
  <si>
    <t>資料：国勢調査</t>
    <rPh sb="0" eb="2">
      <t>シリョウ</t>
    </rPh>
    <rPh sb="3" eb="5">
      <t>コクセイ</t>
    </rPh>
    <rPh sb="5" eb="7">
      <t>チョウサ</t>
    </rPh>
    <phoneticPr fontId="2"/>
  </si>
  <si>
    <t>区分</t>
    <rPh sb="0" eb="1">
      <t>ク</t>
    </rPh>
    <rPh sb="1" eb="2">
      <t>ブン</t>
    </rPh>
    <phoneticPr fontId="2"/>
  </si>
  <si>
    <t>親　　族　　世　　帯</t>
    <rPh sb="0" eb="1">
      <t>オヤ</t>
    </rPh>
    <rPh sb="3" eb="4">
      <t>ヤカラ</t>
    </rPh>
    <rPh sb="6" eb="7">
      <t>ヨ</t>
    </rPh>
    <rPh sb="9" eb="10">
      <t>オビ</t>
    </rPh>
    <phoneticPr fontId="2"/>
  </si>
  <si>
    <t>非親族
世帯</t>
    <rPh sb="0" eb="1">
      <t>ヒ</t>
    </rPh>
    <rPh sb="1" eb="3">
      <t>シンゾク</t>
    </rPh>
    <phoneticPr fontId="2"/>
  </si>
  <si>
    <t>単　独
世　帯</t>
    <rPh sb="0" eb="1">
      <t>タン</t>
    </rPh>
    <rPh sb="2" eb="3">
      <t>ドク</t>
    </rPh>
    <phoneticPr fontId="2"/>
  </si>
  <si>
    <t>総　　数</t>
    <phoneticPr fontId="2"/>
  </si>
  <si>
    <t>その他の親族世帯</t>
    <rPh sb="2" eb="3">
      <t>タ</t>
    </rPh>
    <phoneticPr fontId="2"/>
  </si>
  <si>
    <t>母子世帯</t>
    <rPh sb="0" eb="1">
      <t>ハハ</t>
    </rPh>
    <rPh sb="1" eb="2">
      <t>コ</t>
    </rPh>
    <phoneticPr fontId="2"/>
  </si>
  <si>
    <t>父子世帯</t>
    <rPh sb="0" eb="1">
      <t>チチ</t>
    </rPh>
    <rPh sb="1" eb="2">
      <t>コ</t>
    </rPh>
    <phoneticPr fontId="2"/>
  </si>
  <si>
    <t>一般世帯数</t>
    <rPh sb="0" eb="2">
      <t>イッパン</t>
    </rPh>
    <rPh sb="2" eb="4">
      <t>セタイ</t>
    </rPh>
    <rPh sb="4" eb="5">
      <t>スウ</t>
    </rPh>
    <phoneticPr fontId="2"/>
  </si>
  <si>
    <t>６歳未満世帯員のいる一般世帯</t>
    <rPh sb="1" eb="2">
      <t>サイ</t>
    </rPh>
    <rPh sb="2" eb="4">
      <t>ミマン</t>
    </rPh>
    <rPh sb="4" eb="6">
      <t>セタイ</t>
    </rPh>
    <rPh sb="6" eb="7">
      <t>イン</t>
    </rPh>
    <rPh sb="10" eb="12">
      <t>イッパン</t>
    </rPh>
    <rPh sb="12" eb="14">
      <t>セタイ</t>
    </rPh>
    <phoneticPr fontId="2"/>
  </si>
  <si>
    <t>　世帯数</t>
    <rPh sb="1" eb="3">
      <t>セタイ</t>
    </rPh>
    <rPh sb="3" eb="4">
      <t>スウ</t>
    </rPh>
    <phoneticPr fontId="2"/>
  </si>
  <si>
    <t>　世帯人員</t>
    <rPh sb="1" eb="3">
      <t>セタイ</t>
    </rPh>
    <rPh sb="3" eb="5">
      <t>ジンイン</t>
    </rPh>
    <phoneticPr fontId="2"/>
  </si>
  <si>
    <t>18歳未満世帯員のいる一般世帯</t>
    <rPh sb="2" eb="3">
      <t>サイ</t>
    </rPh>
    <rPh sb="3" eb="5">
      <t>ミマン</t>
    </rPh>
    <rPh sb="5" eb="7">
      <t>セタイ</t>
    </rPh>
    <rPh sb="7" eb="8">
      <t>イン</t>
    </rPh>
    <rPh sb="11" eb="13">
      <t>イッパン</t>
    </rPh>
    <rPh sb="13" eb="15">
      <t>セタイ</t>
    </rPh>
    <phoneticPr fontId="2"/>
  </si>
  <si>
    <t>　資料：国勢調査</t>
    <phoneticPr fontId="2"/>
  </si>
  <si>
    <t>　　　　　　　　　　　　　利　　用　　さ　　れ　　る　　方　　に</t>
    <rPh sb="13" eb="14">
      <t>リ</t>
    </rPh>
    <rPh sb="16" eb="17">
      <t>ヨウ</t>
    </rPh>
    <rPh sb="28" eb="29">
      <t>カタ</t>
    </rPh>
    <phoneticPr fontId="2"/>
  </si>
  <si>
    <t>1　　　本書は、大田原市に関する市勢全般にわたる基礎的な資料を収録したものです。</t>
    <rPh sb="4" eb="6">
      <t>ホンショ</t>
    </rPh>
    <rPh sb="8" eb="12">
      <t>オオタワラシ</t>
    </rPh>
    <rPh sb="13" eb="14">
      <t>カン</t>
    </rPh>
    <rPh sb="16" eb="17">
      <t>シ</t>
    </rPh>
    <rPh sb="17" eb="18">
      <t>セイ</t>
    </rPh>
    <rPh sb="18" eb="20">
      <t>ゼンパン</t>
    </rPh>
    <rPh sb="24" eb="27">
      <t>キソテキ</t>
    </rPh>
    <rPh sb="28" eb="30">
      <t>シリョウ</t>
    </rPh>
    <rPh sb="31" eb="33">
      <t>シュウロク</t>
    </rPh>
    <phoneticPr fontId="2"/>
  </si>
  <si>
    <t>２　　　資料は、政策推進課で取り扱った各種統計調査と庁内各課、各官公署および民間団体</t>
    <rPh sb="4" eb="6">
      <t>シリョウ</t>
    </rPh>
    <rPh sb="8" eb="10">
      <t>セイサク</t>
    </rPh>
    <rPh sb="10" eb="12">
      <t>スイシン</t>
    </rPh>
    <rPh sb="12" eb="13">
      <t>カ</t>
    </rPh>
    <rPh sb="14" eb="15">
      <t>ト</t>
    </rPh>
    <rPh sb="16" eb="17">
      <t>アツカ</t>
    </rPh>
    <rPh sb="19" eb="21">
      <t>カクシュ</t>
    </rPh>
    <rPh sb="21" eb="23">
      <t>トウケイ</t>
    </rPh>
    <rPh sb="23" eb="25">
      <t>チョウサ</t>
    </rPh>
    <rPh sb="26" eb="28">
      <t>チョウナイ</t>
    </rPh>
    <rPh sb="28" eb="30">
      <t>カクカ</t>
    </rPh>
    <rPh sb="31" eb="32">
      <t>カク</t>
    </rPh>
    <rPh sb="32" eb="33">
      <t>カン</t>
    </rPh>
    <rPh sb="33" eb="34">
      <t>コウ</t>
    </rPh>
    <rPh sb="34" eb="35">
      <t>ショ</t>
    </rPh>
    <rPh sb="38" eb="40">
      <t>ミンカン</t>
    </rPh>
    <rPh sb="40" eb="42">
      <t>ダンタイ</t>
    </rPh>
    <phoneticPr fontId="2"/>
  </si>
  <si>
    <t>　　　などで調査したものを収録しました。</t>
    <phoneticPr fontId="2"/>
  </si>
  <si>
    <t>４　　　資料の提供元は各統計表の右下に示しています。</t>
    <rPh sb="4" eb="6">
      <t>シリョウ</t>
    </rPh>
    <rPh sb="7" eb="9">
      <t>テイキョウ</t>
    </rPh>
    <rPh sb="9" eb="10">
      <t>モト</t>
    </rPh>
    <rPh sb="11" eb="12">
      <t>カク</t>
    </rPh>
    <rPh sb="12" eb="14">
      <t>トウケイ</t>
    </rPh>
    <rPh sb="14" eb="15">
      <t>ヒョウ</t>
    </rPh>
    <rPh sb="16" eb="18">
      <t>ミギシタ</t>
    </rPh>
    <rPh sb="19" eb="20">
      <t>シメ</t>
    </rPh>
    <phoneticPr fontId="2"/>
  </si>
  <si>
    <t>・・・・・</t>
    <phoneticPr fontId="2"/>
  </si>
  <si>
    <t>皆無または該当事実のないもの</t>
    <rPh sb="0" eb="2">
      <t>カイム</t>
    </rPh>
    <rPh sb="5" eb="7">
      <t>ガイトウ</t>
    </rPh>
    <rPh sb="7" eb="8">
      <t>ジ</t>
    </rPh>
    <rPh sb="8" eb="9">
      <t>ミ</t>
    </rPh>
    <phoneticPr fontId="2"/>
  </si>
  <si>
    <t>事実不詳または資料のないもの</t>
    <rPh sb="0" eb="1">
      <t>ジ</t>
    </rPh>
    <rPh sb="1" eb="2">
      <t>ミ</t>
    </rPh>
    <rPh sb="2" eb="4">
      <t>フショウ</t>
    </rPh>
    <rPh sb="7" eb="9">
      <t>シリョウ</t>
    </rPh>
    <phoneticPr fontId="2"/>
  </si>
  <si>
    <t>「　 0　」</t>
    <phoneticPr fontId="2"/>
  </si>
  <si>
    <t>該当数を四捨五入した結果単位に満たないもの</t>
    <rPh sb="0" eb="2">
      <t>ガイトウ</t>
    </rPh>
    <rPh sb="2" eb="3">
      <t>スウ</t>
    </rPh>
    <rPh sb="4" eb="8">
      <t>シシャゴニュウ</t>
    </rPh>
    <rPh sb="10" eb="12">
      <t>ケッカ</t>
    </rPh>
    <rPh sb="12" eb="14">
      <t>タンイ</t>
    </rPh>
    <rPh sb="15" eb="16">
      <t>ミ</t>
    </rPh>
    <phoneticPr fontId="2"/>
  </si>
  <si>
    <t>「　△　」</t>
    <phoneticPr fontId="2"/>
  </si>
  <si>
    <t>減少または負数</t>
    <rPh sb="0" eb="2">
      <t>ゲンショウ</t>
    </rPh>
    <rPh sb="5" eb="7">
      <t>フスウ</t>
    </rPh>
    <phoneticPr fontId="2"/>
  </si>
  <si>
    <t>数字の発表をさしひかえたもの</t>
    <rPh sb="0" eb="2">
      <t>スウジ</t>
    </rPh>
    <rPh sb="3" eb="5">
      <t>ハッピョウ</t>
    </rPh>
    <phoneticPr fontId="2"/>
  </si>
  <si>
    <t>　　　部政策推進課または各資料の提供諸機関に照会してください。</t>
    <rPh sb="3" eb="4">
      <t>ブ</t>
    </rPh>
    <rPh sb="4" eb="6">
      <t>セイサク</t>
    </rPh>
    <rPh sb="6" eb="8">
      <t>スイシン</t>
    </rPh>
    <rPh sb="8" eb="9">
      <t>カ</t>
    </rPh>
    <rPh sb="16" eb="18">
      <t>テイキョウ</t>
    </rPh>
    <rPh sb="18" eb="19">
      <t>ショ</t>
    </rPh>
    <rPh sb="19" eb="21">
      <t>キカン</t>
    </rPh>
    <rPh sb="22" eb="24">
      <t>ショウカイ</t>
    </rPh>
    <phoneticPr fontId="2"/>
  </si>
  <si>
    <t>農林漁業</t>
    <rPh sb="0" eb="2">
      <t>ノウリン</t>
    </rPh>
    <rPh sb="2" eb="4">
      <t>ギョギョウ</t>
    </rPh>
    <phoneticPr fontId="2"/>
  </si>
  <si>
    <t>鉱業</t>
    <rPh sb="0" eb="2">
      <t>コウギョウ</t>
    </rPh>
    <phoneticPr fontId="2"/>
  </si>
  <si>
    <t>建設業</t>
    <rPh sb="0" eb="3">
      <t>ケンセツギョウ</t>
    </rPh>
    <phoneticPr fontId="2"/>
  </si>
  <si>
    <t>製造業</t>
    <rPh sb="0" eb="3">
      <t>セイゾウギョウ</t>
    </rPh>
    <phoneticPr fontId="2"/>
  </si>
  <si>
    <t>電気 ・ ガス・熱供給・水道業</t>
    <rPh sb="0" eb="2">
      <t>デンキ</t>
    </rPh>
    <rPh sb="8" eb="9">
      <t>ネツ</t>
    </rPh>
    <rPh sb="9" eb="11">
      <t>キョウキュウ</t>
    </rPh>
    <rPh sb="12" eb="15">
      <t>スイドウギョウ</t>
    </rPh>
    <phoneticPr fontId="2"/>
  </si>
  <si>
    <t>事業所</t>
    <rPh sb="0" eb="3">
      <t>ジギョウショ</t>
    </rPh>
    <phoneticPr fontId="2"/>
  </si>
  <si>
    <t>従業者</t>
    <rPh sb="0" eb="3">
      <t>ジュウギョウシャ</t>
    </rPh>
    <phoneticPr fontId="2"/>
  </si>
  <si>
    <t>情報通信業</t>
    <rPh sb="0" eb="2">
      <t>ジョウホウ</t>
    </rPh>
    <rPh sb="2" eb="5">
      <t>ツウシンギョウ</t>
    </rPh>
    <phoneticPr fontId="2"/>
  </si>
  <si>
    <t>卸売・小売業</t>
    <rPh sb="0" eb="2">
      <t>オロシウリ</t>
    </rPh>
    <rPh sb="3" eb="6">
      <t>コウリギョウ</t>
    </rPh>
    <phoneticPr fontId="2"/>
  </si>
  <si>
    <t>金融・保険業</t>
    <rPh sb="0" eb="2">
      <t>キンユウ</t>
    </rPh>
    <rPh sb="3" eb="6">
      <t>ホケンギョウ</t>
    </rPh>
    <phoneticPr fontId="2"/>
  </si>
  <si>
    <t>医療、福祉</t>
    <rPh sb="0" eb="2">
      <t>イリョウ</t>
    </rPh>
    <rPh sb="3" eb="5">
      <t>フクシ</t>
    </rPh>
    <phoneticPr fontId="2"/>
  </si>
  <si>
    <t>教育、
学習支援業</t>
    <rPh sb="0" eb="2">
      <t>キョウイク</t>
    </rPh>
    <rPh sb="4" eb="6">
      <t>ガクシュウ</t>
    </rPh>
    <rPh sb="6" eb="8">
      <t>シエン</t>
    </rPh>
    <rPh sb="8" eb="9">
      <t>ギョウ</t>
    </rPh>
    <phoneticPr fontId="2"/>
  </si>
  <si>
    <t>資料：経済センサス基礎調査</t>
    <phoneticPr fontId="2"/>
  </si>
  <si>
    <t>事業所数</t>
    <rPh sb="0" eb="3">
      <t>ジギョウショ</t>
    </rPh>
    <rPh sb="3" eb="4">
      <t>スウ</t>
    </rPh>
    <phoneticPr fontId="2"/>
  </si>
  <si>
    <t>従業者数</t>
    <rPh sb="0" eb="3">
      <t>ジュウギョウシャ</t>
    </rPh>
    <rPh sb="3" eb="4">
      <t>スウ</t>
    </rPh>
    <phoneticPr fontId="2"/>
  </si>
  <si>
    <t>個人業主</t>
    <rPh sb="0" eb="2">
      <t>コジン</t>
    </rPh>
    <rPh sb="2" eb="4">
      <t>ギョウシュ</t>
    </rPh>
    <phoneticPr fontId="2"/>
  </si>
  <si>
    <t>無給の
家族従業者</t>
    <rPh sb="0" eb="2">
      <t>ムキュウ</t>
    </rPh>
    <rPh sb="4" eb="6">
      <t>カゾク</t>
    </rPh>
    <rPh sb="6" eb="9">
      <t>ジュウギョウシャ</t>
    </rPh>
    <phoneticPr fontId="2"/>
  </si>
  <si>
    <t>常用雇用者</t>
    <rPh sb="0" eb="2">
      <t>ジョウヨウ</t>
    </rPh>
    <rPh sb="2" eb="5">
      <t>コヨウシャ</t>
    </rPh>
    <phoneticPr fontId="2"/>
  </si>
  <si>
    <t>　総　　　数</t>
    <rPh sb="1" eb="2">
      <t>フサ</t>
    </rPh>
    <rPh sb="5" eb="6">
      <t>カズ</t>
    </rPh>
    <phoneticPr fontId="2"/>
  </si>
  <si>
    <t>-</t>
  </si>
  <si>
    <t>電気・ガス・熱供給・水道業</t>
    <rPh sb="0" eb="2">
      <t>デンキ</t>
    </rPh>
    <rPh sb="6" eb="7">
      <t>ネツ</t>
    </rPh>
    <rPh sb="7" eb="9">
      <t>キョウキュウ</t>
    </rPh>
    <rPh sb="10" eb="12">
      <t>スイドウ</t>
    </rPh>
    <rPh sb="12" eb="13">
      <t>ギョウ</t>
    </rPh>
    <phoneticPr fontId="2"/>
  </si>
  <si>
    <t>卸売・小売業</t>
    <rPh sb="0" eb="1">
      <t>オロシ</t>
    </rPh>
    <rPh sb="1" eb="2">
      <t>ウ</t>
    </rPh>
    <rPh sb="3" eb="6">
      <t>コウリギョウ</t>
    </rPh>
    <phoneticPr fontId="2"/>
  </si>
  <si>
    <t>学術研究、専門・技術サービス</t>
    <rPh sb="0" eb="2">
      <t>ガクジュツ</t>
    </rPh>
    <rPh sb="2" eb="4">
      <t>ケンキュウ</t>
    </rPh>
    <rPh sb="5" eb="7">
      <t>センモン</t>
    </rPh>
    <rPh sb="8" eb="10">
      <t>ギジュツ</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</si>
  <si>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</si>
  <si>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</si>
  <si>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</si>
  <si>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産業大分類</t>
    <phoneticPr fontId="2"/>
  </si>
  <si>
    <t>民</t>
    <rPh sb="0" eb="1">
      <t>ミン</t>
    </rPh>
    <phoneticPr fontId="2"/>
  </si>
  <si>
    <t>事　業　所　数</t>
    <rPh sb="0" eb="1">
      <t>コト</t>
    </rPh>
    <rPh sb="2" eb="3">
      <t>ギョウ</t>
    </rPh>
    <rPh sb="4" eb="5">
      <t>ショ</t>
    </rPh>
    <rPh sb="6" eb="7">
      <t>スウ</t>
    </rPh>
    <phoneticPr fontId="2"/>
  </si>
  <si>
    <t>従業者数</t>
    <rPh sb="0" eb="1">
      <t>ジュウ</t>
    </rPh>
    <rPh sb="1" eb="4">
      <t>ギョウシャスウ</t>
    </rPh>
    <phoneticPr fontId="2"/>
  </si>
  <si>
    <t>常　　　　用　　</t>
    <rPh sb="0" eb="1">
      <t>ツネ</t>
    </rPh>
    <rPh sb="5" eb="6">
      <t>ヨウ</t>
    </rPh>
    <phoneticPr fontId="2"/>
  </si>
  <si>
    <t>0人</t>
    <rPh sb="1" eb="2">
      <t>ニン</t>
    </rPh>
    <phoneticPr fontId="2"/>
  </si>
  <si>
    <t>従業者</t>
    <rPh sb="0" eb="1">
      <t>ジュウ</t>
    </rPh>
    <rPh sb="1" eb="3">
      <t>ギョウシャ</t>
    </rPh>
    <phoneticPr fontId="2"/>
  </si>
  <si>
    <t>Ａ　農業、林業</t>
    <rPh sb="2" eb="4">
      <t>ノウギョウ</t>
    </rPh>
    <rPh sb="5" eb="7">
      <t>リンギョウ</t>
    </rPh>
    <phoneticPr fontId="2"/>
  </si>
  <si>
    <t>Ｂ　漁業</t>
    <rPh sb="2" eb="4">
      <t>ギョギョウ</t>
    </rPh>
    <phoneticPr fontId="2"/>
  </si>
  <si>
    <t>Ｃ　鉱業</t>
    <rPh sb="2" eb="4">
      <t>コウギョウ</t>
    </rPh>
    <phoneticPr fontId="2"/>
  </si>
  <si>
    <t>Ｄ　建設業</t>
    <rPh sb="2" eb="5">
      <t>ケンセツギョウ</t>
    </rPh>
    <phoneticPr fontId="2"/>
  </si>
  <si>
    <t>Ｅ　製造業</t>
    <rPh sb="2" eb="5">
      <t>セイゾウギョウ</t>
    </rPh>
    <phoneticPr fontId="2"/>
  </si>
  <si>
    <t>　09　食料品製造業</t>
    <rPh sb="4" eb="7">
      <t>ショクリョウヒン</t>
    </rPh>
    <rPh sb="7" eb="10">
      <t>セイゾウギョウ</t>
    </rPh>
    <phoneticPr fontId="2"/>
  </si>
  <si>
    <t>　10　飲料・たばこ・飼料製造業</t>
    <rPh sb="4" eb="6">
      <t>インリョウ</t>
    </rPh>
    <rPh sb="11" eb="13">
      <t>シリョウ</t>
    </rPh>
    <rPh sb="13" eb="16">
      <t>セイゾウギョウ</t>
    </rPh>
    <phoneticPr fontId="2"/>
  </si>
  <si>
    <t>　11　繊維工業</t>
    <rPh sb="4" eb="6">
      <t>センイ</t>
    </rPh>
    <rPh sb="6" eb="8">
      <t>コウギョウ</t>
    </rPh>
    <phoneticPr fontId="2"/>
  </si>
  <si>
    <t>　12　木材・木製品製造業</t>
    <rPh sb="4" eb="6">
      <t>モクザイ</t>
    </rPh>
    <rPh sb="7" eb="10">
      <t>モクセイヒン</t>
    </rPh>
    <rPh sb="10" eb="13">
      <t>セイゾウギョウ</t>
    </rPh>
    <phoneticPr fontId="2"/>
  </si>
  <si>
    <t>　13　家具・装備品製造業</t>
    <rPh sb="4" eb="6">
      <t>カグ</t>
    </rPh>
    <rPh sb="7" eb="10">
      <t>ソウビヒン</t>
    </rPh>
    <rPh sb="10" eb="13">
      <t>セイゾウギョウ</t>
    </rPh>
    <phoneticPr fontId="2"/>
  </si>
  <si>
    <t>　14　パルプ・紙・紙加工品製造業</t>
    <rPh sb="8" eb="9">
      <t>カミ</t>
    </rPh>
    <rPh sb="10" eb="11">
      <t>カミ</t>
    </rPh>
    <rPh sb="11" eb="13">
      <t>カコウ</t>
    </rPh>
    <rPh sb="13" eb="14">
      <t>ヒン</t>
    </rPh>
    <rPh sb="14" eb="16">
      <t>セイゾウ</t>
    </rPh>
    <rPh sb="16" eb="17">
      <t>ギョウ</t>
    </rPh>
    <phoneticPr fontId="2"/>
  </si>
  <si>
    <t>　15　印刷・同関連業</t>
    <rPh sb="4" eb="6">
      <t>インサツ</t>
    </rPh>
    <rPh sb="7" eb="8">
      <t>ドウ</t>
    </rPh>
    <rPh sb="8" eb="10">
      <t>カンレン</t>
    </rPh>
    <rPh sb="10" eb="11">
      <t>ギョウ</t>
    </rPh>
    <phoneticPr fontId="2"/>
  </si>
  <si>
    <t>　16　化学工業</t>
    <rPh sb="4" eb="6">
      <t>カガク</t>
    </rPh>
    <rPh sb="6" eb="8">
      <t>コウギョウ</t>
    </rPh>
    <phoneticPr fontId="2"/>
  </si>
  <si>
    <t>　17　石油製品・石炭製品製造業</t>
    <rPh sb="4" eb="6">
      <t>セキユ</t>
    </rPh>
    <rPh sb="6" eb="8">
      <t>セイヒン</t>
    </rPh>
    <rPh sb="9" eb="11">
      <t>セキタン</t>
    </rPh>
    <rPh sb="11" eb="13">
      <t>セイヒン</t>
    </rPh>
    <rPh sb="13" eb="16">
      <t>セイゾウギョウ</t>
    </rPh>
    <phoneticPr fontId="2"/>
  </si>
  <si>
    <t>　18　プラスチック製品製造業</t>
    <rPh sb="10" eb="12">
      <t>セイヒン</t>
    </rPh>
    <rPh sb="12" eb="15">
      <t>セイゾウギョウ</t>
    </rPh>
    <phoneticPr fontId="2"/>
  </si>
  <si>
    <t>　19　ゴム製品製造業</t>
    <rPh sb="6" eb="8">
      <t>セイヒン</t>
    </rPh>
    <rPh sb="8" eb="11">
      <t>セイゾウギョウ</t>
    </rPh>
    <phoneticPr fontId="2"/>
  </si>
  <si>
    <t>　20　なめし革・同製品・毛皮製造業</t>
    <rPh sb="7" eb="8">
      <t>カワ</t>
    </rPh>
    <rPh sb="9" eb="12">
      <t>ドウセイヒン</t>
    </rPh>
    <rPh sb="13" eb="15">
      <t>ケガワ</t>
    </rPh>
    <rPh sb="15" eb="18">
      <t>セイゾウギョウ</t>
    </rPh>
    <phoneticPr fontId="2"/>
  </si>
  <si>
    <t>　21　窯業・土石製品製造業</t>
    <rPh sb="4" eb="6">
      <t>ヨウギョウ</t>
    </rPh>
    <rPh sb="7" eb="9">
      <t>ドセキ</t>
    </rPh>
    <rPh sb="9" eb="11">
      <t>セイヒン</t>
    </rPh>
    <rPh sb="11" eb="14">
      <t>セイゾウギョウ</t>
    </rPh>
    <phoneticPr fontId="2"/>
  </si>
  <si>
    <t>　22　鉄鋼業</t>
    <rPh sb="4" eb="6">
      <t>テッコウ</t>
    </rPh>
    <rPh sb="6" eb="7">
      <t>ギョウ</t>
    </rPh>
    <phoneticPr fontId="2"/>
  </si>
  <si>
    <t>　23　非鉄金属製造業</t>
    <rPh sb="4" eb="5">
      <t>ヒ</t>
    </rPh>
    <rPh sb="5" eb="6">
      <t>テツ</t>
    </rPh>
    <rPh sb="6" eb="8">
      <t>キンゾク</t>
    </rPh>
    <rPh sb="8" eb="11">
      <t>セイゾウギョウ</t>
    </rPh>
    <phoneticPr fontId="2"/>
  </si>
  <si>
    <t>　24　金属製品製造業</t>
    <rPh sb="4" eb="6">
      <t>キンゾク</t>
    </rPh>
    <rPh sb="6" eb="8">
      <t>セイヒン</t>
    </rPh>
    <rPh sb="8" eb="11">
      <t>セイゾウギョウ</t>
    </rPh>
    <phoneticPr fontId="2"/>
  </si>
  <si>
    <t>　25　はん用機械器具製造業</t>
    <rPh sb="6" eb="7">
      <t>ヨウ</t>
    </rPh>
    <rPh sb="7" eb="9">
      <t>キカイ</t>
    </rPh>
    <rPh sb="9" eb="11">
      <t>キグ</t>
    </rPh>
    <rPh sb="11" eb="14">
      <t>セイゾウギョウ</t>
    </rPh>
    <phoneticPr fontId="2"/>
  </si>
  <si>
    <t>　26　生産用機械器具製造業</t>
    <rPh sb="4" eb="7">
      <t>セイサンヨウ</t>
    </rPh>
    <rPh sb="7" eb="9">
      <t>キカイ</t>
    </rPh>
    <rPh sb="9" eb="11">
      <t>キグ</t>
    </rPh>
    <rPh sb="11" eb="14">
      <t>セイゾウギョウ</t>
    </rPh>
    <phoneticPr fontId="2"/>
  </si>
  <si>
    <t>　27　業務用機械器具製造業</t>
    <rPh sb="4" eb="7">
      <t>ギョウムヨウ</t>
    </rPh>
    <rPh sb="7" eb="9">
      <t>キカイ</t>
    </rPh>
    <rPh sb="9" eb="11">
      <t>キグ</t>
    </rPh>
    <rPh sb="11" eb="14">
      <t>セイゾウギョウ</t>
    </rPh>
    <phoneticPr fontId="2"/>
  </si>
  <si>
    <t>　28　電子部品・デバイス・電子回路製造業</t>
    <rPh sb="4" eb="6">
      <t>デンシ</t>
    </rPh>
    <rPh sb="6" eb="8">
      <t>ブヒン</t>
    </rPh>
    <rPh sb="14" eb="16">
      <t>デンシ</t>
    </rPh>
    <rPh sb="16" eb="18">
      <t>カイロ</t>
    </rPh>
    <rPh sb="18" eb="21">
      <t>セイゾウギョウ</t>
    </rPh>
    <phoneticPr fontId="2"/>
  </si>
  <si>
    <t>　29　電気機械器具製造業</t>
    <rPh sb="4" eb="6">
      <t>デンキ</t>
    </rPh>
    <rPh sb="6" eb="8">
      <t>キカイ</t>
    </rPh>
    <rPh sb="8" eb="10">
      <t>キグ</t>
    </rPh>
    <rPh sb="10" eb="13">
      <t>セイゾウギョウ</t>
    </rPh>
    <phoneticPr fontId="2"/>
  </si>
  <si>
    <t>　30　情報通信機械器具製造業</t>
    <rPh sb="4" eb="6">
      <t>ジョウホウ</t>
    </rPh>
    <rPh sb="6" eb="8">
      <t>ツウシン</t>
    </rPh>
    <rPh sb="8" eb="10">
      <t>キカイ</t>
    </rPh>
    <rPh sb="10" eb="12">
      <t>キグ</t>
    </rPh>
    <rPh sb="12" eb="15">
      <t>セイゾウギョウ</t>
    </rPh>
    <phoneticPr fontId="2"/>
  </si>
  <si>
    <t>　31　輸送用機械器具製造業</t>
    <rPh sb="4" eb="6">
      <t>ユソウ</t>
    </rPh>
    <rPh sb="6" eb="7">
      <t>ヨウ</t>
    </rPh>
    <rPh sb="7" eb="9">
      <t>キカイ</t>
    </rPh>
    <rPh sb="9" eb="11">
      <t>キグ</t>
    </rPh>
    <rPh sb="11" eb="14">
      <t>セイゾウギョウ</t>
    </rPh>
    <phoneticPr fontId="2"/>
  </si>
  <si>
    <t>　32　その他の製造業</t>
    <rPh sb="6" eb="7">
      <t>タ</t>
    </rPh>
    <rPh sb="8" eb="11">
      <t>セイゾウギョウ</t>
    </rPh>
    <phoneticPr fontId="2"/>
  </si>
  <si>
    <t>Ｆ　電気・ガス・熱供給・水道業</t>
    <rPh sb="2" eb="4">
      <t>デンキ</t>
    </rPh>
    <rPh sb="8" eb="9">
      <t>ネツ</t>
    </rPh>
    <rPh sb="9" eb="11">
      <t>キョウキュウ</t>
    </rPh>
    <rPh sb="12" eb="15">
      <t>スイドウギョウ</t>
    </rPh>
    <phoneticPr fontId="2"/>
  </si>
  <si>
    <t>　33　電気業</t>
    <rPh sb="4" eb="6">
      <t>デンキ</t>
    </rPh>
    <rPh sb="6" eb="7">
      <t>ギョウ</t>
    </rPh>
    <phoneticPr fontId="2"/>
  </si>
  <si>
    <t>　34　ガス業</t>
    <rPh sb="6" eb="7">
      <t>ギョウ</t>
    </rPh>
    <phoneticPr fontId="2"/>
  </si>
  <si>
    <t>　35　熱供給業</t>
    <rPh sb="4" eb="5">
      <t>ネツ</t>
    </rPh>
    <rPh sb="5" eb="7">
      <t>キョウキュウ</t>
    </rPh>
    <rPh sb="7" eb="8">
      <t>ギョウ</t>
    </rPh>
    <phoneticPr fontId="2"/>
  </si>
  <si>
    <t>　36　水道業</t>
    <rPh sb="4" eb="7">
      <t>スイドウギョウ</t>
    </rPh>
    <phoneticPr fontId="2"/>
  </si>
  <si>
    <t>Ｇ　情報通信業</t>
    <rPh sb="2" eb="4">
      <t>ジョウホウ</t>
    </rPh>
    <rPh sb="4" eb="7">
      <t>ツウシンギョウ</t>
    </rPh>
    <phoneticPr fontId="2"/>
  </si>
  <si>
    <t>　37　通信業</t>
    <rPh sb="4" eb="6">
      <t>ツウシン</t>
    </rPh>
    <phoneticPr fontId="2"/>
  </si>
  <si>
    <t>　38　放送業</t>
    <rPh sb="4" eb="6">
      <t>ホウソウ</t>
    </rPh>
    <rPh sb="6" eb="7">
      <t>ギョウ</t>
    </rPh>
    <phoneticPr fontId="2"/>
  </si>
  <si>
    <t>　39　情報サービス業</t>
    <rPh sb="4" eb="6">
      <t>ジョウホウ</t>
    </rPh>
    <phoneticPr fontId="2"/>
  </si>
  <si>
    <t>　41　映像・音声・文字情報制作業</t>
    <rPh sb="4" eb="6">
      <t>エイゾウ</t>
    </rPh>
    <rPh sb="7" eb="9">
      <t>オンセイ</t>
    </rPh>
    <rPh sb="10" eb="12">
      <t>モジ</t>
    </rPh>
    <rPh sb="12" eb="14">
      <t>ジョウホウ</t>
    </rPh>
    <rPh sb="14" eb="16">
      <t>セイサク</t>
    </rPh>
    <rPh sb="16" eb="17">
      <t>ギョウ</t>
    </rPh>
    <phoneticPr fontId="2"/>
  </si>
  <si>
    <t>Ｈ　運輸業、郵便業</t>
    <rPh sb="2" eb="5">
      <t>ウンユギョウ</t>
    </rPh>
    <rPh sb="6" eb="8">
      <t>ユウビン</t>
    </rPh>
    <rPh sb="8" eb="9">
      <t>ギョウ</t>
    </rPh>
    <phoneticPr fontId="2"/>
  </si>
  <si>
    <t>　42　鉄道業</t>
    <rPh sb="4" eb="6">
      <t>テツドウ</t>
    </rPh>
    <rPh sb="6" eb="7">
      <t>ギョウ</t>
    </rPh>
    <phoneticPr fontId="2"/>
  </si>
  <si>
    <t>　43　道路旅客運送業</t>
    <rPh sb="4" eb="6">
      <t>ドウロ</t>
    </rPh>
    <rPh sb="6" eb="8">
      <t>リョカク</t>
    </rPh>
    <rPh sb="8" eb="10">
      <t>ウンソウ</t>
    </rPh>
    <rPh sb="10" eb="11">
      <t>ギョウ</t>
    </rPh>
    <phoneticPr fontId="2"/>
  </si>
  <si>
    <t>　44　道路貨物運送業</t>
    <rPh sb="4" eb="6">
      <t>ドウロ</t>
    </rPh>
    <rPh sb="6" eb="8">
      <t>カモツ</t>
    </rPh>
    <rPh sb="8" eb="10">
      <t>ウンソウ</t>
    </rPh>
    <phoneticPr fontId="2"/>
  </si>
  <si>
    <t>　45　水運業</t>
    <rPh sb="4" eb="6">
      <t>スイウン</t>
    </rPh>
    <phoneticPr fontId="2"/>
  </si>
  <si>
    <t>　46　航空運輸業</t>
    <rPh sb="4" eb="6">
      <t>コウクウ</t>
    </rPh>
    <rPh sb="6" eb="8">
      <t>ウンユ</t>
    </rPh>
    <rPh sb="8" eb="9">
      <t>ギョウ</t>
    </rPh>
    <phoneticPr fontId="2"/>
  </si>
  <si>
    <t>　47　倉庫業</t>
    <rPh sb="4" eb="6">
      <t>ソウコ</t>
    </rPh>
    <rPh sb="6" eb="7">
      <t>ギョウ</t>
    </rPh>
    <phoneticPr fontId="2"/>
  </si>
  <si>
    <t>　48　運輸に附帯するサービス業</t>
    <rPh sb="4" eb="6">
      <t>ウンユ</t>
    </rPh>
    <rPh sb="7" eb="9">
      <t>フタイ</t>
    </rPh>
    <rPh sb="15" eb="16">
      <t>ギョウ</t>
    </rPh>
    <phoneticPr fontId="2"/>
  </si>
  <si>
    <t>営</t>
    <rPh sb="0" eb="1">
      <t>エイ</t>
    </rPh>
    <phoneticPr fontId="2"/>
  </si>
  <si>
    <t>産業大分類</t>
    <rPh sb="0" eb="2">
      <t>サンギョウ</t>
    </rPh>
    <rPh sb="2" eb="5">
      <t>ダイブンルイ</t>
    </rPh>
    <phoneticPr fontId="2"/>
  </si>
  <si>
    <t>　　雇　　　　用　　　　者</t>
    <phoneticPr fontId="2"/>
  </si>
  <si>
    <t>5～9人</t>
    <rPh sb="3" eb="4">
      <t>ニン</t>
    </rPh>
    <phoneticPr fontId="2"/>
  </si>
  <si>
    <t>10～19人</t>
    <rPh sb="5" eb="6">
      <t>ニン</t>
    </rPh>
    <phoneticPr fontId="2"/>
  </si>
  <si>
    <t>20～29人</t>
    <rPh sb="5" eb="6">
      <t>ニン</t>
    </rPh>
    <phoneticPr fontId="2"/>
  </si>
  <si>
    <t>30人以上</t>
    <rPh sb="2" eb="5">
      <t>ニンイジョウ</t>
    </rPh>
    <phoneticPr fontId="2"/>
  </si>
  <si>
    <t>Ｉ　卸売・小売業</t>
    <rPh sb="2" eb="4">
      <t>オロシウ</t>
    </rPh>
    <rPh sb="5" eb="8">
      <t>コウリギョウ</t>
    </rPh>
    <phoneticPr fontId="2"/>
  </si>
  <si>
    <t>　50　各種商品卸売業</t>
    <rPh sb="4" eb="6">
      <t>カクシュ</t>
    </rPh>
    <rPh sb="6" eb="8">
      <t>ショウヒン</t>
    </rPh>
    <rPh sb="8" eb="10">
      <t>オロシウ</t>
    </rPh>
    <rPh sb="10" eb="11">
      <t>ギョウ</t>
    </rPh>
    <phoneticPr fontId="2"/>
  </si>
  <si>
    <t>　51　繊維・衣服等卸売業</t>
    <rPh sb="4" eb="6">
      <t>センイ</t>
    </rPh>
    <rPh sb="7" eb="9">
      <t>イフク</t>
    </rPh>
    <rPh sb="9" eb="10">
      <t>トウ</t>
    </rPh>
    <rPh sb="10" eb="12">
      <t>オロシウ</t>
    </rPh>
    <rPh sb="12" eb="13">
      <t>ギョウ</t>
    </rPh>
    <phoneticPr fontId="2"/>
  </si>
  <si>
    <t>　52　飲食料品卸売業</t>
    <rPh sb="4" eb="6">
      <t>インショク</t>
    </rPh>
    <rPh sb="6" eb="7">
      <t>リョウ</t>
    </rPh>
    <rPh sb="7" eb="8">
      <t>シナ</t>
    </rPh>
    <rPh sb="8" eb="11">
      <t>オロシウリギョウ</t>
    </rPh>
    <phoneticPr fontId="2"/>
  </si>
  <si>
    <t>　53　建築材料、鉱物・金属材料等卸売業</t>
    <rPh sb="4" eb="6">
      <t>ケンチク</t>
    </rPh>
    <rPh sb="6" eb="8">
      <t>ザイリョウ</t>
    </rPh>
    <rPh sb="9" eb="11">
      <t>コウブツ</t>
    </rPh>
    <rPh sb="12" eb="14">
      <t>キンゾク</t>
    </rPh>
    <rPh sb="14" eb="16">
      <t>ザイリョウ</t>
    </rPh>
    <rPh sb="16" eb="17">
      <t>トウ</t>
    </rPh>
    <rPh sb="17" eb="19">
      <t>オロシウ</t>
    </rPh>
    <rPh sb="19" eb="20">
      <t>ギョウ</t>
    </rPh>
    <phoneticPr fontId="2"/>
  </si>
  <si>
    <t>　54　機械器具卸売業</t>
    <rPh sb="4" eb="6">
      <t>キカイ</t>
    </rPh>
    <rPh sb="6" eb="8">
      <t>キグ</t>
    </rPh>
    <rPh sb="8" eb="10">
      <t>オロシウ</t>
    </rPh>
    <rPh sb="10" eb="11">
      <t>ギョウ</t>
    </rPh>
    <phoneticPr fontId="2"/>
  </si>
  <si>
    <t>　55　その他の卸売業</t>
    <rPh sb="6" eb="7">
      <t>タ</t>
    </rPh>
    <rPh sb="8" eb="11">
      <t>オロシウリギョウ</t>
    </rPh>
    <phoneticPr fontId="2"/>
  </si>
  <si>
    <t>　56　各種商品小売業</t>
    <rPh sb="4" eb="6">
      <t>カクシュ</t>
    </rPh>
    <rPh sb="6" eb="8">
      <t>ショウヒン</t>
    </rPh>
    <rPh sb="8" eb="11">
      <t>コウリギョウ</t>
    </rPh>
    <phoneticPr fontId="2"/>
  </si>
  <si>
    <t>　57　織物・衣服・身の回り品小売業</t>
    <rPh sb="4" eb="6">
      <t>オリモノ</t>
    </rPh>
    <rPh sb="7" eb="9">
      <t>イフク</t>
    </rPh>
    <rPh sb="10" eb="11">
      <t>ミ</t>
    </rPh>
    <rPh sb="12" eb="13">
      <t>マワ</t>
    </rPh>
    <rPh sb="14" eb="15">
      <t>ヒン</t>
    </rPh>
    <rPh sb="15" eb="18">
      <t>コウリギョウ</t>
    </rPh>
    <phoneticPr fontId="2"/>
  </si>
  <si>
    <t>　58　飲食料品小売業</t>
    <rPh sb="4" eb="6">
      <t>インショク</t>
    </rPh>
    <rPh sb="6" eb="7">
      <t>リョウ</t>
    </rPh>
    <rPh sb="7" eb="8">
      <t>ヒン</t>
    </rPh>
    <rPh sb="8" eb="11">
      <t>コウリギョウ</t>
    </rPh>
    <phoneticPr fontId="2"/>
  </si>
  <si>
    <t>　59　機械器具小売業</t>
    <rPh sb="4" eb="6">
      <t>キカイ</t>
    </rPh>
    <rPh sb="6" eb="8">
      <t>キグ</t>
    </rPh>
    <rPh sb="8" eb="11">
      <t>コウリギョウ</t>
    </rPh>
    <phoneticPr fontId="2"/>
  </si>
  <si>
    <t>　60　その他の小売業</t>
    <rPh sb="6" eb="7">
      <t>タ</t>
    </rPh>
    <rPh sb="8" eb="11">
      <t>コウリギョウ</t>
    </rPh>
    <phoneticPr fontId="2"/>
  </si>
  <si>
    <t>　61　無店舗小売業</t>
    <rPh sb="4" eb="5">
      <t>ム</t>
    </rPh>
    <rPh sb="5" eb="7">
      <t>テンポ</t>
    </rPh>
    <rPh sb="7" eb="10">
      <t>コウリギョウ</t>
    </rPh>
    <phoneticPr fontId="2"/>
  </si>
  <si>
    <t>Ｊ　金融・保険業</t>
    <rPh sb="2" eb="4">
      <t>キンユウ</t>
    </rPh>
    <rPh sb="5" eb="8">
      <t>ホケンギョウ</t>
    </rPh>
    <phoneticPr fontId="2"/>
  </si>
  <si>
    <t>　62　銀行業</t>
    <rPh sb="4" eb="6">
      <t>ギンコウ</t>
    </rPh>
    <rPh sb="6" eb="7">
      <t>ギョウ</t>
    </rPh>
    <phoneticPr fontId="2"/>
  </si>
  <si>
    <t>　63　協同組織金融業</t>
    <rPh sb="4" eb="6">
      <t>キョウドウ</t>
    </rPh>
    <rPh sb="6" eb="8">
      <t>ソシキ</t>
    </rPh>
    <rPh sb="8" eb="11">
      <t>キンユウギョウ</t>
    </rPh>
    <phoneticPr fontId="2"/>
  </si>
  <si>
    <t>　65　金融商品取引業、商品先物取引業</t>
    <rPh sb="4" eb="6">
      <t>キンユウ</t>
    </rPh>
    <rPh sb="6" eb="8">
      <t>ショウヒン</t>
    </rPh>
    <rPh sb="8" eb="11">
      <t>トリヒキギョウ</t>
    </rPh>
    <rPh sb="12" eb="14">
      <t>ショウヒン</t>
    </rPh>
    <rPh sb="14" eb="16">
      <t>サキモノ</t>
    </rPh>
    <rPh sb="16" eb="18">
      <t>トリヒキ</t>
    </rPh>
    <rPh sb="18" eb="19">
      <t>ギョウ</t>
    </rPh>
    <phoneticPr fontId="2"/>
  </si>
  <si>
    <t>　66　補助的金融業</t>
    <rPh sb="4" eb="7">
      <t>ホジョテキ</t>
    </rPh>
    <rPh sb="7" eb="10">
      <t>キンユウギョウ</t>
    </rPh>
    <phoneticPr fontId="2"/>
  </si>
  <si>
    <t>Ｋ　不動産業、物品賃貸業</t>
    <rPh sb="2" eb="5">
      <t>フドウサン</t>
    </rPh>
    <rPh sb="5" eb="6">
      <t>ギョウ</t>
    </rPh>
    <rPh sb="7" eb="9">
      <t>ブッピン</t>
    </rPh>
    <rPh sb="9" eb="11">
      <t>チンタイ</t>
    </rPh>
    <rPh sb="11" eb="12">
      <t>ギョウ</t>
    </rPh>
    <phoneticPr fontId="2"/>
  </si>
  <si>
    <t>　68　不動産取引業</t>
    <rPh sb="4" eb="7">
      <t>フドウサン</t>
    </rPh>
    <rPh sb="7" eb="9">
      <t>トリヒキ</t>
    </rPh>
    <rPh sb="9" eb="10">
      <t>ギョウ</t>
    </rPh>
    <phoneticPr fontId="2"/>
  </si>
  <si>
    <t>　69　不動産賃貸業・管理業</t>
    <rPh sb="4" eb="7">
      <t>フドウサン</t>
    </rPh>
    <rPh sb="7" eb="10">
      <t>チンタイギョウ</t>
    </rPh>
    <rPh sb="11" eb="13">
      <t>カンリ</t>
    </rPh>
    <rPh sb="13" eb="14">
      <t>ギョウ</t>
    </rPh>
    <phoneticPr fontId="2"/>
  </si>
  <si>
    <t>　70　物品賃貸業</t>
    <rPh sb="4" eb="6">
      <t>ブッピン</t>
    </rPh>
    <rPh sb="6" eb="8">
      <t>チンタイ</t>
    </rPh>
    <rPh sb="8" eb="9">
      <t>ギョウ</t>
    </rPh>
    <phoneticPr fontId="2"/>
  </si>
  <si>
    <t>Ｌ　学術研究、専門・技術サービス業</t>
    <rPh sb="2" eb="4">
      <t>ガクジュツ</t>
    </rPh>
    <rPh sb="4" eb="6">
      <t>ケンキュウ</t>
    </rPh>
    <rPh sb="7" eb="9">
      <t>センモン</t>
    </rPh>
    <rPh sb="10" eb="12">
      <t>ギジュツ</t>
    </rPh>
    <rPh sb="16" eb="17">
      <t>ギョウ</t>
    </rPh>
    <phoneticPr fontId="2"/>
  </si>
  <si>
    <t>　71　学術・開発研究機関</t>
    <rPh sb="4" eb="6">
      <t>ガクジュツ</t>
    </rPh>
    <rPh sb="7" eb="9">
      <t>カイハツ</t>
    </rPh>
    <rPh sb="9" eb="11">
      <t>ケンキュウ</t>
    </rPh>
    <rPh sb="11" eb="13">
      <t>キカン</t>
    </rPh>
    <phoneticPr fontId="2"/>
  </si>
  <si>
    <t>　72　専門サービス業</t>
    <rPh sb="4" eb="6">
      <t>センモン</t>
    </rPh>
    <rPh sb="10" eb="11">
      <t>ギョウ</t>
    </rPh>
    <phoneticPr fontId="2"/>
  </si>
  <si>
    <t>　73　広告業</t>
    <rPh sb="4" eb="6">
      <t>コウコク</t>
    </rPh>
    <rPh sb="6" eb="7">
      <t>ギョウ</t>
    </rPh>
    <phoneticPr fontId="2"/>
  </si>
  <si>
    <t>　74　技術サービス業</t>
    <rPh sb="4" eb="6">
      <t>ギジュツ</t>
    </rPh>
    <rPh sb="10" eb="11">
      <t>ギョウ</t>
    </rPh>
    <phoneticPr fontId="2"/>
  </si>
  <si>
    <t>Ｍ　宿泊業、飲食サービス業</t>
    <rPh sb="2" eb="4">
      <t>シュクハク</t>
    </rPh>
    <rPh sb="4" eb="5">
      <t>ギョウ</t>
    </rPh>
    <rPh sb="6" eb="8">
      <t>インショク</t>
    </rPh>
    <rPh sb="12" eb="13">
      <t>ギョウ</t>
    </rPh>
    <phoneticPr fontId="2"/>
  </si>
  <si>
    <t>　75　宿泊業</t>
    <rPh sb="4" eb="6">
      <t>シュクハク</t>
    </rPh>
    <rPh sb="6" eb="7">
      <t>ギョウ</t>
    </rPh>
    <phoneticPr fontId="2"/>
  </si>
  <si>
    <t>　76　飲食店</t>
    <rPh sb="4" eb="6">
      <t>インショク</t>
    </rPh>
    <rPh sb="6" eb="7">
      <t>テン</t>
    </rPh>
    <phoneticPr fontId="2"/>
  </si>
  <si>
    <t>Ｎ　生活関連サービス業、娯楽業</t>
    <rPh sb="2" eb="4">
      <t>セイカツ</t>
    </rPh>
    <rPh sb="4" eb="6">
      <t>カンレン</t>
    </rPh>
    <rPh sb="10" eb="11">
      <t>ギョウ</t>
    </rPh>
    <rPh sb="12" eb="15">
      <t>ゴラクギョウ</t>
    </rPh>
    <phoneticPr fontId="2"/>
  </si>
  <si>
    <t>　78　洗濯・理容・美容・浴場業</t>
    <rPh sb="4" eb="6">
      <t>センタク</t>
    </rPh>
    <rPh sb="7" eb="9">
      <t>リヨウ</t>
    </rPh>
    <rPh sb="10" eb="12">
      <t>ビヨウ</t>
    </rPh>
    <rPh sb="13" eb="15">
      <t>ヨクジョウ</t>
    </rPh>
    <rPh sb="15" eb="16">
      <t>ギョウ</t>
    </rPh>
    <phoneticPr fontId="2"/>
  </si>
  <si>
    <t>　79　その他の生活関連サービス</t>
    <rPh sb="6" eb="7">
      <t>タ</t>
    </rPh>
    <rPh sb="8" eb="10">
      <t>セイカツ</t>
    </rPh>
    <rPh sb="10" eb="12">
      <t>カンレン</t>
    </rPh>
    <phoneticPr fontId="2"/>
  </si>
  <si>
    <t>　80　娯楽業</t>
    <rPh sb="4" eb="7">
      <t>ゴラクギョウ</t>
    </rPh>
    <phoneticPr fontId="2"/>
  </si>
  <si>
    <t>Ｏ　教育、学習支援業</t>
    <rPh sb="2" eb="4">
      <t>キョウイク</t>
    </rPh>
    <rPh sb="5" eb="7">
      <t>ガクシュウ</t>
    </rPh>
    <rPh sb="7" eb="9">
      <t>シエン</t>
    </rPh>
    <rPh sb="9" eb="10">
      <t>ギョウ</t>
    </rPh>
    <phoneticPr fontId="2"/>
  </si>
  <si>
    <t>　81　学校教育</t>
    <rPh sb="4" eb="6">
      <t>ガッコウ</t>
    </rPh>
    <rPh sb="6" eb="8">
      <t>キョウイク</t>
    </rPh>
    <phoneticPr fontId="2"/>
  </si>
  <si>
    <t>　82　その他の教育、学習支援業</t>
    <rPh sb="6" eb="7">
      <t>タ</t>
    </rPh>
    <rPh sb="8" eb="10">
      <t>キョウイク</t>
    </rPh>
    <rPh sb="11" eb="13">
      <t>ガクシュウ</t>
    </rPh>
    <rPh sb="13" eb="15">
      <t>シエン</t>
    </rPh>
    <rPh sb="15" eb="16">
      <t>ギョウ</t>
    </rPh>
    <phoneticPr fontId="2"/>
  </si>
  <si>
    <t>Ｐ　医療、福祉</t>
    <rPh sb="2" eb="4">
      <t>イリョウ</t>
    </rPh>
    <rPh sb="5" eb="7">
      <t>フクシ</t>
    </rPh>
    <phoneticPr fontId="2"/>
  </si>
  <si>
    <t>　83　医療業</t>
    <rPh sb="4" eb="6">
      <t>イリョウ</t>
    </rPh>
    <rPh sb="6" eb="7">
      <t>ギョウ</t>
    </rPh>
    <phoneticPr fontId="2"/>
  </si>
  <si>
    <t>　84　保健衛生</t>
    <rPh sb="4" eb="6">
      <t>ホケン</t>
    </rPh>
    <rPh sb="6" eb="8">
      <t>エイセイ</t>
    </rPh>
    <phoneticPr fontId="2"/>
  </si>
  <si>
    <t>Ｑ　複合サービス事業</t>
    <rPh sb="2" eb="4">
      <t>フクゴウ</t>
    </rPh>
    <rPh sb="8" eb="10">
      <t>ジギョウ</t>
    </rPh>
    <phoneticPr fontId="2"/>
  </si>
  <si>
    <t>　86　郵便局</t>
    <rPh sb="4" eb="7">
      <t>ユウビンキョク</t>
    </rPh>
    <phoneticPr fontId="2"/>
  </si>
  <si>
    <t>　64　クレジットカード業等非預金信用機関</t>
    <rPh sb="12" eb="13">
      <t>ギョウ</t>
    </rPh>
    <rPh sb="13" eb="14">
      <t>トウ</t>
    </rPh>
    <rPh sb="14" eb="15">
      <t>ヒ</t>
    </rPh>
    <rPh sb="15" eb="17">
      <t>ヨキン</t>
    </rPh>
    <rPh sb="17" eb="19">
      <t>シンヨウ</t>
    </rPh>
    <rPh sb="19" eb="21">
      <t>キカン</t>
    </rPh>
    <phoneticPr fontId="2"/>
  </si>
  <si>
    <t>　88　廃棄物処理業</t>
    <rPh sb="4" eb="7">
      <t>ハイキブツ</t>
    </rPh>
    <rPh sb="7" eb="9">
      <t>ショリ</t>
    </rPh>
    <rPh sb="9" eb="10">
      <t>ギョウ</t>
    </rPh>
    <phoneticPr fontId="2"/>
  </si>
  <si>
    <t>　89　自動車整備業</t>
    <rPh sb="4" eb="7">
      <t>ジドウシャ</t>
    </rPh>
    <rPh sb="7" eb="9">
      <t>セイビ</t>
    </rPh>
    <rPh sb="9" eb="10">
      <t>ギョウ</t>
    </rPh>
    <phoneticPr fontId="2"/>
  </si>
  <si>
    <t>　91　職業紹介・労働者派遣業</t>
    <rPh sb="4" eb="6">
      <t>ショクギョウ</t>
    </rPh>
    <rPh sb="6" eb="8">
      <t>ショウカイ</t>
    </rPh>
    <rPh sb="9" eb="12">
      <t>ロウドウシャ</t>
    </rPh>
    <rPh sb="12" eb="14">
      <t>ハケン</t>
    </rPh>
    <rPh sb="14" eb="15">
      <t>ギョウ</t>
    </rPh>
    <phoneticPr fontId="2"/>
  </si>
  <si>
    <t>　92　その他の事業サービス業</t>
    <rPh sb="6" eb="7">
      <t>タ</t>
    </rPh>
    <rPh sb="8" eb="10">
      <t>ジギョウ</t>
    </rPh>
    <rPh sb="14" eb="15">
      <t>ギョウ</t>
    </rPh>
    <phoneticPr fontId="2"/>
  </si>
  <si>
    <t>　93　政治・経済・文化団体</t>
    <rPh sb="4" eb="6">
      <t>セイジ</t>
    </rPh>
    <rPh sb="7" eb="9">
      <t>ケイザイ</t>
    </rPh>
    <rPh sb="10" eb="12">
      <t>ブンカ</t>
    </rPh>
    <rPh sb="12" eb="14">
      <t>ダンタイ</t>
    </rPh>
    <phoneticPr fontId="2"/>
  </si>
  <si>
    <t>　94　宗教</t>
    <rPh sb="4" eb="6">
      <t>シュウキョウ</t>
    </rPh>
    <phoneticPr fontId="2"/>
  </si>
  <si>
    <t>　95　その他のサービス業</t>
    <rPh sb="6" eb="7">
      <t>タ</t>
    </rPh>
    <rPh sb="12" eb="13">
      <t>ギョウ</t>
    </rPh>
    <phoneticPr fontId="2"/>
  </si>
  <si>
    <t>・・・・・・・・・・・・・・・・・・・・・・・・・・・・・・・・・・・・・・・・・・・・・</t>
    <phoneticPr fontId="2"/>
  </si>
  <si>
    <t>16　  行　　政　・　選　　挙</t>
    <rPh sb="5" eb="6">
      <t>ギョウ</t>
    </rPh>
    <rPh sb="8" eb="9">
      <t>セイ</t>
    </rPh>
    <rPh sb="12" eb="13">
      <t>セン</t>
    </rPh>
    <rPh sb="15" eb="16">
      <t>キョ</t>
    </rPh>
    <phoneticPr fontId="2"/>
  </si>
  <si>
    <t>15　  財　　政　・　租　　税</t>
    <rPh sb="5" eb="6">
      <t>ザイ</t>
    </rPh>
    <rPh sb="8" eb="9">
      <t>セイ</t>
    </rPh>
    <rPh sb="12" eb="13">
      <t>ソ</t>
    </rPh>
    <rPh sb="15" eb="16">
      <t>ゼイ</t>
    </rPh>
    <phoneticPr fontId="2"/>
  </si>
  <si>
    <t>14　  災　　害　・　事　　故</t>
    <rPh sb="5" eb="6">
      <t>ワザワ</t>
    </rPh>
    <rPh sb="8" eb="9">
      <t>ガイ</t>
    </rPh>
    <rPh sb="12" eb="13">
      <t>コト</t>
    </rPh>
    <rPh sb="15" eb="16">
      <t>ユエ</t>
    </rPh>
    <phoneticPr fontId="2"/>
  </si>
  <si>
    <t>13　  司　　法　・　警　　察</t>
    <rPh sb="5" eb="6">
      <t>ツカサ</t>
    </rPh>
    <rPh sb="8" eb="9">
      <t>ホウ</t>
    </rPh>
    <rPh sb="12" eb="13">
      <t>ケイ</t>
    </rPh>
    <rPh sb="15" eb="16">
      <t>サツ</t>
    </rPh>
    <phoneticPr fontId="2"/>
  </si>
  <si>
    <t>12 　 教　　育　・　文　　化</t>
    <rPh sb="5" eb="6">
      <t>キョウ</t>
    </rPh>
    <rPh sb="8" eb="9">
      <t>イク</t>
    </rPh>
    <rPh sb="12" eb="13">
      <t>ブン</t>
    </rPh>
    <rPh sb="15" eb="16">
      <t>カ</t>
    </rPh>
    <phoneticPr fontId="2"/>
  </si>
  <si>
    <t>11　  保　　健　・　衛　　生</t>
    <rPh sb="5" eb="6">
      <t>ホ</t>
    </rPh>
    <rPh sb="8" eb="9">
      <t>ケン</t>
    </rPh>
    <rPh sb="12" eb="13">
      <t>マモル</t>
    </rPh>
    <rPh sb="15" eb="16">
      <t>ショウ</t>
    </rPh>
    <phoneticPr fontId="2"/>
  </si>
  <si>
    <t>10　  社　　会　・　福　　祉</t>
    <rPh sb="5" eb="6">
      <t>シャ</t>
    </rPh>
    <rPh sb="8" eb="9">
      <t>カイ</t>
    </rPh>
    <rPh sb="12" eb="13">
      <t>フク</t>
    </rPh>
    <rPh sb="15" eb="16">
      <t>シ</t>
    </rPh>
    <phoneticPr fontId="2"/>
  </si>
  <si>
    <t>９　　住　　宅　・　建　　設</t>
    <rPh sb="3" eb="4">
      <t>ジュウ</t>
    </rPh>
    <rPh sb="6" eb="7">
      <t>タク</t>
    </rPh>
    <rPh sb="10" eb="11">
      <t>ケン</t>
    </rPh>
    <rPh sb="13" eb="14">
      <t>セツ</t>
    </rPh>
    <phoneticPr fontId="2"/>
  </si>
  <si>
    <t>８    電　　気　・　水　　道</t>
    <rPh sb="5" eb="6">
      <t>デン</t>
    </rPh>
    <rPh sb="8" eb="9">
      <t>キ</t>
    </rPh>
    <rPh sb="12" eb="13">
      <t>ミズ</t>
    </rPh>
    <rPh sb="15" eb="16">
      <t>ミチ</t>
    </rPh>
    <phoneticPr fontId="2"/>
  </si>
  <si>
    <t>７　  運　　輸　・　通　　信</t>
    <rPh sb="4" eb="5">
      <t>ウン</t>
    </rPh>
    <rPh sb="7" eb="8">
      <t>ユ</t>
    </rPh>
    <rPh sb="11" eb="12">
      <t>ツウ</t>
    </rPh>
    <rPh sb="14" eb="15">
      <t>シン</t>
    </rPh>
    <phoneticPr fontId="2"/>
  </si>
  <si>
    <t>６　　商　　　　　　　　  業</t>
    <rPh sb="3" eb="4">
      <t>ショウ</t>
    </rPh>
    <rPh sb="14" eb="15">
      <t>ギョウ</t>
    </rPh>
    <phoneticPr fontId="2"/>
  </si>
  <si>
    <t>５  　工　　　　　　　　  業</t>
    <rPh sb="4" eb="5">
      <t>コウ</t>
    </rPh>
    <rPh sb="15" eb="16">
      <t>ギョウ</t>
    </rPh>
    <phoneticPr fontId="2"/>
  </si>
  <si>
    <t>４　　農　　　　　　　　　業</t>
    <rPh sb="3" eb="4">
      <t>ノウ</t>
    </rPh>
    <rPh sb="13" eb="14">
      <t>ギョウ</t>
    </rPh>
    <phoneticPr fontId="2"/>
  </si>
  <si>
    <t>３　　事　　　　業　　　　所</t>
    <rPh sb="3" eb="4">
      <t>コト</t>
    </rPh>
    <rPh sb="8" eb="9">
      <t>ギョウ</t>
    </rPh>
    <rPh sb="13" eb="14">
      <t>ショ</t>
    </rPh>
    <phoneticPr fontId="2"/>
  </si>
  <si>
    <t>２　　人　　　　　　　 　 口</t>
    <rPh sb="3" eb="4">
      <t>ジン</t>
    </rPh>
    <rPh sb="14" eb="15">
      <t>クチ</t>
    </rPh>
    <phoneticPr fontId="2"/>
  </si>
  <si>
    <t>１　　土　　地　・　気　　象</t>
    <rPh sb="3" eb="4">
      <t>ツチ</t>
    </rPh>
    <rPh sb="6" eb="7">
      <t>チ</t>
    </rPh>
    <rPh sb="10" eb="11">
      <t>キ</t>
    </rPh>
    <rPh sb="13" eb="14">
      <t>ゾウ</t>
    </rPh>
    <phoneticPr fontId="2"/>
  </si>
  <si>
    <t>　　　目　　　　次　　　　総　　　　覧</t>
    <rPh sb="3" eb="4">
      <t>メ</t>
    </rPh>
    <rPh sb="8" eb="9">
      <t>ツギ</t>
    </rPh>
    <rPh sb="13" eb="14">
      <t>フサ</t>
    </rPh>
    <rPh sb="18" eb="19">
      <t>ラン</t>
    </rPh>
    <phoneticPr fontId="2"/>
  </si>
  <si>
    <t>市職員数の推移    ・・・・・・・・・・・・・・・・・・・・・・・・・・・・・・</t>
    <rPh sb="0" eb="3">
      <t>シショクイン</t>
    </rPh>
    <rPh sb="3" eb="4">
      <t>スウ</t>
    </rPh>
    <rPh sb="5" eb="7">
      <t>スイイ</t>
    </rPh>
    <phoneticPr fontId="2"/>
  </si>
  <si>
    <t>市職員数  ・・・・・・・・・・・・・・・・・・・・・・・・・・・・・・・・・・</t>
    <rPh sb="0" eb="3">
      <t>シショクイン</t>
    </rPh>
    <rPh sb="3" eb="4">
      <t>スウ</t>
    </rPh>
    <phoneticPr fontId="2"/>
  </si>
  <si>
    <t>大田原市議会議員選挙投票状況  ・・・・・・・・・・・・・・・・・・・・・・・・</t>
    <rPh sb="0" eb="4">
      <t>オオタワラシ</t>
    </rPh>
    <rPh sb="4" eb="6">
      <t>ギカイ</t>
    </rPh>
    <rPh sb="6" eb="8">
      <t>ギイン</t>
    </rPh>
    <rPh sb="8" eb="10">
      <t>センキョ</t>
    </rPh>
    <rPh sb="10" eb="12">
      <t>トウヒョウ</t>
    </rPh>
    <rPh sb="12" eb="14">
      <t>ジョウキョウ</t>
    </rPh>
    <phoneticPr fontId="2"/>
  </si>
  <si>
    <t>大田原市長選挙投票状況  ・・・・・・・・・・・・・・・・・・・・・・・・・・・</t>
    <rPh sb="0" eb="4">
      <t>オオタワラシ</t>
    </rPh>
    <rPh sb="4" eb="5">
      <t>チョウ</t>
    </rPh>
    <rPh sb="5" eb="7">
      <t>センキョ</t>
    </rPh>
    <rPh sb="7" eb="9">
      <t>トウヒョウ</t>
    </rPh>
    <rPh sb="9" eb="11">
      <t>ジョウキョウ</t>
    </rPh>
    <phoneticPr fontId="2"/>
  </si>
  <si>
    <t>栃木県議会議員選挙投票状況    ・・・・・・・・・・・・・・・・・・・・・・・・</t>
    <rPh sb="3" eb="5">
      <t>ギカイ</t>
    </rPh>
    <rPh sb="5" eb="7">
      <t>ギイン</t>
    </rPh>
    <phoneticPr fontId="2"/>
  </si>
  <si>
    <t>栃木県知事選挙投票状況  ・・・・・・・・・・・・・・・・・・・・・・・・・・・</t>
    <rPh sb="0" eb="3">
      <t>トチギケン</t>
    </rPh>
    <rPh sb="3" eb="5">
      <t>チジ</t>
    </rPh>
    <rPh sb="5" eb="7">
      <t>センキョ</t>
    </rPh>
    <rPh sb="7" eb="9">
      <t>トウヒョウ</t>
    </rPh>
    <rPh sb="9" eb="11">
      <t>ジョウキョウ</t>
    </rPh>
    <phoneticPr fontId="2"/>
  </si>
  <si>
    <t>参議院議員選挙投票状況（比例代表選出）  ・・・・・・・・・・・・・・・・・・・</t>
    <rPh sb="0" eb="1">
      <t>サン</t>
    </rPh>
    <rPh sb="12" eb="14">
      <t>ヒレイ</t>
    </rPh>
    <rPh sb="14" eb="16">
      <t>ダイヒョウ</t>
    </rPh>
    <rPh sb="16" eb="18">
      <t>センシュツ</t>
    </rPh>
    <phoneticPr fontId="2"/>
  </si>
  <si>
    <t>参議院議員選挙投票状況（栃木県選出） ・・・・・・・・・・・・・・・・・・・・・</t>
    <rPh sb="0" eb="1">
      <t>サン</t>
    </rPh>
    <rPh sb="12" eb="15">
      <t>トチギケン</t>
    </rPh>
    <rPh sb="15" eb="17">
      <t>センシュツ</t>
    </rPh>
    <phoneticPr fontId="2"/>
  </si>
  <si>
    <t>衆議院議員選挙投票状況（比例代表選出） ・・・・・・・・・・・・・・・・・・・・</t>
    <rPh sb="12" eb="14">
      <t>ヒレイ</t>
    </rPh>
    <rPh sb="14" eb="16">
      <t>ダイヒョウ</t>
    </rPh>
    <rPh sb="16" eb="18">
      <t>センシュツ</t>
    </rPh>
    <phoneticPr fontId="2"/>
  </si>
  <si>
    <t>選挙人名簿登録者数の推移 ・・・・・・・・・・・・・・・・・・・・・・・・・・・</t>
    <rPh sb="0" eb="2">
      <t>センキョ</t>
    </rPh>
    <rPh sb="2" eb="3">
      <t>ニン</t>
    </rPh>
    <rPh sb="3" eb="5">
      <t>メイボ</t>
    </rPh>
    <rPh sb="5" eb="7">
      <t>トウロク</t>
    </rPh>
    <rPh sb="7" eb="8">
      <t>シャ</t>
    </rPh>
    <rPh sb="8" eb="9">
      <t>スウ</t>
    </rPh>
    <rPh sb="10" eb="12">
      <t>スイイ</t>
    </rPh>
    <phoneticPr fontId="2"/>
  </si>
  <si>
    <t>歴代市議会副議長 ・・・・・・・・・・・・・・・・・・・・・・・・・・・・・・・</t>
    <rPh sb="0" eb="2">
      <t>レキダイ</t>
    </rPh>
    <rPh sb="2" eb="3">
      <t>シ</t>
    </rPh>
    <rPh sb="3" eb="5">
      <t>ギカイ</t>
    </rPh>
    <rPh sb="5" eb="8">
      <t>フクギチョウ</t>
    </rPh>
    <phoneticPr fontId="2"/>
  </si>
  <si>
    <t>歴代市議会議長 ・・・・・・・・・・・・・・・・・・・・・・・・・・・・・・・・</t>
    <rPh sb="0" eb="2">
      <t>レキダイ</t>
    </rPh>
    <rPh sb="2" eb="3">
      <t>シ</t>
    </rPh>
    <rPh sb="3" eb="5">
      <t>ギカイ</t>
    </rPh>
    <rPh sb="5" eb="7">
      <t>ギチョウ</t>
    </rPh>
    <phoneticPr fontId="2"/>
  </si>
  <si>
    <t>歴代収入役 ・・・・・・・・・・・・・・・・・・・・・・・・・・・・・・・・・・</t>
    <rPh sb="0" eb="2">
      <t>レキダイ</t>
    </rPh>
    <rPh sb="2" eb="5">
      <t>シュウニュウヤク</t>
    </rPh>
    <phoneticPr fontId="2"/>
  </si>
  <si>
    <t>歴代助役・副市長 ・・・・・・・・・・・・・・・・・・・・・・・・・・・・・・・</t>
    <rPh sb="0" eb="2">
      <t>レキダイ</t>
    </rPh>
    <rPh sb="2" eb="4">
      <t>ジョヤク</t>
    </rPh>
    <rPh sb="5" eb="6">
      <t>フク</t>
    </rPh>
    <rPh sb="6" eb="8">
      <t>シチョウ</t>
    </rPh>
    <phoneticPr fontId="2"/>
  </si>
  <si>
    <t>歴代市長 ・・・・・・・・・・・・・・・・・・・・・・・・・・・・・・・・・・・</t>
    <rPh sb="0" eb="2">
      <t>レキダイ</t>
    </rPh>
    <rPh sb="2" eb="4">
      <t>シチョウ</t>
    </rPh>
    <phoneticPr fontId="2"/>
  </si>
  <si>
    <t>16　 行　政　・　選　挙</t>
    <rPh sb="4" eb="5">
      <t>ギョウ</t>
    </rPh>
    <rPh sb="6" eb="7">
      <t>セイ</t>
    </rPh>
    <rPh sb="10" eb="11">
      <t>セン</t>
    </rPh>
    <rPh sb="12" eb="13">
      <t>キョ</t>
    </rPh>
    <phoneticPr fontId="2"/>
  </si>
  <si>
    <t>申告所得種類別人員及び所得金額の推移（当初調定）   ・・・・・・・・・・・・・・</t>
    <rPh sb="0" eb="2">
      <t>シンコク</t>
    </rPh>
    <rPh sb="2" eb="4">
      <t>ショトク</t>
    </rPh>
    <rPh sb="4" eb="6">
      <t>シュルイ</t>
    </rPh>
    <rPh sb="6" eb="7">
      <t>ベツ</t>
    </rPh>
    <rPh sb="7" eb="9">
      <t>ジンイン</t>
    </rPh>
    <rPh sb="9" eb="10">
      <t>オヨ</t>
    </rPh>
    <rPh sb="11" eb="13">
      <t>ショトク</t>
    </rPh>
    <rPh sb="13" eb="15">
      <t>キンガク</t>
    </rPh>
    <rPh sb="16" eb="18">
      <t>スイイ</t>
    </rPh>
    <rPh sb="19" eb="21">
      <t>トウショ</t>
    </rPh>
    <rPh sb="21" eb="22">
      <t>チョウ</t>
    </rPh>
    <rPh sb="22" eb="23">
      <t>テイ</t>
    </rPh>
    <phoneticPr fontId="2"/>
  </si>
  <si>
    <t>市税の推移 ・・・・・・・・・・・・・・・・・・・・・・・・・・・・・・・・・・</t>
    <rPh sb="0" eb="2">
      <t>シゼイ</t>
    </rPh>
    <rPh sb="3" eb="5">
      <t>スイイ</t>
    </rPh>
    <phoneticPr fontId="2"/>
  </si>
  <si>
    <t>財政力指数等の推移 ・・・・・・・・・・・・・・・・・・・・・・・・・・・・・・</t>
    <rPh sb="0" eb="3">
      <t>ザイセイリョク</t>
    </rPh>
    <rPh sb="3" eb="5">
      <t>シスウ</t>
    </rPh>
    <rPh sb="5" eb="6">
      <t>トウ</t>
    </rPh>
    <rPh sb="7" eb="9">
      <t>スイイ</t>
    </rPh>
    <phoneticPr fontId="2"/>
  </si>
  <si>
    <t>性質別歳出決算の推移 ・・・・・・・・・・・・・・・・・・・・・・・・・・・・・</t>
    <rPh sb="0" eb="2">
      <t>セイシツ</t>
    </rPh>
    <rPh sb="2" eb="3">
      <t>ベツ</t>
    </rPh>
    <rPh sb="3" eb="5">
      <t>サイシュツ</t>
    </rPh>
    <rPh sb="5" eb="7">
      <t>ケッサン</t>
    </rPh>
    <rPh sb="8" eb="10">
      <t>スイイ</t>
    </rPh>
    <phoneticPr fontId="2"/>
  </si>
  <si>
    <t>市有財産の推移 ・・・・・・・・・・・・・・・・・・・・・・・・・・・・・・・・</t>
    <rPh sb="0" eb="2">
      <t>シユウ</t>
    </rPh>
    <rPh sb="2" eb="4">
      <t>ザイサン</t>
    </rPh>
    <rPh sb="5" eb="7">
      <t>スイイ</t>
    </rPh>
    <phoneticPr fontId="2"/>
  </si>
  <si>
    <t>目的別歳出決算の推移   ・・・・・・・・・・・・・・・・・・・・・・・・・・・・</t>
    <rPh sb="0" eb="2">
      <t>モクテキ</t>
    </rPh>
    <rPh sb="2" eb="3">
      <t>ベツ</t>
    </rPh>
    <rPh sb="3" eb="5">
      <t>サイシュツ</t>
    </rPh>
    <rPh sb="5" eb="7">
      <t>ケッサン</t>
    </rPh>
    <rPh sb="8" eb="10">
      <t>スイイ</t>
    </rPh>
    <phoneticPr fontId="2"/>
  </si>
  <si>
    <t>科目別歳入決算の推移 ・・・・・・・・・・・・・・・・・・・・・・・・・・・・・</t>
    <rPh sb="0" eb="2">
      <t>カモク</t>
    </rPh>
    <rPh sb="2" eb="3">
      <t>ベツ</t>
    </rPh>
    <rPh sb="3" eb="5">
      <t>サイニュウ</t>
    </rPh>
    <rPh sb="5" eb="7">
      <t>ケッサン</t>
    </rPh>
    <rPh sb="8" eb="10">
      <t>スイイ</t>
    </rPh>
    <phoneticPr fontId="2"/>
  </si>
  <si>
    <t>歳入歳出当初予算・決算の推移 ・・・・・・・・・・・・・・・・・・・・・・・・・</t>
    <rPh sb="0" eb="2">
      <t>サイニュウ</t>
    </rPh>
    <rPh sb="2" eb="4">
      <t>サイシュツ</t>
    </rPh>
    <rPh sb="4" eb="6">
      <t>トウショ</t>
    </rPh>
    <rPh sb="6" eb="8">
      <t>ヨサン</t>
    </rPh>
    <rPh sb="9" eb="11">
      <t>ケッサン</t>
    </rPh>
    <rPh sb="12" eb="14">
      <t>スイイ</t>
    </rPh>
    <phoneticPr fontId="2"/>
  </si>
  <si>
    <t>15　 財　政　・　租　税</t>
    <rPh sb="4" eb="5">
      <t>ザイ</t>
    </rPh>
    <rPh sb="6" eb="7">
      <t>セイ</t>
    </rPh>
    <rPh sb="10" eb="11">
      <t>ソ</t>
    </rPh>
    <rPh sb="12" eb="13">
      <t>ゼイ</t>
    </rPh>
    <phoneticPr fontId="2"/>
  </si>
  <si>
    <t>発生源別苦情受理状況の推移  ・・・・・・・・・・・・・・・・・・・・・・・・・</t>
    <rPh sb="0" eb="2">
      <t>ハッセイ</t>
    </rPh>
    <rPh sb="2" eb="3">
      <t>ゲン</t>
    </rPh>
    <rPh sb="3" eb="4">
      <t>ベツ</t>
    </rPh>
    <rPh sb="4" eb="6">
      <t>クジョウ</t>
    </rPh>
    <rPh sb="6" eb="8">
      <t>ジュリ</t>
    </rPh>
    <rPh sb="8" eb="10">
      <t>ジョウキョウ</t>
    </rPh>
    <rPh sb="11" eb="13">
      <t>スイイ</t>
    </rPh>
    <phoneticPr fontId="2"/>
  </si>
  <si>
    <t>公害苦情受理状況の推移  ・・・・・・・・・・・・・・・・・・・・・・・・・・・</t>
    <rPh sb="0" eb="2">
      <t>コウガイ</t>
    </rPh>
    <rPh sb="2" eb="4">
      <t>クジョウ</t>
    </rPh>
    <rPh sb="4" eb="6">
      <t>ジュリ</t>
    </rPh>
    <rPh sb="6" eb="8">
      <t>ジョウキョウ</t>
    </rPh>
    <rPh sb="9" eb="11">
      <t>スイイ</t>
    </rPh>
    <phoneticPr fontId="2"/>
  </si>
  <si>
    <t>車種別（第１当事者）交通事故発生状況の推移    ・・・・・・・・・・・・・・・・</t>
    <rPh sb="0" eb="2">
      <t>シャシュ</t>
    </rPh>
    <rPh sb="2" eb="3">
      <t>ベツ</t>
    </rPh>
    <rPh sb="4" eb="5">
      <t>ダイ</t>
    </rPh>
    <rPh sb="6" eb="9">
      <t>トウジシャ</t>
    </rPh>
    <rPh sb="10" eb="12">
      <t>コウツウ</t>
    </rPh>
    <rPh sb="12" eb="14">
      <t>ジコ</t>
    </rPh>
    <rPh sb="14" eb="16">
      <t>ハッセイ</t>
    </rPh>
    <rPh sb="16" eb="18">
      <t>ジョウキョウ</t>
    </rPh>
    <rPh sb="19" eb="21">
      <t>スイイ</t>
    </rPh>
    <phoneticPr fontId="2"/>
  </si>
  <si>
    <t>事故類型別発生状況の推移  ・・・・・・・・・・・・・・・・・・・・・・・・・・</t>
    <rPh sb="0" eb="2">
      <t>ジコ</t>
    </rPh>
    <rPh sb="2" eb="4">
      <t>ルイケイ</t>
    </rPh>
    <rPh sb="4" eb="5">
      <t>ベツ</t>
    </rPh>
    <rPh sb="5" eb="7">
      <t>ハッセイ</t>
    </rPh>
    <rPh sb="7" eb="9">
      <t>ジョウキョウ</t>
    </rPh>
    <rPh sb="10" eb="12">
      <t>スイイ</t>
    </rPh>
    <phoneticPr fontId="2"/>
  </si>
  <si>
    <t>原因別交通事故発生状況の推移  ・・・・・・・・・・・・・・・・・・・・・・・・</t>
    <rPh sb="0" eb="2">
      <t>ゲンイン</t>
    </rPh>
    <rPh sb="2" eb="3">
      <t>ベツ</t>
    </rPh>
    <rPh sb="3" eb="5">
      <t>コウツウ</t>
    </rPh>
    <rPh sb="5" eb="7">
      <t>ジコ</t>
    </rPh>
    <rPh sb="7" eb="9">
      <t>ハッセイ</t>
    </rPh>
    <rPh sb="9" eb="11">
      <t>ジョウキョウ</t>
    </rPh>
    <rPh sb="12" eb="14">
      <t>スイイ</t>
    </rPh>
    <phoneticPr fontId="2"/>
  </si>
  <si>
    <t>交通事故月別発生状況  ・・・・・・・・・・・・・・・・・・・・・・・・・・・・</t>
    <rPh sb="0" eb="2">
      <t>コウツウ</t>
    </rPh>
    <rPh sb="2" eb="4">
      <t>ジコ</t>
    </rPh>
    <rPh sb="4" eb="6">
      <t>ツキベツ</t>
    </rPh>
    <rPh sb="6" eb="8">
      <t>ハッセイ</t>
    </rPh>
    <rPh sb="8" eb="10">
      <t>ジョウキョウ</t>
    </rPh>
    <phoneticPr fontId="2"/>
  </si>
  <si>
    <t>交通事故発生状況の推移  ・・・・・・・・・・・・・・・・・・・・・・・・・・・</t>
    <rPh sb="0" eb="2">
      <t>コウツウ</t>
    </rPh>
    <rPh sb="2" eb="4">
      <t>ジコ</t>
    </rPh>
    <rPh sb="4" eb="6">
      <t>ハッセイ</t>
    </rPh>
    <rPh sb="6" eb="8">
      <t>ジョウキョウ</t>
    </rPh>
    <rPh sb="9" eb="11">
      <t>スイイ</t>
    </rPh>
    <phoneticPr fontId="2"/>
  </si>
  <si>
    <t>搬送月別人員 ・・・・・・・・・・・・・・・・・・・・・・・・・・・・・・・・・</t>
    <rPh sb="0" eb="2">
      <t>ハンソウ</t>
    </rPh>
    <rPh sb="2" eb="4">
      <t>ツキベツ</t>
    </rPh>
    <rPh sb="4" eb="6">
      <t>ジンイン</t>
    </rPh>
    <phoneticPr fontId="2"/>
  </si>
  <si>
    <t>搬送人員の推移 ・・・・・・・・・・・・・・・・・・・・・・・・・・・・・・・・</t>
    <rPh sb="0" eb="2">
      <t>ハンソウ</t>
    </rPh>
    <rPh sb="2" eb="4">
      <t>ジンイン</t>
    </rPh>
    <rPh sb="5" eb="7">
      <t>スイイ</t>
    </rPh>
    <phoneticPr fontId="2"/>
  </si>
  <si>
    <t>救急出場月別件数 ・・・・・・・・・・・・・・・・・・・・・・・・・・・・・・・</t>
    <rPh sb="0" eb="2">
      <t>キュウキュウ</t>
    </rPh>
    <rPh sb="2" eb="3">
      <t>デ</t>
    </rPh>
    <rPh sb="3" eb="4">
      <t>ジョウ</t>
    </rPh>
    <rPh sb="4" eb="5">
      <t>ツキ</t>
    </rPh>
    <rPh sb="5" eb="6">
      <t>ベツ</t>
    </rPh>
    <rPh sb="6" eb="8">
      <t>ケンスウ</t>
    </rPh>
    <phoneticPr fontId="2"/>
  </si>
  <si>
    <t>救急出場件数の推移 ・・・・・・・・・・・・・・・・・・・・・・・・・・・・・・</t>
    <rPh sb="0" eb="2">
      <t>キュウキュウ</t>
    </rPh>
    <rPh sb="2" eb="4">
      <t>シュツジョウ</t>
    </rPh>
    <rPh sb="4" eb="6">
      <t>ケンスウ</t>
    </rPh>
    <rPh sb="7" eb="9">
      <t>スイイ</t>
    </rPh>
    <phoneticPr fontId="2"/>
  </si>
  <si>
    <t>出火原因別発生件数の推移 ・・・・・・・・・・・・・・・・・・・・・・・・・・・</t>
    <rPh sb="0" eb="2">
      <t>シュッカ</t>
    </rPh>
    <rPh sb="2" eb="4">
      <t>ゲンイン</t>
    </rPh>
    <rPh sb="4" eb="5">
      <t>ベツ</t>
    </rPh>
    <rPh sb="5" eb="7">
      <t>ハッセイ</t>
    </rPh>
    <rPh sb="7" eb="9">
      <t>ケンスウ</t>
    </rPh>
    <rPh sb="10" eb="12">
      <t>スイイ</t>
    </rPh>
    <phoneticPr fontId="2"/>
  </si>
  <si>
    <t>消防団の推移 ・・・・・・・・・・・・・・・・・・・・・・・・・・・・・・・・・</t>
    <rPh sb="0" eb="3">
      <t>ショウボウダン</t>
    </rPh>
    <rPh sb="4" eb="6">
      <t>スイイ</t>
    </rPh>
    <phoneticPr fontId="2"/>
  </si>
  <si>
    <t>火災被害状況の推移 ・・・・・・・・・・・・・・・・・・・・・・・・・・・・・・</t>
    <rPh sb="0" eb="2">
      <t>カサイ</t>
    </rPh>
    <rPh sb="2" eb="4">
      <t>ヒガイ</t>
    </rPh>
    <rPh sb="4" eb="6">
      <t>ジョウキョウ</t>
    </rPh>
    <rPh sb="7" eb="9">
      <t>スイイ</t>
    </rPh>
    <phoneticPr fontId="2"/>
  </si>
  <si>
    <t>消防現有力の推移 ・・・・・・・・・・・・・・・・・・・・・・・・・・・・・・・</t>
    <rPh sb="0" eb="2">
      <t>ショウボウ</t>
    </rPh>
    <rPh sb="2" eb="3">
      <t>ゲン</t>
    </rPh>
    <rPh sb="3" eb="5">
      <t>ユウリョク</t>
    </rPh>
    <rPh sb="6" eb="8">
      <t>スイイ</t>
    </rPh>
    <phoneticPr fontId="2"/>
  </si>
  <si>
    <t>14　 災　害　・　事　故</t>
    <rPh sb="4" eb="5">
      <t>ワザワ</t>
    </rPh>
    <rPh sb="6" eb="7">
      <t>ガイ</t>
    </rPh>
    <rPh sb="10" eb="11">
      <t>コト</t>
    </rPh>
    <rPh sb="12" eb="13">
      <t>ユエ</t>
    </rPh>
    <phoneticPr fontId="2"/>
  </si>
  <si>
    <t>刑法犯罪種別認知状況の推移 ・・・・・・・・・・・・・・・・・・・・・・・・・・</t>
    <rPh sb="0" eb="2">
      <t>ケイホウ</t>
    </rPh>
    <rPh sb="2" eb="4">
      <t>ハンザイ</t>
    </rPh>
    <rPh sb="4" eb="6">
      <t>シュベツ</t>
    </rPh>
    <rPh sb="6" eb="8">
      <t>ニンチ</t>
    </rPh>
    <rPh sb="8" eb="10">
      <t>ジョウキョウ</t>
    </rPh>
    <rPh sb="11" eb="13">
      <t>スイイ</t>
    </rPh>
    <phoneticPr fontId="2"/>
  </si>
  <si>
    <t>登記の推移 ・・・・・・・・・・・・・・・・・・・・・・・・・・・・・・・・・・</t>
    <rPh sb="0" eb="2">
      <t>トウキ</t>
    </rPh>
    <rPh sb="3" eb="5">
      <t>スイイ</t>
    </rPh>
    <phoneticPr fontId="2"/>
  </si>
  <si>
    <t>家事審判及び家事調停事件数の推移 ・・・・・・・・・・・・・・・・・・・・・・・</t>
    <rPh sb="0" eb="2">
      <t>カジ</t>
    </rPh>
    <rPh sb="2" eb="4">
      <t>シンパン</t>
    </rPh>
    <rPh sb="4" eb="5">
      <t>オヨ</t>
    </rPh>
    <rPh sb="6" eb="8">
      <t>カジ</t>
    </rPh>
    <rPh sb="8" eb="10">
      <t>チョウテイ</t>
    </rPh>
    <rPh sb="10" eb="12">
      <t>ジケン</t>
    </rPh>
    <rPh sb="12" eb="13">
      <t>スウ</t>
    </rPh>
    <rPh sb="14" eb="16">
      <t>スイイ</t>
    </rPh>
    <phoneticPr fontId="2"/>
  </si>
  <si>
    <t xml:space="preserve"> （２）簡易裁判所   ・・・・・・・・・・・・・・・・・・・・・・・・・・・・・</t>
    <rPh sb="4" eb="6">
      <t>カンイ</t>
    </rPh>
    <rPh sb="6" eb="9">
      <t>サイバンショ</t>
    </rPh>
    <phoneticPr fontId="2"/>
  </si>
  <si>
    <t xml:space="preserve"> （１）地方裁判所   ・・・・・・・・・・・・・・・・・・・・・・・・・・・・・</t>
    <rPh sb="4" eb="6">
      <t>チホウ</t>
    </rPh>
    <rPh sb="6" eb="9">
      <t>サイバンショ</t>
    </rPh>
    <phoneticPr fontId="2"/>
  </si>
  <si>
    <t>刑事事件数の推移</t>
    <rPh sb="0" eb="2">
      <t>ケイジ</t>
    </rPh>
    <rPh sb="2" eb="4">
      <t>ジケン</t>
    </rPh>
    <rPh sb="4" eb="5">
      <t>スウ</t>
    </rPh>
    <rPh sb="6" eb="8">
      <t>スイイ</t>
    </rPh>
    <phoneticPr fontId="2"/>
  </si>
  <si>
    <t xml:space="preserve"> （２）簡易裁判所   ・・・・・・・・・・・・・・・・・・・・・・・・・・・・・ </t>
    <rPh sb="4" eb="6">
      <t>カンイ</t>
    </rPh>
    <rPh sb="6" eb="9">
      <t>サイバンショ</t>
    </rPh>
    <phoneticPr fontId="2"/>
  </si>
  <si>
    <t>民事事件数の推移</t>
    <rPh sb="0" eb="2">
      <t>ミンジ</t>
    </rPh>
    <rPh sb="2" eb="4">
      <t>ジケン</t>
    </rPh>
    <rPh sb="4" eb="5">
      <t>スウ</t>
    </rPh>
    <rPh sb="6" eb="8">
      <t>スイイ</t>
    </rPh>
    <phoneticPr fontId="2"/>
  </si>
  <si>
    <t>13 　司　法　・　警　察</t>
    <rPh sb="4" eb="5">
      <t>ツカサ</t>
    </rPh>
    <rPh sb="6" eb="7">
      <t>ホウ</t>
    </rPh>
    <rPh sb="10" eb="11">
      <t>ケイ</t>
    </rPh>
    <rPh sb="12" eb="13">
      <t>サツ</t>
    </rPh>
    <phoneticPr fontId="2"/>
  </si>
  <si>
    <t xml:space="preserve"> （４）市内小中学校利用状況の推移   ・・・・・・・・・・・・・・・・・・・・・</t>
    <rPh sb="4" eb="6">
      <t>シナイ</t>
    </rPh>
    <rPh sb="6" eb="8">
      <t>ショウチュウ</t>
    </rPh>
    <rPh sb="8" eb="10">
      <t>ガッコウ</t>
    </rPh>
    <rPh sb="10" eb="12">
      <t>リヨウ</t>
    </rPh>
    <rPh sb="12" eb="14">
      <t>ジョウキョウ</t>
    </rPh>
    <rPh sb="15" eb="17">
      <t>スイイ</t>
    </rPh>
    <phoneticPr fontId="2"/>
  </si>
  <si>
    <t xml:space="preserve"> （３）研修施設利用状況の推移     ・・・・・・・・・・・・・・・・・・・・・・</t>
    <rPh sb="4" eb="6">
      <t>ケンシュウ</t>
    </rPh>
    <rPh sb="6" eb="8">
      <t>シセツ</t>
    </rPh>
    <rPh sb="8" eb="10">
      <t>リヨウ</t>
    </rPh>
    <rPh sb="10" eb="12">
      <t>ジョウキョウ</t>
    </rPh>
    <rPh sb="13" eb="15">
      <t>スイイ</t>
    </rPh>
    <phoneticPr fontId="2"/>
  </si>
  <si>
    <t xml:space="preserve"> （２）宿泊利用者地区別状況の推移   ・・・・・・・・・・・・・・・・・・・・・</t>
    <rPh sb="4" eb="6">
      <t>シュクハク</t>
    </rPh>
    <rPh sb="6" eb="8">
      <t>リヨウ</t>
    </rPh>
    <rPh sb="8" eb="9">
      <t>シャ</t>
    </rPh>
    <rPh sb="9" eb="11">
      <t>チク</t>
    </rPh>
    <rPh sb="11" eb="12">
      <t>ベツ</t>
    </rPh>
    <rPh sb="12" eb="14">
      <t>ジョウキョウ</t>
    </rPh>
    <rPh sb="15" eb="17">
      <t>スイイ</t>
    </rPh>
    <phoneticPr fontId="2"/>
  </si>
  <si>
    <t xml:space="preserve"> （１）宿泊利用者の推移   ・・・・・・・・・・・・・・・・・・・・・・・・・・</t>
    <rPh sb="4" eb="6">
      <t>シュクハク</t>
    </rPh>
    <rPh sb="6" eb="8">
      <t>リヨウ</t>
    </rPh>
    <rPh sb="8" eb="9">
      <t>シャ</t>
    </rPh>
    <rPh sb="10" eb="12">
      <t>スイイ</t>
    </rPh>
    <phoneticPr fontId="2"/>
  </si>
  <si>
    <t xml:space="preserve">ふれあいの丘利用状況の推移   </t>
    <rPh sb="5" eb="6">
      <t>オカ</t>
    </rPh>
    <rPh sb="6" eb="8">
      <t>リヨウ</t>
    </rPh>
    <rPh sb="8" eb="10">
      <t>ジョウキョウ</t>
    </rPh>
    <rPh sb="11" eb="13">
      <t>スイイ</t>
    </rPh>
    <phoneticPr fontId="2"/>
  </si>
  <si>
    <t>那須野が原ハーモ二ーホール自主事業の推移  ・・・・・・・・・・・・・・・・・・</t>
    <rPh sb="13" eb="14">
      <t>ジ</t>
    </rPh>
    <rPh sb="14" eb="15">
      <t>シュ</t>
    </rPh>
    <rPh sb="15" eb="17">
      <t>ジギョウ</t>
    </rPh>
    <phoneticPr fontId="2"/>
  </si>
  <si>
    <t>那須野が原ハーモ二ーホール利用状況の推移  ・・・・・・・・・・・・・・・・・・</t>
    <rPh sb="0" eb="3">
      <t>ナスノ</t>
    </rPh>
    <rPh sb="4" eb="5">
      <t>ハラ</t>
    </rPh>
    <rPh sb="8" eb="9">
      <t>ニ</t>
    </rPh>
    <rPh sb="13" eb="15">
      <t>リヨウ</t>
    </rPh>
    <rPh sb="15" eb="17">
      <t>ジョウキョウ</t>
    </rPh>
    <rPh sb="18" eb="20">
      <t>スイイ</t>
    </rPh>
    <phoneticPr fontId="2"/>
  </si>
  <si>
    <t>各種学級開設状況の推移  ・・・・・・・・・・・・・・・・・・・・・・・・・・・</t>
    <rPh sb="0" eb="2">
      <t>カクシュ</t>
    </rPh>
    <rPh sb="2" eb="4">
      <t>ガッキュウ</t>
    </rPh>
    <rPh sb="4" eb="6">
      <t>カイセツ</t>
    </rPh>
    <rPh sb="6" eb="8">
      <t>ジョウキョウ</t>
    </rPh>
    <rPh sb="9" eb="11">
      <t>スイイ</t>
    </rPh>
    <phoneticPr fontId="2"/>
  </si>
  <si>
    <t>総合文化会館利用状況の推移  ・・・・・・・・・・・・・・・・・・・・・・・・・</t>
    <rPh sb="0" eb="2">
      <t>ソウゴウ</t>
    </rPh>
    <rPh sb="2" eb="4">
      <t>ブンカ</t>
    </rPh>
    <rPh sb="4" eb="6">
      <t>カイカン</t>
    </rPh>
    <rPh sb="6" eb="8">
      <t>リヨウ</t>
    </rPh>
    <rPh sb="8" eb="10">
      <t>ジョウキョウ</t>
    </rPh>
    <rPh sb="11" eb="13">
      <t>スイイ</t>
    </rPh>
    <phoneticPr fontId="2"/>
  </si>
  <si>
    <t>県北体育館利用状況の推移  ・・・・・・・・・・・・・・・・・・・・・・・・・・</t>
    <rPh sb="0" eb="2">
      <t>ケンホク</t>
    </rPh>
    <rPh sb="2" eb="5">
      <t>タイイクカン</t>
    </rPh>
    <rPh sb="5" eb="7">
      <t>リヨウ</t>
    </rPh>
    <rPh sb="7" eb="9">
      <t>ジョウキョウ</t>
    </rPh>
    <rPh sb="10" eb="12">
      <t>スイイ</t>
    </rPh>
    <phoneticPr fontId="2"/>
  </si>
  <si>
    <t>体育施設利用状況の推移    ・・・・・・・・・・・・・・・・・・・・・・・・・・</t>
    <rPh sb="0" eb="2">
      <t>タイイク</t>
    </rPh>
    <rPh sb="2" eb="4">
      <t>シセツ</t>
    </rPh>
    <rPh sb="4" eb="6">
      <t>リヨウ</t>
    </rPh>
    <rPh sb="6" eb="8">
      <t>ジョウキョウ</t>
    </rPh>
    <rPh sb="9" eb="11">
      <t>スイイ</t>
    </rPh>
    <phoneticPr fontId="2"/>
  </si>
  <si>
    <t xml:space="preserve"> （３）市指定   ・・・・・・・・・・・・・・・・・・・・・・・・・・・・・・・</t>
    <rPh sb="4" eb="5">
      <t>シ</t>
    </rPh>
    <rPh sb="5" eb="7">
      <t>シテイ</t>
    </rPh>
    <phoneticPr fontId="2"/>
  </si>
  <si>
    <t xml:space="preserve"> （２）県指定   ・・・・・・・・・・・・・・・・・・・・・・・・・・・・・・・</t>
    <rPh sb="4" eb="5">
      <t>ケン</t>
    </rPh>
    <rPh sb="5" eb="7">
      <t>シテイ</t>
    </rPh>
    <phoneticPr fontId="2"/>
  </si>
  <si>
    <t xml:space="preserve"> （１）国指定等　 ・・・・・・・・・・・・・・・・・・・・・・・・・・・・・・</t>
    <rPh sb="4" eb="5">
      <t>クニ</t>
    </rPh>
    <rPh sb="5" eb="7">
      <t>シテイ</t>
    </rPh>
    <rPh sb="7" eb="8">
      <t>トウ</t>
    </rPh>
    <phoneticPr fontId="2"/>
  </si>
  <si>
    <t>指定等文化財一覧</t>
    <rPh sb="0" eb="2">
      <t>シテイ</t>
    </rPh>
    <rPh sb="2" eb="3">
      <t>トウ</t>
    </rPh>
    <rPh sb="3" eb="5">
      <t>ブンカ</t>
    </rPh>
    <rPh sb="5" eb="6">
      <t>ザイ</t>
    </rPh>
    <rPh sb="6" eb="8">
      <t>イチラン</t>
    </rPh>
    <phoneticPr fontId="2"/>
  </si>
  <si>
    <t xml:space="preserve"> （２）県、市指定   ・・・・・・・・・・・・・・・・・・・・・・・・・・・・・</t>
    <rPh sb="4" eb="5">
      <t>ケン</t>
    </rPh>
    <rPh sb="6" eb="7">
      <t>シ</t>
    </rPh>
    <rPh sb="7" eb="9">
      <t>シテイ</t>
    </rPh>
    <phoneticPr fontId="2"/>
  </si>
  <si>
    <t xml:space="preserve"> （１）国指定等   ・・・・・・・・・・・・・・・・・・・・・・・・・・・・・・</t>
    <rPh sb="4" eb="5">
      <t>クニ</t>
    </rPh>
    <rPh sb="5" eb="7">
      <t>シテイ</t>
    </rPh>
    <rPh sb="7" eb="8">
      <t>トウ</t>
    </rPh>
    <phoneticPr fontId="2"/>
  </si>
  <si>
    <t xml:space="preserve">文化財指定等件数の推移   </t>
    <rPh sb="0" eb="2">
      <t>ブンカ</t>
    </rPh>
    <rPh sb="2" eb="3">
      <t>ザイ</t>
    </rPh>
    <rPh sb="3" eb="5">
      <t>シテイ</t>
    </rPh>
    <rPh sb="5" eb="6">
      <t>トウ</t>
    </rPh>
    <rPh sb="6" eb="8">
      <t>ケンスウ</t>
    </rPh>
    <rPh sb="9" eb="11">
      <t>スイイ</t>
    </rPh>
    <phoneticPr fontId="2"/>
  </si>
  <si>
    <t>成人者の推移    ・・・・・・・・・・・・・・・・・・・・・・・・・・・・・・・</t>
    <rPh sb="0" eb="2">
      <t>セイジン</t>
    </rPh>
    <rPh sb="2" eb="3">
      <t>シャ</t>
    </rPh>
    <rPh sb="4" eb="6">
      <t>スイイ</t>
    </rPh>
    <phoneticPr fontId="2"/>
  </si>
  <si>
    <t>図書館利用状況等の推移    ・・・・・・・・・・・・・・・・・・・・・・・・・・</t>
    <rPh sb="0" eb="3">
      <t>トショカン</t>
    </rPh>
    <rPh sb="3" eb="5">
      <t>リヨウ</t>
    </rPh>
    <rPh sb="5" eb="7">
      <t>ジョウキョウ</t>
    </rPh>
    <rPh sb="7" eb="8">
      <t>トウ</t>
    </rPh>
    <rPh sb="9" eb="11">
      <t>スイイ</t>
    </rPh>
    <phoneticPr fontId="2"/>
  </si>
  <si>
    <t>館外貸出図書数の推移    ・・・・・・・・・・・・・・・・・・・・・・・・・・・</t>
    <rPh sb="0" eb="2">
      <t>カンガイ</t>
    </rPh>
    <rPh sb="2" eb="4">
      <t>カシダ</t>
    </rPh>
    <rPh sb="4" eb="6">
      <t>トショ</t>
    </rPh>
    <rPh sb="6" eb="7">
      <t>スウ</t>
    </rPh>
    <rPh sb="8" eb="10">
      <t>スイイ</t>
    </rPh>
    <phoneticPr fontId="2"/>
  </si>
  <si>
    <t>図書館蔵書数の推移    ・・・・・・・・・・・・・・・・・・・・・・・・・・・・</t>
    <rPh sb="0" eb="3">
      <t>トショカン</t>
    </rPh>
    <rPh sb="3" eb="5">
      <t>ゾウショ</t>
    </rPh>
    <rPh sb="5" eb="6">
      <t>スウ</t>
    </rPh>
    <rPh sb="7" eb="9">
      <t>スイイ</t>
    </rPh>
    <phoneticPr fontId="2"/>
  </si>
  <si>
    <t>（2）高等課程   ・・・・・・・・・・・・・・・・・・・・・・・・・・・・・・・</t>
    <rPh sb="3" eb="5">
      <t>コウトウ</t>
    </rPh>
    <rPh sb="5" eb="7">
      <t>カテイ</t>
    </rPh>
    <phoneticPr fontId="2"/>
  </si>
  <si>
    <t>（1）専門課程   ・・・・・・・・・・・・・・・・・・・・・・・・・・・・・・・</t>
    <rPh sb="3" eb="5">
      <t>センモン</t>
    </rPh>
    <rPh sb="5" eb="7">
      <t>カテイ</t>
    </rPh>
    <phoneticPr fontId="2"/>
  </si>
  <si>
    <t>高等学校進路別卒業者数の推移    ・・・・・・・・・・・・・・・・・・・・・・・</t>
    <rPh sb="0" eb="2">
      <t>コウトウ</t>
    </rPh>
    <rPh sb="2" eb="4">
      <t>ガッコウ</t>
    </rPh>
    <rPh sb="4" eb="6">
      <t>シンロ</t>
    </rPh>
    <rPh sb="6" eb="7">
      <t>ベツ</t>
    </rPh>
    <rPh sb="7" eb="9">
      <t>ソツギョウ</t>
    </rPh>
    <rPh sb="9" eb="10">
      <t>シャ</t>
    </rPh>
    <rPh sb="10" eb="11">
      <t>スウ</t>
    </rPh>
    <rPh sb="12" eb="14">
      <t>スイイ</t>
    </rPh>
    <phoneticPr fontId="2"/>
  </si>
  <si>
    <t>高等学校入学状況の推移   ・・・・・・・・・・・・・・・・・・・・・・・・・・・</t>
    <rPh sb="0" eb="2">
      <t>コウトウ</t>
    </rPh>
    <rPh sb="2" eb="4">
      <t>ガッコウ</t>
    </rPh>
    <rPh sb="4" eb="6">
      <t>ニュウガク</t>
    </rPh>
    <rPh sb="6" eb="8">
      <t>ジョウキョウ</t>
    </rPh>
    <rPh sb="9" eb="11">
      <t>スイイ</t>
    </rPh>
    <phoneticPr fontId="2"/>
  </si>
  <si>
    <t>高等学校学年別・男女別生徒数の推移   ・・・・・・・・・・・・・・・・・・・・・</t>
    <rPh sb="4" eb="6">
      <t>ガクネン</t>
    </rPh>
    <rPh sb="6" eb="7">
      <t>ベツ</t>
    </rPh>
    <rPh sb="8" eb="10">
      <t>ダンジョ</t>
    </rPh>
    <rPh sb="10" eb="11">
      <t>ベツ</t>
    </rPh>
    <rPh sb="11" eb="13">
      <t>セイト</t>
    </rPh>
    <rPh sb="13" eb="14">
      <t>スウ</t>
    </rPh>
    <rPh sb="15" eb="17">
      <t>スイイ</t>
    </rPh>
    <phoneticPr fontId="2"/>
  </si>
  <si>
    <t>高等学校全日制・定時制の学校数・学級数・教員数・職員数・生徒数の推移   ・・・・</t>
    <rPh sb="0" eb="2">
      <t>コウトウ</t>
    </rPh>
    <rPh sb="2" eb="4">
      <t>ガッコウ</t>
    </rPh>
    <rPh sb="4" eb="7">
      <t>ゼンニチセイ</t>
    </rPh>
    <rPh sb="8" eb="11">
      <t>テイジセイ</t>
    </rPh>
    <rPh sb="12" eb="14">
      <t>ガッコウ</t>
    </rPh>
    <rPh sb="14" eb="15">
      <t>スウ</t>
    </rPh>
    <rPh sb="16" eb="18">
      <t>ガッキュウ</t>
    </rPh>
    <rPh sb="18" eb="19">
      <t>スウ</t>
    </rPh>
    <rPh sb="20" eb="22">
      <t>キョウイン</t>
    </rPh>
    <rPh sb="22" eb="23">
      <t>スウ</t>
    </rPh>
    <rPh sb="24" eb="27">
      <t>ショクインスウ</t>
    </rPh>
    <rPh sb="28" eb="31">
      <t>セイトスウ</t>
    </rPh>
    <rPh sb="32" eb="34">
      <t>スイイ</t>
    </rPh>
    <phoneticPr fontId="2"/>
  </si>
  <si>
    <t>中学校進路別卒業者数の推移   ・・・・・・・・・・・・・・・・・・・・・・・・・</t>
    <rPh sb="0" eb="3">
      <t>チュウガッコウ</t>
    </rPh>
    <rPh sb="3" eb="5">
      <t>シンロ</t>
    </rPh>
    <rPh sb="5" eb="6">
      <t>ベツ</t>
    </rPh>
    <rPh sb="6" eb="8">
      <t>ソツギョウ</t>
    </rPh>
    <rPh sb="8" eb="9">
      <t>シャ</t>
    </rPh>
    <rPh sb="9" eb="10">
      <t>スウ</t>
    </rPh>
    <rPh sb="11" eb="13">
      <t>スイイ</t>
    </rPh>
    <phoneticPr fontId="2"/>
  </si>
  <si>
    <t>中学校生徒一人あたり保有面積   ・・・・・・・・・・・・・・・・・・・・・・・・</t>
    <rPh sb="0" eb="1">
      <t>ナカ</t>
    </rPh>
    <rPh sb="3" eb="5">
      <t>セイト</t>
    </rPh>
    <phoneticPr fontId="2"/>
  </si>
  <si>
    <t>中学校数・学級数・教員数・職員数・生徒数の推移   ・・・・・・・・・・・・・・・</t>
    <rPh sb="17" eb="19">
      <t>セイト</t>
    </rPh>
    <phoneticPr fontId="2"/>
  </si>
  <si>
    <t>小学校児童一人あたり保有面積   ・・・・・・・・・・・・・・・・・・・・・・・・</t>
    <rPh sb="0" eb="1">
      <t>ショウ</t>
    </rPh>
    <rPh sb="3" eb="5">
      <t>ジドウ</t>
    </rPh>
    <rPh sb="5" eb="7">
      <t>イチニン</t>
    </rPh>
    <rPh sb="10" eb="12">
      <t>ホユウ</t>
    </rPh>
    <rPh sb="12" eb="14">
      <t>メンセキ</t>
    </rPh>
    <phoneticPr fontId="2"/>
  </si>
  <si>
    <t>小学校数・学級数・教員数・職員数・児童数の推移   ・・・・・・・・・・・・・・・</t>
    <rPh sb="0" eb="3">
      <t>ショウガッコウ</t>
    </rPh>
    <rPh sb="3" eb="4">
      <t>スウ</t>
    </rPh>
    <rPh sb="17" eb="19">
      <t>ジドウ</t>
    </rPh>
    <rPh sb="19" eb="20">
      <t>スウ</t>
    </rPh>
    <phoneticPr fontId="2"/>
  </si>
  <si>
    <t>幼稚園数・学級数・園児数・教員数・職員数の推移   ・・・・・・・・・・・・・・・</t>
    <rPh sb="0" eb="3">
      <t>ヨウチエン</t>
    </rPh>
    <rPh sb="3" eb="4">
      <t>スウ</t>
    </rPh>
    <rPh sb="5" eb="7">
      <t>ガッキュウ</t>
    </rPh>
    <rPh sb="7" eb="8">
      <t>スウ</t>
    </rPh>
    <rPh sb="9" eb="11">
      <t>エンジ</t>
    </rPh>
    <rPh sb="11" eb="12">
      <t>スウ</t>
    </rPh>
    <rPh sb="13" eb="15">
      <t>キョウイン</t>
    </rPh>
    <rPh sb="15" eb="16">
      <t>スウ</t>
    </rPh>
    <rPh sb="17" eb="19">
      <t>ショクイン</t>
    </rPh>
    <rPh sb="19" eb="20">
      <t>スウ</t>
    </rPh>
    <rPh sb="21" eb="23">
      <t>スイイ</t>
    </rPh>
    <phoneticPr fontId="2"/>
  </si>
  <si>
    <t>12 　教　育　・　文　化</t>
    <rPh sb="4" eb="5">
      <t>キョウ</t>
    </rPh>
    <rPh sb="6" eb="7">
      <t>イク</t>
    </rPh>
    <rPh sb="10" eb="11">
      <t>ブン</t>
    </rPh>
    <rPh sb="12" eb="13">
      <t>カ</t>
    </rPh>
    <phoneticPr fontId="2"/>
  </si>
  <si>
    <t xml:space="preserve">火葬場利用状況の推移   ・・・・・・・・・・・・・・・・・・・・・・・・・・・・ </t>
    <rPh sb="0" eb="2">
      <t>カソウ</t>
    </rPh>
    <rPh sb="2" eb="3">
      <t>ジョウ</t>
    </rPh>
    <rPh sb="3" eb="5">
      <t>リヨウ</t>
    </rPh>
    <rPh sb="5" eb="7">
      <t>ジョウキョウ</t>
    </rPh>
    <rPh sb="8" eb="10">
      <t>スイイ</t>
    </rPh>
    <phoneticPr fontId="2"/>
  </si>
  <si>
    <t>塵芥処理状況の推移   ・・・・・・・・・・・・・・・・・・・・・・・・・・・・・</t>
    <rPh sb="0" eb="2">
      <t>ジンカイ</t>
    </rPh>
    <rPh sb="2" eb="4">
      <t>ショリ</t>
    </rPh>
    <rPh sb="4" eb="6">
      <t>ジョウキョウ</t>
    </rPh>
    <rPh sb="7" eb="9">
      <t>スイイ</t>
    </rPh>
    <phoneticPr fontId="2"/>
  </si>
  <si>
    <t>塵芥収集状況の推移   ・・・・・・・・・・・・・・・・・・・・・・・・・・・・・</t>
    <rPh sb="0" eb="2">
      <t>ジンカイ</t>
    </rPh>
    <rPh sb="2" eb="4">
      <t>シュウシュウ</t>
    </rPh>
    <rPh sb="4" eb="6">
      <t>ジョウキョウ</t>
    </rPh>
    <rPh sb="7" eb="9">
      <t>スイイ</t>
    </rPh>
    <phoneticPr fontId="2"/>
  </si>
  <si>
    <t>乳幼児発達相談及び乳幼児健康診査等の推移 ・・・・・・・・・・・・・・・・・・・</t>
    <rPh sb="0" eb="3">
      <t>ニュウヨウジ</t>
    </rPh>
    <rPh sb="3" eb="5">
      <t>ハッタツ</t>
    </rPh>
    <rPh sb="5" eb="7">
      <t>ソウダン</t>
    </rPh>
    <rPh sb="7" eb="8">
      <t>オヨ</t>
    </rPh>
    <rPh sb="9" eb="12">
      <t>ニュウヨウジ</t>
    </rPh>
    <rPh sb="12" eb="14">
      <t>ケンコウ</t>
    </rPh>
    <rPh sb="14" eb="16">
      <t>シンサ</t>
    </rPh>
    <rPh sb="16" eb="17">
      <t>トウ</t>
    </rPh>
    <rPh sb="18" eb="20">
      <t>スイイ</t>
    </rPh>
    <phoneticPr fontId="2"/>
  </si>
  <si>
    <t>がん検診の推移 　  ・・・・・・・・・・・・・・・・・・・・・・・・・・・・・・</t>
    <rPh sb="2" eb="4">
      <t>ケンシン</t>
    </rPh>
    <rPh sb="5" eb="7">
      <t>スイイ</t>
    </rPh>
    <phoneticPr fontId="2"/>
  </si>
  <si>
    <t>死因（五大死因）別死亡者数の推移   ・・・・・・・・・・・・・・・・・・・・・・</t>
    <rPh sb="0" eb="2">
      <t>シイン</t>
    </rPh>
    <rPh sb="3" eb="5">
      <t>ゴダイ</t>
    </rPh>
    <rPh sb="5" eb="7">
      <t>シイン</t>
    </rPh>
    <rPh sb="8" eb="9">
      <t>ベツ</t>
    </rPh>
    <rPh sb="9" eb="11">
      <t>シボウ</t>
    </rPh>
    <rPh sb="11" eb="12">
      <t>シャ</t>
    </rPh>
    <rPh sb="12" eb="13">
      <t>スウ</t>
    </rPh>
    <rPh sb="14" eb="16">
      <t>スイイ</t>
    </rPh>
    <phoneticPr fontId="2"/>
  </si>
  <si>
    <t>予防接種状況の推移   ・・・・・・・・・・・・・・・・・・・・・・・・・・・・・</t>
    <rPh sb="0" eb="2">
      <t>ヨボウ</t>
    </rPh>
    <rPh sb="2" eb="4">
      <t>セッシュ</t>
    </rPh>
    <rPh sb="4" eb="6">
      <t>ジョウキョウ</t>
    </rPh>
    <rPh sb="7" eb="9">
      <t>スイイ</t>
    </rPh>
    <phoneticPr fontId="2"/>
  </si>
  <si>
    <t>医療関係者数の推移   ・・・・・・・・・・・・・・・・・・・・・・・・・・・・・</t>
    <rPh sb="0" eb="2">
      <t>イリョウ</t>
    </rPh>
    <rPh sb="2" eb="4">
      <t>カンケイ</t>
    </rPh>
    <rPh sb="4" eb="5">
      <t>シャ</t>
    </rPh>
    <rPh sb="5" eb="6">
      <t>スウ</t>
    </rPh>
    <rPh sb="7" eb="9">
      <t>スイイ</t>
    </rPh>
    <phoneticPr fontId="2"/>
  </si>
  <si>
    <t>医療施設数及び病床数の推移   ・・・・・・・・・・・・・・・・・・・・・・・・・</t>
    <rPh sb="0" eb="2">
      <t>イリョウ</t>
    </rPh>
    <rPh sb="2" eb="4">
      <t>シセツ</t>
    </rPh>
    <rPh sb="4" eb="5">
      <t>スウ</t>
    </rPh>
    <rPh sb="5" eb="6">
      <t>オヨ</t>
    </rPh>
    <rPh sb="7" eb="10">
      <t>ビョウショウスウ</t>
    </rPh>
    <rPh sb="11" eb="13">
      <t>スイイ</t>
    </rPh>
    <phoneticPr fontId="2"/>
  </si>
  <si>
    <t>11 　保　健　・　衛　生</t>
    <rPh sb="4" eb="5">
      <t>ホ</t>
    </rPh>
    <rPh sb="6" eb="7">
      <t>ケン</t>
    </rPh>
    <rPh sb="10" eb="11">
      <t>マモル</t>
    </rPh>
    <rPh sb="12" eb="13">
      <t>ショウ</t>
    </rPh>
    <phoneticPr fontId="2"/>
  </si>
  <si>
    <t>大田原地域職業訓練センター認定訓練・認定外訓練訓練生の推移    ・・・・・・・</t>
    <rPh sb="0" eb="3">
      <t>オオタワラ</t>
    </rPh>
    <rPh sb="3" eb="5">
      <t>チイキ</t>
    </rPh>
    <rPh sb="5" eb="7">
      <t>ショクギョウ</t>
    </rPh>
    <rPh sb="7" eb="9">
      <t>クンレン</t>
    </rPh>
    <rPh sb="13" eb="15">
      <t>ニンテイ</t>
    </rPh>
    <rPh sb="15" eb="17">
      <t>クンレン</t>
    </rPh>
    <rPh sb="18" eb="20">
      <t>ニンテイ</t>
    </rPh>
    <rPh sb="20" eb="21">
      <t>ガイ</t>
    </rPh>
    <rPh sb="21" eb="23">
      <t>クンレン</t>
    </rPh>
    <rPh sb="23" eb="25">
      <t>クンレン</t>
    </rPh>
    <rPh sb="25" eb="26">
      <t>セイ</t>
    </rPh>
    <rPh sb="27" eb="29">
      <t>スイイ</t>
    </rPh>
    <phoneticPr fontId="2"/>
  </si>
  <si>
    <t>大田原市勤労青少年ホーム利用状況の推移    ・・・・・・・・・・・・・・・・・・</t>
    <rPh sb="0" eb="4">
      <t>オオタワラシ</t>
    </rPh>
    <rPh sb="4" eb="6">
      <t>キンロウ</t>
    </rPh>
    <rPh sb="6" eb="9">
      <t>セイショウネン</t>
    </rPh>
    <rPh sb="12" eb="14">
      <t>リヨウ</t>
    </rPh>
    <rPh sb="14" eb="16">
      <t>ジョウキョウ</t>
    </rPh>
    <rPh sb="17" eb="19">
      <t>スイイ</t>
    </rPh>
    <phoneticPr fontId="2"/>
  </si>
  <si>
    <t>交通事故相談の推移    ・・・・・・・・・・・・・・・・・・・・・・・・・・・・</t>
    <rPh sb="0" eb="2">
      <t>コウツウ</t>
    </rPh>
    <rPh sb="2" eb="4">
      <t>ジコ</t>
    </rPh>
    <rPh sb="4" eb="6">
      <t>ソウダン</t>
    </rPh>
    <rPh sb="7" eb="9">
      <t>スイイ</t>
    </rPh>
    <phoneticPr fontId="2"/>
  </si>
  <si>
    <t>学童保育館利用状況の推移    ・・・・・・・・・・・・・・・・・・・・・・・・・</t>
    <rPh sb="0" eb="2">
      <t>ガクドウ</t>
    </rPh>
    <rPh sb="2" eb="4">
      <t>ホイク</t>
    </rPh>
    <rPh sb="4" eb="5">
      <t>カン</t>
    </rPh>
    <rPh sb="5" eb="7">
      <t>リヨウ</t>
    </rPh>
    <rPh sb="7" eb="9">
      <t>ジョウキョウ</t>
    </rPh>
    <rPh sb="10" eb="12">
      <t>スイイ</t>
    </rPh>
    <phoneticPr fontId="2"/>
  </si>
  <si>
    <t>障害者手帳所持者数の推移　 ・・・・・・・・・・・・・・・・・・・・・・・・・・</t>
    <rPh sb="0" eb="3">
      <t>ショウガイシャ</t>
    </rPh>
    <rPh sb="3" eb="5">
      <t>テチョウ</t>
    </rPh>
    <rPh sb="5" eb="8">
      <t>ショジシャ</t>
    </rPh>
    <rPh sb="8" eb="9">
      <t>スウ</t>
    </rPh>
    <rPh sb="10" eb="12">
      <t>スイイ</t>
    </rPh>
    <phoneticPr fontId="2"/>
  </si>
  <si>
    <t>日赤社費募集状況の推移   ・・・・・・・・・・・・・・・・・・・・・・・・・・・</t>
    <rPh sb="0" eb="2">
      <t>ニッセキ</t>
    </rPh>
    <rPh sb="2" eb="3">
      <t>シャ</t>
    </rPh>
    <rPh sb="3" eb="4">
      <t>ヒ</t>
    </rPh>
    <rPh sb="4" eb="6">
      <t>ボシュウ</t>
    </rPh>
    <rPh sb="6" eb="8">
      <t>ジョウキョウ</t>
    </rPh>
    <rPh sb="9" eb="11">
      <t>スイイ</t>
    </rPh>
    <phoneticPr fontId="2"/>
  </si>
  <si>
    <t>保護申請件数及び処理状況の推移   ・・・・・・・・・・・・・・・・・・・・・・・</t>
    <rPh sb="0" eb="2">
      <t>ホゴ</t>
    </rPh>
    <rPh sb="2" eb="4">
      <t>シンセイ</t>
    </rPh>
    <rPh sb="4" eb="6">
      <t>ケンスウ</t>
    </rPh>
    <rPh sb="6" eb="7">
      <t>オヨ</t>
    </rPh>
    <rPh sb="8" eb="10">
      <t>ショリ</t>
    </rPh>
    <rPh sb="10" eb="12">
      <t>ジョウキョウ</t>
    </rPh>
    <rPh sb="13" eb="15">
      <t>スイイ</t>
    </rPh>
    <phoneticPr fontId="2"/>
  </si>
  <si>
    <t>生活保護費支給状況の推移   ・・・・・・・・・・・・・・・・・・・・・・・・・・</t>
    <rPh sb="4" eb="5">
      <t>ヒ</t>
    </rPh>
    <rPh sb="5" eb="7">
      <t>シキュウ</t>
    </rPh>
    <rPh sb="7" eb="9">
      <t>ジョウキョウ</t>
    </rPh>
    <rPh sb="10" eb="12">
      <t>スイイ</t>
    </rPh>
    <phoneticPr fontId="2"/>
  </si>
  <si>
    <t>生活保護世帯及び人員の推移   ・・・・・・・・・・・・・・・・・・・・・・・・・</t>
    <rPh sb="0" eb="2">
      <t>セイカツ</t>
    </rPh>
    <rPh sb="2" eb="4">
      <t>ホゴ</t>
    </rPh>
    <rPh sb="4" eb="6">
      <t>セタイ</t>
    </rPh>
    <rPh sb="6" eb="7">
      <t>オヨ</t>
    </rPh>
    <rPh sb="8" eb="10">
      <t>ジンイン</t>
    </rPh>
    <rPh sb="11" eb="13">
      <t>スイイ</t>
    </rPh>
    <phoneticPr fontId="2"/>
  </si>
  <si>
    <t>国民年金給付状況の推移     ・・・・・・・・・・・・・・・・・・・・・・・・・・</t>
    <rPh sb="0" eb="2">
      <t>コクミン</t>
    </rPh>
    <rPh sb="2" eb="4">
      <t>ネンキン</t>
    </rPh>
    <rPh sb="4" eb="6">
      <t>キュウフ</t>
    </rPh>
    <rPh sb="6" eb="8">
      <t>ジョウキョウ</t>
    </rPh>
    <rPh sb="9" eb="11">
      <t>スイイ</t>
    </rPh>
    <phoneticPr fontId="2"/>
  </si>
  <si>
    <t>国民年金加入状況の推移   ・・・・・・・・・・・・・・・・・・・・・・・・・・・</t>
    <rPh sb="0" eb="2">
      <t>コクミン</t>
    </rPh>
    <rPh sb="2" eb="4">
      <t>ネンキン</t>
    </rPh>
    <rPh sb="4" eb="6">
      <t>カニュウ</t>
    </rPh>
    <rPh sb="6" eb="8">
      <t>ジョウキョウ</t>
    </rPh>
    <rPh sb="9" eb="11">
      <t>スイイ</t>
    </rPh>
    <phoneticPr fontId="2"/>
  </si>
  <si>
    <t>国民健康保険給付状況の推移   ・・・・・・・・・・・・・・・・・・・・・・・・・</t>
    <rPh sb="6" eb="8">
      <t>キュウフ</t>
    </rPh>
    <phoneticPr fontId="2"/>
  </si>
  <si>
    <t>国民健康保険税収入状況の推移   ・・・・・・・・・・・・・・・・・・・・・・・・</t>
    <rPh sb="6" eb="7">
      <t>ゼイ</t>
    </rPh>
    <rPh sb="7" eb="9">
      <t>シュウニュウ</t>
    </rPh>
    <phoneticPr fontId="2"/>
  </si>
  <si>
    <t>国民健康保険加入状況の推移   ・・・・・・・・・・・・・・・・・・・・・・・・・</t>
    <rPh sb="0" eb="2">
      <t>コクミン</t>
    </rPh>
    <rPh sb="2" eb="4">
      <t>ケンコウ</t>
    </rPh>
    <rPh sb="4" eb="6">
      <t>ホケン</t>
    </rPh>
    <rPh sb="6" eb="8">
      <t>カニュウ</t>
    </rPh>
    <rPh sb="8" eb="10">
      <t>ジョウキョウ</t>
    </rPh>
    <rPh sb="11" eb="13">
      <t>スイイ</t>
    </rPh>
    <phoneticPr fontId="2"/>
  </si>
  <si>
    <t>10　社　会　・　福　祉</t>
    <rPh sb="3" eb="4">
      <t>シャ</t>
    </rPh>
    <rPh sb="5" eb="6">
      <t>カイ</t>
    </rPh>
    <rPh sb="9" eb="10">
      <t>フク</t>
    </rPh>
    <rPh sb="11" eb="12">
      <t>シ</t>
    </rPh>
    <phoneticPr fontId="2"/>
  </si>
  <si>
    <t>市道の推移     ・・・・・・・・・・・・・・・・・・・・・・・・・・・・・・・・</t>
    <rPh sb="0" eb="2">
      <t>シドウ</t>
    </rPh>
    <rPh sb="3" eb="5">
      <t>スイイ</t>
    </rPh>
    <phoneticPr fontId="2"/>
  </si>
  <si>
    <t>道路現況の推移  ・ ・・・・・・・・・・・・・・・・・・・・・・・・・・・・・・　　</t>
    <rPh sb="0" eb="2">
      <t>ドウロ</t>
    </rPh>
    <rPh sb="2" eb="4">
      <t>ゲンキョウ</t>
    </rPh>
    <rPh sb="5" eb="7">
      <t>スイイ</t>
    </rPh>
    <phoneticPr fontId="2"/>
  </si>
  <si>
    <t>公園緑地の推移   ・・・・・・・・・・・・・・・・・・・・・・・・・・・・・・・</t>
    <rPh sb="0" eb="2">
      <t>コウエン</t>
    </rPh>
    <rPh sb="2" eb="4">
      <t>リョクチ</t>
    </rPh>
    <rPh sb="5" eb="7">
      <t>スイイ</t>
    </rPh>
    <phoneticPr fontId="2"/>
  </si>
  <si>
    <t>市営住宅の状況   ・・・・・・・・・・・・・・・・・・・・・・・・・・・・・・・</t>
    <rPh sb="0" eb="2">
      <t>シエイ</t>
    </rPh>
    <rPh sb="2" eb="4">
      <t>ジュウタク</t>
    </rPh>
    <rPh sb="5" eb="7">
      <t>ジョウキョウ</t>
    </rPh>
    <phoneticPr fontId="2"/>
  </si>
  <si>
    <t>住宅の種類・構造・建築の時期別住宅数   ・・・・・・・・・・・・・・・・・・・・</t>
    <rPh sb="0" eb="2">
      <t>ジュウタク</t>
    </rPh>
    <rPh sb="3" eb="5">
      <t>シュルイ</t>
    </rPh>
    <rPh sb="6" eb="8">
      <t>コウゾウ</t>
    </rPh>
    <rPh sb="9" eb="11">
      <t>ケンチク</t>
    </rPh>
    <rPh sb="12" eb="14">
      <t>ジキ</t>
    </rPh>
    <rPh sb="14" eb="15">
      <t>ベツ</t>
    </rPh>
    <rPh sb="15" eb="18">
      <t>ジュウタクスウ</t>
    </rPh>
    <phoneticPr fontId="2"/>
  </si>
  <si>
    <t>家屋種類別建築確認申請受付状況の推移   ・・・・・・・・・・・・・・・・・・・・</t>
    <rPh sb="0" eb="2">
      <t>カオク</t>
    </rPh>
    <rPh sb="2" eb="4">
      <t>シュルイ</t>
    </rPh>
    <rPh sb="4" eb="5">
      <t>ベツ</t>
    </rPh>
    <rPh sb="5" eb="7">
      <t>ケンチク</t>
    </rPh>
    <rPh sb="7" eb="9">
      <t>カクニン</t>
    </rPh>
    <rPh sb="9" eb="11">
      <t>シンセイ</t>
    </rPh>
    <rPh sb="11" eb="13">
      <t>ウケツケ</t>
    </rPh>
    <rPh sb="13" eb="15">
      <t>ジョウキョウ</t>
    </rPh>
    <rPh sb="16" eb="18">
      <t>スイイ</t>
    </rPh>
    <phoneticPr fontId="2"/>
  </si>
  <si>
    <t>居住世帯の有無別住宅数及び人が居住する住宅以外の建物数の推移   ・・・・・・・・</t>
    <phoneticPr fontId="2"/>
  </si>
  <si>
    <t>非木造家屋棟数及び床面積の推移   ・・・・・・・・・・・・・・・・・・・・・・・</t>
    <phoneticPr fontId="2"/>
  </si>
  <si>
    <t>木造家屋棟数及び床面積の推移   ・・・・・・・・・・・・・・・・・・・・・・・・</t>
    <phoneticPr fontId="2"/>
  </si>
  <si>
    <t>所有者別家屋棟数及び床面積の推移   ・・・・・・・・・・・・・・・・・・・・・・</t>
    <rPh sb="0" eb="2">
      <t>ショユウ</t>
    </rPh>
    <rPh sb="2" eb="3">
      <t>シャ</t>
    </rPh>
    <rPh sb="3" eb="4">
      <t>ベツ</t>
    </rPh>
    <rPh sb="4" eb="6">
      <t>カオク</t>
    </rPh>
    <rPh sb="6" eb="7">
      <t>ムネ</t>
    </rPh>
    <rPh sb="7" eb="8">
      <t>カズ</t>
    </rPh>
    <rPh sb="8" eb="9">
      <t>オヨ</t>
    </rPh>
    <rPh sb="10" eb="13">
      <t>ユカメンセキ</t>
    </rPh>
    <rPh sb="14" eb="16">
      <t>スイイ</t>
    </rPh>
    <phoneticPr fontId="2"/>
  </si>
  <si>
    <t>９　住　宅　・　建　設</t>
    <rPh sb="2" eb="3">
      <t>ジュウ</t>
    </rPh>
    <rPh sb="4" eb="5">
      <t>タク</t>
    </rPh>
    <rPh sb="8" eb="9">
      <t>ケン</t>
    </rPh>
    <rPh sb="10" eb="11">
      <t>セツ</t>
    </rPh>
    <phoneticPr fontId="2"/>
  </si>
  <si>
    <t>下水道の推移      ・・・・・・・・・・・・・・・・・・・・・・・・・・・・・・・</t>
    <rPh sb="0" eb="3">
      <t>ゲスイドウ</t>
    </rPh>
    <rPh sb="4" eb="6">
      <t>スイイ</t>
    </rPh>
    <phoneticPr fontId="2"/>
  </si>
  <si>
    <t>上水道の推移    ・・・・・・・・・・・・・・・・・・・・・・・・・・・・・・・・</t>
    <rPh sb="0" eb="1">
      <t>ジョウ</t>
    </rPh>
    <rPh sb="1" eb="2">
      <t>ジュスイ</t>
    </rPh>
    <rPh sb="2" eb="3">
      <t>ドウ</t>
    </rPh>
    <rPh sb="4" eb="6">
      <t>スイイ</t>
    </rPh>
    <phoneticPr fontId="2"/>
  </si>
  <si>
    <t>　　　　 （２）電力      ・・・・・・・・・・・・・・・・・・・・・・・・・・・・・・</t>
    <rPh sb="8" eb="10">
      <t>デンリョク</t>
    </rPh>
    <phoneticPr fontId="2"/>
  </si>
  <si>
    <t>　　　　 （１）電灯      ・・・・・・・・・・・・・・・・・・・・・・・・・・・・・・</t>
    <rPh sb="8" eb="10">
      <t>デントウ</t>
    </rPh>
    <phoneticPr fontId="2"/>
  </si>
  <si>
    <t>電力使用量の推移</t>
    <rPh sb="0" eb="2">
      <t>デンリョク</t>
    </rPh>
    <rPh sb="2" eb="5">
      <t>シヨウリョウ</t>
    </rPh>
    <rPh sb="6" eb="8">
      <t>スイイ</t>
    </rPh>
    <phoneticPr fontId="2"/>
  </si>
  <si>
    <t>８　電　気　・　水　道</t>
    <rPh sb="2" eb="3">
      <t>デン</t>
    </rPh>
    <rPh sb="4" eb="5">
      <t>キ</t>
    </rPh>
    <rPh sb="8" eb="9">
      <t>ミズ</t>
    </rPh>
    <rPh sb="10" eb="11">
      <t>ミチ</t>
    </rPh>
    <phoneticPr fontId="2"/>
  </si>
  <si>
    <t>電話契約数の推移     ・・・・・・・・・・・・・・・・・・・・・・・・・・・・・</t>
    <rPh sb="0" eb="2">
      <t>デンワ</t>
    </rPh>
    <rPh sb="2" eb="4">
      <t>ケイヤク</t>
    </rPh>
    <rPh sb="4" eb="5">
      <t>スウ</t>
    </rPh>
    <rPh sb="6" eb="8">
      <t>スイイ</t>
    </rPh>
    <phoneticPr fontId="2"/>
  </si>
  <si>
    <t>原動機付自転車等保有台数の推移     ・・・・・・・・・・・・・・・・・・・・・・</t>
    <rPh sb="0" eb="2">
      <t>ゲンドウ</t>
    </rPh>
    <rPh sb="2" eb="3">
      <t>キ</t>
    </rPh>
    <rPh sb="3" eb="4">
      <t>ツキ</t>
    </rPh>
    <rPh sb="4" eb="7">
      <t>ジテンシャ</t>
    </rPh>
    <rPh sb="7" eb="8">
      <t>トウ</t>
    </rPh>
    <rPh sb="8" eb="10">
      <t>ホユウ</t>
    </rPh>
    <rPh sb="10" eb="12">
      <t>ダイスウ</t>
    </rPh>
    <rPh sb="13" eb="15">
      <t>スイイ</t>
    </rPh>
    <phoneticPr fontId="2"/>
  </si>
  <si>
    <t>自動車保有台数の推移     ・・・・・・・・・・・・・・・・・・・・・・・・・・・</t>
    <rPh sb="0" eb="3">
      <t>ジドウシャ</t>
    </rPh>
    <rPh sb="3" eb="5">
      <t>ホユウ</t>
    </rPh>
    <rPh sb="5" eb="7">
      <t>ダイスウ</t>
    </rPh>
    <rPh sb="8" eb="10">
      <t>スイイ</t>
    </rPh>
    <phoneticPr fontId="2"/>
  </si>
  <si>
    <t>鉄道旅客輸送人員の推移（野崎駅）     ・・・・・・・・・・・・・・・・・・・・・</t>
    <rPh sb="0" eb="2">
      <t>テツドウ</t>
    </rPh>
    <rPh sb="2" eb="4">
      <t>リョキャク</t>
    </rPh>
    <rPh sb="4" eb="6">
      <t>ユソウ</t>
    </rPh>
    <rPh sb="6" eb="8">
      <t>ジンイン</t>
    </rPh>
    <rPh sb="9" eb="11">
      <t>スイイ</t>
    </rPh>
    <rPh sb="12" eb="15">
      <t>ノザキエキ</t>
    </rPh>
    <phoneticPr fontId="2"/>
  </si>
  <si>
    <t>一般乗合自動車輸送人員の推移     ・・・・・・・・・・・・・・・・・・・・・・・</t>
    <rPh sb="0" eb="2">
      <t>イッパン</t>
    </rPh>
    <rPh sb="2" eb="4">
      <t>ノリアイ</t>
    </rPh>
    <rPh sb="4" eb="7">
      <t>ジドウシャ</t>
    </rPh>
    <rPh sb="7" eb="9">
      <t>ユソウ</t>
    </rPh>
    <rPh sb="9" eb="11">
      <t>ジンイン</t>
    </rPh>
    <rPh sb="12" eb="14">
      <t>スイイ</t>
    </rPh>
    <phoneticPr fontId="2"/>
  </si>
  <si>
    <t>市営バス輸送人員の推移     ・・・・・・・・・・・・・・・・・・・・・・・・・・</t>
    <rPh sb="0" eb="2">
      <t>シエイ</t>
    </rPh>
    <rPh sb="4" eb="6">
      <t>ユソウ</t>
    </rPh>
    <rPh sb="6" eb="8">
      <t>ジンイン</t>
    </rPh>
    <rPh sb="9" eb="11">
      <t>スイイ</t>
    </rPh>
    <phoneticPr fontId="2"/>
  </si>
  <si>
    <t>７　運　輸　・　通　信</t>
    <rPh sb="2" eb="3">
      <t>ウン</t>
    </rPh>
    <rPh sb="4" eb="5">
      <t>ユ</t>
    </rPh>
    <rPh sb="8" eb="9">
      <t>ツウ</t>
    </rPh>
    <rPh sb="10" eb="11">
      <t>シン</t>
    </rPh>
    <phoneticPr fontId="2"/>
  </si>
  <si>
    <t>産業分類別商店数・従業者数・年間商品販売額     ・・・・・・・・・・・・・・・・</t>
    <rPh sb="0" eb="2">
      <t>サンギョウ</t>
    </rPh>
    <rPh sb="2" eb="4">
      <t>ブンルイ</t>
    </rPh>
    <rPh sb="4" eb="5">
      <t>ベツ</t>
    </rPh>
    <rPh sb="5" eb="7">
      <t>ショウテン</t>
    </rPh>
    <rPh sb="7" eb="8">
      <t>スウ</t>
    </rPh>
    <rPh sb="9" eb="11">
      <t>ジュウギョウ</t>
    </rPh>
    <rPh sb="11" eb="12">
      <t>シャ</t>
    </rPh>
    <rPh sb="12" eb="13">
      <t>スウ</t>
    </rPh>
    <rPh sb="14" eb="16">
      <t>ネンカン</t>
    </rPh>
    <rPh sb="16" eb="18">
      <t>ショウヒン</t>
    </rPh>
    <rPh sb="18" eb="20">
      <t>ハンバイ</t>
    </rPh>
    <rPh sb="20" eb="21">
      <t>ガク</t>
    </rPh>
    <phoneticPr fontId="2"/>
  </si>
  <si>
    <t>商業の推移     ・・・・・・・・・・・・・・・・・・・・・・・・・・・・・・・・</t>
    <rPh sb="0" eb="2">
      <t>ショウギョウ</t>
    </rPh>
    <rPh sb="3" eb="5">
      <t>スイイ</t>
    </rPh>
    <phoneticPr fontId="2"/>
  </si>
  <si>
    <t>主要指標の推移     ・・・・・・・・・・・・・・・・・・・・・・・・・・・・・・</t>
    <rPh sb="0" eb="1">
      <t>シュ</t>
    </rPh>
    <rPh sb="1" eb="2">
      <t>ヨウ</t>
    </rPh>
    <rPh sb="2" eb="4">
      <t>シヒョウ</t>
    </rPh>
    <rPh sb="5" eb="7">
      <t>スイイ</t>
    </rPh>
    <phoneticPr fontId="2"/>
  </si>
  <si>
    <t>６　商　　　　　　　　業</t>
    <rPh sb="2" eb="3">
      <t>ショウ</t>
    </rPh>
    <rPh sb="11" eb="12">
      <t>ギョウ</t>
    </rPh>
    <phoneticPr fontId="2"/>
  </si>
  <si>
    <t>品川台工業団地の推移     ・・・・・・・・・・・・・・・・・・・・・・・・・・・</t>
    <rPh sb="0" eb="2">
      <t>シナガワ</t>
    </rPh>
    <rPh sb="2" eb="3">
      <t>ダイ</t>
    </rPh>
    <rPh sb="3" eb="5">
      <t>コウギョウ</t>
    </rPh>
    <rPh sb="5" eb="7">
      <t>ダンチ</t>
    </rPh>
    <rPh sb="8" eb="10">
      <t>スイイ</t>
    </rPh>
    <phoneticPr fontId="2"/>
  </si>
  <si>
    <t>野崎第２工業団地の推移     ・・・・・・・・・・・・・・・・・・・・・・・・・・</t>
    <rPh sb="0" eb="2">
      <t>ノザキ</t>
    </rPh>
    <rPh sb="2" eb="3">
      <t>ダイ</t>
    </rPh>
    <rPh sb="4" eb="6">
      <t>コウギョウ</t>
    </rPh>
    <rPh sb="6" eb="8">
      <t>ダンチ</t>
    </rPh>
    <rPh sb="9" eb="11">
      <t>スイイ</t>
    </rPh>
    <phoneticPr fontId="2"/>
  </si>
  <si>
    <t>野崎工業団地の推移     ・・・・・・・・・・・・・・・・・・・・・・・・・・・・</t>
    <rPh sb="0" eb="2">
      <t>ノザキ</t>
    </rPh>
    <rPh sb="2" eb="4">
      <t>コウギョウ</t>
    </rPh>
    <rPh sb="4" eb="6">
      <t>ダンチ</t>
    </rPh>
    <rPh sb="7" eb="9">
      <t>スイイ</t>
    </rPh>
    <phoneticPr fontId="2"/>
  </si>
  <si>
    <t>誘致工場の推移     ・・・・・・・・・・・・・・・・・・・・・・・・・・・・・・</t>
    <rPh sb="0" eb="2">
      <t>ユウチ</t>
    </rPh>
    <rPh sb="2" eb="4">
      <t>コウジョウ</t>
    </rPh>
    <rPh sb="5" eb="7">
      <t>スイイ</t>
    </rPh>
    <phoneticPr fontId="2"/>
  </si>
  <si>
    <t>従業者規模別従業者の推移（４人以上の事業者）     ・・・・・・・・・・・・・・・</t>
    <rPh sb="0" eb="2">
      <t>ジュウギョウ</t>
    </rPh>
    <rPh sb="2" eb="3">
      <t>シャ</t>
    </rPh>
    <rPh sb="3" eb="6">
      <t>キボベツ</t>
    </rPh>
    <rPh sb="6" eb="8">
      <t>ジュウギョウ</t>
    </rPh>
    <rPh sb="8" eb="9">
      <t>シャ</t>
    </rPh>
    <rPh sb="10" eb="12">
      <t>スイイ</t>
    </rPh>
    <rPh sb="14" eb="17">
      <t>ニンイジョウ</t>
    </rPh>
    <rPh sb="18" eb="21">
      <t>ジギョウシャ</t>
    </rPh>
    <phoneticPr fontId="2"/>
  </si>
  <si>
    <t>従業者規模別事業所の推移（４人以上の事業所）     ・・・・・・・・・・・・・・・</t>
    <rPh sb="0" eb="2">
      <t>ジュウギョウ</t>
    </rPh>
    <rPh sb="2" eb="3">
      <t>シャ</t>
    </rPh>
    <rPh sb="3" eb="6">
      <t>キボベツ</t>
    </rPh>
    <rPh sb="6" eb="9">
      <t>ジギョウショ</t>
    </rPh>
    <rPh sb="10" eb="12">
      <t>スイイ</t>
    </rPh>
    <rPh sb="14" eb="17">
      <t>ニンイジョウ</t>
    </rPh>
    <rPh sb="18" eb="21">
      <t>ジギョウショ</t>
    </rPh>
    <phoneticPr fontId="2"/>
  </si>
  <si>
    <t>産業（中分類）別資産投資額の推移（３０人以上の事業所）   ・・・・・・・・・・・</t>
    <rPh sb="0" eb="2">
      <t>サンギョウ</t>
    </rPh>
    <rPh sb="3" eb="4">
      <t>ナカ</t>
    </rPh>
    <rPh sb="4" eb="6">
      <t>ブンルイ</t>
    </rPh>
    <rPh sb="7" eb="8">
      <t>ベツ</t>
    </rPh>
    <rPh sb="8" eb="10">
      <t>シサン</t>
    </rPh>
    <rPh sb="10" eb="12">
      <t>トウシ</t>
    </rPh>
    <rPh sb="12" eb="13">
      <t>ガク</t>
    </rPh>
    <rPh sb="14" eb="16">
      <t>スイイ</t>
    </rPh>
    <rPh sb="19" eb="22">
      <t>ニンイジョウ</t>
    </rPh>
    <rPh sb="23" eb="26">
      <t>ジギョウショ</t>
    </rPh>
    <phoneticPr fontId="2"/>
  </si>
  <si>
    <t>産業（中分類）別付加価値額の推移（４人以上の事業所）     ・・・・・・・・・・・</t>
    <rPh sb="0" eb="2">
      <t>サンギョウ</t>
    </rPh>
    <rPh sb="3" eb="4">
      <t>ナカ</t>
    </rPh>
    <rPh sb="4" eb="5">
      <t>ブ</t>
    </rPh>
    <rPh sb="5" eb="6">
      <t>ルイ</t>
    </rPh>
    <rPh sb="7" eb="8">
      <t>ベツ</t>
    </rPh>
    <rPh sb="8" eb="10">
      <t>フカ</t>
    </rPh>
    <rPh sb="10" eb="12">
      <t>カチ</t>
    </rPh>
    <rPh sb="12" eb="13">
      <t>ガク</t>
    </rPh>
    <rPh sb="14" eb="16">
      <t>スイイ</t>
    </rPh>
    <rPh sb="18" eb="21">
      <t>ニンイジョウ</t>
    </rPh>
    <rPh sb="22" eb="25">
      <t>ジギョウショ</t>
    </rPh>
    <phoneticPr fontId="2"/>
  </si>
  <si>
    <t>産業（中分類）別製造品出荷額等の推移（４人以上の事業所）     ・・・・・・・・・</t>
    <rPh sb="0" eb="2">
      <t>サンギョウ</t>
    </rPh>
    <rPh sb="3" eb="4">
      <t>ナカ</t>
    </rPh>
    <rPh sb="4" eb="6">
      <t>ブンルイ</t>
    </rPh>
    <rPh sb="7" eb="8">
      <t>ベツ</t>
    </rPh>
    <rPh sb="8" eb="10">
      <t>セイゾウ</t>
    </rPh>
    <rPh sb="10" eb="11">
      <t>ヒン</t>
    </rPh>
    <rPh sb="11" eb="13">
      <t>シュッカ</t>
    </rPh>
    <rPh sb="13" eb="14">
      <t>ガク</t>
    </rPh>
    <rPh sb="14" eb="15">
      <t>トウ</t>
    </rPh>
    <rPh sb="16" eb="18">
      <t>スイイ</t>
    </rPh>
    <rPh sb="20" eb="23">
      <t>ニンイジョウ</t>
    </rPh>
    <rPh sb="24" eb="27">
      <t>ジギョウショ</t>
    </rPh>
    <phoneticPr fontId="2"/>
  </si>
  <si>
    <t>産業（中分類）別現金給与総額の推移（４人以上の事業所）     ・・・・・・・・・・</t>
    <rPh sb="0" eb="2">
      <t>サンギョウ</t>
    </rPh>
    <rPh sb="3" eb="4">
      <t>ナカ</t>
    </rPh>
    <rPh sb="4" eb="6">
      <t>ブンルイ</t>
    </rPh>
    <rPh sb="7" eb="8">
      <t>ベツ</t>
    </rPh>
    <rPh sb="8" eb="10">
      <t>ゲンキン</t>
    </rPh>
    <rPh sb="10" eb="12">
      <t>キュウヨ</t>
    </rPh>
    <rPh sb="12" eb="14">
      <t>ソウガク</t>
    </rPh>
    <rPh sb="15" eb="17">
      <t>スイイ</t>
    </rPh>
    <rPh sb="19" eb="22">
      <t>ニンイジョウ</t>
    </rPh>
    <rPh sb="23" eb="26">
      <t>ジギョウショ</t>
    </rPh>
    <phoneticPr fontId="2"/>
  </si>
  <si>
    <t>産業（中分類）別事業所数・従業者数の推移（４人以上の事業所）     ・・・・・・・</t>
    <rPh sb="0" eb="2">
      <t>サンギョウ</t>
    </rPh>
    <rPh sb="3" eb="4">
      <t>ナカ</t>
    </rPh>
    <rPh sb="4" eb="6">
      <t>ブンルイ</t>
    </rPh>
    <rPh sb="7" eb="8">
      <t>ベツ</t>
    </rPh>
    <rPh sb="8" eb="11">
      <t>ジギョウショ</t>
    </rPh>
    <rPh sb="11" eb="12">
      <t>スウ</t>
    </rPh>
    <rPh sb="13" eb="15">
      <t>ジュウギョウ</t>
    </rPh>
    <rPh sb="15" eb="16">
      <t>シャ</t>
    </rPh>
    <rPh sb="16" eb="17">
      <t>スウ</t>
    </rPh>
    <rPh sb="18" eb="20">
      <t>スイイ</t>
    </rPh>
    <rPh sb="22" eb="25">
      <t>ニンイジョウ</t>
    </rPh>
    <rPh sb="26" eb="29">
      <t>ジギョウショ</t>
    </rPh>
    <phoneticPr fontId="2"/>
  </si>
  <si>
    <t>工業の推移（４人以上の事業所）     ・・・・・・・・・・・・・・・・・・・・・・</t>
    <rPh sb="0" eb="2">
      <t>コウギョウ</t>
    </rPh>
    <rPh sb="3" eb="5">
      <t>スイイ</t>
    </rPh>
    <rPh sb="7" eb="8">
      <t>ニン</t>
    </rPh>
    <rPh sb="8" eb="10">
      <t>イジョウ</t>
    </rPh>
    <rPh sb="11" eb="14">
      <t>ジギョウショ</t>
    </rPh>
    <phoneticPr fontId="2"/>
  </si>
  <si>
    <t>５　工　　　　　　　　業</t>
    <rPh sb="2" eb="3">
      <t>コウ</t>
    </rPh>
    <rPh sb="11" eb="12">
      <t>ギョウ</t>
    </rPh>
    <phoneticPr fontId="2"/>
  </si>
  <si>
    <t>家畜農家数の推移 　    ・・・・・・・・・・・・・・・・・・・・・・・・・・・・</t>
    <rPh sb="0" eb="2">
      <t>カチク</t>
    </rPh>
    <rPh sb="2" eb="4">
      <t>ノウカ</t>
    </rPh>
    <rPh sb="4" eb="5">
      <t>スウ</t>
    </rPh>
    <rPh sb="6" eb="8">
      <t>スイイ</t>
    </rPh>
    <phoneticPr fontId="2"/>
  </si>
  <si>
    <t>果樹栽培面積の推移 　　 　 ・・・・・・・・・・・・・・・・・・・・・・・・・・</t>
    <rPh sb="0" eb="2">
      <t>カジュ</t>
    </rPh>
    <rPh sb="2" eb="4">
      <t>サイバイ</t>
    </rPh>
    <rPh sb="4" eb="6">
      <t>メンセキ</t>
    </rPh>
    <rPh sb="7" eb="9">
      <t>スイイ</t>
    </rPh>
    <phoneticPr fontId="2"/>
  </si>
  <si>
    <t>農作物類別作付け（栽培）面積、農家数の推移   ・・・・・・・・・・・・・・・・・</t>
    <rPh sb="0" eb="1">
      <t>ノウ</t>
    </rPh>
    <rPh sb="1" eb="3">
      <t>サクモツ</t>
    </rPh>
    <rPh sb="3" eb="4">
      <t>ルイ</t>
    </rPh>
    <rPh sb="4" eb="5">
      <t>ベツ</t>
    </rPh>
    <rPh sb="5" eb="7">
      <t>サクツケ</t>
    </rPh>
    <rPh sb="9" eb="11">
      <t>サイバイ</t>
    </rPh>
    <rPh sb="12" eb="14">
      <t>メンセキ</t>
    </rPh>
    <rPh sb="15" eb="17">
      <t>ノウカ</t>
    </rPh>
    <rPh sb="17" eb="18">
      <t>スウ</t>
    </rPh>
    <rPh sb="19" eb="21">
      <t>スイイ</t>
    </rPh>
    <phoneticPr fontId="2"/>
  </si>
  <si>
    <t>経営耕地面積の推移 　  ・・・・・・・・・・・・・・・・・・・・・・・・・・・・</t>
    <rPh sb="0" eb="2">
      <t>ケイエイ</t>
    </rPh>
    <rPh sb="2" eb="4">
      <t>コウチ</t>
    </rPh>
    <rPh sb="4" eb="6">
      <t>メンセキ</t>
    </rPh>
    <rPh sb="7" eb="9">
      <t>スイイ</t>
    </rPh>
    <phoneticPr fontId="2"/>
  </si>
  <si>
    <t>経営耕地面積規模別経営体数（販売農家） ・・・・・・・・・・・・・・・・・・・・</t>
    <rPh sb="0" eb="2">
      <t>ケイエイ</t>
    </rPh>
    <rPh sb="2" eb="4">
      <t>コウチ</t>
    </rPh>
    <rPh sb="4" eb="6">
      <t>メンセキ</t>
    </rPh>
    <rPh sb="6" eb="8">
      <t>キボ</t>
    </rPh>
    <rPh sb="8" eb="9">
      <t>ベツ</t>
    </rPh>
    <rPh sb="9" eb="11">
      <t>ケイエイ</t>
    </rPh>
    <rPh sb="11" eb="12">
      <t>タイ</t>
    </rPh>
    <rPh sb="12" eb="13">
      <t>スウ</t>
    </rPh>
    <rPh sb="14" eb="16">
      <t>ハンバイ</t>
    </rPh>
    <rPh sb="16" eb="18">
      <t>ノウカ</t>
    </rPh>
    <phoneticPr fontId="2"/>
  </si>
  <si>
    <t>経営耕地規模別農家数の推移 　  ・・・・・・・・・・・・・・・・・・・・・・・・</t>
    <rPh sb="0" eb="2">
      <t>ケイエイ</t>
    </rPh>
    <rPh sb="2" eb="4">
      <t>コウチ</t>
    </rPh>
    <rPh sb="4" eb="6">
      <t>キボ</t>
    </rPh>
    <rPh sb="6" eb="7">
      <t>ベツ</t>
    </rPh>
    <rPh sb="7" eb="9">
      <t>ノウカ</t>
    </rPh>
    <rPh sb="9" eb="10">
      <t>スウ</t>
    </rPh>
    <rPh sb="11" eb="13">
      <t>スイイ</t>
    </rPh>
    <phoneticPr fontId="2"/>
  </si>
  <si>
    <t>男女、年齢、就業状態別農家人口の推移 　  ・・・・・・・・・・・・・・・・・・・</t>
    <rPh sb="0" eb="2">
      <t>ダンジョ</t>
    </rPh>
    <rPh sb="3" eb="5">
      <t>ネンレイ</t>
    </rPh>
    <rPh sb="6" eb="8">
      <t>シュウギョウ</t>
    </rPh>
    <rPh sb="8" eb="10">
      <t>ジョウタイ</t>
    </rPh>
    <rPh sb="10" eb="11">
      <t>ベツ</t>
    </rPh>
    <rPh sb="11" eb="13">
      <t>ノウカ</t>
    </rPh>
    <rPh sb="13" eb="15">
      <t>ジンコウ</t>
    </rPh>
    <rPh sb="16" eb="18">
      <t>スイイ</t>
    </rPh>
    <phoneticPr fontId="2"/>
  </si>
  <si>
    <t>年齢別農家人口の推移（販売農家） ・・・・・・・・・・・・・・・・・・・・・・・</t>
    <rPh sb="0" eb="2">
      <t>ネンレイ</t>
    </rPh>
    <rPh sb="2" eb="3">
      <t>ベツ</t>
    </rPh>
    <rPh sb="3" eb="5">
      <t>ノウカ</t>
    </rPh>
    <rPh sb="5" eb="7">
      <t>ジンコウ</t>
    </rPh>
    <rPh sb="8" eb="10">
      <t>スイイ</t>
    </rPh>
    <rPh sb="11" eb="13">
      <t>ハンバイ</t>
    </rPh>
    <rPh sb="13" eb="15">
      <t>ノウカ</t>
    </rPh>
    <phoneticPr fontId="2"/>
  </si>
  <si>
    <t>農家人口の推移（販売農家） 　・・・・・・・・・・・・・・・・・・・・・・・・・</t>
    <rPh sb="0" eb="2">
      <t>ノウカ</t>
    </rPh>
    <rPh sb="2" eb="4">
      <t>ジンコウ</t>
    </rPh>
    <rPh sb="5" eb="7">
      <t>スイイ</t>
    </rPh>
    <rPh sb="8" eb="10">
      <t>ハンバイ</t>
    </rPh>
    <rPh sb="10" eb="12">
      <t>ノウカ</t>
    </rPh>
    <phoneticPr fontId="2"/>
  </si>
  <si>
    <t>地区別農家数の推移　   ・・・・・・・・・・・・・・・・・・・・・・・・・・・・</t>
    <rPh sb="0" eb="2">
      <t>チク</t>
    </rPh>
    <rPh sb="2" eb="3">
      <t>ベツ</t>
    </rPh>
    <rPh sb="3" eb="5">
      <t>ノウカ</t>
    </rPh>
    <rPh sb="5" eb="6">
      <t>スウ</t>
    </rPh>
    <rPh sb="7" eb="9">
      <t>スイイ</t>
    </rPh>
    <phoneticPr fontId="2"/>
  </si>
  <si>
    <t>農家数の推移  　 ・・・・・・・・・・・・・・・・・・・・・・・・・・・・・・・</t>
    <rPh sb="0" eb="2">
      <t>ノウカ</t>
    </rPh>
    <rPh sb="2" eb="3">
      <t>スウ</t>
    </rPh>
    <rPh sb="4" eb="6">
      <t>スイイ</t>
    </rPh>
    <phoneticPr fontId="2"/>
  </si>
  <si>
    <t>４　農　　　　　　　業</t>
    <rPh sb="2" eb="3">
      <t>ノウ</t>
    </rPh>
    <rPh sb="10" eb="11">
      <t>ギョウ</t>
    </rPh>
    <phoneticPr fontId="2"/>
  </si>
  <si>
    <t>産業（中分類）別、従業者規模別事業所数及び従業者数（民営） ・・・・・・・・・・</t>
    <rPh sb="0" eb="2">
      <t>サンギョウ</t>
    </rPh>
    <rPh sb="3" eb="4">
      <t>ナカ</t>
    </rPh>
    <rPh sb="4" eb="6">
      <t>ブンルイ</t>
    </rPh>
    <rPh sb="7" eb="8">
      <t>ベツ</t>
    </rPh>
    <rPh sb="9" eb="11">
      <t>ジュウギョウ</t>
    </rPh>
    <rPh sb="11" eb="12">
      <t>シャ</t>
    </rPh>
    <rPh sb="12" eb="15">
      <t>キボベツ</t>
    </rPh>
    <rPh sb="15" eb="17">
      <t>ジギョウ</t>
    </rPh>
    <rPh sb="17" eb="18">
      <t>ショ</t>
    </rPh>
    <rPh sb="18" eb="19">
      <t>スウ</t>
    </rPh>
    <rPh sb="19" eb="20">
      <t>オヨ</t>
    </rPh>
    <rPh sb="21" eb="25">
      <t>ジュウギョウシャスウ</t>
    </rPh>
    <rPh sb="26" eb="28">
      <t>ミンエイ</t>
    </rPh>
    <phoneticPr fontId="2"/>
  </si>
  <si>
    <t xml:space="preserve">産業（大分類）別事業所数、従業者数の推移   　  ・・・・・・・・・・・・・・・・      </t>
    <rPh sb="0" eb="2">
      <t>サンギョウ</t>
    </rPh>
    <rPh sb="3" eb="6">
      <t>ダイブンルイ</t>
    </rPh>
    <rPh sb="7" eb="8">
      <t>ベツ</t>
    </rPh>
    <rPh sb="8" eb="11">
      <t>ジギョウショ</t>
    </rPh>
    <rPh sb="11" eb="12">
      <t>スウ</t>
    </rPh>
    <rPh sb="13" eb="14">
      <t>ジュウ</t>
    </rPh>
    <rPh sb="14" eb="17">
      <t>ギョウシャスウ</t>
    </rPh>
    <rPh sb="18" eb="20">
      <t>スイイ</t>
    </rPh>
    <phoneticPr fontId="2"/>
  </si>
  <si>
    <t>３　事　　　業　　　所</t>
    <rPh sb="2" eb="3">
      <t>コト</t>
    </rPh>
    <rPh sb="6" eb="7">
      <t>ギョウ</t>
    </rPh>
    <rPh sb="10" eb="11">
      <t>ショ</t>
    </rPh>
    <phoneticPr fontId="2"/>
  </si>
  <si>
    <t>世帯の家族類型（３区分）、母子世帯、父子世帯別一般世帯数、一般世帯人員</t>
    <rPh sb="0" eb="2">
      <t>セタイ</t>
    </rPh>
    <rPh sb="3" eb="5">
      <t>カゾク</t>
    </rPh>
    <rPh sb="5" eb="7">
      <t>ルイケイ</t>
    </rPh>
    <rPh sb="9" eb="11">
      <t>クブン</t>
    </rPh>
    <rPh sb="13" eb="15">
      <t>ボシ</t>
    </rPh>
    <rPh sb="15" eb="17">
      <t>セタイ</t>
    </rPh>
    <rPh sb="18" eb="20">
      <t>フシ</t>
    </rPh>
    <rPh sb="20" eb="22">
      <t>セタイ</t>
    </rPh>
    <rPh sb="22" eb="23">
      <t>ベツ</t>
    </rPh>
    <rPh sb="23" eb="25">
      <t>イッパン</t>
    </rPh>
    <rPh sb="25" eb="28">
      <t>セタイスウ</t>
    </rPh>
    <rPh sb="29" eb="31">
      <t>イッパン</t>
    </rPh>
    <rPh sb="31" eb="33">
      <t>セタイ</t>
    </rPh>
    <rPh sb="33" eb="35">
      <t>ジンイン</t>
    </rPh>
    <phoneticPr fontId="2"/>
  </si>
  <si>
    <t>就業者数及び通学者数 　  ・・・・・・・・・・・・・・・・・・・・・・・・・・・</t>
    <rPh sb="0" eb="2">
      <t>シュウギョウ</t>
    </rPh>
    <rPh sb="2" eb="3">
      <t>シャ</t>
    </rPh>
    <rPh sb="3" eb="4">
      <t>スウ</t>
    </rPh>
    <rPh sb="4" eb="5">
      <t>オヨ</t>
    </rPh>
    <rPh sb="6" eb="9">
      <t>ツウガクシャ</t>
    </rPh>
    <rPh sb="9" eb="10">
      <t>スウ</t>
    </rPh>
    <phoneticPr fontId="2"/>
  </si>
  <si>
    <t>常住地又は従業地・通学地による年齢（５歳階級）、男女別人口及び１５歳以上</t>
    <rPh sb="0" eb="2">
      <t>ジョウジュウ</t>
    </rPh>
    <rPh sb="2" eb="3">
      <t>チ</t>
    </rPh>
    <rPh sb="3" eb="4">
      <t>マタ</t>
    </rPh>
    <rPh sb="5" eb="7">
      <t>ジュウギョウ</t>
    </rPh>
    <rPh sb="7" eb="8">
      <t>チ</t>
    </rPh>
    <rPh sb="9" eb="11">
      <t>ツウガク</t>
    </rPh>
    <rPh sb="11" eb="12">
      <t>チ</t>
    </rPh>
    <rPh sb="15" eb="17">
      <t>ネンレイ</t>
    </rPh>
    <rPh sb="19" eb="20">
      <t>サイ</t>
    </rPh>
    <rPh sb="20" eb="22">
      <t>カイキュウ</t>
    </rPh>
    <rPh sb="24" eb="26">
      <t>ダンジョ</t>
    </rPh>
    <rPh sb="26" eb="27">
      <t>ベツ</t>
    </rPh>
    <rPh sb="27" eb="29">
      <t>ジンコウ</t>
    </rPh>
    <rPh sb="29" eb="30">
      <t>オヨ</t>
    </rPh>
    <rPh sb="33" eb="36">
      <t>サイイジョウ</t>
    </rPh>
    <phoneticPr fontId="2"/>
  </si>
  <si>
    <t xml:space="preserve">及び一般世帯人員の推移　　   ・・・・・・・・・・・・・・・・・・・・・・・・・     </t>
    <rPh sb="0" eb="1">
      <t>オヨ</t>
    </rPh>
    <rPh sb="2" eb="4">
      <t>イッパン</t>
    </rPh>
    <rPh sb="4" eb="6">
      <t>セタイ</t>
    </rPh>
    <rPh sb="6" eb="8">
      <t>ジンイン</t>
    </rPh>
    <rPh sb="9" eb="11">
      <t>スイイ</t>
    </rPh>
    <phoneticPr fontId="2"/>
  </si>
  <si>
    <t>住宅の建て方（６区分）、住宅の所有の関係（５区分）別住宅に住む一般世帯数</t>
    <rPh sb="0" eb="2">
      <t>ジュウタク</t>
    </rPh>
    <rPh sb="3" eb="4">
      <t>タ</t>
    </rPh>
    <rPh sb="5" eb="6">
      <t>カタ</t>
    </rPh>
    <rPh sb="8" eb="10">
      <t>クブン</t>
    </rPh>
    <rPh sb="12" eb="14">
      <t>ジュウタク</t>
    </rPh>
    <rPh sb="15" eb="17">
      <t>ショユウ</t>
    </rPh>
    <rPh sb="18" eb="20">
      <t>カンケイ</t>
    </rPh>
    <rPh sb="22" eb="24">
      <t>クブン</t>
    </rPh>
    <rPh sb="25" eb="26">
      <t>ベツ</t>
    </rPh>
    <rPh sb="26" eb="28">
      <t>ジュウタク</t>
    </rPh>
    <rPh sb="29" eb="30">
      <t>ス</t>
    </rPh>
    <rPh sb="31" eb="33">
      <t>イッパン</t>
    </rPh>
    <rPh sb="33" eb="36">
      <t>セタイスウ</t>
    </rPh>
    <phoneticPr fontId="2"/>
  </si>
  <si>
    <t>住居の種類・住宅の所有の関係（６区分）別一般世帯数  　 ・・・・・・・・・・・・</t>
    <rPh sb="0" eb="2">
      <t>ジュウキョ</t>
    </rPh>
    <rPh sb="3" eb="5">
      <t>シュルイ</t>
    </rPh>
    <rPh sb="6" eb="8">
      <t>ジュウタク</t>
    </rPh>
    <rPh sb="9" eb="11">
      <t>ショユウ</t>
    </rPh>
    <rPh sb="12" eb="14">
      <t>カンケイ</t>
    </rPh>
    <rPh sb="16" eb="18">
      <t>クブン</t>
    </rPh>
    <rPh sb="19" eb="20">
      <t>ベツ</t>
    </rPh>
    <rPh sb="20" eb="22">
      <t>イッパン</t>
    </rPh>
    <rPh sb="22" eb="25">
      <t>セタイスウ</t>
    </rPh>
    <phoneticPr fontId="2"/>
  </si>
  <si>
    <t>外国人登録人口の推移 　  ・・・・・・・・・・・・・・・・・・・・・・・・・・・</t>
    <rPh sb="0" eb="2">
      <t>ガイコク</t>
    </rPh>
    <rPh sb="2" eb="3">
      <t>ジン</t>
    </rPh>
    <rPh sb="3" eb="5">
      <t>トウロク</t>
    </rPh>
    <rPh sb="5" eb="7">
      <t>ジンコウ</t>
    </rPh>
    <rPh sb="8" eb="10">
      <t>スイイ</t>
    </rPh>
    <phoneticPr fontId="2"/>
  </si>
  <si>
    <t>産業（大分類）別従業者の地位   　・・・・・・・・・・・・・・・・・・・・・・・</t>
    <rPh sb="0" eb="2">
      <t>サンギョウ</t>
    </rPh>
    <rPh sb="3" eb="6">
      <t>ダイブンルイ</t>
    </rPh>
    <rPh sb="7" eb="8">
      <t>ベツ</t>
    </rPh>
    <rPh sb="8" eb="10">
      <t>ジュウギョウ</t>
    </rPh>
    <rPh sb="10" eb="11">
      <t>シャ</t>
    </rPh>
    <rPh sb="12" eb="14">
      <t>チイ</t>
    </rPh>
    <phoneticPr fontId="2"/>
  </si>
  <si>
    <t>産業（大分類）別就業者数の推移（１５歳以上）  　 ・・・・・・・・・・・・・・・</t>
    <rPh sb="0" eb="2">
      <t>サンギョウ</t>
    </rPh>
    <rPh sb="3" eb="6">
      <t>ダイブンルイ</t>
    </rPh>
    <rPh sb="7" eb="8">
      <t>ベツ</t>
    </rPh>
    <rPh sb="8" eb="10">
      <t>シュウギョウ</t>
    </rPh>
    <rPh sb="10" eb="11">
      <t>シャ</t>
    </rPh>
    <rPh sb="11" eb="12">
      <t>スウ</t>
    </rPh>
    <rPh sb="13" eb="15">
      <t>スイイ</t>
    </rPh>
    <phoneticPr fontId="2"/>
  </si>
  <si>
    <t>労働力状態、年齢（５歳階級）別人口（１５歳以上） 　  ・・・・・・・・・・・・・</t>
    <rPh sb="0" eb="2">
      <t>ロウドウ</t>
    </rPh>
    <rPh sb="2" eb="3">
      <t>リョク</t>
    </rPh>
    <rPh sb="3" eb="5">
      <t>ジョウタイ</t>
    </rPh>
    <rPh sb="6" eb="8">
      <t>ネンレイ</t>
    </rPh>
    <rPh sb="10" eb="11">
      <t>サイ</t>
    </rPh>
    <rPh sb="11" eb="13">
      <t>カイキュウ</t>
    </rPh>
    <rPh sb="14" eb="15">
      <t>ベツ</t>
    </rPh>
    <rPh sb="15" eb="17">
      <t>ジンコウ</t>
    </rPh>
    <rPh sb="20" eb="23">
      <t>サイイジョウ</t>
    </rPh>
    <phoneticPr fontId="2"/>
  </si>
  <si>
    <t>年齢（５歳階級）別、男女別人口の推移　   ・・・・・・・・・・・・・・・・・・・</t>
    <rPh sb="0" eb="2">
      <t>ネンレイ</t>
    </rPh>
    <rPh sb="4" eb="5">
      <t>サイ</t>
    </rPh>
    <rPh sb="5" eb="7">
      <t>カイキュウ</t>
    </rPh>
    <rPh sb="8" eb="9">
      <t>ベツ</t>
    </rPh>
    <rPh sb="10" eb="12">
      <t>ダンジョ</t>
    </rPh>
    <rPh sb="12" eb="13">
      <t>ベツ</t>
    </rPh>
    <rPh sb="13" eb="15">
      <t>ジンコウ</t>
    </rPh>
    <rPh sb="16" eb="18">
      <t>スイイ</t>
    </rPh>
    <phoneticPr fontId="2"/>
  </si>
  <si>
    <t>地区別人口及び世帯数の推移  　 ・・・・・・・・・・・・・・・・・・・・・・・・</t>
    <rPh sb="0" eb="2">
      <t>チク</t>
    </rPh>
    <rPh sb="2" eb="3">
      <t>ベツ</t>
    </rPh>
    <rPh sb="3" eb="5">
      <t>ジンコウ</t>
    </rPh>
    <rPh sb="5" eb="6">
      <t>オヨ</t>
    </rPh>
    <rPh sb="7" eb="10">
      <t>セタイスウ</t>
    </rPh>
    <rPh sb="11" eb="13">
      <t>スイイ</t>
    </rPh>
    <phoneticPr fontId="2"/>
  </si>
  <si>
    <t>地区別人口の推移  　 ・・・・・・・・・・・・・・・・・・・・・・・・・・・・・</t>
    <rPh sb="0" eb="2">
      <t>チク</t>
    </rPh>
    <rPh sb="2" eb="3">
      <t>ベツ</t>
    </rPh>
    <rPh sb="3" eb="5">
      <t>ジンコウ</t>
    </rPh>
    <rPh sb="6" eb="8">
      <t>スイイ</t>
    </rPh>
    <phoneticPr fontId="2"/>
  </si>
  <si>
    <t>人口動態の推移 　  ・・・・・・・・・・・・・・・・・・・・・・・・・・・・・・</t>
    <rPh sb="0" eb="2">
      <t>ジンコウ</t>
    </rPh>
    <rPh sb="2" eb="4">
      <t>ドウタイ</t>
    </rPh>
    <rPh sb="5" eb="7">
      <t>スイイ</t>
    </rPh>
    <phoneticPr fontId="2"/>
  </si>
  <si>
    <t>人口集中地区の人口及び世帯数の推移  　 ・・・・・・・・・・・・・・・・・・・・</t>
    <rPh sb="0" eb="2">
      <t>ジンコウ</t>
    </rPh>
    <rPh sb="2" eb="4">
      <t>シュウチュウ</t>
    </rPh>
    <rPh sb="4" eb="6">
      <t>チク</t>
    </rPh>
    <rPh sb="7" eb="9">
      <t>ジンコウ</t>
    </rPh>
    <rPh sb="9" eb="10">
      <t>オヨ</t>
    </rPh>
    <rPh sb="11" eb="14">
      <t>セタイスウ</t>
    </rPh>
    <rPh sb="15" eb="17">
      <t>スイイ</t>
    </rPh>
    <phoneticPr fontId="2"/>
  </si>
  <si>
    <t>人口及び世帯数の推移  　  ・・・・・・・・・・・・・・・・・・・・・・・・・・</t>
    <rPh sb="0" eb="2">
      <t>ジンコウ</t>
    </rPh>
    <rPh sb="2" eb="3">
      <t>オヨ</t>
    </rPh>
    <rPh sb="4" eb="7">
      <t>セタイスウ</t>
    </rPh>
    <rPh sb="8" eb="10">
      <t>スイイ</t>
    </rPh>
    <phoneticPr fontId="2"/>
  </si>
  <si>
    <t>2   人　　　　　    口</t>
    <rPh sb="4" eb="5">
      <t>ジン</t>
    </rPh>
    <rPh sb="14" eb="15">
      <t>クチ</t>
    </rPh>
    <phoneticPr fontId="2"/>
  </si>
  <si>
    <t>月別日照時間の推移 　  ・・・・・・・・・・・・・・・・・・・・・・・・・・・・</t>
    <rPh sb="0" eb="2">
      <t>ツキベツ</t>
    </rPh>
    <rPh sb="2" eb="4">
      <t>ニッショウ</t>
    </rPh>
    <rPh sb="4" eb="6">
      <t>ジカン</t>
    </rPh>
    <rPh sb="7" eb="9">
      <t>スイイ</t>
    </rPh>
    <phoneticPr fontId="2"/>
  </si>
  <si>
    <t>月別平均風速の推移  　 ・・・・・・・・・・・・・・・・・・・・・・・・・・・・</t>
    <rPh sb="0" eb="2">
      <t>ツキベツ</t>
    </rPh>
    <rPh sb="2" eb="4">
      <t>ヘイキン</t>
    </rPh>
    <rPh sb="4" eb="6">
      <t>フウソク</t>
    </rPh>
    <rPh sb="7" eb="9">
      <t>スイイ</t>
    </rPh>
    <phoneticPr fontId="2"/>
  </si>
  <si>
    <t>月別降水量の推移  　 ・・・・・・・・・・・・・・・・・・・・・・・・・・・・・</t>
    <rPh sb="0" eb="2">
      <t>ツキベツ</t>
    </rPh>
    <rPh sb="2" eb="5">
      <t>コウスイリョウ</t>
    </rPh>
    <rPh sb="6" eb="8">
      <t>スイイ</t>
    </rPh>
    <phoneticPr fontId="2"/>
  </si>
  <si>
    <t>月別平均気温の推移 　  ・・・・・・・・・・・・・・・・・・・・・・・・・・・・</t>
    <rPh sb="0" eb="1">
      <t>ツキ</t>
    </rPh>
    <rPh sb="1" eb="2">
      <t>ベツ</t>
    </rPh>
    <rPh sb="2" eb="4">
      <t>ヘイキン</t>
    </rPh>
    <rPh sb="4" eb="6">
      <t>キオン</t>
    </rPh>
    <rPh sb="7" eb="9">
      <t>スイイ</t>
    </rPh>
    <phoneticPr fontId="2"/>
  </si>
  <si>
    <t>気象概況の推移 　  ・・・・・・・・・・・・・・・・・・・・・・・・・・・・・・</t>
    <rPh sb="0" eb="2">
      <t>キショウ</t>
    </rPh>
    <rPh sb="2" eb="4">
      <t>ガイキョウ</t>
    </rPh>
    <rPh sb="5" eb="7">
      <t>スイイ</t>
    </rPh>
    <phoneticPr fontId="2"/>
  </si>
  <si>
    <t>農地転用の推移 　  ・・・・・・・・・・・・・・・・・・・・・・・・・・・・・・</t>
    <rPh sb="0" eb="2">
      <t>ノウチ</t>
    </rPh>
    <rPh sb="2" eb="4">
      <t>テンヨウ</t>
    </rPh>
    <rPh sb="5" eb="7">
      <t>スイイ</t>
    </rPh>
    <phoneticPr fontId="2"/>
  </si>
  <si>
    <t>人工・天然林別林野面積の推移　   ・・・・・・・・・・・・・・・・・・・・・・・</t>
    <rPh sb="0" eb="2">
      <t>ジンコウ</t>
    </rPh>
    <rPh sb="3" eb="6">
      <t>テンネンリン</t>
    </rPh>
    <rPh sb="6" eb="7">
      <t>ベツ</t>
    </rPh>
    <rPh sb="7" eb="9">
      <t>リンヤ</t>
    </rPh>
    <rPh sb="9" eb="11">
      <t>メンセキ</t>
    </rPh>
    <rPh sb="12" eb="14">
      <t>スイイ</t>
    </rPh>
    <phoneticPr fontId="2"/>
  </si>
  <si>
    <t>針・広葉樹別林野面積の推移（国・民有林合計）　   ・・・・・・・・・・・・・・・</t>
    <rPh sb="0" eb="1">
      <t>ハリ</t>
    </rPh>
    <rPh sb="2" eb="5">
      <t>コウヨウジュ</t>
    </rPh>
    <rPh sb="5" eb="6">
      <t>ベツ</t>
    </rPh>
    <rPh sb="6" eb="8">
      <t>リンヤ</t>
    </rPh>
    <rPh sb="8" eb="10">
      <t>メンセキ</t>
    </rPh>
    <rPh sb="11" eb="13">
      <t>スイイ</t>
    </rPh>
    <rPh sb="14" eb="15">
      <t>クニ</t>
    </rPh>
    <rPh sb="16" eb="19">
      <t>ミンユウリン</t>
    </rPh>
    <rPh sb="19" eb="21">
      <t>ゴウケイ</t>
    </rPh>
    <phoneticPr fontId="2"/>
  </si>
  <si>
    <t>所有別林野面積の推移 　  ・・・・・・・・・・・・・・・・・・・・・・・・・・・</t>
    <rPh sb="0" eb="2">
      <t>ショユウ</t>
    </rPh>
    <rPh sb="2" eb="3">
      <t>ベツ</t>
    </rPh>
    <rPh sb="3" eb="5">
      <t>リンヤ</t>
    </rPh>
    <rPh sb="5" eb="7">
      <t>メンセキ</t>
    </rPh>
    <rPh sb="8" eb="10">
      <t>スイイ</t>
    </rPh>
    <phoneticPr fontId="2"/>
  </si>
  <si>
    <t>地目別土地面積の推移   ・・・・・・・・・・・・・・・・・・・・・・・・・・・・</t>
    <rPh sb="0" eb="2">
      <t>チモク</t>
    </rPh>
    <rPh sb="2" eb="3">
      <t>ベツ</t>
    </rPh>
    <rPh sb="3" eb="5">
      <t>トチ</t>
    </rPh>
    <rPh sb="5" eb="7">
      <t>メンセキ</t>
    </rPh>
    <rPh sb="8" eb="10">
      <t>スイイ</t>
    </rPh>
    <phoneticPr fontId="2"/>
  </si>
  <si>
    <t>市の位置  　 ・・・・・・・・・・・・・・・・・・・・・・・・・・・・・・・・・　　</t>
    <rPh sb="0" eb="1">
      <t>シ</t>
    </rPh>
    <rPh sb="2" eb="4">
      <t>イチ</t>
    </rPh>
    <phoneticPr fontId="2"/>
  </si>
  <si>
    <t>市役所の位置     ・・・・・・・・・・・・・・・・・・・・・・・・・・・・・・・</t>
    <rPh sb="0" eb="3">
      <t>シヤクショ</t>
    </rPh>
    <rPh sb="4" eb="6">
      <t>イチ</t>
    </rPh>
    <phoneticPr fontId="2"/>
  </si>
  <si>
    <t>市域の変遷     ・・・・・・・・・・・・・・・・・・・・・・・・・・・・・・・・</t>
    <rPh sb="0" eb="2">
      <t>シイキ</t>
    </rPh>
    <rPh sb="3" eb="5">
      <t>ヘンセン</t>
    </rPh>
    <phoneticPr fontId="2"/>
  </si>
  <si>
    <t>１　土　地　・ 気　象</t>
    <rPh sb="2" eb="3">
      <t>ツチ</t>
    </rPh>
    <rPh sb="4" eb="5">
      <t>チ</t>
    </rPh>
    <rPh sb="8" eb="9">
      <t>キ</t>
    </rPh>
    <rPh sb="10" eb="11">
      <t>ゾウ</t>
    </rPh>
    <phoneticPr fontId="2"/>
  </si>
  <si>
    <t xml:space="preserve">    細　　　　　目　　　　　次</t>
    <rPh sb="4" eb="5">
      <t>サイ</t>
    </rPh>
    <rPh sb="10" eb="11">
      <t>メ</t>
    </rPh>
    <rPh sb="16" eb="17">
      <t>ツギ</t>
    </rPh>
    <phoneticPr fontId="2"/>
  </si>
  <si>
    <t>資料：農業公社</t>
    <phoneticPr fontId="2"/>
  </si>
  <si>
    <t>単位：ａ</t>
    <phoneticPr fontId="2"/>
  </si>
  <si>
    <t>資料：農林業センサス</t>
    <phoneticPr fontId="2"/>
  </si>
  <si>
    <t>-</t>
    <phoneticPr fontId="2"/>
  </si>
  <si>
    <t>黒　羽</t>
    <rPh sb="0" eb="1">
      <t>クロ</t>
    </rPh>
    <rPh sb="2" eb="3">
      <t>ハネ</t>
    </rPh>
    <phoneticPr fontId="2"/>
  </si>
  <si>
    <t>湯津上</t>
    <rPh sb="0" eb="3">
      <t>ユヅカミ</t>
    </rPh>
    <phoneticPr fontId="2"/>
  </si>
  <si>
    <t>大田原</t>
    <rPh sb="0" eb="3">
      <t>オオタワラ</t>
    </rPh>
    <phoneticPr fontId="2"/>
  </si>
  <si>
    <t>動力田植機</t>
    <rPh sb="0" eb="2">
      <t>ドウリョク</t>
    </rPh>
    <rPh sb="2" eb="4">
      <t>タウ</t>
    </rPh>
    <rPh sb="4" eb="5">
      <t>キ</t>
    </rPh>
    <phoneticPr fontId="2"/>
  </si>
  <si>
    <t>単位：台</t>
    <phoneticPr fontId="2"/>
  </si>
  <si>
    <t>X</t>
    <phoneticPr fontId="2"/>
  </si>
  <si>
    <t>飼養
羽数</t>
    <rPh sb="0" eb="2">
      <t>シヨウ</t>
    </rPh>
    <rPh sb="3" eb="4">
      <t>バネ</t>
    </rPh>
    <rPh sb="4" eb="5">
      <t>カズ</t>
    </rPh>
    <phoneticPr fontId="2"/>
  </si>
  <si>
    <t>農家数</t>
    <rPh sb="0" eb="2">
      <t>ノウカ</t>
    </rPh>
    <rPh sb="2" eb="3">
      <t>スウ</t>
    </rPh>
    <phoneticPr fontId="2"/>
  </si>
  <si>
    <t>飼養
頭数</t>
    <rPh sb="0" eb="2">
      <t>シヨウ</t>
    </rPh>
    <rPh sb="3" eb="5">
      <t>アタマカズ</t>
    </rPh>
    <phoneticPr fontId="2"/>
  </si>
  <si>
    <t>ブロイラー</t>
    <phoneticPr fontId="2"/>
  </si>
  <si>
    <t>採卵鶏</t>
    <rPh sb="0" eb="2">
      <t>サイラン</t>
    </rPh>
    <rPh sb="2" eb="3">
      <t>トリ</t>
    </rPh>
    <phoneticPr fontId="2"/>
  </si>
  <si>
    <t>豚</t>
    <rPh sb="0" eb="1">
      <t>ブタ</t>
    </rPh>
    <phoneticPr fontId="2"/>
  </si>
  <si>
    <t>肉用牛</t>
    <rPh sb="0" eb="2">
      <t>ニクヨウ</t>
    </rPh>
    <rPh sb="2" eb="3">
      <t>ギュウ</t>
    </rPh>
    <phoneticPr fontId="2"/>
  </si>
  <si>
    <t>乳用牛</t>
    <rPh sb="0" eb="1">
      <t>ニュウ</t>
    </rPh>
    <rPh sb="1" eb="2">
      <t>ヨウ</t>
    </rPh>
    <rPh sb="2" eb="3">
      <t>ギュウ</t>
    </rPh>
    <phoneticPr fontId="2"/>
  </si>
  <si>
    <t>単位：農家数：戸、頭数：頭、羽数：100羽</t>
    <phoneticPr fontId="2"/>
  </si>
  <si>
    <t>12　家畜農家数の推移</t>
    <rPh sb="3" eb="5">
      <t>カチク</t>
    </rPh>
    <rPh sb="5" eb="7">
      <t>ノウカ</t>
    </rPh>
    <rPh sb="7" eb="8">
      <t>スウ</t>
    </rPh>
    <rPh sb="9" eb="11">
      <t>スイイ</t>
    </rPh>
    <phoneticPr fontId="2"/>
  </si>
  <si>
    <t>資料：栃木県統計年鑑</t>
    <phoneticPr fontId="2"/>
  </si>
  <si>
    <t>面 積</t>
    <rPh sb="0" eb="1">
      <t>メン</t>
    </rPh>
    <rPh sb="2" eb="3">
      <t>セキ</t>
    </rPh>
    <phoneticPr fontId="2"/>
  </si>
  <si>
    <t>うめ</t>
    <phoneticPr fontId="2"/>
  </si>
  <si>
    <t>くり</t>
    <phoneticPr fontId="2"/>
  </si>
  <si>
    <t>かき</t>
    <phoneticPr fontId="2"/>
  </si>
  <si>
    <t>日本なし</t>
    <rPh sb="0" eb="2">
      <t>ニホン</t>
    </rPh>
    <phoneticPr fontId="2"/>
  </si>
  <si>
    <t>ぶどう</t>
    <phoneticPr fontId="2"/>
  </si>
  <si>
    <t>りんご</t>
    <phoneticPr fontId="2"/>
  </si>
  <si>
    <t>単位：戸、a</t>
    <phoneticPr fontId="2"/>
  </si>
  <si>
    <t>11　果樹栽培面積の推移</t>
    <rPh sb="3" eb="5">
      <t>カジュ</t>
    </rPh>
    <rPh sb="5" eb="7">
      <t>サイバイ</t>
    </rPh>
    <rPh sb="7" eb="9">
      <t>メンセキ</t>
    </rPh>
    <rPh sb="10" eb="12">
      <t>スイイ</t>
    </rPh>
    <phoneticPr fontId="2"/>
  </si>
  <si>
    <t>*平成17年は農業経営体のうち家族経営の数値を示す。</t>
    <phoneticPr fontId="2"/>
  </si>
  <si>
    <t>栽培面積</t>
    <rPh sb="0" eb="2">
      <t>サイバイ</t>
    </rPh>
    <rPh sb="2" eb="4">
      <t>メンセキ</t>
    </rPh>
    <phoneticPr fontId="2"/>
  </si>
  <si>
    <t>栽培農家数</t>
    <rPh sb="0" eb="1">
      <t>サイ</t>
    </rPh>
    <rPh sb="1" eb="2">
      <t>ツチカウ</t>
    </rPh>
    <phoneticPr fontId="2"/>
  </si>
  <si>
    <t>その他の作物</t>
    <rPh sb="2" eb="3">
      <t>タ</t>
    </rPh>
    <rPh sb="4" eb="6">
      <t>サクモツ</t>
    </rPh>
    <phoneticPr fontId="2"/>
  </si>
  <si>
    <t>栽培面積</t>
    <phoneticPr fontId="2"/>
  </si>
  <si>
    <t>種苗・苗木類</t>
    <rPh sb="0" eb="2">
      <t>シュビョウ</t>
    </rPh>
    <rPh sb="3" eb="5">
      <t>ナエキ</t>
    </rPh>
    <rPh sb="5" eb="6">
      <t>ルイ</t>
    </rPh>
    <phoneticPr fontId="2"/>
  </si>
  <si>
    <t>花き類・花木</t>
    <rPh sb="0" eb="1">
      <t>ハナ</t>
    </rPh>
    <rPh sb="2" eb="3">
      <t>ルイ</t>
    </rPh>
    <rPh sb="4" eb="6">
      <t>カボク</t>
    </rPh>
    <phoneticPr fontId="2"/>
  </si>
  <si>
    <t>野菜類</t>
    <rPh sb="0" eb="3">
      <t>ヤサイルイ</t>
    </rPh>
    <phoneticPr fontId="2"/>
  </si>
  <si>
    <t>工芸農作物</t>
    <rPh sb="0" eb="2">
      <t>コウゲイ</t>
    </rPh>
    <rPh sb="2" eb="5">
      <t>ノウサクモツ</t>
    </rPh>
    <phoneticPr fontId="2"/>
  </si>
  <si>
    <t>豆類</t>
    <rPh sb="0" eb="2">
      <t>マメルイ</t>
    </rPh>
    <phoneticPr fontId="2"/>
  </si>
  <si>
    <t>いも類</t>
    <rPh sb="2" eb="3">
      <t>ルイ</t>
    </rPh>
    <phoneticPr fontId="2"/>
  </si>
  <si>
    <t>雑穀</t>
    <rPh sb="0" eb="2">
      <t>ザッコク</t>
    </rPh>
    <phoneticPr fontId="2"/>
  </si>
  <si>
    <t>麦類</t>
    <rPh sb="0" eb="1">
      <t>ムギ</t>
    </rPh>
    <rPh sb="1" eb="2">
      <t>ルイ</t>
    </rPh>
    <phoneticPr fontId="2"/>
  </si>
  <si>
    <t>稲</t>
    <rPh sb="0" eb="1">
      <t>イネ</t>
    </rPh>
    <phoneticPr fontId="2"/>
  </si>
  <si>
    <t xml:space="preserve">     単位：戸、a</t>
    <phoneticPr fontId="2"/>
  </si>
  <si>
    <t>　　 22年(2010)</t>
    <rPh sb="5" eb="6">
      <t>ネン</t>
    </rPh>
    <phoneticPr fontId="2"/>
  </si>
  <si>
    <t>樹園地</t>
    <rPh sb="0" eb="1">
      <t>ジュ</t>
    </rPh>
    <rPh sb="1" eb="2">
      <t>エン</t>
    </rPh>
    <rPh sb="2" eb="3">
      <t>チ</t>
    </rPh>
    <phoneticPr fontId="2"/>
  </si>
  <si>
    <t>１戸あたりの
経営耕地面積</t>
    <rPh sb="1" eb="2">
      <t>コ</t>
    </rPh>
    <rPh sb="7" eb="9">
      <t>ケイエイ</t>
    </rPh>
    <rPh sb="9" eb="11">
      <t>コウチ</t>
    </rPh>
    <rPh sb="11" eb="13">
      <t>メンセキ</t>
    </rPh>
    <phoneticPr fontId="2"/>
  </si>
  <si>
    <t>総農家数</t>
    <rPh sb="0" eb="1">
      <t>ソウ</t>
    </rPh>
    <rPh sb="1" eb="3">
      <t>ノウカ</t>
    </rPh>
    <rPh sb="3" eb="4">
      <t>カズ</t>
    </rPh>
    <phoneticPr fontId="2"/>
  </si>
  <si>
    <t>経営総面積</t>
    <rPh sb="0" eb="2">
      <t>ケイエイ</t>
    </rPh>
    <rPh sb="2" eb="3">
      <t>ソウ</t>
    </rPh>
    <rPh sb="3" eb="5">
      <t>メンセキ</t>
    </rPh>
    <phoneticPr fontId="2"/>
  </si>
  <si>
    <t>単位：a</t>
    <phoneticPr fontId="2"/>
  </si>
  <si>
    <t>9　経営耕地面積の推移</t>
    <rPh sb="2" eb="4">
      <t>ケイエイ</t>
    </rPh>
    <rPh sb="4" eb="6">
      <t>コウチ</t>
    </rPh>
    <rPh sb="6" eb="8">
      <t>メンセキ</t>
    </rPh>
    <rPh sb="9" eb="11">
      <t>スイイ</t>
    </rPh>
    <phoneticPr fontId="2"/>
  </si>
  <si>
    <t>資料：農林業センサス</t>
  </si>
  <si>
    <t>両郷村</t>
    <rPh sb="0" eb="2">
      <t>リョウゴウ</t>
    </rPh>
    <rPh sb="2" eb="3">
      <t>ムラ</t>
    </rPh>
    <phoneticPr fontId="2"/>
  </si>
  <si>
    <t>須賀川村</t>
    <rPh sb="0" eb="3">
      <t>スカガワ</t>
    </rPh>
    <rPh sb="3" eb="4">
      <t>ムラ</t>
    </rPh>
    <phoneticPr fontId="2"/>
  </si>
  <si>
    <t>川西町</t>
    <rPh sb="0" eb="3">
      <t>カワニシマチ</t>
    </rPh>
    <phoneticPr fontId="2"/>
  </si>
  <si>
    <t>黒羽町</t>
    <rPh sb="0" eb="2">
      <t>クロバネ</t>
    </rPh>
    <rPh sb="2" eb="3">
      <t>マチ</t>
    </rPh>
    <phoneticPr fontId="2"/>
  </si>
  <si>
    <t>湯津上村</t>
    <rPh sb="0" eb="3">
      <t>ユヅカミ</t>
    </rPh>
    <rPh sb="3" eb="4">
      <t>ムラ</t>
    </rPh>
    <phoneticPr fontId="2"/>
  </si>
  <si>
    <t>西那須野町</t>
    <rPh sb="0" eb="4">
      <t>ニシナスノ</t>
    </rPh>
    <rPh sb="4" eb="5">
      <t>マチ</t>
    </rPh>
    <phoneticPr fontId="2"/>
  </si>
  <si>
    <t>金田村</t>
    <rPh sb="0" eb="2">
      <t>カネダ</t>
    </rPh>
    <rPh sb="2" eb="3">
      <t>ムラ</t>
    </rPh>
    <phoneticPr fontId="2"/>
  </si>
  <si>
    <t>佐久山町</t>
    <rPh sb="0" eb="3">
      <t>サクヤマ</t>
    </rPh>
    <rPh sb="3" eb="4">
      <t>マチ</t>
    </rPh>
    <phoneticPr fontId="2"/>
  </si>
  <si>
    <t>野崎村</t>
    <rPh sb="0" eb="2">
      <t>ノザキ</t>
    </rPh>
    <rPh sb="2" eb="3">
      <t>ムラ</t>
    </rPh>
    <phoneticPr fontId="2"/>
  </si>
  <si>
    <t>親園村</t>
    <rPh sb="0" eb="2">
      <t>チカソノ</t>
    </rPh>
    <rPh sb="2" eb="3">
      <t>ムラ</t>
    </rPh>
    <phoneticPr fontId="2"/>
  </si>
  <si>
    <t>大田原町</t>
    <rPh sb="0" eb="3">
      <t>オオタワラ</t>
    </rPh>
    <rPh sb="3" eb="4">
      <t>マチ</t>
    </rPh>
    <phoneticPr fontId="2"/>
  </si>
  <si>
    <t>総　　　　数</t>
    <rPh sb="0" eb="1">
      <t>ソウ</t>
    </rPh>
    <rPh sb="5" eb="6">
      <t>スウ</t>
    </rPh>
    <phoneticPr fontId="2"/>
  </si>
  <si>
    <t>以上</t>
    <rPh sb="0" eb="2">
      <t>イジョウ</t>
    </rPh>
    <phoneticPr fontId="2"/>
  </si>
  <si>
    <t>ha</t>
    <phoneticPr fontId="2"/>
  </si>
  <si>
    <t>～</t>
    <phoneticPr fontId="2"/>
  </si>
  <si>
    <t>～</t>
    <phoneticPr fontId="2"/>
  </si>
  <si>
    <t>0.3
未満</t>
    <rPh sb="4" eb="6">
      <t>ミマン</t>
    </rPh>
    <phoneticPr fontId="2"/>
  </si>
  <si>
    <t>旧町村</t>
    <rPh sb="0" eb="1">
      <t>キュウ</t>
    </rPh>
    <rPh sb="1" eb="3">
      <t>チョウソン</t>
    </rPh>
    <phoneticPr fontId="2"/>
  </si>
  <si>
    <t>例外規定販売農家</t>
    <rPh sb="0" eb="2">
      <t>レイガイ</t>
    </rPh>
    <rPh sb="2" eb="4">
      <t>キテイ</t>
    </rPh>
    <rPh sb="4" eb="6">
      <t>ハンバイ</t>
    </rPh>
    <rPh sb="6" eb="8">
      <t>ノウカ</t>
    </rPh>
    <phoneticPr fontId="2"/>
  </si>
  <si>
    <t>自給的農家</t>
    <rPh sb="0" eb="3">
      <t>ジキュウテキ</t>
    </rPh>
    <rPh sb="3" eb="4">
      <t>ノウ</t>
    </rPh>
    <rPh sb="4" eb="5">
      <t>イエ</t>
    </rPh>
    <phoneticPr fontId="2"/>
  </si>
  <si>
    <t>総農家数</t>
    <rPh sb="0" eb="1">
      <t>ソウ</t>
    </rPh>
    <rPh sb="1" eb="2">
      <t>ノウ</t>
    </rPh>
    <rPh sb="2" eb="3">
      <t>カ</t>
    </rPh>
    <rPh sb="3" eb="4">
      <t>スウ</t>
    </rPh>
    <phoneticPr fontId="2"/>
  </si>
  <si>
    <t>7　経営耕地規模別農家数の推移</t>
    <rPh sb="2" eb="4">
      <t>ケイエイ</t>
    </rPh>
    <rPh sb="4" eb="6">
      <t>コウチ</t>
    </rPh>
    <rPh sb="6" eb="8">
      <t>キボ</t>
    </rPh>
    <rPh sb="8" eb="9">
      <t>ベツ</t>
    </rPh>
    <rPh sb="9" eb="11">
      <t>ノウカ</t>
    </rPh>
    <rPh sb="11" eb="12">
      <t>スウ</t>
    </rPh>
    <rPh sb="13" eb="15">
      <t>スイイ</t>
    </rPh>
    <phoneticPr fontId="2"/>
  </si>
  <si>
    <t>資料：農林業センサス、栃木県統計年鑑</t>
    <phoneticPr fontId="2"/>
  </si>
  <si>
    <t>　女　</t>
    <rPh sb="1" eb="2">
      <t>オンナ</t>
    </rPh>
    <phoneticPr fontId="2"/>
  </si>
  <si>
    <t>基幹的農業
従事者</t>
    <rPh sb="0" eb="3">
      <t>キカンテキ</t>
    </rPh>
    <rPh sb="3" eb="5">
      <t>ノウギョウ</t>
    </rPh>
    <rPh sb="6" eb="8">
      <t>ジュウジ</t>
    </rPh>
    <rPh sb="8" eb="9">
      <t>シャ</t>
    </rPh>
    <phoneticPr fontId="2"/>
  </si>
  <si>
    <t>農業就業
人口</t>
    <rPh sb="0" eb="2">
      <t>ノウギョウ</t>
    </rPh>
    <rPh sb="2" eb="4">
      <t>シュウギョウ</t>
    </rPh>
    <rPh sb="5" eb="7">
      <t>ジンコウ</t>
    </rPh>
    <phoneticPr fontId="2"/>
  </si>
  <si>
    <t>農業従事者</t>
    <rPh sb="0" eb="2">
      <t>ノウギョウ</t>
    </rPh>
    <rPh sb="2" eb="5">
      <t>ジュウジシャ</t>
    </rPh>
    <phoneticPr fontId="2"/>
  </si>
  <si>
    <t>65歳以上</t>
    <rPh sb="2" eb="3">
      <t>サイ</t>
    </rPh>
    <rPh sb="3" eb="5">
      <t>イジョウ</t>
    </rPh>
    <phoneticPr fontId="2"/>
  </si>
  <si>
    <t>15～64歳</t>
    <rPh sb="5" eb="6">
      <t>サイ</t>
    </rPh>
    <phoneticPr fontId="2"/>
  </si>
  <si>
    <t>14歳以下</t>
    <rPh sb="2" eb="5">
      <t>サイイカ</t>
    </rPh>
    <phoneticPr fontId="2"/>
  </si>
  <si>
    <t>女</t>
    <rPh sb="0" eb="1">
      <t>ジョ</t>
    </rPh>
    <phoneticPr fontId="2"/>
  </si>
  <si>
    <t>男</t>
    <rPh sb="0" eb="1">
      <t>ダン</t>
    </rPh>
    <phoneticPr fontId="2"/>
  </si>
  <si>
    <t>世帯員数</t>
    <rPh sb="0" eb="2">
      <t>セタイ</t>
    </rPh>
    <rPh sb="2" eb="4">
      <t>インスウ</t>
    </rPh>
    <phoneticPr fontId="2"/>
  </si>
  <si>
    <t>販　売　農　家</t>
    <rPh sb="0" eb="1">
      <t>ハン</t>
    </rPh>
    <rPh sb="2" eb="3">
      <t>バイ</t>
    </rPh>
    <rPh sb="4" eb="5">
      <t>ノウ</t>
    </rPh>
    <rPh sb="6" eb="7">
      <t>イエ</t>
    </rPh>
    <phoneticPr fontId="2"/>
  </si>
  <si>
    <t>黒羽</t>
    <rPh sb="0" eb="2">
      <t>クロバネ</t>
    </rPh>
    <phoneticPr fontId="2"/>
  </si>
  <si>
    <t>大田原</t>
    <phoneticPr fontId="2"/>
  </si>
  <si>
    <t>総数</t>
    <phoneticPr fontId="2"/>
  </si>
  <si>
    <t>6　男女、年齢、就業状態別農家人口の推移</t>
    <rPh sb="2" eb="4">
      <t>ダンジョ</t>
    </rPh>
    <rPh sb="5" eb="7">
      <t>ネンレイ</t>
    </rPh>
    <rPh sb="8" eb="10">
      <t>シュウギョウ</t>
    </rPh>
    <rPh sb="10" eb="12">
      <t>ジョウタイ</t>
    </rPh>
    <rPh sb="12" eb="13">
      <t>ベツ</t>
    </rPh>
    <rPh sb="13" eb="15">
      <t>ノウカ</t>
    </rPh>
    <rPh sb="15" eb="17">
      <t>ジンコウ</t>
    </rPh>
    <rPh sb="18" eb="20">
      <t>スイイ</t>
    </rPh>
    <phoneticPr fontId="2"/>
  </si>
  <si>
    <t>　　　　</t>
    <phoneticPr fontId="2"/>
  </si>
  <si>
    <t>70歳以上</t>
    <rPh sb="2" eb="5">
      <t>サイイジョウ</t>
    </rPh>
    <phoneticPr fontId="2"/>
  </si>
  <si>
    <t>65～69歳</t>
    <rPh sb="5" eb="6">
      <t>サイ</t>
    </rPh>
    <phoneticPr fontId="2"/>
  </si>
  <si>
    <t>60～64歳</t>
    <rPh sb="5" eb="6">
      <t>サイ</t>
    </rPh>
    <phoneticPr fontId="2"/>
  </si>
  <si>
    <t>50～59歳</t>
    <rPh sb="5" eb="6">
      <t>サイ</t>
    </rPh>
    <phoneticPr fontId="2"/>
  </si>
  <si>
    <t>40～49歳</t>
    <rPh sb="5" eb="6">
      <t>サイ</t>
    </rPh>
    <phoneticPr fontId="2"/>
  </si>
  <si>
    <t>30～39歳</t>
    <rPh sb="5" eb="6">
      <t>サイ</t>
    </rPh>
    <phoneticPr fontId="2"/>
  </si>
  <si>
    <t>20～29歳</t>
    <rPh sb="5" eb="6">
      <t>サイ</t>
    </rPh>
    <phoneticPr fontId="2"/>
  </si>
  <si>
    <t>15～19歳</t>
    <rPh sb="5" eb="6">
      <t>サイ</t>
    </rPh>
    <phoneticPr fontId="2"/>
  </si>
  <si>
    <t>14歳以下</t>
    <rPh sb="2" eb="3">
      <t>サイ</t>
    </rPh>
    <rPh sb="3" eb="5">
      <t>イカ</t>
    </rPh>
    <phoneticPr fontId="2"/>
  </si>
  <si>
    <t>　　　販売農家数　＝　総農家数　－　自給的農家数</t>
    <rPh sb="3" eb="5">
      <t>ハンバイ</t>
    </rPh>
    <rPh sb="5" eb="7">
      <t>ノウカ</t>
    </rPh>
    <rPh sb="7" eb="8">
      <t>スウ</t>
    </rPh>
    <rPh sb="11" eb="12">
      <t>ソウ</t>
    </rPh>
    <rPh sb="12" eb="14">
      <t>ノウカ</t>
    </rPh>
    <rPh sb="14" eb="15">
      <t>スウ</t>
    </rPh>
    <rPh sb="18" eb="21">
      <t>ジキュウテキ</t>
    </rPh>
    <rPh sb="21" eb="23">
      <t>ノウカ</t>
    </rPh>
    <rPh sb="23" eb="24">
      <t>スウ</t>
    </rPh>
    <phoneticPr fontId="2"/>
  </si>
  <si>
    <t>農家人口の
増減率</t>
    <rPh sb="0" eb="2">
      <t>ノウカ</t>
    </rPh>
    <rPh sb="2" eb="4">
      <t>ジンコウ</t>
    </rPh>
    <phoneticPr fontId="2"/>
  </si>
  <si>
    <t>農家人口率</t>
    <rPh sb="0" eb="1">
      <t>ノウ</t>
    </rPh>
    <rPh sb="1" eb="2">
      <t>イエ</t>
    </rPh>
    <phoneticPr fontId="2"/>
  </si>
  <si>
    <t>農家人口</t>
    <rPh sb="0" eb="2">
      <t>ノウカ</t>
    </rPh>
    <rPh sb="2" eb="4">
      <t>ジンコウ</t>
    </rPh>
    <phoneticPr fontId="2"/>
  </si>
  <si>
    <t>総人口</t>
    <rPh sb="0" eb="1">
      <t>ソウ</t>
    </rPh>
    <rPh sb="1" eb="3">
      <t>ジンコウ</t>
    </rPh>
    <phoneticPr fontId="2"/>
  </si>
  <si>
    <t>以 上</t>
    <rPh sb="0" eb="1">
      <t>イ</t>
    </rPh>
    <rPh sb="2" eb="3">
      <t>ウエ</t>
    </rPh>
    <phoneticPr fontId="2"/>
  </si>
  <si>
    <t>3,000万</t>
    <rPh sb="5" eb="6">
      <t>マン</t>
    </rPh>
    <phoneticPr fontId="2"/>
  </si>
  <si>
    <t>2,000万</t>
    <rPh sb="5" eb="6">
      <t>マン</t>
    </rPh>
    <phoneticPr fontId="2"/>
  </si>
  <si>
    <t>1,000万</t>
    <rPh sb="5" eb="6">
      <t>マン</t>
    </rPh>
    <phoneticPr fontId="2"/>
  </si>
  <si>
    <t>700万</t>
    <rPh sb="3" eb="4">
      <t>マン</t>
    </rPh>
    <phoneticPr fontId="2"/>
  </si>
  <si>
    <t>500万</t>
    <rPh sb="3" eb="4">
      <t>マン</t>
    </rPh>
    <phoneticPr fontId="2"/>
  </si>
  <si>
    <t>300万</t>
    <rPh sb="3" eb="4">
      <t>マン</t>
    </rPh>
    <phoneticPr fontId="2"/>
  </si>
  <si>
    <t>100万</t>
    <rPh sb="3" eb="4">
      <t>マン</t>
    </rPh>
    <phoneticPr fontId="2"/>
  </si>
  <si>
    <t>50万
未満</t>
    <rPh sb="2" eb="3">
      <t>マン</t>
    </rPh>
    <rPh sb="4" eb="6">
      <t>ミマン</t>
    </rPh>
    <phoneticPr fontId="2"/>
  </si>
  <si>
    <t>販売
なし</t>
    <rPh sb="0" eb="2">
      <t>ハンバイ</t>
    </rPh>
    <phoneticPr fontId="2"/>
  </si>
  <si>
    <t>総
農家数</t>
    <rPh sb="0" eb="1">
      <t>ソウ</t>
    </rPh>
    <rPh sb="2" eb="4">
      <t>ノウカ</t>
    </rPh>
    <rPh sb="4" eb="5">
      <t>スウ</t>
    </rPh>
    <phoneticPr fontId="2"/>
  </si>
  <si>
    <t>川西町</t>
    <rPh sb="0" eb="2">
      <t>カワニシ</t>
    </rPh>
    <rPh sb="2" eb="3">
      <t>マチ</t>
    </rPh>
    <phoneticPr fontId="2"/>
  </si>
  <si>
    <t>西那須野町</t>
    <rPh sb="0" eb="4">
      <t>ニシナスノ</t>
    </rPh>
    <rPh sb="4" eb="5">
      <t>チョウ</t>
    </rPh>
    <phoneticPr fontId="2"/>
  </si>
  <si>
    <t>佐久山町</t>
    <rPh sb="0" eb="2">
      <t>サク</t>
    </rPh>
    <rPh sb="2" eb="3">
      <t>ヤマ</t>
    </rPh>
    <rPh sb="3" eb="4">
      <t>マチ</t>
    </rPh>
    <phoneticPr fontId="2"/>
  </si>
  <si>
    <t>親園村</t>
    <rPh sb="0" eb="1">
      <t>シン</t>
    </rPh>
    <rPh sb="1" eb="2">
      <t>ソノ</t>
    </rPh>
    <rPh sb="2" eb="3">
      <t>ムラ</t>
    </rPh>
    <phoneticPr fontId="2"/>
  </si>
  <si>
    <t>総農家数</t>
    <rPh sb="0" eb="1">
      <t>ソウ</t>
    </rPh>
    <rPh sb="1" eb="3">
      <t>ノウカ</t>
    </rPh>
    <rPh sb="3" eb="4">
      <t>スウ</t>
    </rPh>
    <phoneticPr fontId="2"/>
  </si>
  <si>
    <t>2　地区別農家数の推移</t>
    <rPh sb="2" eb="4">
      <t>チク</t>
    </rPh>
    <rPh sb="4" eb="5">
      <t>ベツ</t>
    </rPh>
    <rPh sb="5" eb="7">
      <t>ノウカ</t>
    </rPh>
    <rPh sb="7" eb="8">
      <t>スウ</t>
    </rPh>
    <rPh sb="9" eb="11">
      <t>スイイ</t>
    </rPh>
    <phoneticPr fontId="2"/>
  </si>
  <si>
    <t>*総世帯数は、国勢調査による。</t>
    <rPh sb="1" eb="2">
      <t>ソウ</t>
    </rPh>
    <rPh sb="2" eb="5">
      <t>セタイスウ</t>
    </rPh>
    <rPh sb="7" eb="9">
      <t>コクセイ</t>
    </rPh>
    <rPh sb="9" eb="11">
      <t>チョウサ</t>
    </rPh>
    <phoneticPr fontId="2"/>
  </si>
  <si>
    <t>.</t>
    <phoneticPr fontId="2"/>
  </si>
  <si>
    <t>男子生産年齢人口のいる
世帯</t>
    <rPh sb="0" eb="2">
      <t>ダンシ</t>
    </rPh>
    <rPh sb="2" eb="4">
      <t>セイサン</t>
    </rPh>
    <rPh sb="4" eb="6">
      <t>ネンレイ</t>
    </rPh>
    <phoneticPr fontId="2"/>
  </si>
  <si>
    <t>専業</t>
    <rPh sb="0" eb="2">
      <t>センギョウ</t>
    </rPh>
    <phoneticPr fontId="2"/>
  </si>
  <si>
    <t>第２種</t>
    <rPh sb="0" eb="1">
      <t>ダイ</t>
    </rPh>
    <rPh sb="2" eb="3">
      <t>シュ</t>
    </rPh>
    <phoneticPr fontId="2"/>
  </si>
  <si>
    <t>第１種</t>
    <rPh sb="0" eb="1">
      <t>ダイ</t>
    </rPh>
    <rPh sb="2" eb="3">
      <t>シュ</t>
    </rPh>
    <phoneticPr fontId="2"/>
  </si>
  <si>
    <t>総世帯数</t>
    <rPh sb="0" eb="1">
      <t>ソウ</t>
    </rPh>
    <rPh sb="1" eb="4">
      <t>セタイスウ</t>
    </rPh>
    <phoneticPr fontId="2"/>
  </si>
  <si>
    <t>1　農家数の推移</t>
    <rPh sb="2" eb="4">
      <t>ノウカ</t>
    </rPh>
    <rPh sb="4" eb="5">
      <t>スウ</t>
    </rPh>
    <rPh sb="6" eb="8">
      <t>スイイ</t>
    </rPh>
    <phoneticPr fontId="2"/>
  </si>
  <si>
    <t>　[４]　　農　　業　</t>
    <rPh sb="6" eb="7">
      <t>ノウ</t>
    </rPh>
    <rPh sb="9" eb="10">
      <t>ギョウ</t>
    </rPh>
    <phoneticPr fontId="2"/>
  </si>
  <si>
    <t>［５］　 工 　業</t>
    <rPh sb="5" eb="6">
      <t>タクミ</t>
    </rPh>
    <rPh sb="8" eb="9">
      <t>ギョウ</t>
    </rPh>
    <phoneticPr fontId="2"/>
  </si>
  <si>
    <t>現金給与
総額</t>
    <rPh sb="0" eb="2">
      <t>ゲンキン</t>
    </rPh>
    <rPh sb="2" eb="4">
      <t>キュウヨ</t>
    </rPh>
    <rPh sb="5" eb="7">
      <t>ソウガク</t>
    </rPh>
    <phoneticPr fontId="2"/>
  </si>
  <si>
    <t>原材料
使用額等</t>
    <rPh sb="0" eb="3">
      <t>ゲンザイリョウ</t>
    </rPh>
    <rPh sb="4" eb="6">
      <t>シヨウ</t>
    </rPh>
    <rPh sb="6" eb="8">
      <t>ガクトウ</t>
    </rPh>
    <phoneticPr fontId="2"/>
  </si>
  <si>
    <t>製造品
出荷額</t>
    <rPh sb="0" eb="3">
      <t>セイゾウヒン</t>
    </rPh>
    <rPh sb="4" eb="6">
      <t>シュッカ</t>
    </rPh>
    <rPh sb="6" eb="7">
      <t>ガク</t>
    </rPh>
    <phoneticPr fontId="2"/>
  </si>
  <si>
    <t>減価償却額</t>
    <rPh sb="0" eb="2">
      <t>ゲンカ</t>
    </rPh>
    <rPh sb="2" eb="4">
      <t>ショウキャク</t>
    </rPh>
    <rPh sb="4" eb="5">
      <t>ガク</t>
    </rPh>
    <phoneticPr fontId="2"/>
  </si>
  <si>
    <t>付加価値額</t>
    <rPh sb="0" eb="2">
      <t>フカ</t>
    </rPh>
    <rPh sb="2" eb="4">
      <t>カチ</t>
    </rPh>
    <rPh sb="4" eb="5">
      <t>ガク</t>
    </rPh>
    <phoneticPr fontId="2"/>
  </si>
  <si>
    <t>有形固定資産投資総額</t>
    <rPh sb="0" eb="2">
      <t>ユウケイ</t>
    </rPh>
    <rPh sb="2" eb="4">
      <t>コテイ</t>
    </rPh>
    <rPh sb="4" eb="6">
      <t>シサン</t>
    </rPh>
    <rPh sb="6" eb="8">
      <t>トウシ</t>
    </rPh>
    <rPh sb="8" eb="10">
      <t>ソウガク</t>
    </rPh>
    <phoneticPr fontId="2"/>
  </si>
  <si>
    <t>資料：工業統計調査</t>
    <phoneticPr fontId="2"/>
  </si>
  <si>
    <t>産業中分類</t>
    <rPh sb="0" eb="2">
      <t>サンギョウ</t>
    </rPh>
    <rPh sb="2" eb="3">
      <t>チュウ</t>
    </rPh>
    <rPh sb="3" eb="5">
      <t>ブンルイ</t>
    </rPh>
    <phoneticPr fontId="2"/>
  </si>
  <si>
    <t>09　食料品</t>
    <rPh sb="3" eb="6">
      <t>ショクリョウヒン</t>
    </rPh>
    <phoneticPr fontId="2"/>
  </si>
  <si>
    <t>10　飲料・たばこ</t>
    <rPh sb="3" eb="5">
      <t>インリョウ</t>
    </rPh>
    <phoneticPr fontId="2"/>
  </si>
  <si>
    <t>11　繊維</t>
    <rPh sb="3" eb="5">
      <t>センイ</t>
    </rPh>
    <phoneticPr fontId="2"/>
  </si>
  <si>
    <t>12　木材</t>
    <rPh sb="3" eb="5">
      <t>モクザイ</t>
    </rPh>
    <phoneticPr fontId="2"/>
  </si>
  <si>
    <t>13　家具</t>
    <rPh sb="3" eb="5">
      <t>カグ</t>
    </rPh>
    <phoneticPr fontId="2"/>
  </si>
  <si>
    <t>14　パルプ・紙　</t>
    <rPh sb="7" eb="8">
      <t>カミ</t>
    </rPh>
    <phoneticPr fontId="2"/>
  </si>
  <si>
    <t>15　印刷</t>
    <rPh sb="3" eb="5">
      <t>インサツ</t>
    </rPh>
    <phoneticPr fontId="2"/>
  </si>
  <si>
    <t>16　化学</t>
    <rPh sb="3" eb="5">
      <t>カガク</t>
    </rPh>
    <phoneticPr fontId="2"/>
  </si>
  <si>
    <t>17  石油・石炭</t>
    <rPh sb="4" eb="6">
      <t>セキユ</t>
    </rPh>
    <rPh sb="7" eb="9">
      <t>セキタン</t>
    </rPh>
    <phoneticPr fontId="2"/>
  </si>
  <si>
    <t>18　プラスチック</t>
    <phoneticPr fontId="2"/>
  </si>
  <si>
    <t>19　ゴム</t>
    <phoneticPr fontId="2"/>
  </si>
  <si>
    <t>20　なめし革</t>
    <rPh sb="6" eb="7">
      <t>ガワ</t>
    </rPh>
    <phoneticPr fontId="2"/>
  </si>
  <si>
    <t>21　窯業・土石　</t>
    <rPh sb="3" eb="5">
      <t>ヨウギョウ</t>
    </rPh>
    <rPh sb="6" eb="7">
      <t>ツチ</t>
    </rPh>
    <rPh sb="7" eb="8">
      <t>イシ</t>
    </rPh>
    <phoneticPr fontId="2"/>
  </si>
  <si>
    <t>22　鉄鋼</t>
    <rPh sb="3" eb="5">
      <t>テッコウ</t>
    </rPh>
    <phoneticPr fontId="2"/>
  </si>
  <si>
    <t>23　非鉄</t>
    <rPh sb="3" eb="5">
      <t>ヒテツ</t>
    </rPh>
    <phoneticPr fontId="2"/>
  </si>
  <si>
    <t>24　金属</t>
    <rPh sb="3" eb="5">
      <t>キンゾク</t>
    </rPh>
    <phoneticPr fontId="2"/>
  </si>
  <si>
    <t>25　はん用機械</t>
    <rPh sb="5" eb="6">
      <t>ヨウ</t>
    </rPh>
    <rPh sb="6" eb="8">
      <t>キカイ</t>
    </rPh>
    <phoneticPr fontId="2"/>
  </si>
  <si>
    <t>26　生産機械</t>
    <rPh sb="3" eb="5">
      <t>セイサン</t>
    </rPh>
    <rPh sb="5" eb="7">
      <t>キカイ</t>
    </rPh>
    <phoneticPr fontId="2"/>
  </si>
  <si>
    <t>27　業務機械</t>
    <rPh sb="3" eb="5">
      <t>ギョウム</t>
    </rPh>
    <rPh sb="5" eb="7">
      <t>キカイ</t>
    </rPh>
    <phoneticPr fontId="2"/>
  </si>
  <si>
    <t>28　電子部品</t>
    <rPh sb="3" eb="5">
      <t>デンシ</t>
    </rPh>
    <rPh sb="5" eb="7">
      <t>ブヒン</t>
    </rPh>
    <phoneticPr fontId="2"/>
  </si>
  <si>
    <t>29　電気機械</t>
    <rPh sb="3" eb="5">
      <t>デンキ</t>
    </rPh>
    <rPh sb="5" eb="7">
      <t>キカイ</t>
    </rPh>
    <phoneticPr fontId="2"/>
  </si>
  <si>
    <t>30　情報機械</t>
    <rPh sb="3" eb="5">
      <t>ジョウホウ</t>
    </rPh>
    <rPh sb="5" eb="7">
      <t>キカイ</t>
    </rPh>
    <phoneticPr fontId="2"/>
  </si>
  <si>
    <t>31　輸送機械</t>
    <rPh sb="3" eb="5">
      <t>ユソウ</t>
    </rPh>
    <rPh sb="5" eb="7">
      <t>キカイ</t>
    </rPh>
    <phoneticPr fontId="2"/>
  </si>
  <si>
    <t>32　その他</t>
    <rPh sb="5" eb="6">
      <t>タ</t>
    </rPh>
    <phoneticPr fontId="2"/>
  </si>
  <si>
    <t>資料：工業統計調査</t>
    <rPh sb="0" eb="2">
      <t>シリョウ</t>
    </rPh>
    <rPh sb="3" eb="5">
      <t>コウギョウ</t>
    </rPh>
    <rPh sb="5" eb="7">
      <t>トウケイ</t>
    </rPh>
    <rPh sb="7" eb="9">
      <t>チョウサ</t>
    </rPh>
    <phoneticPr fontId="2"/>
  </si>
  <si>
    <t>単位：万円</t>
    <rPh sb="0" eb="2">
      <t>タンイ</t>
    </rPh>
    <rPh sb="3" eb="5">
      <t>マンエン</t>
    </rPh>
    <phoneticPr fontId="2"/>
  </si>
  <si>
    <t>現金給与総額</t>
    <rPh sb="0" eb="2">
      <t>ゲンキン</t>
    </rPh>
    <rPh sb="2" eb="4">
      <t>キュウヨ</t>
    </rPh>
    <rPh sb="4" eb="6">
      <t>ソウガク</t>
    </rPh>
    <phoneticPr fontId="2"/>
  </si>
  <si>
    <t>製造品出荷額等</t>
    <rPh sb="0" eb="3">
      <t>セイゾウヒン</t>
    </rPh>
    <rPh sb="3" eb="5">
      <t>シュッカ</t>
    </rPh>
    <rPh sb="5" eb="7">
      <t>ガクトウ</t>
    </rPh>
    <phoneticPr fontId="2"/>
  </si>
  <si>
    <t>有形固定資産総額</t>
    <rPh sb="0" eb="2">
      <t>ユウケイ</t>
    </rPh>
    <rPh sb="2" eb="4">
      <t>コテイ</t>
    </rPh>
    <rPh sb="4" eb="6">
      <t>シサン</t>
    </rPh>
    <rPh sb="6" eb="8">
      <t>ソウガク</t>
    </rPh>
    <phoneticPr fontId="2"/>
  </si>
  <si>
    <t>単位：所</t>
    <rPh sb="0" eb="2">
      <t>タンイ</t>
    </rPh>
    <rPh sb="3" eb="4">
      <t>トコロ</t>
    </rPh>
    <phoneticPr fontId="2"/>
  </si>
  <si>
    <t>年</t>
    <rPh sb="0" eb="1">
      <t>ネン</t>
    </rPh>
    <phoneticPr fontId="2"/>
  </si>
  <si>
    <t>対前年</t>
    <rPh sb="0" eb="1">
      <t>タイ</t>
    </rPh>
    <rPh sb="1" eb="3">
      <t>ゼンネン</t>
    </rPh>
    <phoneticPr fontId="2"/>
  </si>
  <si>
    <t>　4～  9人</t>
    <rPh sb="6" eb="7">
      <t>ニン</t>
    </rPh>
    <phoneticPr fontId="2"/>
  </si>
  <si>
    <t xml:space="preserve"> 10～ 19人</t>
    <rPh sb="7" eb="8">
      <t>ニン</t>
    </rPh>
    <phoneticPr fontId="2"/>
  </si>
  <si>
    <t xml:space="preserve"> 20～ 29人</t>
    <rPh sb="7" eb="8">
      <t>ニン</t>
    </rPh>
    <phoneticPr fontId="2"/>
  </si>
  <si>
    <t xml:space="preserve"> 30～ 99人</t>
    <rPh sb="7" eb="8">
      <t>ニン</t>
    </rPh>
    <phoneticPr fontId="2"/>
  </si>
  <si>
    <t>100～299人</t>
    <rPh sb="7" eb="8">
      <t>ニン</t>
    </rPh>
    <phoneticPr fontId="2"/>
  </si>
  <si>
    <t>300～499人</t>
    <rPh sb="7" eb="8">
      <t>ニン</t>
    </rPh>
    <phoneticPr fontId="2"/>
  </si>
  <si>
    <t>500～999人</t>
    <rPh sb="7" eb="8">
      <t>ニン</t>
    </rPh>
    <phoneticPr fontId="2"/>
  </si>
  <si>
    <t>1000人以上</t>
    <rPh sb="4" eb="5">
      <t>ニン</t>
    </rPh>
    <rPh sb="5" eb="7">
      <t>イジョウ</t>
    </rPh>
    <phoneticPr fontId="2"/>
  </si>
  <si>
    <t>単位：人</t>
    <rPh sb="0" eb="2">
      <t>タンイ</t>
    </rPh>
    <rPh sb="3" eb="4">
      <t>ニン</t>
    </rPh>
    <phoneticPr fontId="2"/>
  </si>
  <si>
    <t>単位：所、人、万円</t>
    <rPh sb="0" eb="2">
      <t>タンイ</t>
    </rPh>
    <rPh sb="3" eb="4">
      <t>トコロ</t>
    </rPh>
    <rPh sb="5" eb="6">
      <t>ヒト</t>
    </rPh>
    <rPh sb="7" eb="9">
      <t>マンエン</t>
    </rPh>
    <phoneticPr fontId="2"/>
  </si>
  <si>
    <t>従業者数</t>
    <rPh sb="0" eb="1">
      <t>ジュウ</t>
    </rPh>
    <rPh sb="1" eb="3">
      <t>ギョウシャ</t>
    </rPh>
    <rPh sb="3" eb="4">
      <t>スウ</t>
    </rPh>
    <phoneticPr fontId="2"/>
  </si>
  <si>
    <t>原材料
使用額等</t>
    <rPh sb="0" eb="3">
      <t>ゲンザイリョウ</t>
    </rPh>
    <rPh sb="4" eb="6">
      <t>シヨウ</t>
    </rPh>
    <rPh sb="6" eb="7">
      <t>ガク</t>
    </rPh>
    <rPh sb="7" eb="8">
      <t>トウ</t>
    </rPh>
    <phoneticPr fontId="2"/>
  </si>
  <si>
    <t>製造品
出荷額等</t>
    <rPh sb="0" eb="3">
      <t>セイゾウヒン</t>
    </rPh>
    <rPh sb="4" eb="6">
      <t>シュッカ</t>
    </rPh>
    <rPh sb="6" eb="7">
      <t>ガク</t>
    </rPh>
    <rPh sb="7" eb="8">
      <t>トウ</t>
    </rPh>
    <phoneticPr fontId="2"/>
  </si>
  <si>
    <t>[６]   商　 業</t>
    <rPh sb="6" eb="7">
      <t>ショウ</t>
    </rPh>
    <rPh sb="9" eb="10">
      <t>ギョウ</t>
    </rPh>
    <phoneticPr fontId="2"/>
  </si>
  <si>
    <t>1　主要指標の推移</t>
    <rPh sb="2" eb="4">
      <t>シュヨウ</t>
    </rPh>
    <rPh sb="4" eb="6">
      <t>シヒョウ</t>
    </rPh>
    <rPh sb="7" eb="9">
      <t>スイイ</t>
    </rPh>
    <phoneticPr fontId="2"/>
  </si>
  <si>
    <t>単位：店、人、万円、㎡</t>
    <phoneticPr fontId="2"/>
  </si>
  <si>
    <t>区分</t>
    <rPh sb="0" eb="2">
      <t>クブン</t>
    </rPh>
    <phoneticPr fontId="2"/>
  </si>
  <si>
    <t>　卸売業</t>
    <rPh sb="1" eb="2">
      <t>オロシ</t>
    </rPh>
    <rPh sb="2" eb="3">
      <t>バイ</t>
    </rPh>
    <rPh sb="3" eb="4">
      <t>ギョウ</t>
    </rPh>
    <phoneticPr fontId="2"/>
  </si>
  <si>
    <t>　小売業</t>
    <rPh sb="1" eb="2">
      <t>ショウ</t>
    </rPh>
    <rPh sb="2" eb="3">
      <t>バイ</t>
    </rPh>
    <rPh sb="3" eb="4">
      <t>ギョウ</t>
    </rPh>
    <phoneticPr fontId="2"/>
  </si>
  <si>
    <t>従業者数　　　　</t>
    <rPh sb="0" eb="1">
      <t>ジュウ</t>
    </rPh>
    <rPh sb="1" eb="2">
      <t>ギョウ</t>
    </rPh>
    <rPh sb="2" eb="3">
      <t>モノ</t>
    </rPh>
    <rPh sb="3" eb="4">
      <t>スウ</t>
    </rPh>
    <phoneticPr fontId="2"/>
  </si>
  <si>
    <t>年間商品販売額　</t>
    <rPh sb="0" eb="2">
      <t>ネンカン</t>
    </rPh>
    <rPh sb="2" eb="4">
      <t>ショウヒン</t>
    </rPh>
    <rPh sb="4" eb="6">
      <t>ハンバイ</t>
    </rPh>
    <rPh sb="6" eb="7">
      <t>ガク</t>
    </rPh>
    <phoneticPr fontId="2"/>
  </si>
  <si>
    <t>売場面積　　　　</t>
    <rPh sb="0" eb="1">
      <t>ウ</t>
    </rPh>
    <rPh sb="1" eb="2">
      <t>バ</t>
    </rPh>
    <rPh sb="2" eb="3">
      <t>メン</t>
    </rPh>
    <rPh sb="3" eb="4">
      <t>セキ</t>
    </rPh>
    <phoneticPr fontId="2"/>
  </si>
  <si>
    <t>資料：商業統計調査</t>
    <phoneticPr fontId="2"/>
  </si>
  <si>
    <t>2　商業の推移</t>
    <rPh sb="2" eb="4">
      <t>ショウギョウ</t>
    </rPh>
    <rPh sb="5" eb="7">
      <t>スイイ</t>
    </rPh>
    <phoneticPr fontId="2"/>
  </si>
  <si>
    <t>(各年6月1日現在）</t>
    <phoneticPr fontId="2"/>
  </si>
  <si>
    <t>年間商品</t>
    <rPh sb="0" eb="2">
      <t>ネンカン</t>
    </rPh>
    <rPh sb="2" eb="4">
      <t>ショウヒン</t>
    </rPh>
    <phoneticPr fontId="2"/>
  </si>
  <si>
    <t>売場面積</t>
    <rPh sb="0" eb="1">
      <t>ウ</t>
    </rPh>
    <rPh sb="1" eb="2">
      <t>バ</t>
    </rPh>
    <rPh sb="2" eb="4">
      <t>メンセキ</t>
    </rPh>
    <phoneticPr fontId="2"/>
  </si>
  <si>
    <t>販売額</t>
    <rPh sb="0" eb="2">
      <t>ハンバイ</t>
    </rPh>
    <rPh sb="2" eb="3">
      <t>ガク</t>
    </rPh>
    <phoneticPr fontId="2"/>
  </si>
  <si>
    <t>(各年6月1日現在）</t>
    <rPh sb="1" eb="3">
      <t>カクネン</t>
    </rPh>
    <rPh sb="4" eb="5">
      <t>ガツ</t>
    </rPh>
    <rPh sb="6" eb="7">
      <t>ニチ</t>
    </rPh>
    <rPh sb="7" eb="9">
      <t>ゲンザイ</t>
    </rPh>
    <phoneticPr fontId="2"/>
  </si>
  <si>
    <t>卸売業</t>
    <rPh sb="0" eb="2">
      <t>オロシウ</t>
    </rPh>
    <rPh sb="2" eb="3">
      <t>ギョウ</t>
    </rPh>
    <phoneticPr fontId="2"/>
  </si>
  <si>
    <t>小売業</t>
    <rPh sb="0" eb="2">
      <t>コウリ</t>
    </rPh>
    <rPh sb="2" eb="3">
      <t>ギョウ</t>
    </rPh>
    <phoneticPr fontId="2"/>
  </si>
  <si>
    <t>規模別</t>
    <rPh sb="0" eb="2">
      <t>キボ</t>
    </rPh>
    <rPh sb="2" eb="3">
      <t>ベツ</t>
    </rPh>
    <phoneticPr fontId="2"/>
  </si>
  <si>
    <t>平成19年</t>
    <rPh sb="0" eb="2">
      <t>ヘイセイ</t>
    </rPh>
    <rPh sb="4" eb="5">
      <t>ネン</t>
    </rPh>
    <phoneticPr fontId="2"/>
  </si>
  <si>
    <t>　 1～ 2人</t>
    <rPh sb="6" eb="7">
      <t>ニン</t>
    </rPh>
    <phoneticPr fontId="2"/>
  </si>
  <si>
    <t>　 3～ 4人</t>
    <rPh sb="6" eb="7">
      <t>ヒト</t>
    </rPh>
    <phoneticPr fontId="2"/>
  </si>
  <si>
    <t xml:space="preserve">   5～ 9人</t>
    <rPh sb="7" eb="8">
      <t>ヒト</t>
    </rPh>
    <phoneticPr fontId="2"/>
  </si>
  <si>
    <t xml:space="preserve">  10～19人</t>
    <rPh sb="7" eb="8">
      <t>ヒト</t>
    </rPh>
    <phoneticPr fontId="2"/>
  </si>
  <si>
    <t xml:space="preserve">  20～29人</t>
    <rPh sb="7" eb="8">
      <t>ヒト</t>
    </rPh>
    <phoneticPr fontId="2"/>
  </si>
  <si>
    <t xml:space="preserve">  30～49人</t>
    <rPh sb="7" eb="8">
      <t>ヒト</t>
    </rPh>
    <phoneticPr fontId="2"/>
  </si>
  <si>
    <t xml:space="preserve">  50～99人</t>
    <rPh sb="7" eb="8">
      <t>ヒト</t>
    </rPh>
    <phoneticPr fontId="2"/>
  </si>
  <si>
    <t xml:space="preserve"> 100人以上</t>
    <rPh sb="4" eb="5">
      <t>ニン</t>
    </rPh>
    <rPh sb="5" eb="7">
      <t>イジョウ</t>
    </rPh>
    <phoneticPr fontId="2"/>
  </si>
  <si>
    <t>資料：商業統計調査</t>
    <rPh sb="0" eb="2">
      <t>シリョウ</t>
    </rPh>
    <rPh sb="3" eb="5">
      <t>ショウギョウ</t>
    </rPh>
    <rPh sb="5" eb="7">
      <t>トウケイ</t>
    </rPh>
    <rPh sb="7" eb="9">
      <t>チョウサ</t>
    </rPh>
    <phoneticPr fontId="2"/>
  </si>
  <si>
    <t>自動車</t>
    <rPh sb="0" eb="3">
      <t>ジドウシャ</t>
    </rPh>
    <phoneticPr fontId="2"/>
  </si>
  <si>
    <t>自転車</t>
    <rPh sb="0" eb="3">
      <t>ジテンシャ</t>
    </rPh>
    <phoneticPr fontId="2"/>
  </si>
  <si>
    <t>　　産　業　分　類　別</t>
    <rPh sb="2" eb="3">
      <t>サン</t>
    </rPh>
    <rPh sb="4" eb="5">
      <t>ギョウ</t>
    </rPh>
    <rPh sb="6" eb="7">
      <t>ブン</t>
    </rPh>
    <rPh sb="8" eb="9">
      <t>タグイ</t>
    </rPh>
    <rPh sb="10" eb="11">
      <t>ベツ</t>
    </rPh>
    <phoneticPr fontId="2"/>
  </si>
  <si>
    <t>年間商品販売額
（万円）</t>
    <rPh sb="0" eb="2">
      <t>ネンカン</t>
    </rPh>
    <rPh sb="2" eb="4">
      <t>ショウヒン</t>
    </rPh>
    <rPh sb="4" eb="6">
      <t>ハンバイ</t>
    </rPh>
    <rPh sb="6" eb="7">
      <t>ガク</t>
    </rPh>
    <rPh sb="9" eb="11">
      <t>マンエン</t>
    </rPh>
    <phoneticPr fontId="2"/>
  </si>
  <si>
    <t>その他の
収入額
（万円）</t>
    <rPh sb="2" eb="3">
      <t>タ</t>
    </rPh>
    <rPh sb="5" eb="7">
      <t>シュウニュウ</t>
    </rPh>
    <rPh sb="7" eb="8">
      <t>ガク</t>
    </rPh>
    <rPh sb="10" eb="12">
      <t>マンエン</t>
    </rPh>
    <phoneticPr fontId="2"/>
  </si>
  <si>
    <t>売場面積
（㎡）</t>
    <rPh sb="0" eb="2">
      <t>ウリバ</t>
    </rPh>
    <rPh sb="2" eb="4">
      <t>メンセキ</t>
    </rPh>
    <phoneticPr fontId="2"/>
  </si>
  <si>
    <t>　　総　　　　　計</t>
    <rPh sb="2" eb="3">
      <t>フサ</t>
    </rPh>
    <rPh sb="8" eb="9">
      <t>ケイ</t>
    </rPh>
    <phoneticPr fontId="2"/>
  </si>
  <si>
    <t>　　卸　売　業　計</t>
    <rPh sb="2" eb="3">
      <t>オロシ</t>
    </rPh>
    <rPh sb="4" eb="5">
      <t>バイ</t>
    </rPh>
    <rPh sb="6" eb="7">
      <t>ギョウ</t>
    </rPh>
    <rPh sb="8" eb="9">
      <t>ケイ</t>
    </rPh>
    <phoneticPr fontId="2"/>
  </si>
  <si>
    <t>　　小　売　業　計</t>
    <rPh sb="2" eb="3">
      <t>ショウ</t>
    </rPh>
    <rPh sb="4" eb="5">
      <t>バイ</t>
    </rPh>
    <rPh sb="6" eb="7">
      <t>ギョウ</t>
    </rPh>
    <rPh sb="8" eb="9">
      <t>ケイ</t>
    </rPh>
    <phoneticPr fontId="2"/>
  </si>
  <si>
    <t>579　その他の飲食料品</t>
    <rPh sb="6" eb="7">
      <t>タ</t>
    </rPh>
    <rPh sb="8" eb="10">
      <t>インショク</t>
    </rPh>
    <rPh sb="10" eb="11">
      <t>リョウ</t>
    </rPh>
    <rPh sb="11" eb="12">
      <t>ヒン</t>
    </rPh>
    <phoneticPr fontId="2"/>
  </si>
  <si>
    <t>609　他に分類されない</t>
    <rPh sb="4" eb="5">
      <t>タ</t>
    </rPh>
    <rPh sb="6" eb="8">
      <t>ブンルイ</t>
    </rPh>
    <phoneticPr fontId="2"/>
  </si>
  <si>
    <t>[７]　運  輸　・　通  信</t>
    <rPh sb="4" eb="5">
      <t>ウン</t>
    </rPh>
    <rPh sb="7" eb="8">
      <t>ユ</t>
    </rPh>
    <rPh sb="11" eb="12">
      <t>ツウ</t>
    </rPh>
    <rPh sb="14" eb="15">
      <t>シン</t>
    </rPh>
    <phoneticPr fontId="2"/>
  </si>
  <si>
    <t>1　市営バス輸送人員の推移</t>
    <rPh sb="2" eb="4">
      <t>シエイ</t>
    </rPh>
    <rPh sb="6" eb="8">
      <t>ユソウ</t>
    </rPh>
    <rPh sb="8" eb="10">
      <t>ジンイン</t>
    </rPh>
    <rPh sb="11" eb="13">
      <t>スイイ</t>
    </rPh>
    <phoneticPr fontId="2"/>
  </si>
  <si>
    <t>単位：人</t>
    <rPh sb="0" eb="2">
      <t>タンイ</t>
    </rPh>
    <rPh sb="3" eb="4">
      <t>ヒト</t>
    </rPh>
    <phoneticPr fontId="2"/>
  </si>
  <si>
    <t>年度</t>
    <rPh sb="0" eb="2">
      <t>ネンド</t>
    </rPh>
    <phoneticPr fontId="2"/>
  </si>
  <si>
    <t>大田原市内循環線</t>
    <rPh sb="0" eb="5">
      <t>オオタワラシナイ</t>
    </rPh>
    <rPh sb="5" eb="7">
      <t>ジュンカン</t>
    </rPh>
    <rPh sb="7" eb="8">
      <t>セン</t>
    </rPh>
    <phoneticPr fontId="2"/>
  </si>
  <si>
    <t>大人</t>
    <rPh sb="0" eb="2">
      <t>オトナ</t>
    </rPh>
    <phoneticPr fontId="2"/>
  </si>
  <si>
    <t>学生</t>
    <rPh sb="0" eb="2">
      <t>ガクセイ</t>
    </rPh>
    <phoneticPr fontId="2"/>
  </si>
  <si>
    <t>小学生</t>
    <rPh sb="0" eb="3">
      <t>ショウガクセイ</t>
    </rPh>
    <phoneticPr fontId="2"/>
  </si>
  <si>
    <t>両郷線</t>
    <rPh sb="0" eb="2">
      <t>リョウゴウ</t>
    </rPh>
    <rPh sb="2" eb="3">
      <t>セン</t>
    </rPh>
    <phoneticPr fontId="2"/>
  </si>
  <si>
    <t>須賀川線</t>
    <rPh sb="0" eb="3">
      <t>スカガワ</t>
    </rPh>
    <rPh sb="3" eb="4">
      <t>セン</t>
    </rPh>
    <phoneticPr fontId="2"/>
  </si>
  <si>
    <t>南方線</t>
    <rPh sb="0" eb="2">
      <t>ナンポウ</t>
    </rPh>
    <rPh sb="2" eb="3">
      <t>セン</t>
    </rPh>
    <phoneticPr fontId="2"/>
  </si>
  <si>
    <t>急行福祉大線</t>
    <rPh sb="0" eb="2">
      <t>キュウコウ</t>
    </rPh>
    <rPh sb="2" eb="5">
      <t>フクシダイ</t>
    </rPh>
    <rPh sb="5" eb="6">
      <t>セン</t>
    </rPh>
    <phoneticPr fontId="2"/>
  </si>
  <si>
    <t>片田線</t>
    <rPh sb="0" eb="2">
      <t>カタタ</t>
    </rPh>
    <rPh sb="2" eb="3">
      <t>セン</t>
    </rPh>
    <phoneticPr fontId="2"/>
  </si>
  <si>
    <t>寒井・桧木沢方面循環線</t>
    <rPh sb="0" eb="2">
      <t>サブイ</t>
    </rPh>
    <rPh sb="3" eb="6">
      <t>ヒノキザワ</t>
    </rPh>
    <rPh sb="6" eb="8">
      <t>ホウメン</t>
    </rPh>
    <rPh sb="8" eb="10">
      <t>ジュンカン</t>
    </rPh>
    <rPh sb="10" eb="11">
      <t>セン</t>
    </rPh>
    <phoneticPr fontId="2"/>
  </si>
  <si>
    <t>資料：生活環境課</t>
    <phoneticPr fontId="2"/>
  </si>
  <si>
    <t>乗　　　　　車　　　　　人　　　　　員</t>
    <rPh sb="0" eb="1">
      <t>ジョウ</t>
    </rPh>
    <rPh sb="6" eb="7">
      <t>シャ</t>
    </rPh>
    <rPh sb="12" eb="13">
      <t>ニン</t>
    </rPh>
    <rPh sb="18" eb="19">
      <t>イン</t>
    </rPh>
    <phoneticPr fontId="2"/>
  </si>
  <si>
    <t>西那須野駅</t>
    <rPh sb="0" eb="4">
      <t>ニシナスノ</t>
    </rPh>
    <rPh sb="4" eb="5">
      <t>エキ</t>
    </rPh>
    <phoneticPr fontId="2"/>
  </si>
  <si>
    <t>　大田原</t>
    <rPh sb="1" eb="4">
      <t>オオタワラ</t>
    </rPh>
    <phoneticPr fontId="2"/>
  </si>
  <si>
    <t>国際医療</t>
    <rPh sb="0" eb="2">
      <t>コクサイ</t>
    </rPh>
    <rPh sb="2" eb="4">
      <t>イリョウ</t>
    </rPh>
    <phoneticPr fontId="2"/>
  </si>
  <si>
    <t>　　馬頭線</t>
    <rPh sb="2" eb="3">
      <t>バ</t>
    </rPh>
    <rPh sb="3" eb="4">
      <t>トウ</t>
    </rPh>
    <rPh sb="4" eb="5">
      <t>セン</t>
    </rPh>
    <phoneticPr fontId="2"/>
  </si>
  <si>
    <t>黒羽線</t>
    <rPh sb="0" eb="2">
      <t>クロバネ</t>
    </rPh>
    <rPh sb="2" eb="3">
      <t>セン</t>
    </rPh>
    <phoneticPr fontId="2"/>
  </si>
  <si>
    <t>西那須野線</t>
    <rPh sb="0" eb="1">
      <t>ニシ</t>
    </rPh>
    <rPh sb="1" eb="4">
      <t>ナスノ</t>
    </rPh>
    <rPh sb="4" eb="5">
      <t>セン</t>
    </rPh>
    <phoneticPr fontId="2"/>
  </si>
  <si>
    <t>大田原女子校</t>
    <rPh sb="0" eb="3">
      <t>オオタワラ</t>
    </rPh>
    <rPh sb="3" eb="6">
      <t>ジョシコウ</t>
    </rPh>
    <phoneticPr fontId="2"/>
  </si>
  <si>
    <t>福祉大学</t>
    <rPh sb="0" eb="2">
      <t>フクシ</t>
    </rPh>
    <rPh sb="2" eb="4">
      <t>ダイガク</t>
    </rPh>
    <phoneticPr fontId="2"/>
  </si>
  <si>
    <t>小川線</t>
    <rPh sb="0" eb="2">
      <t>オガワ</t>
    </rPh>
    <rPh sb="2" eb="3">
      <t>セン</t>
    </rPh>
    <phoneticPr fontId="2"/>
  </si>
  <si>
    <t>資料：東野交通㈱</t>
    <phoneticPr fontId="2"/>
  </si>
  <si>
    <t>単位：台</t>
    <rPh sb="0" eb="2">
      <t>タンイ</t>
    </rPh>
    <rPh sb="3" eb="4">
      <t>ダイ</t>
    </rPh>
    <phoneticPr fontId="2"/>
  </si>
  <si>
    <t>自動車総数</t>
    <rPh sb="0" eb="3">
      <t>ジドウシャ</t>
    </rPh>
    <rPh sb="3" eb="4">
      <t>フサ</t>
    </rPh>
    <rPh sb="4" eb="5">
      <t>カズ</t>
    </rPh>
    <phoneticPr fontId="2"/>
  </si>
  <si>
    <t>乗用車</t>
    <rPh sb="0" eb="3">
      <t>ジョウヨウシャ</t>
    </rPh>
    <phoneticPr fontId="2"/>
  </si>
  <si>
    <t>乗　合　　自動車</t>
    <rPh sb="0" eb="1">
      <t>ジョウ</t>
    </rPh>
    <rPh sb="2" eb="3">
      <t>ゴウ</t>
    </rPh>
    <rPh sb="5" eb="8">
      <t>ジドウシャ</t>
    </rPh>
    <phoneticPr fontId="2"/>
  </si>
  <si>
    <t>特殊用途</t>
    <rPh sb="0" eb="2">
      <t>トクシュ</t>
    </rPh>
    <rPh sb="2" eb="4">
      <t>ヨウト</t>
    </rPh>
    <phoneticPr fontId="2"/>
  </si>
  <si>
    <t>大型特殊</t>
    <rPh sb="0" eb="2">
      <t>オオガタ</t>
    </rPh>
    <rPh sb="2" eb="4">
      <t>トクシュ</t>
    </rPh>
    <phoneticPr fontId="2"/>
  </si>
  <si>
    <t>普通</t>
    <rPh sb="0" eb="2">
      <t>フツウ</t>
    </rPh>
    <phoneticPr fontId="2"/>
  </si>
  <si>
    <t>小型車</t>
    <rPh sb="0" eb="3">
      <t>コガタシャ</t>
    </rPh>
    <phoneticPr fontId="2"/>
  </si>
  <si>
    <t>軽四輪車</t>
    <rPh sb="0" eb="1">
      <t>ケイ</t>
    </rPh>
    <rPh sb="1" eb="3">
      <t>ヨンリン</t>
    </rPh>
    <rPh sb="3" eb="4">
      <t>シャ</t>
    </rPh>
    <phoneticPr fontId="2"/>
  </si>
  <si>
    <t>貨物車</t>
    <rPh sb="0" eb="1">
      <t>カ</t>
    </rPh>
    <rPh sb="1" eb="2">
      <t>ブツ</t>
    </rPh>
    <rPh sb="2" eb="3">
      <t>クルマ</t>
    </rPh>
    <phoneticPr fontId="2"/>
  </si>
  <si>
    <t>二輪車</t>
    <rPh sb="0" eb="1">
      <t>ニ</t>
    </rPh>
    <rPh sb="1" eb="2">
      <t>リン</t>
    </rPh>
    <rPh sb="2" eb="3">
      <t>クルマ</t>
    </rPh>
    <phoneticPr fontId="2"/>
  </si>
  <si>
    <t>他</t>
    <rPh sb="0" eb="1">
      <t>ホカ</t>
    </rPh>
    <phoneticPr fontId="2"/>
  </si>
  <si>
    <t>軽二輪車</t>
    <rPh sb="0" eb="1">
      <t>ケイ</t>
    </rPh>
    <rPh sb="1" eb="2">
      <t>ニ</t>
    </rPh>
    <rPh sb="2" eb="3">
      <t>リン</t>
    </rPh>
    <rPh sb="3" eb="4">
      <t>シャ</t>
    </rPh>
    <phoneticPr fontId="2"/>
  </si>
  <si>
    <t>二輪小型車</t>
    <rPh sb="0" eb="2">
      <t>ニリン</t>
    </rPh>
    <rPh sb="2" eb="5">
      <t>コガタシャ</t>
    </rPh>
    <phoneticPr fontId="2"/>
  </si>
  <si>
    <t>原動機付自転車</t>
    <rPh sb="0" eb="3">
      <t>ゲンドウキ</t>
    </rPh>
    <rPh sb="3" eb="4">
      <t>ツキ</t>
    </rPh>
    <rPh sb="4" eb="7">
      <t>ジテンシャ</t>
    </rPh>
    <phoneticPr fontId="2"/>
  </si>
  <si>
    <t>小型特殊</t>
    <rPh sb="0" eb="2">
      <t>コガタ</t>
    </rPh>
    <rPh sb="2" eb="4">
      <t>トクシュ</t>
    </rPh>
    <phoneticPr fontId="2"/>
  </si>
  <si>
    <t>50cc以下</t>
    <rPh sb="4" eb="6">
      <t>イカ</t>
    </rPh>
    <phoneticPr fontId="2"/>
  </si>
  <si>
    <t>50ccを超え</t>
    <rPh sb="5" eb="6">
      <t>コ</t>
    </rPh>
    <phoneticPr fontId="2"/>
  </si>
  <si>
    <t>90ccを超え</t>
    <rPh sb="5" eb="6">
      <t>コ</t>
    </rPh>
    <phoneticPr fontId="2"/>
  </si>
  <si>
    <t>農耕車</t>
    <rPh sb="0" eb="2">
      <t>ノウコウ</t>
    </rPh>
    <rPh sb="2" eb="3">
      <t>グルマ</t>
    </rPh>
    <phoneticPr fontId="2"/>
  </si>
  <si>
    <t>90cc以下</t>
    <rPh sb="4" eb="6">
      <t>イカ</t>
    </rPh>
    <phoneticPr fontId="2"/>
  </si>
  <si>
    <t>125cc以下</t>
    <rPh sb="5" eb="7">
      <t>イカ</t>
    </rPh>
    <phoneticPr fontId="2"/>
  </si>
  <si>
    <t>資料：税務課</t>
    <rPh sb="0" eb="2">
      <t>シリョウ</t>
    </rPh>
    <rPh sb="3" eb="6">
      <t>ゼイムカ</t>
    </rPh>
    <phoneticPr fontId="2"/>
  </si>
  <si>
    <t>加入電話</t>
    <rPh sb="0" eb="2">
      <t>カニュウ</t>
    </rPh>
    <rPh sb="2" eb="4">
      <t>デンワ</t>
    </rPh>
    <phoneticPr fontId="2"/>
  </si>
  <si>
    <t>公衆電話</t>
    <rPh sb="0" eb="2">
      <t>コウシュウ</t>
    </rPh>
    <rPh sb="2" eb="4">
      <t>デンワ</t>
    </rPh>
    <phoneticPr fontId="2"/>
  </si>
  <si>
    <t>住宅用</t>
    <rPh sb="0" eb="3">
      <t>ジュウタクヨウ</t>
    </rPh>
    <phoneticPr fontId="2"/>
  </si>
  <si>
    <t>事務用</t>
    <rPh sb="0" eb="3">
      <t>ジムヨウ</t>
    </rPh>
    <phoneticPr fontId="2"/>
  </si>
  <si>
    <t>資料：NTT東日本栃木支店</t>
    <rPh sb="0" eb="2">
      <t>シリョウ</t>
    </rPh>
    <rPh sb="6" eb="7">
      <t>ヒガシ</t>
    </rPh>
    <rPh sb="7" eb="9">
      <t>ニホン</t>
    </rPh>
    <rPh sb="9" eb="11">
      <t>トチギ</t>
    </rPh>
    <rPh sb="11" eb="13">
      <t>シテン</t>
    </rPh>
    <phoneticPr fontId="2"/>
  </si>
  <si>
    <t>[８]　電  気　・　水  道</t>
    <rPh sb="4" eb="5">
      <t>デン</t>
    </rPh>
    <rPh sb="7" eb="8">
      <t>キ</t>
    </rPh>
    <rPh sb="11" eb="12">
      <t>スイ</t>
    </rPh>
    <rPh sb="14" eb="15">
      <t>ドウ</t>
    </rPh>
    <phoneticPr fontId="2"/>
  </si>
  <si>
    <t>契約口数</t>
    <rPh sb="0" eb="2">
      <t>ケイヤク</t>
    </rPh>
    <rPh sb="2" eb="3">
      <t>クチ</t>
    </rPh>
    <rPh sb="3" eb="4">
      <t>スウ</t>
    </rPh>
    <phoneticPr fontId="2"/>
  </si>
  <si>
    <t>総量</t>
    <rPh sb="0" eb="2">
      <t>ソウリョウ</t>
    </rPh>
    <phoneticPr fontId="2"/>
  </si>
  <si>
    <t>定額電灯</t>
    <rPh sb="0" eb="2">
      <t>テイガク</t>
    </rPh>
    <rPh sb="2" eb="4">
      <t>デントウ</t>
    </rPh>
    <phoneticPr fontId="2"/>
  </si>
  <si>
    <t>従量電灯</t>
    <rPh sb="0" eb="2">
      <t>ジュウリョウ</t>
    </rPh>
    <rPh sb="2" eb="4">
      <t>デントウ</t>
    </rPh>
    <phoneticPr fontId="2"/>
  </si>
  <si>
    <t>時間帯別
電灯</t>
    <rPh sb="0" eb="2">
      <t>ジカン</t>
    </rPh>
    <rPh sb="2" eb="3">
      <t>オビ</t>
    </rPh>
    <rPh sb="3" eb="4">
      <t>ベツ</t>
    </rPh>
    <rPh sb="5" eb="7">
      <t>デントウ</t>
    </rPh>
    <phoneticPr fontId="2"/>
  </si>
  <si>
    <t>Ａ・Ｂ</t>
    <phoneticPr fontId="2"/>
  </si>
  <si>
    <t>Ｃ</t>
    <phoneticPr fontId="2"/>
  </si>
  <si>
    <t>総　量</t>
    <rPh sb="0" eb="1">
      <t>フサ</t>
    </rPh>
    <rPh sb="2" eb="3">
      <t>リョウ</t>
    </rPh>
    <phoneticPr fontId="2"/>
  </si>
  <si>
    <t>業務用
電力</t>
    <rPh sb="0" eb="3">
      <t>ギョウムヨウ</t>
    </rPh>
    <rPh sb="4" eb="6">
      <t>デンリョク</t>
    </rPh>
    <phoneticPr fontId="2"/>
  </si>
  <si>
    <t>低圧電力</t>
    <rPh sb="0" eb="2">
      <t>テイアツ</t>
    </rPh>
    <rPh sb="2" eb="4">
      <t>デンリョク</t>
    </rPh>
    <phoneticPr fontId="2"/>
  </si>
  <si>
    <t xml:space="preserve">高圧Ａ　　 </t>
    <rPh sb="0" eb="2">
      <t>コウアツ</t>
    </rPh>
    <phoneticPr fontId="2"/>
  </si>
  <si>
    <t xml:space="preserve">高圧Ｂ </t>
    <rPh sb="0" eb="2">
      <t>コウアツ</t>
    </rPh>
    <phoneticPr fontId="2"/>
  </si>
  <si>
    <t>その他
電力</t>
    <rPh sb="2" eb="3">
      <t>タ</t>
    </rPh>
    <rPh sb="4" eb="6">
      <t>デンリョク</t>
    </rPh>
    <phoneticPr fontId="2"/>
  </si>
  <si>
    <t>給　水　　　　人　口</t>
    <rPh sb="0" eb="1">
      <t>キュウ</t>
    </rPh>
    <rPh sb="2" eb="3">
      <t>ミズ</t>
    </rPh>
    <rPh sb="7" eb="8">
      <t>ヒト</t>
    </rPh>
    <rPh sb="9" eb="10">
      <t>クチ</t>
    </rPh>
    <phoneticPr fontId="2"/>
  </si>
  <si>
    <t>給　水　　　　世　帯</t>
    <rPh sb="0" eb="1">
      <t>キュウ</t>
    </rPh>
    <rPh sb="2" eb="3">
      <t>ミズ</t>
    </rPh>
    <rPh sb="7" eb="8">
      <t>セ</t>
    </rPh>
    <rPh sb="9" eb="10">
      <t>タイ</t>
    </rPh>
    <phoneticPr fontId="2"/>
  </si>
  <si>
    <t>年　間　　　　配水量</t>
    <rPh sb="0" eb="1">
      <t>ネン</t>
    </rPh>
    <rPh sb="2" eb="3">
      <t>カン</t>
    </rPh>
    <rPh sb="7" eb="9">
      <t>ハイスイ</t>
    </rPh>
    <rPh sb="9" eb="10">
      <t>リョウ</t>
    </rPh>
    <phoneticPr fontId="2"/>
  </si>
  <si>
    <t>合計</t>
    <rPh sb="0" eb="2">
      <t>ゴウケイ</t>
    </rPh>
    <phoneticPr fontId="2"/>
  </si>
  <si>
    <t>生活用</t>
    <rPh sb="0" eb="3">
      <t>セイカツヨウ</t>
    </rPh>
    <phoneticPr fontId="2"/>
  </si>
  <si>
    <t>営　業</t>
    <rPh sb="0" eb="1">
      <t>エイ</t>
    </rPh>
    <rPh sb="2" eb="3">
      <t>ギョウ</t>
    </rPh>
    <phoneticPr fontId="2"/>
  </si>
  <si>
    <t>工場用</t>
    <rPh sb="0" eb="3">
      <t>コウバヨウ</t>
    </rPh>
    <phoneticPr fontId="2"/>
  </si>
  <si>
    <t>平　均</t>
    <rPh sb="0" eb="1">
      <t>ヒラ</t>
    </rPh>
    <rPh sb="2" eb="3">
      <t>ヒトシ</t>
    </rPh>
    <phoneticPr fontId="2"/>
  </si>
  <si>
    <t>資料：水道課</t>
    <phoneticPr fontId="2"/>
  </si>
  <si>
    <t>水洗化</t>
    <rPh sb="0" eb="3">
      <t>スイセンカ</t>
    </rPh>
    <phoneticPr fontId="2"/>
  </si>
  <si>
    <t>黒　羽</t>
    <rPh sb="0" eb="1">
      <t>クロ</t>
    </rPh>
    <rPh sb="2" eb="3">
      <t>ハ</t>
    </rPh>
    <phoneticPr fontId="2"/>
  </si>
  <si>
    <t>資料：下水道課</t>
    <rPh sb="0" eb="2">
      <t>シリョウ</t>
    </rPh>
    <rPh sb="3" eb="6">
      <t>ゲスイドウ</t>
    </rPh>
    <rPh sb="6" eb="7">
      <t>カ</t>
    </rPh>
    <phoneticPr fontId="2"/>
  </si>
  <si>
    <t>[９]　住　宅　・　建　設</t>
    <phoneticPr fontId="2"/>
  </si>
  <si>
    <t>1　所有者別家屋棟数及び床面積の推移</t>
    <rPh sb="2" eb="5">
      <t>ショユウシャ</t>
    </rPh>
    <rPh sb="5" eb="6">
      <t>ベツ</t>
    </rPh>
    <rPh sb="6" eb="8">
      <t>カオク</t>
    </rPh>
    <rPh sb="8" eb="9">
      <t>トウ</t>
    </rPh>
    <rPh sb="9" eb="10">
      <t>スウ</t>
    </rPh>
    <rPh sb="10" eb="11">
      <t>オヨ</t>
    </rPh>
    <rPh sb="12" eb="13">
      <t>ユカ</t>
    </rPh>
    <rPh sb="13" eb="15">
      <t>メンセキ</t>
    </rPh>
    <rPh sb="16" eb="18">
      <t>スイイ</t>
    </rPh>
    <phoneticPr fontId="2"/>
  </si>
  <si>
    <t>単位：棟、㎡</t>
    <phoneticPr fontId="2"/>
  </si>
  <si>
    <t>棟数</t>
    <rPh sb="0" eb="1">
      <t>ムネ</t>
    </rPh>
    <rPh sb="1" eb="2">
      <t>スウ</t>
    </rPh>
    <phoneticPr fontId="2"/>
  </si>
  <si>
    <t>床面積</t>
    <rPh sb="0" eb="1">
      <t>ユカ</t>
    </rPh>
    <rPh sb="1" eb="3">
      <t>メンセキ</t>
    </rPh>
    <phoneticPr fontId="2"/>
  </si>
  <si>
    <t>個人所有</t>
    <rPh sb="0" eb="2">
      <t>コジン</t>
    </rPh>
    <rPh sb="2" eb="4">
      <t>ショユウ</t>
    </rPh>
    <phoneticPr fontId="2"/>
  </si>
  <si>
    <t>法人所有</t>
    <rPh sb="0" eb="2">
      <t>ホウジン</t>
    </rPh>
    <rPh sb="2" eb="4">
      <t>ショユウ</t>
    </rPh>
    <phoneticPr fontId="2"/>
  </si>
  <si>
    <t>木造家屋</t>
    <rPh sb="0" eb="2">
      <t>モクゾウ</t>
    </rPh>
    <rPh sb="2" eb="4">
      <t>カオク</t>
    </rPh>
    <phoneticPr fontId="2"/>
  </si>
  <si>
    <t>非木造家屋</t>
    <rPh sb="0" eb="1">
      <t>ヒ</t>
    </rPh>
    <rPh sb="1" eb="3">
      <t>モクゾウ</t>
    </rPh>
    <rPh sb="3" eb="5">
      <t>カオク</t>
    </rPh>
    <phoneticPr fontId="2"/>
  </si>
  <si>
    <t xml:space="preserve">法人所有 </t>
    <rPh sb="0" eb="1">
      <t>ホウ</t>
    </rPh>
    <rPh sb="1" eb="2">
      <t>ヒト</t>
    </rPh>
    <rPh sb="2" eb="4">
      <t>ショユウ</t>
    </rPh>
    <phoneticPr fontId="2"/>
  </si>
  <si>
    <t>床面積</t>
    <rPh sb="0" eb="3">
      <t>ユカメンセキ</t>
    </rPh>
    <phoneticPr fontId="2"/>
  </si>
  <si>
    <t>資料：税務課</t>
    <phoneticPr fontId="2"/>
  </si>
  <si>
    <t>2　木造家屋棟数及び床面積の推移</t>
    <rPh sb="2" eb="4">
      <t>モクゾウ</t>
    </rPh>
    <rPh sb="4" eb="6">
      <t>カオク</t>
    </rPh>
    <rPh sb="6" eb="7">
      <t>トウ</t>
    </rPh>
    <rPh sb="7" eb="8">
      <t>スウ</t>
    </rPh>
    <rPh sb="8" eb="9">
      <t>オヨ</t>
    </rPh>
    <rPh sb="10" eb="13">
      <t>ユカメンセキ</t>
    </rPh>
    <rPh sb="14" eb="16">
      <t>スイイ</t>
    </rPh>
    <phoneticPr fontId="2"/>
  </si>
  <si>
    <t>専用住宅</t>
    <rPh sb="0" eb="2">
      <t>センヨウ</t>
    </rPh>
    <rPh sb="2" eb="4">
      <t>ジュウタク</t>
    </rPh>
    <phoneticPr fontId="2"/>
  </si>
  <si>
    <t>共同住宅・寄宿舎</t>
    <rPh sb="0" eb="2">
      <t>キョウドウ</t>
    </rPh>
    <rPh sb="2" eb="4">
      <t>ジュウタク</t>
    </rPh>
    <rPh sb="5" eb="8">
      <t>キシュクシャ</t>
    </rPh>
    <phoneticPr fontId="2"/>
  </si>
  <si>
    <t>併用住宅</t>
    <rPh sb="0" eb="2">
      <t>ヘイヨウ</t>
    </rPh>
    <rPh sb="2" eb="4">
      <t>ジュウタク</t>
    </rPh>
    <phoneticPr fontId="2"/>
  </si>
  <si>
    <t>棟数</t>
    <rPh sb="0" eb="1">
      <t>トウ</t>
    </rPh>
    <rPh sb="1" eb="2">
      <t>スウ</t>
    </rPh>
    <phoneticPr fontId="2"/>
  </si>
  <si>
    <t>工場・倉庫</t>
    <rPh sb="0" eb="2">
      <t>コウジョウ</t>
    </rPh>
    <rPh sb="3" eb="5">
      <t>ソウコ</t>
    </rPh>
    <phoneticPr fontId="2"/>
  </si>
  <si>
    <t>土蔵</t>
    <rPh sb="0" eb="1">
      <t>ツチ</t>
    </rPh>
    <rPh sb="1" eb="2">
      <t>クラ</t>
    </rPh>
    <phoneticPr fontId="2"/>
  </si>
  <si>
    <t>農家住宅</t>
    <rPh sb="0" eb="2">
      <t>ノウカ</t>
    </rPh>
    <rPh sb="2" eb="4">
      <t>ジュウタク</t>
    </rPh>
    <phoneticPr fontId="2"/>
  </si>
  <si>
    <t>事務所・銀行・店舗</t>
    <rPh sb="0" eb="2">
      <t>ジム</t>
    </rPh>
    <rPh sb="2" eb="3">
      <t>ショ</t>
    </rPh>
    <rPh sb="4" eb="6">
      <t>ギンコウ</t>
    </rPh>
    <rPh sb="7" eb="9">
      <t>テンポ</t>
    </rPh>
    <phoneticPr fontId="2"/>
  </si>
  <si>
    <t>劇場・病院</t>
    <rPh sb="0" eb="2">
      <t>ゲキジョウ</t>
    </rPh>
    <rPh sb="3" eb="5">
      <t>ビョウイン</t>
    </rPh>
    <phoneticPr fontId="2"/>
  </si>
  <si>
    <t>公衆浴場</t>
    <rPh sb="0" eb="2">
      <t>コウシュウ</t>
    </rPh>
    <rPh sb="2" eb="4">
      <t>ヨクジョウ</t>
    </rPh>
    <phoneticPr fontId="2"/>
  </si>
  <si>
    <t>3　非木造家屋棟数及び床面積の推移</t>
    <rPh sb="2" eb="3">
      <t>ヒ</t>
    </rPh>
    <rPh sb="3" eb="5">
      <t>モクゾウ</t>
    </rPh>
    <rPh sb="5" eb="7">
      <t>カオク</t>
    </rPh>
    <rPh sb="7" eb="8">
      <t>トウ</t>
    </rPh>
    <rPh sb="8" eb="9">
      <t>スウ</t>
    </rPh>
    <rPh sb="9" eb="10">
      <t>オヨ</t>
    </rPh>
    <rPh sb="11" eb="14">
      <t>ユカメンセキ</t>
    </rPh>
    <rPh sb="15" eb="17">
      <t>スイイ</t>
    </rPh>
    <phoneticPr fontId="2"/>
  </si>
  <si>
    <t>住宅・アパート</t>
    <rPh sb="0" eb="2">
      <t>ジュウタク</t>
    </rPh>
    <phoneticPr fontId="2"/>
  </si>
  <si>
    <t>ホテル・病院</t>
    <rPh sb="4" eb="6">
      <t>ビョウイン</t>
    </rPh>
    <phoneticPr fontId="2"/>
  </si>
  <si>
    <t>工場・倉庫・市場</t>
    <rPh sb="0" eb="2">
      <t>コウジョウ</t>
    </rPh>
    <rPh sb="3" eb="5">
      <t>ソウコ</t>
    </rPh>
    <rPh sb="6" eb="8">
      <t>シジョウ</t>
    </rPh>
    <phoneticPr fontId="2"/>
  </si>
  <si>
    <t>4　居住世帯の有無別住宅数及び人が居住する住宅以外の建物数の推移</t>
    <rPh sb="2" eb="4">
      <t>キョジュウ</t>
    </rPh>
    <rPh sb="4" eb="6">
      <t>セタイ</t>
    </rPh>
    <rPh sb="7" eb="9">
      <t>ウム</t>
    </rPh>
    <rPh sb="9" eb="10">
      <t>ベツ</t>
    </rPh>
    <rPh sb="10" eb="12">
      <t>ジュウタク</t>
    </rPh>
    <rPh sb="12" eb="13">
      <t>スウ</t>
    </rPh>
    <rPh sb="13" eb="14">
      <t>オヨ</t>
    </rPh>
    <rPh sb="15" eb="16">
      <t>ヒト</t>
    </rPh>
    <rPh sb="17" eb="19">
      <t>キョジュウ</t>
    </rPh>
    <rPh sb="21" eb="23">
      <t>ジュウタク</t>
    </rPh>
    <rPh sb="23" eb="25">
      <t>イガイ</t>
    </rPh>
    <rPh sb="26" eb="28">
      <t>タテモノ</t>
    </rPh>
    <rPh sb="28" eb="29">
      <t>スウ</t>
    </rPh>
    <rPh sb="30" eb="32">
      <t>スイイ</t>
    </rPh>
    <phoneticPr fontId="2"/>
  </si>
  <si>
    <t>単位：棟</t>
    <phoneticPr fontId="2"/>
  </si>
  <si>
    <t>住　　　　　　　宅　　　　　　数</t>
    <rPh sb="0" eb="1">
      <t>ジュウ</t>
    </rPh>
    <rPh sb="8" eb="9">
      <t>タク</t>
    </rPh>
    <rPh sb="15" eb="16">
      <t>スウ</t>
    </rPh>
    <phoneticPr fontId="2"/>
  </si>
  <si>
    <t>人が居住する住宅以外の建物数</t>
    <phoneticPr fontId="2"/>
  </si>
  <si>
    <t>居住世帯あり</t>
    <rPh sb="0" eb="2">
      <t>キョジュウ</t>
    </rPh>
    <rPh sb="2" eb="4">
      <t>セタイ</t>
    </rPh>
    <phoneticPr fontId="2"/>
  </si>
  <si>
    <t>居住世帯なし</t>
    <rPh sb="0" eb="2">
      <t>キョジュウ</t>
    </rPh>
    <rPh sb="2" eb="4">
      <t>セタイ</t>
    </rPh>
    <phoneticPr fontId="2"/>
  </si>
  <si>
    <t>同居世帯
なし</t>
    <rPh sb="0" eb="2">
      <t>ドウキョ</t>
    </rPh>
    <rPh sb="2" eb="4">
      <t>セタイ</t>
    </rPh>
    <phoneticPr fontId="2"/>
  </si>
  <si>
    <t>同居世帯
あり</t>
    <rPh sb="0" eb="2">
      <t>ドウキョ</t>
    </rPh>
    <rPh sb="2" eb="4">
      <t>セタイ</t>
    </rPh>
    <phoneticPr fontId="2"/>
  </si>
  <si>
    <t>一時現在者
のみ</t>
    <rPh sb="0" eb="2">
      <t>イチジ</t>
    </rPh>
    <rPh sb="2" eb="4">
      <t>ゲンザイ</t>
    </rPh>
    <rPh sb="4" eb="5">
      <t>シャ</t>
    </rPh>
    <phoneticPr fontId="2"/>
  </si>
  <si>
    <t>空き家</t>
    <rPh sb="0" eb="1">
      <t>ア</t>
    </rPh>
    <rPh sb="2" eb="3">
      <t>ヤ</t>
    </rPh>
    <phoneticPr fontId="2"/>
  </si>
  <si>
    <t>建設中</t>
    <rPh sb="0" eb="3">
      <t>ケンセツチュウ</t>
    </rPh>
    <phoneticPr fontId="2"/>
  </si>
  <si>
    <t>資料：住宅・土地統計調査</t>
    <phoneticPr fontId="2"/>
  </si>
  <si>
    <t>5　家屋種類別建築確認申請受付状況の推移</t>
    <rPh sb="2" eb="4">
      <t>カオク</t>
    </rPh>
    <rPh sb="4" eb="6">
      <t>シュルイ</t>
    </rPh>
    <rPh sb="6" eb="7">
      <t>ベツ</t>
    </rPh>
    <rPh sb="7" eb="9">
      <t>ケンチク</t>
    </rPh>
    <rPh sb="9" eb="11">
      <t>カクニン</t>
    </rPh>
    <rPh sb="11" eb="13">
      <t>シンセイ</t>
    </rPh>
    <rPh sb="13" eb="14">
      <t>ウ</t>
    </rPh>
    <rPh sb="14" eb="15">
      <t>ツ</t>
    </rPh>
    <rPh sb="15" eb="17">
      <t>ジョウキョウ</t>
    </rPh>
    <rPh sb="18" eb="20">
      <t>スイイ</t>
    </rPh>
    <phoneticPr fontId="2"/>
  </si>
  <si>
    <t>単位：件</t>
    <phoneticPr fontId="2"/>
  </si>
  <si>
    <t>寄宿舎及び共同住宅</t>
    <rPh sb="0" eb="3">
      <t>キシュクシャ</t>
    </rPh>
    <rPh sb="3" eb="4">
      <t>オヨ</t>
    </rPh>
    <rPh sb="5" eb="7">
      <t>キョウドウ</t>
    </rPh>
    <rPh sb="7" eb="9">
      <t>ジュウタク</t>
    </rPh>
    <phoneticPr fontId="2"/>
  </si>
  <si>
    <t>新築</t>
    <rPh sb="0" eb="2">
      <t>シンチク</t>
    </rPh>
    <phoneticPr fontId="2"/>
  </si>
  <si>
    <t>増改築</t>
    <rPh sb="0" eb="3">
      <t>ゾウカイチク</t>
    </rPh>
    <phoneticPr fontId="2"/>
  </si>
  <si>
    <t>工場</t>
    <rPh sb="0" eb="2">
      <t>コウジョウ</t>
    </rPh>
    <phoneticPr fontId="2"/>
  </si>
  <si>
    <t>資料：建築指導課</t>
    <phoneticPr fontId="2"/>
  </si>
  <si>
    <t>6　住宅の種類・構造・建築の時期別住宅数</t>
    <rPh sb="2" eb="4">
      <t>ジュウタク</t>
    </rPh>
    <rPh sb="5" eb="7">
      <t>シュルイ</t>
    </rPh>
    <rPh sb="8" eb="10">
      <t>コウゾウ</t>
    </rPh>
    <rPh sb="11" eb="13">
      <t>ケンチク</t>
    </rPh>
    <rPh sb="14" eb="16">
      <t>ジキ</t>
    </rPh>
    <rPh sb="16" eb="17">
      <t>ベツ</t>
    </rPh>
    <rPh sb="17" eb="19">
      <t>ジュウタク</t>
    </rPh>
    <rPh sb="19" eb="20">
      <t>スウ</t>
    </rPh>
    <phoneticPr fontId="2"/>
  </si>
  <si>
    <t>建築の時期</t>
    <rPh sb="0" eb="2">
      <t>ケンチク</t>
    </rPh>
    <rPh sb="3" eb="5">
      <t>ジキ</t>
    </rPh>
    <phoneticPr fontId="2"/>
  </si>
  <si>
    <t>住宅
の
種類</t>
    <rPh sb="0" eb="2">
      <t>ジュウタク</t>
    </rPh>
    <rPh sb="5" eb="7">
      <t>シュルイ</t>
    </rPh>
    <phoneticPr fontId="2"/>
  </si>
  <si>
    <t>専　用　住　宅</t>
    <rPh sb="0" eb="1">
      <t>セン</t>
    </rPh>
    <rPh sb="2" eb="3">
      <t>ヨウ</t>
    </rPh>
    <rPh sb="4" eb="5">
      <t>ジュウ</t>
    </rPh>
    <rPh sb="6" eb="7">
      <t>タク</t>
    </rPh>
    <phoneticPr fontId="2"/>
  </si>
  <si>
    <t>店舗その他の併用住宅</t>
    <rPh sb="0" eb="2">
      <t>テンポ</t>
    </rPh>
    <rPh sb="4" eb="5">
      <t>タ</t>
    </rPh>
    <rPh sb="6" eb="8">
      <t>ヘイヨウ</t>
    </rPh>
    <rPh sb="8" eb="10">
      <t>ジュウタク</t>
    </rPh>
    <phoneticPr fontId="2"/>
  </si>
  <si>
    <t>構造</t>
    <rPh sb="0" eb="2">
      <t>コウゾウ</t>
    </rPh>
    <phoneticPr fontId="2"/>
  </si>
  <si>
    <t>木　　造</t>
    <rPh sb="0" eb="1">
      <t>モク</t>
    </rPh>
    <rPh sb="3" eb="4">
      <t>ヅクリ</t>
    </rPh>
    <phoneticPr fontId="2"/>
  </si>
  <si>
    <t>防　火　木　造</t>
    <rPh sb="0" eb="1">
      <t>ボウ</t>
    </rPh>
    <rPh sb="2" eb="3">
      <t>カ</t>
    </rPh>
    <rPh sb="4" eb="5">
      <t>モク</t>
    </rPh>
    <rPh sb="6" eb="7">
      <t>ヅクリ</t>
    </rPh>
    <phoneticPr fontId="2"/>
  </si>
  <si>
    <t>鉄筋・鉄骨
コンクリート造</t>
    <rPh sb="0" eb="2">
      <t>テッキン</t>
    </rPh>
    <rPh sb="3" eb="5">
      <t>テッコツ</t>
    </rPh>
    <rPh sb="12" eb="13">
      <t>ツク</t>
    </rPh>
    <phoneticPr fontId="2"/>
  </si>
  <si>
    <t>鉄　骨　造</t>
    <rPh sb="0" eb="1">
      <t>テツ</t>
    </rPh>
    <rPh sb="2" eb="3">
      <t>ホネ</t>
    </rPh>
    <rPh sb="4" eb="5">
      <t>ツク</t>
    </rPh>
    <phoneticPr fontId="2"/>
  </si>
  <si>
    <t>そ　の　他</t>
    <rPh sb="4" eb="5">
      <t>タ</t>
    </rPh>
    <phoneticPr fontId="2"/>
  </si>
  <si>
    <t>＊調査地は、旧大田原市です。</t>
    <rPh sb="1" eb="4">
      <t>チョウサチ</t>
    </rPh>
    <rPh sb="6" eb="7">
      <t>キュウ</t>
    </rPh>
    <rPh sb="7" eb="11">
      <t>オオタワラシ</t>
    </rPh>
    <phoneticPr fontId="2"/>
  </si>
  <si>
    <t>7　市営住宅の状況</t>
    <rPh sb="2" eb="4">
      <t>シエイ</t>
    </rPh>
    <rPh sb="4" eb="6">
      <t>ジュウタク</t>
    </rPh>
    <rPh sb="7" eb="9">
      <t>ジョウキョウ</t>
    </rPh>
    <phoneticPr fontId="2"/>
  </si>
  <si>
    <t>単位：戸</t>
    <phoneticPr fontId="2"/>
  </si>
  <si>
    <t>団　地　名</t>
    <rPh sb="0" eb="1">
      <t>ダン</t>
    </rPh>
    <rPh sb="2" eb="3">
      <t>チ</t>
    </rPh>
    <rPh sb="4" eb="5">
      <t>メイ</t>
    </rPh>
    <phoneticPr fontId="2"/>
  </si>
  <si>
    <t>戸　　　　　数</t>
    <rPh sb="0" eb="1">
      <t>ト</t>
    </rPh>
    <rPh sb="6" eb="7">
      <t>カズ</t>
    </rPh>
    <phoneticPr fontId="2"/>
  </si>
  <si>
    <t>木造</t>
    <rPh sb="0" eb="2">
      <t>モクゾウ</t>
    </rPh>
    <phoneticPr fontId="2"/>
  </si>
  <si>
    <t>簡易平家</t>
    <rPh sb="0" eb="2">
      <t>カンイ</t>
    </rPh>
    <rPh sb="2" eb="4">
      <t>ヘイケ</t>
    </rPh>
    <phoneticPr fontId="2"/>
  </si>
  <si>
    <t>中層耐火</t>
    <rPh sb="0" eb="2">
      <t>チュウソウ</t>
    </rPh>
    <rPh sb="2" eb="4">
      <t>タイカ</t>
    </rPh>
    <phoneticPr fontId="2"/>
  </si>
  <si>
    <t>総　  数</t>
    <rPh sb="0" eb="1">
      <t>フサ</t>
    </rPh>
    <rPh sb="4" eb="5">
      <t>カズ</t>
    </rPh>
    <phoneticPr fontId="2"/>
  </si>
  <si>
    <t>西原団地</t>
    <rPh sb="0" eb="2">
      <t>ニシハラ</t>
    </rPh>
    <rPh sb="2" eb="4">
      <t>ダンチ</t>
    </rPh>
    <phoneticPr fontId="2"/>
  </si>
  <si>
    <t>若草団地</t>
    <rPh sb="0" eb="2">
      <t>ワカクサ</t>
    </rPh>
    <rPh sb="2" eb="4">
      <t>ダンチ</t>
    </rPh>
    <phoneticPr fontId="2"/>
  </si>
  <si>
    <t>中田原団地</t>
    <rPh sb="0" eb="2">
      <t>ナカダ</t>
    </rPh>
    <rPh sb="2" eb="3">
      <t>ハラ</t>
    </rPh>
    <rPh sb="3" eb="5">
      <t>ダンチ</t>
    </rPh>
    <phoneticPr fontId="2"/>
  </si>
  <si>
    <t>東雲団地</t>
    <rPh sb="0" eb="2">
      <t>シノノメ</t>
    </rPh>
    <rPh sb="2" eb="4">
      <t>ダンチ</t>
    </rPh>
    <phoneticPr fontId="2"/>
  </si>
  <si>
    <t>実取団地</t>
    <rPh sb="0" eb="1">
      <t>ミ</t>
    </rPh>
    <rPh sb="1" eb="2">
      <t>トリ</t>
    </rPh>
    <rPh sb="2" eb="4">
      <t>ダンチ</t>
    </rPh>
    <phoneticPr fontId="2"/>
  </si>
  <si>
    <t>野崎団地</t>
    <rPh sb="0" eb="2">
      <t>ノザキ</t>
    </rPh>
    <rPh sb="2" eb="4">
      <t>ダンチ</t>
    </rPh>
    <phoneticPr fontId="2"/>
  </si>
  <si>
    <t>佐久山団地</t>
    <rPh sb="0" eb="3">
      <t>サクヤマ</t>
    </rPh>
    <rPh sb="3" eb="5">
      <t>ダンチ</t>
    </rPh>
    <phoneticPr fontId="2"/>
  </si>
  <si>
    <t>星が丘団地</t>
    <rPh sb="0" eb="1">
      <t>ホシ</t>
    </rPh>
    <rPh sb="2" eb="3">
      <t>オカ</t>
    </rPh>
    <rPh sb="3" eb="5">
      <t>ダンチ</t>
    </rPh>
    <phoneticPr fontId="2"/>
  </si>
  <si>
    <t>ひばりｹ丘団地</t>
    <rPh sb="4" eb="5">
      <t>オカ</t>
    </rPh>
    <rPh sb="5" eb="7">
      <t>ダンチ</t>
    </rPh>
    <phoneticPr fontId="2"/>
  </si>
  <si>
    <t>旭ヶ丘団地</t>
    <rPh sb="0" eb="3">
      <t>アサヒガオカ</t>
    </rPh>
    <rPh sb="3" eb="5">
      <t>ダンチ</t>
    </rPh>
    <phoneticPr fontId="2"/>
  </si>
  <si>
    <t>大豆田団地</t>
    <rPh sb="0" eb="2">
      <t>ダイズ</t>
    </rPh>
    <rPh sb="2" eb="3">
      <t>タ</t>
    </rPh>
    <rPh sb="3" eb="5">
      <t>ダンチ</t>
    </rPh>
    <phoneticPr fontId="2"/>
  </si>
  <si>
    <t>資料：建築住宅課</t>
    <phoneticPr fontId="2"/>
  </si>
  <si>
    <t>8　公園緑地の推移</t>
    <rPh sb="2" eb="4">
      <t>コウエン</t>
    </rPh>
    <rPh sb="4" eb="6">
      <t>リョクチ</t>
    </rPh>
    <rPh sb="7" eb="9">
      <t>スイイ</t>
    </rPh>
    <phoneticPr fontId="2"/>
  </si>
  <si>
    <t>単位：ha</t>
    <phoneticPr fontId="2"/>
  </si>
  <si>
    <t>街区公園</t>
    <rPh sb="0" eb="2">
      <t>ガイク</t>
    </rPh>
    <rPh sb="2" eb="4">
      <t>コウエン</t>
    </rPh>
    <phoneticPr fontId="2"/>
  </si>
  <si>
    <t>近隣公園</t>
    <rPh sb="0" eb="2">
      <t>キンリン</t>
    </rPh>
    <rPh sb="2" eb="4">
      <t>コウエン</t>
    </rPh>
    <phoneticPr fontId="2"/>
  </si>
  <si>
    <t>地区公園</t>
    <rPh sb="0" eb="2">
      <t>チク</t>
    </rPh>
    <rPh sb="2" eb="4">
      <t>コウエン</t>
    </rPh>
    <phoneticPr fontId="2"/>
  </si>
  <si>
    <t>運動公園</t>
    <rPh sb="0" eb="4">
      <t>ウンドウコウエン</t>
    </rPh>
    <phoneticPr fontId="2"/>
  </si>
  <si>
    <t>緩衝緑地</t>
    <rPh sb="0" eb="2">
      <t>カンショウ</t>
    </rPh>
    <rPh sb="2" eb="4">
      <t>リョクチ</t>
    </rPh>
    <phoneticPr fontId="2"/>
  </si>
  <si>
    <t>都市緑地</t>
    <rPh sb="0" eb="2">
      <t>トシ</t>
    </rPh>
    <rPh sb="2" eb="4">
      <t>リョクチ</t>
    </rPh>
    <phoneticPr fontId="2"/>
  </si>
  <si>
    <t>普通公園</t>
    <rPh sb="0" eb="2">
      <t>フツウ</t>
    </rPh>
    <rPh sb="2" eb="4">
      <t>コウエン</t>
    </rPh>
    <phoneticPr fontId="2"/>
  </si>
  <si>
    <t>箇所</t>
    <rPh sb="0" eb="2">
      <t>カショ</t>
    </rPh>
    <phoneticPr fontId="2"/>
  </si>
  <si>
    <t>資料：都市計画課</t>
    <phoneticPr fontId="2"/>
  </si>
  <si>
    <t>9　道路現況の推移</t>
    <rPh sb="2" eb="4">
      <t>ドウロ</t>
    </rPh>
    <rPh sb="4" eb="6">
      <t>ゲンキョウ</t>
    </rPh>
    <rPh sb="7" eb="9">
      <t>スイイ</t>
    </rPh>
    <phoneticPr fontId="2"/>
  </si>
  <si>
    <t>国道</t>
    <rPh sb="0" eb="2">
      <t>コクドウ</t>
    </rPh>
    <phoneticPr fontId="2"/>
  </si>
  <si>
    <t>路線数</t>
    <rPh sb="0" eb="2">
      <t>ロセン</t>
    </rPh>
    <rPh sb="2" eb="3">
      <t>スウ</t>
    </rPh>
    <phoneticPr fontId="2"/>
  </si>
  <si>
    <t>総延長</t>
    <phoneticPr fontId="2"/>
  </si>
  <si>
    <t>舗装道</t>
    <rPh sb="0" eb="2">
      <t>ホソウ</t>
    </rPh>
    <rPh sb="2" eb="3">
      <t>ドウ</t>
    </rPh>
    <phoneticPr fontId="2"/>
  </si>
  <si>
    <t>総延長</t>
    <rPh sb="0" eb="1">
      <t>ソウ</t>
    </rPh>
    <rPh sb="1" eb="3">
      <t>エンチョウ</t>
    </rPh>
    <phoneticPr fontId="2"/>
  </si>
  <si>
    <t>県道</t>
    <phoneticPr fontId="2"/>
  </si>
  <si>
    <t>市道</t>
    <phoneticPr fontId="2"/>
  </si>
  <si>
    <t>路線数</t>
    <phoneticPr fontId="2"/>
  </si>
  <si>
    <t>舗装道</t>
    <phoneticPr fontId="2"/>
  </si>
  <si>
    <t>資料：道路維持課</t>
    <phoneticPr fontId="2"/>
  </si>
  <si>
    <t>10　市道の推移</t>
    <rPh sb="3" eb="5">
      <t>シドウ</t>
    </rPh>
    <rPh sb="6" eb="8">
      <t>スイイ</t>
    </rPh>
    <phoneticPr fontId="2"/>
  </si>
  <si>
    <t>総延長</t>
    <rPh sb="0" eb="3">
      <t>ソウエンチョウ</t>
    </rPh>
    <phoneticPr fontId="2"/>
  </si>
  <si>
    <t>重用延長</t>
    <rPh sb="0" eb="2">
      <t>ジュウヨウ</t>
    </rPh>
    <rPh sb="2" eb="4">
      <t>エンチョウ</t>
    </rPh>
    <phoneticPr fontId="2"/>
  </si>
  <si>
    <t>未供用延長</t>
    <rPh sb="0" eb="1">
      <t>ミ</t>
    </rPh>
    <rPh sb="1" eb="3">
      <t>キョウヨウ</t>
    </rPh>
    <rPh sb="3" eb="5">
      <t>エンチョウ</t>
    </rPh>
    <phoneticPr fontId="2"/>
  </si>
  <si>
    <t>実　　　延　　　長</t>
    <rPh sb="0" eb="1">
      <t>ジツ</t>
    </rPh>
    <rPh sb="4" eb="5">
      <t>エン</t>
    </rPh>
    <rPh sb="8" eb="9">
      <t>ナガ</t>
    </rPh>
    <phoneticPr fontId="2"/>
  </si>
  <si>
    <t>改良済延長</t>
    <rPh sb="0" eb="2">
      <t>カイリョウ</t>
    </rPh>
    <rPh sb="2" eb="3">
      <t>ズ</t>
    </rPh>
    <rPh sb="3" eb="5">
      <t>エンチョウ</t>
    </rPh>
    <phoneticPr fontId="2"/>
  </si>
  <si>
    <t>未改良延長</t>
    <rPh sb="0" eb="1">
      <t>ミ</t>
    </rPh>
    <rPh sb="1" eb="3">
      <t>カイリョウ</t>
    </rPh>
    <rPh sb="3" eb="5">
      <t>エンチョウ</t>
    </rPh>
    <phoneticPr fontId="2"/>
  </si>
  <si>
    <t>橋の延長</t>
    <rPh sb="0" eb="1">
      <t>ハシ</t>
    </rPh>
    <rPh sb="2" eb="4">
      <t>エンチョウ</t>
    </rPh>
    <phoneticPr fontId="2"/>
  </si>
  <si>
    <t>種　　類　　別　　内　　訳</t>
    <rPh sb="0" eb="1">
      <t>シュ</t>
    </rPh>
    <rPh sb="3" eb="4">
      <t>タグイ</t>
    </rPh>
    <rPh sb="6" eb="7">
      <t>ベツ</t>
    </rPh>
    <rPh sb="9" eb="10">
      <t>ナイ</t>
    </rPh>
    <rPh sb="12" eb="13">
      <t>ヤク</t>
    </rPh>
    <phoneticPr fontId="2"/>
  </si>
  <si>
    <t>自動車
交通不能</t>
    <phoneticPr fontId="2"/>
  </si>
  <si>
    <t>路　　面　　別　　内　　訳</t>
    <rPh sb="0" eb="1">
      <t>ジ</t>
    </rPh>
    <rPh sb="3" eb="4">
      <t>メン</t>
    </rPh>
    <rPh sb="6" eb="7">
      <t>ベツ</t>
    </rPh>
    <rPh sb="9" eb="10">
      <t>ナイ</t>
    </rPh>
    <rPh sb="12" eb="13">
      <t>ヤク</t>
    </rPh>
    <phoneticPr fontId="2"/>
  </si>
  <si>
    <t>永久橋</t>
    <rPh sb="0" eb="2">
      <t>エイキュウ</t>
    </rPh>
    <rPh sb="2" eb="3">
      <t>バシ</t>
    </rPh>
    <phoneticPr fontId="2"/>
  </si>
  <si>
    <t>木橋</t>
    <rPh sb="0" eb="1">
      <t>キ</t>
    </rPh>
    <rPh sb="1" eb="2">
      <t>ハシ</t>
    </rPh>
    <phoneticPr fontId="2"/>
  </si>
  <si>
    <t>砂利道</t>
    <rPh sb="0" eb="2">
      <t>ジャリ</t>
    </rPh>
    <rPh sb="2" eb="3">
      <t>ドウ</t>
    </rPh>
    <phoneticPr fontId="2"/>
  </si>
  <si>
    <t>個数</t>
    <rPh sb="0" eb="2">
      <t>コスウ</t>
    </rPh>
    <phoneticPr fontId="2"/>
  </si>
  <si>
    <t>延長</t>
    <rPh sb="0" eb="2">
      <t>エンチョウ</t>
    </rPh>
    <phoneticPr fontId="2"/>
  </si>
  <si>
    <t>［１０］　社　会　・　福　祉</t>
    <rPh sb="5" eb="6">
      <t>シャ</t>
    </rPh>
    <rPh sb="7" eb="8">
      <t>カイ</t>
    </rPh>
    <rPh sb="11" eb="12">
      <t>フク</t>
    </rPh>
    <rPh sb="13" eb="14">
      <t>サイワイ</t>
    </rPh>
    <phoneticPr fontId="2"/>
  </si>
  <si>
    <t>単位：世帯、人、％</t>
    <phoneticPr fontId="2"/>
  </si>
  <si>
    <t>加入世帯</t>
    <rPh sb="0" eb="2">
      <t>カニュウ</t>
    </rPh>
    <rPh sb="2" eb="4">
      <t>セタイ</t>
    </rPh>
    <phoneticPr fontId="2"/>
  </si>
  <si>
    <t>加入率</t>
    <rPh sb="0" eb="3">
      <t>カニュウリツ</t>
    </rPh>
    <phoneticPr fontId="2"/>
  </si>
  <si>
    <t>被保険者数</t>
    <rPh sb="0" eb="1">
      <t>ヒ</t>
    </rPh>
    <rPh sb="1" eb="3">
      <t>ホケン</t>
    </rPh>
    <rPh sb="3" eb="4">
      <t>シャ</t>
    </rPh>
    <rPh sb="4" eb="5">
      <t>スウ</t>
    </rPh>
    <phoneticPr fontId="2"/>
  </si>
  <si>
    <t>資料：国保年金課</t>
    <phoneticPr fontId="2"/>
  </si>
  <si>
    <t>2　国民健康保険税収入状況の推移</t>
    <rPh sb="2" eb="4">
      <t>コクミン</t>
    </rPh>
    <rPh sb="4" eb="6">
      <t>ケンコウ</t>
    </rPh>
    <rPh sb="6" eb="8">
      <t>ホケン</t>
    </rPh>
    <rPh sb="8" eb="9">
      <t>ゼイ</t>
    </rPh>
    <rPh sb="9" eb="11">
      <t>シュウニュウ</t>
    </rPh>
    <rPh sb="11" eb="13">
      <t>ジョウキョウ</t>
    </rPh>
    <rPh sb="14" eb="16">
      <t>スイイ</t>
    </rPh>
    <phoneticPr fontId="2"/>
  </si>
  <si>
    <t>調定額</t>
    <rPh sb="0" eb="1">
      <t>チョウ</t>
    </rPh>
    <rPh sb="1" eb="3">
      <t>テイガク</t>
    </rPh>
    <phoneticPr fontId="2"/>
  </si>
  <si>
    <t>収入済額</t>
    <rPh sb="0" eb="2">
      <t>シュウニュウ</t>
    </rPh>
    <rPh sb="2" eb="3">
      <t>ズ</t>
    </rPh>
    <rPh sb="3" eb="4">
      <t>ガク</t>
    </rPh>
    <phoneticPr fontId="2"/>
  </si>
  <si>
    <t>1世帯
あたり
調定額</t>
    <rPh sb="1" eb="3">
      <t>セタイ</t>
    </rPh>
    <rPh sb="8" eb="9">
      <t>チョウ</t>
    </rPh>
    <rPh sb="9" eb="11">
      <t>テイガク</t>
    </rPh>
    <phoneticPr fontId="2"/>
  </si>
  <si>
    <t>被保険者
1人あたり
調定額</t>
    <rPh sb="0" eb="1">
      <t>ヒ</t>
    </rPh>
    <rPh sb="1" eb="3">
      <t>ホケン</t>
    </rPh>
    <rPh sb="3" eb="4">
      <t>ジャ</t>
    </rPh>
    <rPh sb="6" eb="7">
      <t>ヒト</t>
    </rPh>
    <rPh sb="11" eb="12">
      <t>チョウ</t>
    </rPh>
    <rPh sb="12" eb="14">
      <t>テイガク</t>
    </rPh>
    <phoneticPr fontId="2"/>
  </si>
  <si>
    <t>被保険者 
1人あたり
収入済額</t>
    <rPh sb="0" eb="1">
      <t>ヒ</t>
    </rPh>
    <rPh sb="1" eb="3">
      <t>ホケン</t>
    </rPh>
    <rPh sb="3" eb="4">
      <t>ジャ</t>
    </rPh>
    <rPh sb="7" eb="8">
      <t>ヒト</t>
    </rPh>
    <rPh sb="12" eb="14">
      <t>シュウニュウ</t>
    </rPh>
    <rPh sb="14" eb="15">
      <t>ズ</t>
    </rPh>
    <rPh sb="15" eb="16">
      <t>ガク</t>
    </rPh>
    <phoneticPr fontId="2"/>
  </si>
  <si>
    <t>3　国民健康保険給付状況の推移</t>
    <rPh sb="2" eb="4">
      <t>コクミン</t>
    </rPh>
    <rPh sb="4" eb="6">
      <t>ケンコウ</t>
    </rPh>
    <rPh sb="6" eb="8">
      <t>ホケン</t>
    </rPh>
    <rPh sb="8" eb="10">
      <t>キュウフ</t>
    </rPh>
    <rPh sb="10" eb="12">
      <t>ジョウキョウ</t>
    </rPh>
    <rPh sb="13" eb="15">
      <t>スイイ</t>
    </rPh>
    <phoneticPr fontId="2"/>
  </si>
  <si>
    <t>単位：千円</t>
    <phoneticPr fontId="2"/>
  </si>
  <si>
    <t>入　院</t>
    <rPh sb="0" eb="1">
      <t>イ</t>
    </rPh>
    <rPh sb="2" eb="3">
      <t>イン</t>
    </rPh>
    <phoneticPr fontId="2"/>
  </si>
  <si>
    <t>入院外</t>
    <rPh sb="0" eb="2">
      <t>ニュウイン</t>
    </rPh>
    <rPh sb="2" eb="3">
      <t>ガイ</t>
    </rPh>
    <phoneticPr fontId="2"/>
  </si>
  <si>
    <t>歯科</t>
    <rPh sb="0" eb="2">
      <t>シカ</t>
    </rPh>
    <phoneticPr fontId="2"/>
  </si>
  <si>
    <t>調剤</t>
    <rPh sb="0" eb="2">
      <t>チョウザイ</t>
    </rPh>
    <phoneticPr fontId="2"/>
  </si>
  <si>
    <t>費用額</t>
    <rPh sb="0" eb="2">
      <t>ヒヨウ</t>
    </rPh>
    <rPh sb="2" eb="3">
      <t>ガク</t>
    </rPh>
    <phoneticPr fontId="2"/>
  </si>
  <si>
    <t>食事療養費</t>
    <rPh sb="0" eb="2">
      <t>ショクジ</t>
    </rPh>
    <rPh sb="2" eb="5">
      <t>リョウヨウヒ</t>
    </rPh>
    <phoneticPr fontId="2"/>
  </si>
  <si>
    <t>療養費</t>
    <rPh sb="0" eb="3">
      <t>リョウヨウヒ</t>
    </rPh>
    <phoneticPr fontId="2"/>
  </si>
  <si>
    <t>出産育児一時金</t>
    <rPh sb="0" eb="2">
      <t>シュッサン</t>
    </rPh>
    <rPh sb="2" eb="4">
      <t>イクジ</t>
    </rPh>
    <rPh sb="4" eb="7">
      <t>イチジキン</t>
    </rPh>
    <phoneticPr fontId="2"/>
  </si>
  <si>
    <t>葬祭費</t>
    <rPh sb="0" eb="2">
      <t>ソウサイ</t>
    </rPh>
    <rPh sb="2" eb="3">
      <t>ヒ</t>
    </rPh>
    <phoneticPr fontId="2"/>
  </si>
  <si>
    <t>件数</t>
  </si>
  <si>
    <t>高額療養費</t>
    <rPh sb="0" eb="2">
      <t>コウガク</t>
    </rPh>
    <rPh sb="2" eb="5">
      <t>リョウヨウヒ</t>
    </rPh>
    <phoneticPr fontId="2"/>
  </si>
  <si>
    <t>第1号被保険者</t>
    <rPh sb="0" eb="1">
      <t>ダイ</t>
    </rPh>
    <rPh sb="2" eb="3">
      <t>ゴウ</t>
    </rPh>
    <rPh sb="3" eb="4">
      <t>ヒ</t>
    </rPh>
    <rPh sb="4" eb="6">
      <t>ホケン</t>
    </rPh>
    <rPh sb="6" eb="7">
      <t>ジャ</t>
    </rPh>
    <phoneticPr fontId="2"/>
  </si>
  <si>
    <t>強制加入</t>
    <rPh sb="0" eb="2">
      <t>キョウセイ</t>
    </rPh>
    <rPh sb="2" eb="4">
      <t>カニュウ</t>
    </rPh>
    <phoneticPr fontId="2"/>
  </si>
  <si>
    <t>任意加入</t>
    <rPh sb="0" eb="2">
      <t>ニンイ</t>
    </rPh>
    <rPh sb="2" eb="4">
      <t>カニュウ</t>
    </rPh>
    <phoneticPr fontId="2"/>
  </si>
  <si>
    <t>老齢基礎年金</t>
    <rPh sb="0" eb="2">
      <t>ロウレイ</t>
    </rPh>
    <rPh sb="2" eb="4">
      <t>キソ</t>
    </rPh>
    <rPh sb="4" eb="6">
      <t>ネンキン</t>
    </rPh>
    <phoneticPr fontId="2"/>
  </si>
  <si>
    <t>障害基礎年金</t>
    <rPh sb="0" eb="2">
      <t>ショウガイ</t>
    </rPh>
    <rPh sb="2" eb="4">
      <t>キソ</t>
    </rPh>
    <rPh sb="4" eb="6">
      <t>ネンキン</t>
    </rPh>
    <phoneticPr fontId="2"/>
  </si>
  <si>
    <t>遺族基礎年金</t>
    <rPh sb="0" eb="2">
      <t>イゾク</t>
    </rPh>
    <rPh sb="2" eb="4">
      <t>キソ</t>
    </rPh>
    <rPh sb="4" eb="6">
      <t>ネンキン</t>
    </rPh>
    <phoneticPr fontId="2"/>
  </si>
  <si>
    <t>受給者数</t>
    <rPh sb="0" eb="2">
      <t>ジュキュウ</t>
    </rPh>
    <rPh sb="3" eb="4">
      <t>スウ</t>
    </rPh>
    <phoneticPr fontId="2"/>
  </si>
  <si>
    <t>年金総額</t>
    <rPh sb="0" eb="2">
      <t>ネンキン</t>
    </rPh>
    <rPh sb="2" eb="4">
      <t>ソウガク</t>
    </rPh>
    <phoneticPr fontId="2"/>
  </si>
  <si>
    <t>老齢福祉年金</t>
    <rPh sb="0" eb="2">
      <t>ロウレイ</t>
    </rPh>
    <rPh sb="2" eb="4">
      <t>フクシ</t>
    </rPh>
    <rPh sb="4" eb="6">
      <t>ネンキン</t>
    </rPh>
    <phoneticPr fontId="2"/>
  </si>
  <si>
    <t>受給者数</t>
    <rPh sb="0" eb="3">
      <t>ジュキュウシャ</t>
    </rPh>
    <rPh sb="3" eb="4">
      <t>スウ</t>
    </rPh>
    <phoneticPr fontId="2"/>
  </si>
  <si>
    <t>一部停止</t>
    <rPh sb="0" eb="2">
      <t>イチブ</t>
    </rPh>
    <rPh sb="2" eb="4">
      <t>テイシ</t>
    </rPh>
    <phoneticPr fontId="2"/>
  </si>
  <si>
    <t>全額停止</t>
    <rPh sb="0" eb="2">
      <t>ゼンガク</t>
    </rPh>
    <rPh sb="2" eb="4">
      <t>テイシ</t>
    </rPh>
    <phoneticPr fontId="2"/>
  </si>
  <si>
    <t>年額</t>
    <rPh sb="0" eb="2">
      <t>ネンガク</t>
    </rPh>
    <phoneticPr fontId="2"/>
  </si>
  <si>
    <t>単位：人、世帯、％</t>
    <phoneticPr fontId="2"/>
  </si>
  <si>
    <t>保護人員</t>
    <rPh sb="0" eb="2">
      <t>ホゴ</t>
    </rPh>
    <rPh sb="2" eb="4">
      <t>ジンイン</t>
    </rPh>
    <phoneticPr fontId="2"/>
  </si>
  <si>
    <t>実人員</t>
    <rPh sb="0" eb="1">
      <t>ジツ</t>
    </rPh>
    <rPh sb="1" eb="3">
      <t>ジンイン</t>
    </rPh>
    <phoneticPr fontId="2"/>
  </si>
  <si>
    <t>保護率</t>
    <rPh sb="0" eb="2">
      <t>ホゴ</t>
    </rPh>
    <rPh sb="2" eb="3">
      <t>リツ</t>
    </rPh>
    <phoneticPr fontId="2"/>
  </si>
  <si>
    <t>生活　　　扶助</t>
    <rPh sb="0" eb="2">
      <t>セイカツ</t>
    </rPh>
    <rPh sb="5" eb="7">
      <t>フジョ</t>
    </rPh>
    <phoneticPr fontId="2"/>
  </si>
  <si>
    <t>住宅　　　扶助</t>
    <rPh sb="0" eb="2">
      <t>ジュウタク</t>
    </rPh>
    <rPh sb="5" eb="7">
      <t>フジョ</t>
    </rPh>
    <phoneticPr fontId="2"/>
  </si>
  <si>
    <t>教育  　　扶助</t>
    <rPh sb="0" eb="2">
      <t>キョウイク</t>
    </rPh>
    <rPh sb="6" eb="8">
      <t>フジョ</t>
    </rPh>
    <phoneticPr fontId="2"/>
  </si>
  <si>
    <t>介護　　  扶助</t>
    <rPh sb="0" eb="2">
      <t>カイゴ</t>
    </rPh>
    <rPh sb="6" eb="8">
      <t>フジョ</t>
    </rPh>
    <phoneticPr fontId="2"/>
  </si>
  <si>
    <t>医療  　　扶助</t>
    <rPh sb="0" eb="2">
      <t>イリョウ</t>
    </rPh>
    <rPh sb="6" eb="8">
      <t>フジョ</t>
    </rPh>
    <phoneticPr fontId="2"/>
  </si>
  <si>
    <t>出産  　　扶助</t>
    <rPh sb="0" eb="2">
      <t>シュッサン</t>
    </rPh>
    <rPh sb="6" eb="8">
      <t>フジョ</t>
    </rPh>
    <phoneticPr fontId="2"/>
  </si>
  <si>
    <t>生業  　　扶助</t>
    <rPh sb="0" eb="2">
      <t>セイギョウ</t>
    </rPh>
    <rPh sb="6" eb="8">
      <t>フジョ</t>
    </rPh>
    <phoneticPr fontId="2"/>
  </si>
  <si>
    <t>葬祭   扶助</t>
    <rPh sb="0" eb="2">
      <t>ソウサイ</t>
    </rPh>
    <rPh sb="5" eb="7">
      <t>フジョ</t>
    </rPh>
    <phoneticPr fontId="2"/>
  </si>
  <si>
    <t>資料：福祉課</t>
    <phoneticPr fontId="2"/>
  </si>
  <si>
    <t>生活扶助</t>
    <rPh sb="0" eb="2">
      <t>セイカツ</t>
    </rPh>
    <rPh sb="2" eb="4">
      <t>フジョ</t>
    </rPh>
    <phoneticPr fontId="2"/>
  </si>
  <si>
    <t>住宅扶助</t>
    <rPh sb="0" eb="2">
      <t>ジュウタク</t>
    </rPh>
    <rPh sb="2" eb="4">
      <t>フジョ</t>
    </rPh>
    <phoneticPr fontId="2"/>
  </si>
  <si>
    <t>教育扶助</t>
    <rPh sb="0" eb="2">
      <t>キョウイク</t>
    </rPh>
    <rPh sb="2" eb="4">
      <t>フジョ</t>
    </rPh>
    <phoneticPr fontId="2"/>
  </si>
  <si>
    <t>介護扶助</t>
    <rPh sb="0" eb="2">
      <t>カイゴ</t>
    </rPh>
    <rPh sb="2" eb="4">
      <t>フジョ</t>
    </rPh>
    <phoneticPr fontId="2"/>
  </si>
  <si>
    <t>医療扶助</t>
    <rPh sb="0" eb="2">
      <t>イリョウ</t>
    </rPh>
    <rPh sb="2" eb="4">
      <t>フジョ</t>
    </rPh>
    <phoneticPr fontId="2"/>
  </si>
  <si>
    <t>出産扶助</t>
    <rPh sb="0" eb="2">
      <t>シュッサン</t>
    </rPh>
    <rPh sb="2" eb="4">
      <t>フジョ</t>
    </rPh>
    <phoneticPr fontId="2"/>
  </si>
  <si>
    <t>生業扶助</t>
    <rPh sb="0" eb="2">
      <t>ナリワイ</t>
    </rPh>
    <rPh sb="2" eb="4">
      <t>フジョ</t>
    </rPh>
    <phoneticPr fontId="2"/>
  </si>
  <si>
    <t>葬祭扶助</t>
    <rPh sb="0" eb="2">
      <t>ソウサイ</t>
    </rPh>
    <rPh sb="2" eb="4">
      <t>フジョ</t>
    </rPh>
    <phoneticPr fontId="2"/>
  </si>
  <si>
    <t>保護施設
委託事務費</t>
    <rPh sb="0" eb="2">
      <t>ホゴ</t>
    </rPh>
    <rPh sb="2" eb="4">
      <t>シセツ</t>
    </rPh>
    <rPh sb="5" eb="7">
      <t>イタク</t>
    </rPh>
    <rPh sb="7" eb="10">
      <t>ジムヒ</t>
    </rPh>
    <phoneticPr fontId="2"/>
  </si>
  <si>
    <t>申請</t>
    <rPh sb="0" eb="1">
      <t>サル</t>
    </rPh>
    <rPh sb="1" eb="2">
      <t>ショウ</t>
    </rPh>
    <phoneticPr fontId="2"/>
  </si>
  <si>
    <t>処理状況</t>
    <rPh sb="0" eb="2">
      <t>ショリ</t>
    </rPh>
    <rPh sb="2" eb="4">
      <t>ジョウキョウ</t>
    </rPh>
    <phoneticPr fontId="2"/>
  </si>
  <si>
    <t>目標額</t>
    <rPh sb="0" eb="3">
      <t>モクヒョウガク</t>
    </rPh>
    <phoneticPr fontId="2"/>
  </si>
  <si>
    <t>実績額</t>
    <rPh sb="0" eb="2">
      <t>ジッセキ</t>
    </rPh>
    <rPh sb="2" eb="3">
      <t>ガク</t>
    </rPh>
    <phoneticPr fontId="2"/>
  </si>
  <si>
    <t>達成率</t>
    <rPh sb="0" eb="3">
      <t>タッセイリツ</t>
    </rPh>
    <phoneticPr fontId="2"/>
  </si>
  <si>
    <t>開始</t>
    <rPh sb="0" eb="2">
      <t>カイシ</t>
    </rPh>
    <phoneticPr fontId="2"/>
  </si>
  <si>
    <t>却下</t>
    <rPh sb="0" eb="2">
      <t>キャッカ</t>
    </rPh>
    <phoneticPr fontId="2"/>
  </si>
  <si>
    <t>単位：人</t>
    <phoneticPr fontId="2"/>
  </si>
  <si>
    <t>身体障害者
手帳</t>
    <rPh sb="0" eb="2">
      <t>シンタイ</t>
    </rPh>
    <rPh sb="2" eb="5">
      <t>ショウガイシャ</t>
    </rPh>
    <rPh sb="6" eb="8">
      <t>テチョウ</t>
    </rPh>
    <phoneticPr fontId="2"/>
  </si>
  <si>
    <t>療育手帳</t>
    <rPh sb="0" eb="2">
      <t>リョウイク</t>
    </rPh>
    <rPh sb="2" eb="4">
      <t>テチョウ</t>
    </rPh>
    <phoneticPr fontId="2"/>
  </si>
  <si>
    <t>精神障害者
保健福祉
手帳</t>
    <rPh sb="0" eb="2">
      <t>セイシン</t>
    </rPh>
    <rPh sb="2" eb="5">
      <t>ショウガイシャ</t>
    </rPh>
    <rPh sb="6" eb="8">
      <t>ホケン</t>
    </rPh>
    <rPh sb="8" eb="10">
      <t>フクシ</t>
    </rPh>
    <rPh sb="11" eb="13">
      <t>テチョウ</t>
    </rPh>
    <phoneticPr fontId="2"/>
  </si>
  <si>
    <t>種別</t>
    <rPh sb="0" eb="2">
      <t>シュベツ</t>
    </rPh>
    <phoneticPr fontId="2"/>
  </si>
  <si>
    <t>名称</t>
    <rPh sb="0" eb="2">
      <t>メイショウ</t>
    </rPh>
    <phoneticPr fontId="2"/>
  </si>
  <si>
    <t>職員数</t>
    <rPh sb="0" eb="3">
      <t>ショクインスウ</t>
    </rPh>
    <phoneticPr fontId="2"/>
  </si>
  <si>
    <t>資料：子ども幸福課</t>
    <phoneticPr fontId="2"/>
  </si>
  <si>
    <t>大田原
学童保育館</t>
    <rPh sb="0" eb="3">
      <t>オオタワラ</t>
    </rPh>
    <rPh sb="4" eb="6">
      <t>ガクドウ</t>
    </rPh>
    <rPh sb="6" eb="8">
      <t>ホイク</t>
    </rPh>
    <rPh sb="8" eb="9">
      <t>カン</t>
    </rPh>
    <phoneticPr fontId="2"/>
  </si>
  <si>
    <t>美原第二
学童保育館</t>
    <rPh sb="0" eb="2">
      <t>ミハラ</t>
    </rPh>
    <rPh sb="2" eb="3">
      <t>ダイ</t>
    </rPh>
    <rPh sb="3" eb="4">
      <t>２</t>
    </rPh>
    <rPh sb="5" eb="7">
      <t>ガクドウ</t>
    </rPh>
    <rPh sb="7" eb="9">
      <t>ホイク</t>
    </rPh>
    <rPh sb="9" eb="10">
      <t>カン</t>
    </rPh>
    <phoneticPr fontId="2"/>
  </si>
  <si>
    <t>わくわく
学童保育館</t>
    <rPh sb="5" eb="7">
      <t>ガクドウ</t>
    </rPh>
    <rPh sb="7" eb="9">
      <t>ホイク</t>
    </rPh>
    <rPh sb="9" eb="10">
      <t>カン</t>
    </rPh>
    <phoneticPr fontId="2"/>
  </si>
  <si>
    <t>紫塚
学童保育館</t>
    <rPh sb="0" eb="2">
      <t>ムラサキヅカ</t>
    </rPh>
    <rPh sb="3" eb="5">
      <t>ガクドウ</t>
    </rPh>
    <rPh sb="5" eb="7">
      <t>ホイク</t>
    </rPh>
    <rPh sb="7" eb="8">
      <t>カン</t>
    </rPh>
    <phoneticPr fontId="2"/>
  </si>
  <si>
    <t>市野沢
学童保育館</t>
    <rPh sb="0" eb="3">
      <t>イチノサワ</t>
    </rPh>
    <rPh sb="4" eb="6">
      <t>ガクドウ</t>
    </rPh>
    <rPh sb="6" eb="8">
      <t>ホイク</t>
    </rPh>
    <rPh sb="8" eb="9">
      <t>カン</t>
    </rPh>
    <phoneticPr fontId="2"/>
  </si>
  <si>
    <t>宇田川
学童保育館</t>
    <rPh sb="0" eb="3">
      <t>ウタガワ</t>
    </rPh>
    <rPh sb="4" eb="6">
      <t>ガクドウ</t>
    </rPh>
    <rPh sb="6" eb="8">
      <t>ホイク</t>
    </rPh>
    <rPh sb="8" eb="9">
      <t>カン</t>
    </rPh>
    <phoneticPr fontId="2"/>
  </si>
  <si>
    <t>石上
学童保育館</t>
    <rPh sb="0" eb="2">
      <t>イシガミ</t>
    </rPh>
    <rPh sb="3" eb="5">
      <t>ガクドウ</t>
    </rPh>
    <rPh sb="5" eb="7">
      <t>ホイク</t>
    </rPh>
    <rPh sb="7" eb="8">
      <t>カン</t>
    </rPh>
    <phoneticPr fontId="2"/>
  </si>
  <si>
    <t>学童保育館
あすなろ</t>
    <rPh sb="0" eb="2">
      <t>ガクドウ</t>
    </rPh>
    <rPh sb="2" eb="4">
      <t>ホイク</t>
    </rPh>
    <rPh sb="4" eb="5">
      <t>カン</t>
    </rPh>
    <phoneticPr fontId="2"/>
  </si>
  <si>
    <t>ひまわり
学童保育館</t>
    <rPh sb="5" eb="7">
      <t>ガクドウ</t>
    </rPh>
    <rPh sb="7" eb="9">
      <t>ホイク</t>
    </rPh>
    <rPh sb="9" eb="10">
      <t>カン</t>
    </rPh>
    <phoneticPr fontId="2"/>
  </si>
  <si>
    <t>資料：那須県民相談室</t>
    <phoneticPr fontId="2"/>
  </si>
  <si>
    <t>単位：件、人</t>
    <phoneticPr fontId="2"/>
  </si>
  <si>
    <t>登録者数</t>
    <rPh sb="0" eb="2">
      <t>トウロク</t>
    </rPh>
    <rPh sb="2" eb="3">
      <t>シャ</t>
    </rPh>
    <rPh sb="3" eb="4">
      <t>スウ</t>
    </rPh>
    <phoneticPr fontId="2"/>
  </si>
  <si>
    <t>主催行事</t>
    <rPh sb="0" eb="2">
      <t>シュサイ</t>
    </rPh>
    <rPh sb="2" eb="4">
      <t>ギョウジ</t>
    </rPh>
    <phoneticPr fontId="2"/>
  </si>
  <si>
    <t>各種講座</t>
    <rPh sb="0" eb="2">
      <t>カクシュ</t>
    </rPh>
    <rPh sb="2" eb="4">
      <t>コウザ</t>
    </rPh>
    <phoneticPr fontId="2"/>
  </si>
  <si>
    <t>人数</t>
    <rPh sb="0" eb="2">
      <t>ニンズウ</t>
    </rPh>
    <phoneticPr fontId="2"/>
  </si>
  <si>
    <t>講座数</t>
    <rPh sb="0" eb="2">
      <t>コウザ</t>
    </rPh>
    <rPh sb="2" eb="3">
      <t>スウ</t>
    </rPh>
    <phoneticPr fontId="2"/>
  </si>
  <si>
    <t>受講者数</t>
    <rPh sb="0" eb="3">
      <t>ジュコウシャ</t>
    </rPh>
    <rPh sb="3" eb="4">
      <t>スウ</t>
    </rPh>
    <phoneticPr fontId="2"/>
  </si>
  <si>
    <t>資料：勤労青少年ホーム</t>
    <phoneticPr fontId="2"/>
  </si>
  <si>
    <t>認定訓練</t>
    <rPh sb="0" eb="2">
      <t>ニンテイ</t>
    </rPh>
    <rPh sb="2" eb="4">
      <t>クンレン</t>
    </rPh>
    <phoneticPr fontId="2"/>
  </si>
  <si>
    <t>認定外訓練</t>
    <rPh sb="0" eb="2">
      <t>ニンテイ</t>
    </rPh>
    <rPh sb="2" eb="3">
      <t>ガイ</t>
    </rPh>
    <rPh sb="3" eb="5">
      <t>クンレン</t>
    </rPh>
    <phoneticPr fontId="2"/>
  </si>
  <si>
    <t>普通課程</t>
    <rPh sb="0" eb="2">
      <t>フツウ</t>
    </rPh>
    <rPh sb="2" eb="4">
      <t>カテイ</t>
    </rPh>
    <phoneticPr fontId="2"/>
  </si>
  <si>
    <t>職業講座</t>
    <rPh sb="0" eb="2">
      <t>ショクギョウ</t>
    </rPh>
    <rPh sb="2" eb="4">
      <t>コウザ</t>
    </rPh>
    <phoneticPr fontId="2"/>
  </si>
  <si>
    <t>建築設計科</t>
    <rPh sb="0" eb="2">
      <t>ケンチク</t>
    </rPh>
    <rPh sb="2" eb="4">
      <t>セッケイ</t>
    </rPh>
    <rPh sb="4" eb="5">
      <t>カ</t>
    </rPh>
    <phoneticPr fontId="2"/>
  </si>
  <si>
    <t>木造建築科</t>
    <rPh sb="0" eb="2">
      <t>モクゾウ</t>
    </rPh>
    <rPh sb="2" eb="4">
      <t>ケンチク</t>
    </rPh>
    <rPh sb="4" eb="5">
      <t>カ</t>
    </rPh>
    <phoneticPr fontId="2"/>
  </si>
  <si>
    <t>講座数</t>
    <rPh sb="0" eb="3">
      <t>コウザスウ</t>
    </rPh>
    <phoneticPr fontId="2"/>
  </si>
  <si>
    <t>訓練生数</t>
    <rPh sb="0" eb="2">
      <t>クンレン</t>
    </rPh>
    <rPh sb="2" eb="3">
      <t>セイ</t>
    </rPh>
    <rPh sb="3" eb="4">
      <t>スウ</t>
    </rPh>
    <phoneticPr fontId="2"/>
  </si>
  <si>
    <t>科数</t>
    <rPh sb="0" eb="1">
      <t>カ</t>
    </rPh>
    <rPh sb="1" eb="2">
      <t>スウ</t>
    </rPh>
    <phoneticPr fontId="2"/>
  </si>
  <si>
    <t>訓練生数</t>
    <rPh sb="0" eb="3">
      <t>クンレンセイ</t>
    </rPh>
    <rPh sb="3" eb="4">
      <t>スウ</t>
    </rPh>
    <phoneticPr fontId="2"/>
  </si>
  <si>
    <t>資料：大田原地域職業訓練センター</t>
    <phoneticPr fontId="2"/>
  </si>
  <si>
    <t>　　　［１１］　保　健　・　衛　生</t>
    <rPh sb="8" eb="9">
      <t>タモツ</t>
    </rPh>
    <rPh sb="10" eb="11">
      <t>ケン</t>
    </rPh>
    <rPh sb="14" eb="15">
      <t>マモル</t>
    </rPh>
    <rPh sb="16" eb="17">
      <t>ショウ</t>
    </rPh>
    <phoneticPr fontId="2"/>
  </si>
  <si>
    <t>1　医療施設数及び病床数の推移</t>
    <rPh sb="2" eb="4">
      <t>イリョウ</t>
    </rPh>
    <rPh sb="4" eb="6">
      <t>シセツ</t>
    </rPh>
    <rPh sb="6" eb="7">
      <t>スウ</t>
    </rPh>
    <rPh sb="7" eb="8">
      <t>オヨ</t>
    </rPh>
    <rPh sb="9" eb="12">
      <t>ビョウショウスウ</t>
    </rPh>
    <rPh sb="13" eb="15">
      <t>スイイ</t>
    </rPh>
    <phoneticPr fontId="2"/>
  </si>
  <si>
    <t>単位：所、床</t>
    <phoneticPr fontId="2"/>
  </si>
  <si>
    <t>医療施設数</t>
    <rPh sb="0" eb="2">
      <t>イリョウ</t>
    </rPh>
    <rPh sb="2" eb="4">
      <t>シセツ</t>
    </rPh>
    <rPh sb="4" eb="5">
      <t>スウ</t>
    </rPh>
    <phoneticPr fontId="2"/>
  </si>
  <si>
    <t>病床数</t>
    <rPh sb="0" eb="2">
      <t>ビョウショウ</t>
    </rPh>
    <rPh sb="2" eb="3">
      <t>スウ</t>
    </rPh>
    <phoneticPr fontId="2"/>
  </si>
  <si>
    <t>病院</t>
    <rPh sb="0" eb="2">
      <t>ビョウイン</t>
    </rPh>
    <phoneticPr fontId="2"/>
  </si>
  <si>
    <t>一般
診療所</t>
    <rPh sb="0" eb="2">
      <t>イッパン</t>
    </rPh>
    <rPh sb="3" eb="6">
      <t>シンリョウジョ</t>
    </rPh>
    <phoneticPr fontId="2"/>
  </si>
  <si>
    <t>歯科
診療所</t>
    <rPh sb="0" eb="2">
      <t>シカ</t>
    </rPh>
    <rPh sb="3" eb="6">
      <t>シンリョウジョ</t>
    </rPh>
    <phoneticPr fontId="2"/>
  </si>
  <si>
    <t>精神病床</t>
    <rPh sb="0" eb="2">
      <t>セイシン</t>
    </rPh>
    <rPh sb="2" eb="4">
      <t>ビョウショウ</t>
    </rPh>
    <phoneticPr fontId="2"/>
  </si>
  <si>
    <t>結核病床</t>
    <rPh sb="0" eb="2">
      <t>ケッカク</t>
    </rPh>
    <rPh sb="2" eb="4">
      <t>ビョウショウ</t>
    </rPh>
    <phoneticPr fontId="2"/>
  </si>
  <si>
    <t>感染症
病床</t>
    <rPh sb="0" eb="3">
      <t>カンセンショウ</t>
    </rPh>
    <rPh sb="4" eb="6">
      <t>ビョウショウ</t>
    </rPh>
    <phoneticPr fontId="2"/>
  </si>
  <si>
    <t>その他の
病床</t>
    <rPh sb="2" eb="3">
      <t>ホカ</t>
    </rPh>
    <rPh sb="5" eb="7">
      <t>ビョウショウ</t>
    </rPh>
    <phoneticPr fontId="2"/>
  </si>
  <si>
    <t>資料：栃木県保健統計年報</t>
    <phoneticPr fontId="2"/>
  </si>
  <si>
    <t>2　医療関係者数の推移</t>
    <rPh sb="2" eb="4">
      <t>イリョウ</t>
    </rPh>
    <rPh sb="4" eb="7">
      <t>カンケイシャ</t>
    </rPh>
    <rPh sb="7" eb="8">
      <t>スウ</t>
    </rPh>
    <rPh sb="9" eb="11">
      <t>スイイ</t>
    </rPh>
    <phoneticPr fontId="2"/>
  </si>
  <si>
    <t>医師</t>
    <rPh sb="0" eb="2">
      <t>イシ</t>
    </rPh>
    <phoneticPr fontId="2"/>
  </si>
  <si>
    <t>歯科      医師</t>
    <rPh sb="0" eb="2">
      <t>シカ</t>
    </rPh>
    <rPh sb="8" eb="10">
      <t>イシ</t>
    </rPh>
    <phoneticPr fontId="2"/>
  </si>
  <si>
    <t>薬剤師</t>
    <rPh sb="0" eb="3">
      <t>ヤクザイシ</t>
    </rPh>
    <phoneticPr fontId="2"/>
  </si>
  <si>
    <t>保健師</t>
    <rPh sb="0" eb="2">
      <t>ホケン</t>
    </rPh>
    <rPh sb="2" eb="3">
      <t>シ</t>
    </rPh>
    <phoneticPr fontId="2"/>
  </si>
  <si>
    <t>助産師</t>
    <rPh sb="0" eb="2">
      <t>ジョサン</t>
    </rPh>
    <rPh sb="2" eb="3">
      <t>シ</t>
    </rPh>
    <phoneticPr fontId="2"/>
  </si>
  <si>
    <t>看護士</t>
    <rPh sb="0" eb="2">
      <t>カンゴ</t>
    </rPh>
    <rPh sb="2" eb="3">
      <t>シ</t>
    </rPh>
    <phoneticPr fontId="2"/>
  </si>
  <si>
    <t>准看護士</t>
    <rPh sb="0" eb="1">
      <t>ジュン</t>
    </rPh>
    <rPh sb="1" eb="4">
      <t>カンゴシ</t>
    </rPh>
    <rPh sb="3" eb="4">
      <t>シ</t>
    </rPh>
    <phoneticPr fontId="2"/>
  </si>
  <si>
    <t>3　予防接種状況の推移</t>
    <rPh sb="2" eb="4">
      <t>ヨボウ</t>
    </rPh>
    <rPh sb="4" eb="6">
      <t>セッシュ</t>
    </rPh>
    <rPh sb="6" eb="8">
      <t>ジョウキョウ</t>
    </rPh>
    <rPh sb="9" eb="11">
      <t>スイイ</t>
    </rPh>
    <phoneticPr fontId="2"/>
  </si>
  <si>
    <t>予防接種の種類</t>
    <rPh sb="0" eb="2">
      <t>ヨボウ</t>
    </rPh>
    <rPh sb="2" eb="4">
      <t>セッシュ</t>
    </rPh>
    <rPh sb="5" eb="7">
      <t>シュルイ</t>
    </rPh>
    <phoneticPr fontId="2"/>
  </si>
  <si>
    <t>対象者数</t>
    <rPh sb="0" eb="3">
      <t>タイショウシャ</t>
    </rPh>
    <rPh sb="3" eb="4">
      <t>スウ</t>
    </rPh>
    <phoneticPr fontId="2"/>
  </si>
  <si>
    <t>実施者数</t>
    <rPh sb="0" eb="2">
      <t>ジッシ</t>
    </rPh>
    <rPh sb="2" eb="3">
      <t>シャ</t>
    </rPh>
    <rPh sb="3" eb="4">
      <t>スウ</t>
    </rPh>
    <phoneticPr fontId="2"/>
  </si>
  <si>
    <t>実施率</t>
    <rPh sb="0" eb="2">
      <t>ジッシ</t>
    </rPh>
    <rPh sb="2" eb="3">
      <t>リツ</t>
    </rPh>
    <phoneticPr fontId="2"/>
  </si>
  <si>
    <t>1期</t>
    <rPh sb="1" eb="2">
      <t>キ</t>
    </rPh>
    <phoneticPr fontId="2"/>
  </si>
  <si>
    <t>2期</t>
    <rPh sb="1" eb="2">
      <t>キ</t>
    </rPh>
    <phoneticPr fontId="2"/>
  </si>
  <si>
    <t>3期</t>
    <rPh sb="1" eb="2">
      <t>キ</t>
    </rPh>
    <phoneticPr fontId="2"/>
  </si>
  <si>
    <t>4期</t>
    <rPh sb="1" eb="2">
      <t>キ</t>
    </rPh>
    <phoneticPr fontId="2"/>
  </si>
  <si>
    <t>日本脳炎</t>
    <rPh sb="0" eb="2">
      <t>ニホン</t>
    </rPh>
    <rPh sb="2" eb="4">
      <t>ノウエン</t>
    </rPh>
    <phoneticPr fontId="2"/>
  </si>
  <si>
    <t>ロタウイルス胃腸炎</t>
    <rPh sb="6" eb="8">
      <t>イチョウ</t>
    </rPh>
    <rPh sb="8" eb="9">
      <t>エン</t>
    </rPh>
    <phoneticPr fontId="2"/>
  </si>
  <si>
    <t>資料：健康政策課</t>
    <phoneticPr fontId="2"/>
  </si>
  <si>
    <t>基本健康診査</t>
    <rPh sb="0" eb="2">
      <t>キホン</t>
    </rPh>
    <rPh sb="2" eb="4">
      <t>ケンコウ</t>
    </rPh>
    <rPh sb="4" eb="6">
      <t>シンサ</t>
    </rPh>
    <phoneticPr fontId="2"/>
  </si>
  <si>
    <t>うち特定健康診査</t>
    <rPh sb="2" eb="4">
      <t>トクテイ</t>
    </rPh>
    <rPh sb="4" eb="6">
      <t>ケンコウ</t>
    </rPh>
    <rPh sb="6" eb="8">
      <t>シンサ</t>
    </rPh>
    <phoneticPr fontId="2"/>
  </si>
  <si>
    <t>対象者</t>
    <rPh sb="0" eb="3">
      <t>タイショウシャ</t>
    </rPh>
    <phoneticPr fontId="2"/>
  </si>
  <si>
    <t>受診者</t>
    <rPh sb="0" eb="3">
      <t>ジュシンシャ</t>
    </rPh>
    <phoneticPr fontId="2"/>
  </si>
  <si>
    <t>受診率</t>
    <rPh sb="0" eb="2">
      <t>ジュシン</t>
    </rPh>
    <rPh sb="2" eb="3">
      <t>リツ</t>
    </rPh>
    <phoneticPr fontId="2"/>
  </si>
  <si>
    <t>脳血管
疾患</t>
    <rPh sb="0" eb="1">
      <t>ノウ</t>
    </rPh>
    <rPh sb="1" eb="3">
      <t>ケッカン</t>
    </rPh>
    <rPh sb="4" eb="6">
      <t>シッカン</t>
    </rPh>
    <phoneticPr fontId="2"/>
  </si>
  <si>
    <t>悪性
新生物</t>
    <rPh sb="0" eb="2">
      <t>アクセイ</t>
    </rPh>
    <rPh sb="3" eb="6">
      <t>シンセイブツ</t>
    </rPh>
    <phoneticPr fontId="2"/>
  </si>
  <si>
    <t>心疾患</t>
    <rPh sb="0" eb="1">
      <t>シン</t>
    </rPh>
    <rPh sb="1" eb="3">
      <t>シッカン</t>
    </rPh>
    <phoneticPr fontId="2"/>
  </si>
  <si>
    <t>肺・
気管支炎</t>
    <rPh sb="0" eb="1">
      <t>ハイ</t>
    </rPh>
    <rPh sb="3" eb="5">
      <t>キカン</t>
    </rPh>
    <rPh sb="5" eb="6">
      <t>ササ</t>
    </rPh>
    <rPh sb="6" eb="7">
      <t>ホノオ</t>
    </rPh>
    <phoneticPr fontId="2"/>
  </si>
  <si>
    <t>その他</t>
    <rPh sb="2" eb="3">
      <t>ホカ</t>
    </rPh>
    <phoneticPr fontId="2"/>
  </si>
  <si>
    <t>6　がん検診の推移</t>
    <rPh sb="4" eb="6">
      <t>ケンシン</t>
    </rPh>
    <rPh sb="7" eb="9">
      <t>スイイ</t>
    </rPh>
    <phoneticPr fontId="2"/>
  </si>
  <si>
    <t>胃がん検診</t>
  </si>
  <si>
    <t>要精検者</t>
    <rPh sb="0" eb="1">
      <t>ヨウ</t>
    </rPh>
    <rPh sb="1" eb="2">
      <t>セイ</t>
    </rPh>
    <rPh sb="2" eb="3">
      <t>ケン</t>
    </rPh>
    <rPh sb="3" eb="4">
      <t>シャ</t>
    </rPh>
    <phoneticPr fontId="2"/>
  </si>
  <si>
    <t>肺がん検診</t>
    <rPh sb="0" eb="1">
      <t>ハイ</t>
    </rPh>
    <rPh sb="3" eb="5">
      <t>ケンシン</t>
    </rPh>
    <phoneticPr fontId="2"/>
  </si>
  <si>
    <t>大腸がん検診</t>
    <rPh sb="0" eb="2">
      <t>ダイチョウ</t>
    </rPh>
    <rPh sb="4" eb="6">
      <t>ケンシン</t>
    </rPh>
    <phoneticPr fontId="2"/>
  </si>
  <si>
    <t>子宮がん検診</t>
    <rPh sb="0" eb="2">
      <t>シキュウ</t>
    </rPh>
    <rPh sb="4" eb="6">
      <t>ケンシン</t>
    </rPh>
    <phoneticPr fontId="2"/>
  </si>
  <si>
    <t>乳がん検診</t>
    <rPh sb="0" eb="1">
      <t>ニュウ</t>
    </rPh>
    <rPh sb="3" eb="5">
      <t>ケンシン</t>
    </rPh>
    <phoneticPr fontId="2"/>
  </si>
  <si>
    <t>前立腺がん検診</t>
    <rPh sb="0" eb="3">
      <t>ゼンリツセン</t>
    </rPh>
    <rPh sb="5" eb="7">
      <t>ケンシン</t>
    </rPh>
    <phoneticPr fontId="2"/>
  </si>
  <si>
    <t>肝炎ウイルス検診</t>
    <rPh sb="0" eb="2">
      <t>カンエン</t>
    </rPh>
    <rPh sb="6" eb="8">
      <t>ケンシン</t>
    </rPh>
    <phoneticPr fontId="2"/>
  </si>
  <si>
    <t>乳幼児発達相談</t>
    <rPh sb="0" eb="3">
      <t>ニュウヨウジ</t>
    </rPh>
    <rPh sb="3" eb="5">
      <t>ハッタツ</t>
    </rPh>
    <rPh sb="5" eb="7">
      <t>ソウダン</t>
    </rPh>
    <phoneticPr fontId="2"/>
  </si>
  <si>
    <t>乳幼児健康診査等</t>
    <rPh sb="0" eb="3">
      <t>ニュウヨウジ</t>
    </rPh>
    <rPh sb="3" eb="5">
      <t>ケンコウ</t>
    </rPh>
    <rPh sb="5" eb="7">
      <t>シンサ</t>
    </rPh>
    <rPh sb="7" eb="8">
      <t>トウ</t>
    </rPh>
    <phoneticPr fontId="2"/>
  </si>
  <si>
    <t>４か月児</t>
    <rPh sb="2" eb="3">
      <t>ゲツ</t>
    </rPh>
    <rPh sb="3" eb="4">
      <t>ジ</t>
    </rPh>
    <phoneticPr fontId="2"/>
  </si>
  <si>
    <t>１０か月児</t>
    <rPh sb="3" eb="4">
      <t>ゲツ</t>
    </rPh>
    <rPh sb="4" eb="5">
      <t>ジ</t>
    </rPh>
    <phoneticPr fontId="2"/>
  </si>
  <si>
    <t>１歳６か月児</t>
    <rPh sb="1" eb="2">
      <t>サイ</t>
    </rPh>
    <rPh sb="4" eb="5">
      <t>ゲツ</t>
    </rPh>
    <rPh sb="5" eb="6">
      <t>ジ</t>
    </rPh>
    <phoneticPr fontId="2"/>
  </si>
  <si>
    <t>３ 歳 児</t>
    <rPh sb="2" eb="3">
      <t>サイ</t>
    </rPh>
    <rPh sb="4" eb="5">
      <t>ジ</t>
    </rPh>
    <phoneticPr fontId="2"/>
  </si>
  <si>
    <t>２歳児歯科</t>
    <rPh sb="1" eb="2">
      <t>サイ</t>
    </rPh>
    <rPh sb="2" eb="3">
      <t>ジ</t>
    </rPh>
    <rPh sb="3" eb="5">
      <t>シカ</t>
    </rPh>
    <phoneticPr fontId="2"/>
  </si>
  <si>
    <t>対象児数</t>
    <rPh sb="0" eb="2">
      <t>タイショウ</t>
    </rPh>
    <rPh sb="2" eb="3">
      <t>ジ</t>
    </rPh>
    <rPh sb="3" eb="4">
      <t>カズ</t>
    </rPh>
    <phoneticPr fontId="2"/>
  </si>
  <si>
    <t>受診児数</t>
    <rPh sb="0" eb="2">
      <t>ジュシン</t>
    </rPh>
    <rPh sb="2" eb="3">
      <t>ジ</t>
    </rPh>
    <rPh sb="3" eb="4">
      <t>カズ</t>
    </rPh>
    <phoneticPr fontId="2"/>
  </si>
  <si>
    <t>日数</t>
    <rPh sb="0" eb="2">
      <t>ニッスウ</t>
    </rPh>
    <phoneticPr fontId="2"/>
  </si>
  <si>
    <t>利用者数</t>
    <rPh sb="0" eb="3">
      <t>リヨウシャ</t>
    </rPh>
    <rPh sb="3" eb="4">
      <t>スウ</t>
    </rPh>
    <phoneticPr fontId="2"/>
  </si>
  <si>
    <t>内訳</t>
    <rPh sb="0" eb="2">
      <t>ウチワケ</t>
    </rPh>
    <phoneticPr fontId="2"/>
  </si>
  <si>
    <t>県内</t>
    <rPh sb="0" eb="2">
      <t>ケンナイ</t>
    </rPh>
    <phoneticPr fontId="2"/>
  </si>
  <si>
    <t>県外</t>
    <rPh sb="0" eb="2">
      <t>ケンガイ</t>
    </rPh>
    <phoneticPr fontId="2"/>
  </si>
  <si>
    <t>単位：ｔ,人</t>
    <rPh sb="0" eb="2">
      <t>タンイ</t>
    </rPh>
    <rPh sb="5" eb="6">
      <t>ヒト</t>
    </rPh>
    <phoneticPr fontId="2"/>
  </si>
  <si>
    <t>収集人口</t>
    <rPh sb="0" eb="2">
      <t>シュウシュウ</t>
    </rPh>
    <rPh sb="2" eb="4">
      <t>ジンコウ</t>
    </rPh>
    <phoneticPr fontId="2"/>
  </si>
  <si>
    <t>定期</t>
    <rPh sb="0" eb="2">
      <t>テイキ</t>
    </rPh>
    <phoneticPr fontId="2"/>
  </si>
  <si>
    <t>直搬</t>
    <rPh sb="0" eb="1">
      <t>ジキ</t>
    </rPh>
    <rPh sb="1" eb="2">
      <t>ハコ</t>
    </rPh>
    <phoneticPr fontId="2"/>
  </si>
  <si>
    <t>直搬</t>
    <rPh sb="0" eb="1">
      <t>チョク</t>
    </rPh>
    <rPh sb="1" eb="2">
      <t>ハコ</t>
    </rPh>
    <phoneticPr fontId="2"/>
  </si>
  <si>
    <t>　　</t>
    <phoneticPr fontId="2"/>
  </si>
  <si>
    <t>資料：生活環境課</t>
    <rPh sb="0" eb="2">
      <t>シリョウ</t>
    </rPh>
    <rPh sb="3" eb="5">
      <t>セイカツ</t>
    </rPh>
    <rPh sb="5" eb="7">
      <t>カンキョウ</t>
    </rPh>
    <rPh sb="7" eb="8">
      <t>カ</t>
    </rPh>
    <phoneticPr fontId="2"/>
  </si>
  <si>
    <t>単位：ｔ</t>
    <phoneticPr fontId="2"/>
  </si>
  <si>
    <t>最終処分</t>
    <rPh sb="0" eb="2">
      <t>サイシュウ</t>
    </rPh>
    <rPh sb="2" eb="4">
      <t>ショブン</t>
    </rPh>
    <phoneticPr fontId="2"/>
  </si>
  <si>
    <t>焼却</t>
    <rPh sb="0" eb="2">
      <t>ショウキャク</t>
    </rPh>
    <phoneticPr fontId="2"/>
  </si>
  <si>
    <t>埋立</t>
    <rPh sb="0" eb="2">
      <t>ウメタテ</t>
    </rPh>
    <phoneticPr fontId="2"/>
  </si>
  <si>
    <t>資源化</t>
    <rPh sb="0" eb="2">
      <t>シゲン</t>
    </rPh>
    <rPh sb="2" eb="3">
      <t>カ</t>
    </rPh>
    <phoneticPr fontId="2"/>
  </si>
  <si>
    <t>大田原市</t>
    <rPh sb="0" eb="4">
      <t>オオタワラシ</t>
    </rPh>
    <phoneticPr fontId="2"/>
  </si>
  <si>
    <t>那須塩原市</t>
    <rPh sb="0" eb="4">
      <t>ナスシオバラ</t>
    </rPh>
    <rPh sb="4" eb="5">
      <t>シ</t>
    </rPh>
    <phoneticPr fontId="2"/>
  </si>
  <si>
    <t>圏域外</t>
    <rPh sb="0" eb="2">
      <t>ケンイキ</t>
    </rPh>
    <rPh sb="2" eb="3">
      <t>ガイ</t>
    </rPh>
    <phoneticPr fontId="2"/>
  </si>
  <si>
    <t>［１２］　教　育　・　文　化</t>
    <rPh sb="5" eb="6">
      <t>キョウ</t>
    </rPh>
    <rPh sb="7" eb="8">
      <t>イク</t>
    </rPh>
    <rPh sb="11" eb="12">
      <t>ブン</t>
    </rPh>
    <rPh sb="13" eb="14">
      <t>カ</t>
    </rPh>
    <phoneticPr fontId="2"/>
  </si>
  <si>
    <t>1　幼稚園数・学級数・園児数・教員数・職員数の推移</t>
    <rPh sb="2" eb="5">
      <t>ヨウチエン</t>
    </rPh>
    <rPh sb="5" eb="6">
      <t>スウ</t>
    </rPh>
    <rPh sb="7" eb="9">
      <t>ガッキュウ</t>
    </rPh>
    <rPh sb="9" eb="10">
      <t>スウ</t>
    </rPh>
    <rPh sb="11" eb="13">
      <t>エンジ</t>
    </rPh>
    <rPh sb="13" eb="14">
      <t>スウ</t>
    </rPh>
    <rPh sb="15" eb="17">
      <t>キョウイン</t>
    </rPh>
    <rPh sb="17" eb="18">
      <t>スウ</t>
    </rPh>
    <rPh sb="19" eb="21">
      <t>ショクイン</t>
    </rPh>
    <rPh sb="21" eb="22">
      <t>スウ</t>
    </rPh>
    <rPh sb="23" eb="25">
      <t>スイイ</t>
    </rPh>
    <phoneticPr fontId="2"/>
  </si>
  <si>
    <t>単位：園、学級、人</t>
  </si>
  <si>
    <t>園数</t>
    <rPh sb="0" eb="1">
      <t>エン</t>
    </rPh>
    <rPh sb="1" eb="2">
      <t>スウ</t>
    </rPh>
    <phoneticPr fontId="2"/>
  </si>
  <si>
    <t>学級数</t>
    <rPh sb="0" eb="3">
      <t>ガッキュウスウ</t>
    </rPh>
    <phoneticPr fontId="2"/>
  </si>
  <si>
    <t>園児数</t>
    <rPh sb="0" eb="3">
      <t>エンジスウ</t>
    </rPh>
    <phoneticPr fontId="2"/>
  </si>
  <si>
    <t>教員数</t>
    <rPh sb="0" eb="3">
      <t>キョウインスウ</t>
    </rPh>
    <phoneticPr fontId="2"/>
  </si>
  <si>
    <t>資料：学校基本調査</t>
    <phoneticPr fontId="2"/>
  </si>
  <si>
    <t>単位：校、学級、人</t>
    <phoneticPr fontId="2"/>
  </si>
  <si>
    <t>学校数</t>
    <rPh sb="0" eb="3">
      <t>ガッコウスウ</t>
    </rPh>
    <phoneticPr fontId="2"/>
  </si>
  <si>
    <t>児童数</t>
    <rPh sb="0" eb="3">
      <t>ジドウスウ</t>
    </rPh>
    <phoneticPr fontId="2"/>
  </si>
  <si>
    <t>学校名</t>
    <rPh sb="0" eb="3">
      <t>ガッコウメイ</t>
    </rPh>
    <phoneticPr fontId="2"/>
  </si>
  <si>
    <t>校舎</t>
    <rPh sb="0" eb="2">
      <t>コウシャ</t>
    </rPh>
    <phoneticPr fontId="2"/>
  </si>
  <si>
    <t>校地</t>
    <rPh sb="0" eb="2">
      <t>コウチ</t>
    </rPh>
    <phoneticPr fontId="2"/>
  </si>
  <si>
    <t>屋内運動場</t>
    <rPh sb="0" eb="2">
      <t>オクナイ</t>
    </rPh>
    <rPh sb="2" eb="5">
      <t>ウンドウジョウ</t>
    </rPh>
    <phoneticPr fontId="2"/>
  </si>
  <si>
    <t>運動場</t>
    <rPh sb="0" eb="3">
      <t>ウンドウジョウ</t>
    </rPh>
    <phoneticPr fontId="2"/>
  </si>
  <si>
    <t>児童数</t>
    <rPh sb="0" eb="2">
      <t>ジドウ</t>
    </rPh>
    <rPh sb="2" eb="3">
      <t>スウ</t>
    </rPh>
    <phoneticPr fontId="2"/>
  </si>
  <si>
    <t>一人あたり</t>
    <rPh sb="0" eb="2">
      <t>ヒトリ</t>
    </rPh>
    <phoneticPr fontId="2"/>
  </si>
  <si>
    <t>総面積</t>
    <rPh sb="0" eb="3">
      <t>ソウメンセキ</t>
    </rPh>
    <phoneticPr fontId="2"/>
  </si>
  <si>
    <t>大田原　　</t>
    <rPh sb="0" eb="3">
      <t>オオタワラ</t>
    </rPh>
    <phoneticPr fontId="2"/>
  </si>
  <si>
    <t>西原　　</t>
    <rPh sb="0" eb="2">
      <t>ニシハラ</t>
    </rPh>
    <phoneticPr fontId="2"/>
  </si>
  <si>
    <t>紫塚　　</t>
    <rPh sb="0" eb="2">
      <t>ムラサキヅカ</t>
    </rPh>
    <phoneticPr fontId="2"/>
  </si>
  <si>
    <t>親園　　</t>
    <rPh sb="0" eb="1">
      <t>オヤ</t>
    </rPh>
    <rPh sb="1" eb="2">
      <t>ゾノ</t>
    </rPh>
    <phoneticPr fontId="2"/>
  </si>
  <si>
    <t>宇田川　　</t>
    <rPh sb="0" eb="3">
      <t>ウダガワ</t>
    </rPh>
    <phoneticPr fontId="2"/>
  </si>
  <si>
    <t>市野沢　　</t>
    <rPh sb="0" eb="3">
      <t>イチノサワ</t>
    </rPh>
    <phoneticPr fontId="2"/>
  </si>
  <si>
    <t>奥沢　　</t>
    <rPh sb="0" eb="2">
      <t>オクサワ</t>
    </rPh>
    <phoneticPr fontId="2"/>
  </si>
  <si>
    <t>金丸　　</t>
    <rPh sb="0" eb="2">
      <t>カナマル</t>
    </rPh>
    <phoneticPr fontId="2"/>
  </si>
  <si>
    <t>北金丸分校</t>
    <rPh sb="0" eb="3">
      <t>キタカネマル</t>
    </rPh>
    <rPh sb="3" eb="5">
      <t>ブンコウ</t>
    </rPh>
    <phoneticPr fontId="2"/>
  </si>
  <si>
    <t>羽田　　</t>
    <rPh sb="0" eb="2">
      <t>ハネダ</t>
    </rPh>
    <phoneticPr fontId="2"/>
  </si>
  <si>
    <t>薄葉　　</t>
    <rPh sb="0" eb="2">
      <t>ウスバ</t>
    </rPh>
    <phoneticPr fontId="2"/>
  </si>
  <si>
    <t>石上　　</t>
    <rPh sb="0" eb="2">
      <t>イシガミ</t>
    </rPh>
    <phoneticPr fontId="2"/>
  </si>
  <si>
    <t>佐久山　　</t>
    <rPh sb="0" eb="3">
      <t>サクヤマ</t>
    </rPh>
    <phoneticPr fontId="2"/>
  </si>
  <si>
    <t>福原　　</t>
    <rPh sb="0" eb="2">
      <t>フクハラ</t>
    </rPh>
    <phoneticPr fontId="2"/>
  </si>
  <si>
    <t>佐良土</t>
    <rPh sb="0" eb="3">
      <t>サラド</t>
    </rPh>
    <phoneticPr fontId="2"/>
  </si>
  <si>
    <t>蛭田</t>
    <rPh sb="0" eb="2">
      <t>ヒルタ</t>
    </rPh>
    <phoneticPr fontId="2"/>
  </si>
  <si>
    <t>川西</t>
    <rPh sb="0" eb="2">
      <t>カワニシ</t>
    </rPh>
    <phoneticPr fontId="2"/>
  </si>
  <si>
    <t>須賀川</t>
    <rPh sb="0" eb="3">
      <t>スカガワ</t>
    </rPh>
    <phoneticPr fontId="2"/>
  </si>
  <si>
    <t>両郷中央</t>
    <rPh sb="0" eb="2">
      <t>リョウゴウ</t>
    </rPh>
    <rPh sb="2" eb="4">
      <t>チュウオウ</t>
    </rPh>
    <phoneticPr fontId="2"/>
  </si>
  <si>
    <t>生徒数</t>
    <rPh sb="0" eb="3">
      <t>セイトスウ</t>
    </rPh>
    <phoneticPr fontId="2"/>
  </si>
  <si>
    <t>生徒数</t>
    <rPh sb="0" eb="2">
      <t>セイト</t>
    </rPh>
    <rPh sb="2" eb="3">
      <t>スウ</t>
    </rPh>
    <phoneticPr fontId="2"/>
  </si>
  <si>
    <t>若草</t>
    <rPh sb="0" eb="2">
      <t>ワカクサ</t>
    </rPh>
    <phoneticPr fontId="2"/>
  </si>
  <si>
    <t>親園</t>
    <rPh sb="0" eb="1">
      <t>オヤ</t>
    </rPh>
    <rPh sb="1" eb="2">
      <t>ゾノ</t>
    </rPh>
    <phoneticPr fontId="2"/>
  </si>
  <si>
    <t>金田北</t>
    <rPh sb="0" eb="2">
      <t>カネダ</t>
    </rPh>
    <rPh sb="2" eb="3">
      <t>キタ</t>
    </rPh>
    <phoneticPr fontId="2"/>
  </si>
  <si>
    <t>金田南</t>
    <rPh sb="0" eb="2">
      <t>カネダ</t>
    </rPh>
    <rPh sb="2" eb="3">
      <t>ミナミ</t>
    </rPh>
    <phoneticPr fontId="2"/>
  </si>
  <si>
    <t>野崎</t>
    <rPh sb="0" eb="2">
      <t>ノザキ</t>
    </rPh>
    <phoneticPr fontId="2"/>
  </si>
  <si>
    <t>佐久山</t>
    <rPh sb="0" eb="3">
      <t>サクヤマ</t>
    </rPh>
    <phoneticPr fontId="2"/>
  </si>
  <si>
    <t>卒業者</t>
    <rPh sb="0" eb="3">
      <t>ソツギョウシャ</t>
    </rPh>
    <phoneticPr fontId="2"/>
  </si>
  <si>
    <t>高等学校等
進学者</t>
    <rPh sb="0" eb="2">
      <t>コウトウ</t>
    </rPh>
    <rPh sb="2" eb="4">
      <t>ガッコウ</t>
    </rPh>
    <rPh sb="4" eb="5">
      <t>トウ</t>
    </rPh>
    <rPh sb="6" eb="9">
      <t>シンガクシャ</t>
    </rPh>
    <phoneticPr fontId="2"/>
  </si>
  <si>
    <t>就職者</t>
    <rPh sb="0" eb="2">
      <t>シュウショク</t>
    </rPh>
    <rPh sb="2" eb="3">
      <t>シャ</t>
    </rPh>
    <phoneticPr fontId="2"/>
  </si>
  <si>
    <t>高等学校等
進学率</t>
    <rPh sb="0" eb="2">
      <t>コウトウ</t>
    </rPh>
    <rPh sb="2" eb="4">
      <t>ガッコウ</t>
    </rPh>
    <rPh sb="4" eb="5">
      <t>トウ</t>
    </rPh>
    <rPh sb="6" eb="9">
      <t>シンガクリツ</t>
    </rPh>
    <phoneticPr fontId="2"/>
  </si>
  <si>
    <t>就職率</t>
    <rPh sb="0" eb="3">
      <t>シュウショクリツ</t>
    </rPh>
    <phoneticPr fontId="2"/>
  </si>
  <si>
    <t>全日制</t>
    <rPh sb="0" eb="1">
      <t>ゼン</t>
    </rPh>
    <rPh sb="1" eb="2">
      <t>ニチ</t>
    </rPh>
    <rPh sb="2" eb="3">
      <t>セイ</t>
    </rPh>
    <phoneticPr fontId="2"/>
  </si>
  <si>
    <t>定時制</t>
    <rPh sb="0" eb="3">
      <t>テイジセイ</t>
    </rPh>
    <phoneticPr fontId="2"/>
  </si>
  <si>
    <t>学校数</t>
    <rPh sb="0" eb="2">
      <t>ガッコウ</t>
    </rPh>
    <rPh sb="2" eb="3">
      <t>カズ</t>
    </rPh>
    <phoneticPr fontId="2"/>
  </si>
  <si>
    <t>教員数</t>
    <rPh sb="0" eb="2">
      <t>キョウイン</t>
    </rPh>
    <rPh sb="2" eb="3">
      <t>カズ</t>
    </rPh>
    <phoneticPr fontId="2"/>
  </si>
  <si>
    <t>職員数</t>
    <rPh sb="0" eb="2">
      <t>ショクイン</t>
    </rPh>
    <rPh sb="2" eb="3">
      <t>カズ</t>
    </rPh>
    <phoneticPr fontId="2"/>
  </si>
  <si>
    <t>学級数</t>
    <rPh sb="0" eb="2">
      <t>ガッキュウ</t>
    </rPh>
    <rPh sb="2" eb="3">
      <t>カズ</t>
    </rPh>
    <phoneticPr fontId="2"/>
  </si>
  <si>
    <t>教員数</t>
    <rPh sb="0" eb="2">
      <t>キョウイン</t>
    </rPh>
    <rPh sb="2" eb="3">
      <t>スウ</t>
    </rPh>
    <phoneticPr fontId="2"/>
  </si>
  <si>
    <t>入学定員</t>
    <rPh sb="0" eb="2">
      <t>ニュウガク</t>
    </rPh>
    <rPh sb="2" eb="4">
      <t>テイイン</t>
    </rPh>
    <phoneticPr fontId="2"/>
  </si>
  <si>
    <t>入学志願者</t>
    <rPh sb="0" eb="2">
      <t>ニュウガク</t>
    </rPh>
    <rPh sb="2" eb="4">
      <t>シガン</t>
    </rPh>
    <rPh sb="4" eb="5">
      <t>シャ</t>
    </rPh>
    <phoneticPr fontId="2"/>
  </si>
  <si>
    <t>入学者数</t>
    <rPh sb="0" eb="2">
      <t>ニュウガク</t>
    </rPh>
    <rPh sb="2" eb="3">
      <t>シャ</t>
    </rPh>
    <rPh sb="3" eb="4">
      <t>スウ</t>
    </rPh>
    <phoneticPr fontId="2"/>
  </si>
  <si>
    <t>就職者</t>
    <rPh sb="0" eb="3">
      <t>シュウショクシャ</t>
    </rPh>
    <phoneticPr fontId="2"/>
  </si>
  <si>
    <t>医療事務学科</t>
    <rPh sb="0" eb="2">
      <t>イリョウ</t>
    </rPh>
    <rPh sb="2" eb="4">
      <t>ジム</t>
    </rPh>
    <rPh sb="4" eb="6">
      <t>ガッカ</t>
    </rPh>
    <phoneticPr fontId="2"/>
  </si>
  <si>
    <t>美容師学科</t>
    <rPh sb="0" eb="3">
      <t>ビヨウシ</t>
    </rPh>
    <rPh sb="3" eb="5">
      <t>ガッカ</t>
    </rPh>
    <phoneticPr fontId="2"/>
  </si>
  <si>
    <t>資料：国際自動車・ビューティ専門学校</t>
    <phoneticPr fontId="2"/>
  </si>
  <si>
    <t>学生総数</t>
    <rPh sb="0" eb="2">
      <t>ガクセイ</t>
    </rPh>
    <rPh sb="2" eb="4">
      <t>ソウスウ</t>
    </rPh>
    <phoneticPr fontId="2"/>
  </si>
  <si>
    <t>保健医療学部</t>
    <rPh sb="0" eb="2">
      <t>ホケン</t>
    </rPh>
    <rPh sb="2" eb="4">
      <t>イリョウ</t>
    </rPh>
    <rPh sb="4" eb="6">
      <t>ガクブ</t>
    </rPh>
    <phoneticPr fontId="2"/>
  </si>
  <si>
    <t>学生数</t>
    <rPh sb="0" eb="2">
      <t>ガクセイ</t>
    </rPh>
    <rPh sb="2" eb="3">
      <t>スウ</t>
    </rPh>
    <phoneticPr fontId="2"/>
  </si>
  <si>
    <t>看護学科</t>
    <rPh sb="0" eb="2">
      <t>カンゴ</t>
    </rPh>
    <rPh sb="2" eb="4">
      <t>ガッカ</t>
    </rPh>
    <phoneticPr fontId="2"/>
  </si>
  <si>
    <t>理学療法学科</t>
    <rPh sb="0" eb="2">
      <t>リガク</t>
    </rPh>
    <rPh sb="2" eb="4">
      <t>リョウホウ</t>
    </rPh>
    <rPh sb="4" eb="6">
      <t>ガッカ</t>
    </rPh>
    <phoneticPr fontId="2"/>
  </si>
  <si>
    <t>作業療法学科</t>
    <rPh sb="0" eb="2">
      <t>サギョウ</t>
    </rPh>
    <rPh sb="2" eb="4">
      <t>リョウホウ</t>
    </rPh>
    <rPh sb="4" eb="6">
      <t>ガッカ</t>
    </rPh>
    <phoneticPr fontId="2"/>
  </si>
  <si>
    <t>言語聴覚学科</t>
    <rPh sb="0" eb="2">
      <t>ゲンゴ</t>
    </rPh>
    <rPh sb="2" eb="4">
      <t>チョウカク</t>
    </rPh>
    <rPh sb="4" eb="6">
      <t>ガッカ</t>
    </rPh>
    <phoneticPr fontId="2"/>
  </si>
  <si>
    <t>視機能療法学科</t>
    <rPh sb="0" eb="1">
      <t>シ</t>
    </rPh>
    <rPh sb="1" eb="3">
      <t>キノウ</t>
    </rPh>
    <rPh sb="3" eb="5">
      <t>リョウホウ</t>
    </rPh>
    <rPh sb="5" eb="6">
      <t>ガク</t>
    </rPh>
    <rPh sb="6" eb="7">
      <t>カ</t>
    </rPh>
    <phoneticPr fontId="2"/>
  </si>
  <si>
    <t>放射線・情報科学科</t>
    <rPh sb="0" eb="3">
      <t>ホウシャセン</t>
    </rPh>
    <rPh sb="4" eb="6">
      <t>ジョウホウ</t>
    </rPh>
    <rPh sb="6" eb="7">
      <t>カ</t>
    </rPh>
    <rPh sb="7" eb="9">
      <t>ガッカ</t>
    </rPh>
    <rPh sb="8" eb="9">
      <t>カ</t>
    </rPh>
    <phoneticPr fontId="2"/>
  </si>
  <si>
    <t>医療福祉学部</t>
    <rPh sb="0" eb="2">
      <t>イリョウ</t>
    </rPh>
    <rPh sb="2" eb="4">
      <t>フクシ</t>
    </rPh>
    <rPh sb="4" eb="6">
      <t>ガクブ</t>
    </rPh>
    <phoneticPr fontId="2"/>
  </si>
  <si>
    <t>学生数</t>
    <rPh sb="0" eb="3">
      <t>ガクセイスウ</t>
    </rPh>
    <phoneticPr fontId="2"/>
  </si>
  <si>
    <t>医療経営管理学科</t>
    <rPh sb="0" eb="2">
      <t>イリョウ</t>
    </rPh>
    <rPh sb="2" eb="4">
      <t>ケイエイ</t>
    </rPh>
    <rPh sb="4" eb="6">
      <t>カンリ</t>
    </rPh>
    <rPh sb="6" eb="8">
      <t>ガッカ</t>
    </rPh>
    <phoneticPr fontId="2"/>
  </si>
  <si>
    <t>医療福祉学科</t>
    <rPh sb="0" eb="2">
      <t>イリョウ</t>
    </rPh>
    <rPh sb="2" eb="4">
      <t>フクシ</t>
    </rPh>
    <rPh sb="4" eb="6">
      <t>ガッカ</t>
    </rPh>
    <phoneticPr fontId="2"/>
  </si>
  <si>
    <t>医療福祉
マネジメント学科</t>
    <rPh sb="0" eb="2">
      <t>イリョウ</t>
    </rPh>
    <rPh sb="2" eb="4">
      <t>フクシ</t>
    </rPh>
    <rPh sb="11" eb="13">
      <t>ガッカ</t>
    </rPh>
    <phoneticPr fontId="2"/>
  </si>
  <si>
    <t>薬学部</t>
    <rPh sb="0" eb="3">
      <t>ヤクガクブ</t>
    </rPh>
    <phoneticPr fontId="2"/>
  </si>
  <si>
    <t>薬学科</t>
    <rPh sb="0" eb="2">
      <t>ヤクガク</t>
    </rPh>
    <rPh sb="2" eb="3">
      <t>カ</t>
    </rPh>
    <phoneticPr fontId="2"/>
  </si>
  <si>
    <t>資料：国際医療福祉大学</t>
    <phoneticPr fontId="2"/>
  </si>
  <si>
    <t>黒羽</t>
    <rPh sb="0" eb="1">
      <t>クロ</t>
    </rPh>
    <rPh sb="1" eb="2">
      <t>ハ</t>
    </rPh>
    <phoneticPr fontId="2"/>
  </si>
  <si>
    <t>一　般　図　書</t>
    <rPh sb="0" eb="1">
      <t>イチ</t>
    </rPh>
    <rPh sb="2" eb="3">
      <t>ハン</t>
    </rPh>
    <rPh sb="4" eb="5">
      <t>ズ</t>
    </rPh>
    <rPh sb="6" eb="7">
      <t>ショ</t>
    </rPh>
    <phoneticPr fontId="2"/>
  </si>
  <si>
    <t>総記</t>
    <rPh sb="0" eb="2">
      <t>ソウキ</t>
    </rPh>
    <phoneticPr fontId="2"/>
  </si>
  <si>
    <t>哲学</t>
    <rPh sb="0" eb="2">
      <t>テツガク</t>
    </rPh>
    <phoneticPr fontId="2"/>
  </si>
  <si>
    <t>歴史</t>
    <rPh sb="0" eb="2">
      <t>レキシ</t>
    </rPh>
    <phoneticPr fontId="2"/>
  </si>
  <si>
    <t>社会科学</t>
    <rPh sb="0" eb="2">
      <t>シャカイ</t>
    </rPh>
    <rPh sb="2" eb="4">
      <t>カガク</t>
    </rPh>
    <phoneticPr fontId="2"/>
  </si>
  <si>
    <t>自然科学</t>
    <rPh sb="0" eb="2">
      <t>シゼン</t>
    </rPh>
    <rPh sb="2" eb="4">
      <t>カガク</t>
    </rPh>
    <phoneticPr fontId="2"/>
  </si>
  <si>
    <t>技術</t>
    <rPh sb="0" eb="2">
      <t>ギジュツ</t>
    </rPh>
    <phoneticPr fontId="2"/>
  </si>
  <si>
    <t>産業</t>
    <rPh sb="0" eb="2">
      <t>サンギョウ</t>
    </rPh>
    <phoneticPr fontId="2"/>
  </si>
  <si>
    <t>芸術</t>
    <rPh sb="0" eb="2">
      <t>ゲイジュツ</t>
    </rPh>
    <phoneticPr fontId="2"/>
  </si>
  <si>
    <t>言語</t>
    <rPh sb="0" eb="2">
      <t>ゲンゴ</t>
    </rPh>
    <phoneticPr fontId="2"/>
  </si>
  <si>
    <t>文学</t>
    <rPh sb="0" eb="2">
      <t>ブンガク</t>
    </rPh>
    <phoneticPr fontId="2"/>
  </si>
  <si>
    <t>洋書他</t>
    <rPh sb="0" eb="2">
      <t>ヨウショ</t>
    </rPh>
    <rPh sb="2" eb="3">
      <t>ホカ</t>
    </rPh>
    <phoneticPr fontId="2"/>
  </si>
  <si>
    <t>小計</t>
    <rPh sb="0" eb="2">
      <t>ショウケイ</t>
    </rPh>
    <phoneticPr fontId="2"/>
  </si>
  <si>
    <t>児　童　図　書</t>
    <rPh sb="0" eb="1">
      <t>ジ</t>
    </rPh>
    <rPh sb="2" eb="3">
      <t>ドウ</t>
    </rPh>
    <rPh sb="4" eb="5">
      <t>ズ</t>
    </rPh>
    <rPh sb="6" eb="7">
      <t>ショ</t>
    </rPh>
    <phoneticPr fontId="2"/>
  </si>
  <si>
    <t>絵本</t>
    <rPh sb="0" eb="2">
      <t>エホン</t>
    </rPh>
    <phoneticPr fontId="2"/>
  </si>
  <si>
    <t>児童書</t>
    <rPh sb="0" eb="3">
      <t>ジドウショ</t>
    </rPh>
    <phoneticPr fontId="2"/>
  </si>
  <si>
    <t>洋書</t>
    <rPh sb="0" eb="2">
      <t>ヨウショ</t>
    </rPh>
    <phoneticPr fontId="2"/>
  </si>
  <si>
    <t>紙芝居</t>
    <rPh sb="0" eb="3">
      <t>カミシバイ</t>
    </rPh>
    <phoneticPr fontId="2"/>
  </si>
  <si>
    <t>コミック</t>
    <phoneticPr fontId="2"/>
  </si>
  <si>
    <t>郷土資料</t>
    <phoneticPr fontId="2"/>
  </si>
  <si>
    <t>参考図書</t>
    <phoneticPr fontId="2"/>
  </si>
  <si>
    <t>雑誌</t>
    <phoneticPr fontId="2"/>
  </si>
  <si>
    <t>大活字本</t>
    <phoneticPr fontId="2"/>
  </si>
  <si>
    <t>ティーンズ他</t>
    <phoneticPr fontId="2"/>
  </si>
  <si>
    <t>図書合計</t>
    <rPh sb="0" eb="2">
      <t>トショ</t>
    </rPh>
    <rPh sb="2" eb="4">
      <t>ゴウケイ</t>
    </rPh>
    <phoneticPr fontId="2"/>
  </si>
  <si>
    <t>視　聴　覚</t>
    <rPh sb="0" eb="1">
      <t>シ</t>
    </rPh>
    <rPh sb="2" eb="3">
      <t>チョウ</t>
    </rPh>
    <rPh sb="4" eb="5">
      <t>サトル</t>
    </rPh>
    <phoneticPr fontId="2"/>
  </si>
  <si>
    <t>ＣＤ</t>
    <phoneticPr fontId="2"/>
  </si>
  <si>
    <t>カセット</t>
    <phoneticPr fontId="2"/>
  </si>
  <si>
    <t>ビデオ</t>
    <phoneticPr fontId="2"/>
  </si>
  <si>
    <t>ＤＶＤ</t>
    <phoneticPr fontId="2"/>
  </si>
  <si>
    <t>ＬＤ他</t>
    <rPh sb="2" eb="3">
      <t>ホカ</t>
    </rPh>
    <phoneticPr fontId="2"/>
  </si>
  <si>
    <t>洋書他は、洋書 + 一般コミック</t>
    <phoneticPr fontId="2"/>
  </si>
  <si>
    <t>ティーンズ他は、ティーンズ + その他</t>
    <phoneticPr fontId="2"/>
  </si>
  <si>
    <t>LD他は、レコード ＋ LD + CD-ROM + 16MMフィルム</t>
    <phoneticPr fontId="2"/>
  </si>
  <si>
    <t>一般図書</t>
    <rPh sb="0" eb="2">
      <t>イッパン</t>
    </rPh>
    <rPh sb="2" eb="4">
      <t>トショ</t>
    </rPh>
    <phoneticPr fontId="2"/>
  </si>
  <si>
    <t xml:space="preserve">その他
</t>
    <rPh sb="2" eb="3">
      <t>タ</t>
    </rPh>
    <phoneticPr fontId="2"/>
  </si>
  <si>
    <t>児童図書</t>
    <phoneticPr fontId="2"/>
  </si>
  <si>
    <t>ティーンズ</t>
    <phoneticPr fontId="2"/>
  </si>
  <si>
    <t>図書合計</t>
    <phoneticPr fontId="2"/>
  </si>
  <si>
    <t>視聴覚</t>
    <rPh sb="0" eb="3">
      <t>シチョウカク</t>
    </rPh>
    <phoneticPr fontId="2"/>
  </si>
  <si>
    <t>ＣＤ-ＲＯＭ</t>
    <phoneticPr fontId="2"/>
  </si>
  <si>
    <t>洋書他は、洋書 + 一般コミック + 参考 + 郷土 + その他</t>
    <phoneticPr fontId="2"/>
  </si>
  <si>
    <t>湯津上</t>
    <rPh sb="0" eb="1">
      <t>ユ</t>
    </rPh>
    <rPh sb="1" eb="2">
      <t>ツ</t>
    </rPh>
    <rPh sb="2" eb="3">
      <t>カミ</t>
    </rPh>
    <phoneticPr fontId="2"/>
  </si>
  <si>
    <t>図書購入数</t>
    <rPh sb="0" eb="2">
      <t>トショ</t>
    </rPh>
    <rPh sb="2" eb="5">
      <t>コウニュウスウ</t>
    </rPh>
    <phoneticPr fontId="2"/>
  </si>
  <si>
    <t>蔵書点数</t>
    <rPh sb="0" eb="2">
      <t>ゾウショ</t>
    </rPh>
    <rPh sb="2" eb="4">
      <t>テンスウ</t>
    </rPh>
    <phoneticPr fontId="2"/>
  </si>
  <si>
    <t>図書</t>
    <rPh sb="0" eb="2">
      <t>トショ</t>
    </rPh>
    <phoneticPr fontId="2"/>
  </si>
  <si>
    <t>入館者数</t>
    <rPh sb="0" eb="3">
      <t>ニュウカンシャ</t>
    </rPh>
    <rPh sb="3" eb="4">
      <t>スウ</t>
    </rPh>
    <phoneticPr fontId="2"/>
  </si>
  <si>
    <t>個人貸出延べ利用者数</t>
    <rPh sb="0" eb="2">
      <t>コジン</t>
    </rPh>
    <rPh sb="2" eb="4">
      <t>カシダシ</t>
    </rPh>
    <rPh sb="4" eb="5">
      <t>ノ</t>
    </rPh>
    <rPh sb="6" eb="8">
      <t>リヨウ</t>
    </rPh>
    <rPh sb="8" eb="9">
      <t>シャ</t>
    </rPh>
    <rPh sb="9" eb="10">
      <t>スウ</t>
    </rPh>
    <phoneticPr fontId="2"/>
  </si>
  <si>
    <t>館外貸出点数</t>
    <rPh sb="0" eb="2">
      <t>カンガイ</t>
    </rPh>
    <rPh sb="2" eb="4">
      <t>カシダシ</t>
    </rPh>
    <rPh sb="4" eb="6">
      <t>テンスウ</t>
    </rPh>
    <phoneticPr fontId="2"/>
  </si>
  <si>
    <t>うち団体へ</t>
    <rPh sb="2" eb="4">
      <t>ダンタイ</t>
    </rPh>
    <phoneticPr fontId="2"/>
  </si>
  <si>
    <t>市内人口一人当り
貸出点数</t>
    <rPh sb="0" eb="2">
      <t>シナイ</t>
    </rPh>
    <rPh sb="2" eb="4">
      <t>ジンコウ</t>
    </rPh>
    <rPh sb="4" eb="6">
      <t>ヒトリ</t>
    </rPh>
    <rPh sb="6" eb="7">
      <t>ア</t>
    </rPh>
    <rPh sb="9" eb="11">
      <t>カシダシ</t>
    </rPh>
    <rPh sb="11" eb="13">
      <t>テンスウ</t>
    </rPh>
    <phoneticPr fontId="2"/>
  </si>
  <si>
    <t>新規登録者数</t>
    <rPh sb="0" eb="2">
      <t>シンキ</t>
    </rPh>
    <rPh sb="2" eb="3">
      <t>ノボル</t>
    </rPh>
    <rPh sb="3" eb="4">
      <t>ロク</t>
    </rPh>
    <rPh sb="4" eb="5">
      <t>シャ</t>
    </rPh>
    <rPh sb="5" eb="6">
      <t>スウ</t>
    </rPh>
    <phoneticPr fontId="2"/>
  </si>
  <si>
    <t>一日当り平均個人
貸出人数</t>
    <rPh sb="0" eb="2">
      <t>イチニチ</t>
    </rPh>
    <rPh sb="2" eb="3">
      <t>ア</t>
    </rPh>
    <rPh sb="4" eb="6">
      <t>ヘイキン</t>
    </rPh>
    <rPh sb="6" eb="8">
      <t>コジン</t>
    </rPh>
    <rPh sb="9" eb="11">
      <t>カシダシ</t>
    </rPh>
    <rPh sb="11" eb="13">
      <t>ニンズウ</t>
    </rPh>
    <phoneticPr fontId="2"/>
  </si>
  <si>
    <t>一日当り平均個人
貸出点数</t>
    <rPh sb="0" eb="2">
      <t>イチニチ</t>
    </rPh>
    <rPh sb="2" eb="3">
      <t>ア</t>
    </rPh>
    <rPh sb="4" eb="6">
      <t>ヘイキン</t>
    </rPh>
    <rPh sb="6" eb="8">
      <t>コジン</t>
    </rPh>
    <rPh sb="9" eb="11">
      <t>カシダシ</t>
    </rPh>
    <rPh sb="11" eb="13">
      <t>テンスウ</t>
    </rPh>
    <phoneticPr fontId="2"/>
  </si>
  <si>
    <t>地区別利用者数</t>
    <rPh sb="0" eb="2">
      <t>チク</t>
    </rPh>
    <rPh sb="2" eb="3">
      <t>ベツ</t>
    </rPh>
    <rPh sb="3" eb="5">
      <t>リヨウ</t>
    </rPh>
    <rPh sb="5" eb="6">
      <t>シャ</t>
    </rPh>
    <rPh sb="6" eb="7">
      <t>スウ</t>
    </rPh>
    <phoneticPr fontId="2"/>
  </si>
  <si>
    <t>他市町村</t>
    <rPh sb="0" eb="1">
      <t>ホカ</t>
    </rPh>
    <rPh sb="1" eb="4">
      <t>シチョウソン</t>
    </rPh>
    <phoneticPr fontId="2"/>
  </si>
  <si>
    <t>該当者数</t>
    <rPh sb="0" eb="3">
      <t>ガイトウシャ</t>
    </rPh>
    <rPh sb="3" eb="4">
      <t>スウ</t>
    </rPh>
    <phoneticPr fontId="2"/>
  </si>
  <si>
    <t>出席者数</t>
    <rPh sb="0" eb="3">
      <t>シュッセキシャ</t>
    </rPh>
    <rPh sb="3" eb="4">
      <t>スウ</t>
    </rPh>
    <phoneticPr fontId="2"/>
  </si>
  <si>
    <t>出席率</t>
    <rPh sb="0" eb="3">
      <t>シュッセキリツ</t>
    </rPh>
    <phoneticPr fontId="2"/>
  </si>
  <si>
    <t>文化財保護法</t>
    <rPh sb="0" eb="2">
      <t>ブンカ</t>
    </rPh>
    <rPh sb="2" eb="3">
      <t>ザイ</t>
    </rPh>
    <rPh sb="3" eb="6">
      <t>ホゴホウ</t>
    </rPh>
    <phoneticPr fontId="2"/>
  </si>
  <si>
    <t>指　　定</t>
    <rPh sb="0" eb="1">
      <t>ユビ</t>
    </rPh>
    <rPh sb="3" eb="4">
      <t>サダム</t>
    </rPh>
    <phoneticPr fontId="2"/>
  </si>
  <si>
    <t>選択</t>
    <rPh sb="0" eb="2">
      <t>センタク</t>
    </rPh>
    <phoneticPr fontId="2"/>
  </si>
  <si>
    <t>登録</t>
    <rPh sb="0" eb="2">
      <t>トウロク</t>
    </rPh>
    <phoneticPr fontId="2"/>
  </si>
  <si>
    <t>認定</t>
    <rPh sb="0" eb="2">
      <t>ニンテイ</t>
    </rPh>
    <phoneticPr fontId="2"/>
  </si>
  <si>
    <t>国宝</t>
    <rPh sb="0" eb="2">
      <t>コクホウ</t>
    </rPh>
    <phoneticPr fontId="2"/>
  </si>
  <si>
    <t>重要
文化財</t>
    <rPh sb="0" eb="2">
      <t>ジュウヨウ</t>
    </rPh>
    <rPh sb="3" eb="6">
      <t>ブンカザイ</t>
    </rPh>
    <phoneticPr fontId="2"/>
  </si>
  <si>
    <t>重要
無形
文化財</t>
    <rPh sb="0" eb="2">
      <t>ジュウヨウ</t>
    </rPh>
    <rPh sb="3" eb="5">
      <t>ムケイ</t>
    </rPh>
    <rPh sb="6" eb="9">
      <t>ブンカザイ</t>
    </rPh>
    <phoneticPr fontId="2"/>
  </si>
  <si>
    <t>史跡</t>
    <rPh sb="0" eb="2">
      <t>シセキ</t>
    </rPh>
    <phoneticPr fontId="2"/>
  </si>
  <si>
    <t>天然
記念物</t>
    <rPh sb="0" eb="2">
      <t>テンネン</t>
    </rPh>
    <rPh sb="3" eb="6">
      <t>キネンブツ</t>
    </rPh>
    <phoneticPr fontId="2"/>
  </si>
  <si>
    <t>無形
民俗
文化財</t>
    <rPh sb="0" eb="2">
      <t>ムケイ</t>
    </rPh>
    <rPh sb="3" eb="5">
      <t>ミンゾク</t>
    </rPh>
    <rPh sb="6" eb="9">
      <t>ブンカザイ</t>
    </rPh>
    <phoneticPr fontId="2"/>
  </si>
  <si>
    <t>有形
文化財</t>
    <rPh sb="0" eb="2">
      <t>ユウケイ</t>
    </rPh>
    <rPh sb="3" eb="6">
      <t>ブンカザイ</t>
    </rPh>
    <phoneticPr fontId="2"/>
  </si>
  <si>
    <t>重要
美術品</t>
    <rPh sb="0" eb="2">
      <t>ジュウヨウ</t>
    </rPh>
    <rPh sb="3" eb="5">
      <t>ビジュツ</t>
    </rPh>
    <rPh sb="5" eb="6">
      <t>ヒン</t>
    </rPh>
    <phoneticPr fontId="2"/>
  </si>
  <si>
    <t>栃木県文化財保護条例</t>
    <rPh sb="0" eb="3">
      <t>トチギケン</t>
    </rPh>
    <rPh sb="3" eb="6">
      <t>ブンカザイ</t>
    </rPh>
    <rPh sb="6" eb="8">
      <t>ホゴ</t>
    </rPh>
    <rPh sb="8" eb="10">
      <t>ジョウレイ</t>
    </rPh>
    <phoneticPr fontId="2"/>
  </si>
  <si>
    <t>大田原市文化財保護条例</t>
    <rPh sb="0" eb="4">
      <t>オオタワラシ</t>
    </rPh>
    <rPh sb="4" eb="7">
      <t>ブンカザイ</t>
    </rPh>
    <rPh sb="7" eb="9">
      <t>ホゴ</t>
    </rPh>
    <rPh sb="9" eb="11">
      <t>ジョウレイ</t>
    </rPh>
    <phoneticPr fontId="2"/>
  </si>
  <si>
    <t>有形民俗
文化財</t>
    <rPh sb="0" eb="2">
      <t>ユウケイ</t>
    </rPh>
    <rPh sb="2" eb="4">
      <t>ミンゾク</t>
    </rPh>
    <rPh sb="5" eb="8">
      <t>ブンカザイ</t>
    </rPh>
    <phoneticPr fontId="2"/>
  </si>
  <si>
    <t>無形民俗
文化財</t>
    <rPh sb="0" eb="2">
      <t>ムケイ</t>
    </rPh>
    <rPh sb="2" eb="4">
      <t>ミンゾク</t>
    </rPh>
    <rPh sb="5" eb="8">
      <t>ブンカザイ</t>
    </rPh>
    <phoneticPr fontId="2"/>
  </si>
  <si>
    <t>員数</t>
    <rPh sb="0" eb="2">
      <t>インスウ</t>
    </rPh>
    <phoneticPr fontId="2"/>
  </si>
  <si>
    <t>管理者/所有者</t>
    <rPh sb="0" eb="3">
      <t>カンリシャ</t>
    </rPh>
    <rPh sb="4" eb="7">
      <t>ショユウシャ</t>
    </rPh>
    <phoneticPr fontId="2"/>
  </si>
  <si>
    <t>両郷</t>
    <rPh sb="0" eb="2">
      <t>リョウゴウ</t>
    </rPh>
    <phoneticPr fontId="2"/>
  </si>
  <si>
    <t>体育館・武道館</t>
    <rPh sb="0" eb="3">
      <t>タイイクカン</t>
    </rPh>
    <rPh sb="4" eb="7">
      <t>ブドウカン</t>
    </rPh>
    <phoneticPr fontId="2"/>
  </si>
  <si>
    <t>人員</t>
    <rPh sb="0" eb="2">
      <t>ジンイン</t>
    </rPh>
    <phoneticPr fontId="2"/>
  </si>
  <si>
    <t>陸上競技場</t>
    <rPh sb="0" eb="2">
      <t>リクジョウ</t>
    </rPh>
    <rPh sb="2" eb="5">
      <t>キョウギジョウ</t>
    </rPh>
    <phoneticPr fontId="2"/>
  </si>
  <si>
    <t>野球場</t>
    <rPh sb="0" eb="3">
      <t>ヤキュウジョウ</t>
    </rPh>
    <phoneticPr fontId="2"/>
  </si>
  <si>
    <t>夜間照明</t>
    <rPh sb="0" eb="2">
      <t>ヤカン</t>
    </rPh>
    <rPh sb="2" eb="4">
      <t>ショウメイ</t>
    </rPh>
    <phoneticPr fontId="2"/>
  </si>
  <si>
    <t>テニスコート</t>
    <phoneticPr fontId="2"/>
  </si>
  <si>
    <t>弓道場</t>
    <rPh sb="0" eb="2">
      <t>キュウドウ</t>
    </rPh>
    <rPh sb="2" eb="3">
      <t>ジョウ</t>
    </rPh>
    <phoneticPr fontId="2"/>
  </si>
  <si>
    <t>相撲場</t>
    <rPh sb="0" eb="2">
      <t>スモウ</t>
    </rPh>
    <rPh sb="2" eb="3">
      <t>ジョウ</t>
    </rPh>
    <phoneticPr fontId="2"/>
  </si>
  <si>
    <t>水泳プール</t>
    <rPh sb="0" eb="2">
      <t>スイエイ</t>
    </rPh>
    <phoneticPr fontId="2"/>
  </si>
  <si>
    <t>グリーンパーク</t>
    <phoneticPr fontId="2"/>
  </si>
  <si>
    <t>温水プール</t>
    <rPh sb="0" eb="2">
      <t>オンスイ</t>
    </rPh>
    <phoneticPr fontId="2"/>
  </si>
  <si>
    <t>学校開放施設</t>
    <rPh sb="0" eb="2">
      <t>ガッコウ</t>
    </rPh>
    <rPh sb="2" eb="4">
      <t>カイホウ</t>
    </rPh>
    <rPh sb="4" eb="6">
      <t>シセツ</t>
    </rPh>
    <phoneticPr fontId="2"/>
  </si>
  <si>
    <t>体育館</t>
    <rPh sb="0" eb="3">
      <t>タイイクカン</t>
    </rPh>
    <phoneticPr fontId="2"/>
  </si>
  <si>
    <t>校庭</t>
    <rPh sb="0" eb="2">
      <t>コウテイ</t>
    </rPh>
    <phoneticPr fontId="2"/>
  </si>
  <si>
    <t>武道館</t>
    <rPh sb="0" eb="3">
      <t>ブドウカン</t>
    </rPh>
    <phoneticPr fontId="2"/>
  </si>
  <si>
    <t>民間開放体育施設</t>
    <rPh sb="0" eb="2">
      <t>ミンカン</t>
    </rPh>
    <rPh sb="2" eb="4">
      <t>カイホウ</t>
    </rPh>
    <rPh sb="4" eb="6">
      <t>タイイク</t>
    </rPh>
    <rPh sb="6" eb="8">
      <t>シセツ</t>
    </rPh>
    <phoneticPr fontId="2"/>
  </si>
  <si>
    <t>大田原高校夜間照明</t>
    <rPh sb="0" eb="3">
      <t>オオタワラ</t>
    </rPh>
    <rPh sb="3" eb="5">
      <t>コウコウ</t>
    </rPh>
    <rPh sb="5" eb="7">
      <t>ヤカン</t>
    </rPh>
    <rPh sb="7" eb="9">
      <t>ショウメイ</t>
    </rPh>
    <phoneticPr fontId="2"/>
  </si>
  <si>
    <t>黒羽高校夜間照明</t>
    <rPh sb="0" eb="2">
      <t>クロバネ</t>
    </rPh>
    <rPh sb="2" eb="4">
      <t>コウコウ</t>
    </rPh>
    <rPh sb="4" eb="6">
      <t>ヤカン</t>
    </rPh>
    <rPh sb="6" eb="8">
      <t>ショウメイ</t>
    </rPh>
    <phoneticPr fontId="2"/>
  </si>
  <si>
    <t>黒羽体育館</t>
    <rPh sb="0" eb="2">
      <t>クロバネ</t>
    </rPh>
    <rPh sb="2" eb="5">
      <t>タイイクカン</t>
    </rPh>
    <phoneticPr fontId="2"/>
  </si>
  <si>
    <t>運動公園プール</t>
    <rPh sb="0" eb="2">
      <t>ウンドウ</t>
    </rPh>
    <rPh sb="2" eb="4">
      <t>コウエン</t>
    </rPh>
    <phoneticPr fontId="2"/>
  </si>
  <si>
    <t>キャンプ場</t>
    <rPh sb="4" eb="5">
      <t>ジョウ</t>
    </rPh>
    <phoneticPr fontId="2"/>
  </si>
  <si>
    <t>資料：スポーツ振興課</t>
    <phoneticPr fontId="2"/>
  </si>
  <si>
    <t>メインアリーナ</t>
    <phoneticPr fontId="2"/>
  </si>
  <si>
    <t>専用利用</t>
    <rPh sb="0" eb="2">
      <t>センヨウ</t>
    </rPh>
    <rPh sb="2" eb="4">
      <t>リヨウ</t>
    </rPh>
    <phoneticPr fontId="2"/>
  </si>
  <si>
    <t>利用団体数</t>
    <rPh sb="0" eb="2">
      <t>リヨウ</t>
    </rPh>
    <rPh sb="2" eb="4">
      <t>ダンタイ</t>
    </rPh>
    <rPh sb="4" eb="5">
      <t>スウ</t>
    </rPh>
    <phoneticPr fontId="2"/>
  </si>
  <si>
    <t>利用者数</t>
    <rPh sb="0" eb="2">
      <t>リヨウ</t>
    </rPh>
    <rPh sb="2" eb="3">
      <t>シャ</t>
    </rPh>
    <rPh sb="3" eb="4">
      <t>スウ</t>
    </rPh>
    <phoneticPr fontId="2"/>
  </si>
  <si>
    <t>普通利用</t>
    <rPh sb="0" eb="2">
      <t>フツウ</t>
    </rPh>
    <rPh sb="2" eb="4">
      <t>リヨウ</t>
    </rPh>
    <phoneticPr fontId="2"/>
  </si>
  <si>
    <t>サブアリーナ</t>
    <phoneticPr fontId="2"/>
  </si>
  <si>
    <t>武道場</t>
    <rPh sb="0" eb="3">
      <t>ブドウジョウ</t>
    </rPh>
    <phoneticPr fontId="2"/>
  </si>
  <si>
    <t>ﾄﾚｰﾆﾝｸﾞ室</t>
    <rPh sb="7" eb="8">
      <t>シツ</t>
    </rPh>
    <phoneticPr fontId="2"/>
  </si>
  <si>
    <t>研修室</t>
    <rPh sb="0" eb="3">
      <t>ケンシュウシツ</t>
    </rPh>
    <phoneticPr fontId="2"/>
  </si>
  <si>
    <t>幼児体育室</t>
    <rPh sb="0" eb="2">
      <t>ヨウジ</t>
    </rPh>
    <rPh sb="2" eb="5">
      <t>タイイクシツ</t>
    </rPh>
    <phoneticPr fontId="2"/>
  </si>
  <si>
    <t>利用者数</t>
    <phoneticPr fontId="2"/>
  </si>
  <si>
    <t>第１会議室</t>
    <rPh sb="0" eb="1">
      <t>ダイ</t>
    </rPh>
    <rPh sb="2" eb="5">
      <t>カイギシツ</t>
    </rPh>
    <phoneticPr fontId="2"/>
  </si>
  <si>
    <t>第２会議室</t>
    <rPh sb="0" eb="1">
      <t>ダイ</t>
    </rPh>
    <rPh sb="2" eb="5">
      <t>カイギシツ</t>
    </rPh>
    <phoneticPr fontId="2"/>
  </si>
  <si>
    <t>和室</t>
    <rPh sb="0" eb="2">
      <t>ワシツ</t>
    </rPh>
    <phoneticPr fontId="2"/>
  </si>
  <si>
    <t>料理教室</t>
    <rPh sb="0" eb="2">
      <t>リョウリ</t>
    </rPh>
    <rPh sb="2" eb="4">
      <t>キョウシツ</t>
    </rPh>
    <phoneticPr fontId="2"/>
  </si>
  <si>
    <t>ホール</t>
    <phoneticPr fontId="2"/>
  </si>
  <si>
    <t>舞台</t>
    <rPh sb="0" eb="2">
      <t>ブタイ</t>
    </rPh>
    <phoneticPr fontId="2"/>
  </si>
  <si>
    <t>楽屋</t>
    <rPh sb="0" eb="2">
      <t>ガクヤ</t>
    </rPh>
    <phoneticPr fontId="2"/>
  </si>
  <si>
    <t>資料：総合文化会館</t>
    <phoneticPr fontId="2"/>
  </si>
  <si>
    <t>地区公民館</t>
    <rPh sb="0" eb="2">
      <t>チク</t>
    </rPh>
    <rPh sb="2" eb="5">
      <t>コウミンカン</t>
    </rPh>
    <phoneticPr fontId="2"/>
  </si>
  <si>
    <t>開設コース数</t>
    <rPh sb="0" eb="2">
      <t>カイセツ</t>
    </rPh>
    <rPh sb="5" eb="6">
      <t>スウ</t>
    </rPh>
    <phoneticPr fontId="2"/>
  </si>
  <si>
    <t>親園</t>
    <rPh sb="0" eb="1">
      <t>オヤ</t>
    </rPh>
    <rPh sb="1" eb="2">
      <t>ソノ</t>
    </rPh>
    <phoneticPr fontId="2"/>
  </si>
  <si>
    <t>家庭教育学級</t>
    <rPh sb="0" eb="2">
      <t>カテイ</t>
    </rPh>
    <rPh sb="2" eb="4">
      <t>キョウイク</t>
    </rPh>
    <rPh sb="4" eb="6">
      <t>ガッキュウ</t>
    </rPh>
    <phoneticPr fontId="2"/>
  </si>
  <si>
    <t>高齢者教室</t>
    <rPh sb="0" eb="3">
      <t>コウレイシャ</t>
    </rPh>
    <rPh sb="3" eb="5">
      <t>キョウシツ</t>
    </rPh>
    <phoneticPr fontId="2"/>
  </si>
  <si>
    <t>女性セミナー</t>
    <rPh sb="0" eb="2">
      <t>ジョセイ</t>
    </rPh>
    <phoneticPr fontId="2"/>
  </si>
  <si>
    <t>成人教室</t>
    <rPh sb="0" eb="2">
      <t>セイジン</t>
    </rPh>
    <rPh sb="2" eb="4">
      <t>キョウシツ</t>
    </rPh>
    <phoneticPr fontId="2"/>
  </si>
  <si>
    <t>学級生数</t>
    <rPh sb="0" eb="2">
      <t>ガッキュウ</t>
    </rPh>
    <rPh sb="2" eb="3">
      <t>セイ</t>
    </rPh>
    <rPh sb="3" eb="4">
      <t>スウ</t>
    </rPh>
    <phoneticPr fontId="2"/>
  </si>
  <si>
    <t>学級数</t>
    <rPh sb="0" eb="2">
      <t>ガッキュウ</t>
    </rPh>
    <rPh sb="2" eb="3">
      <t>スウ</t>
    </rPh>
    <phoneticPr fontId="2"/>
  </si>
  <si>
    <t>大ホール</t>
    <rPh sb="0" eb="1">
      <t>ダイ</t>
    </rPh>
    <phoneticPr fontId="2"/>
  </si>
  <si>
    <t>小ホール</t>
    <rPh sb="0" eb="1">
      <t>ショウ</t>
    </rPh>
    <phoneticPr fontId="2"/>
  </si>
  <si>
    <t>交流ホール</t>
    <rPh sb="0" eb="2">
      <t>コウリュウ</t>
    </rPh>
    <phoneticPr fontId="2"/>
  </si>
  <si>
    <t>第１ｷﾞｬﾗﾘｰ</t>
    <rPh sb="0" eb="1">
      <t>ダイ</t>
    </rPh>
    <phoneticPr fontId="2"/>
  </si>
  <si>
    <t>第２ｷﾞｬﾗﾘｰ</t>
    <rPh sb="0" eb="1">
      <t>ダイ</t>
    </rPh>
    <phoneticPr fontId="2"/>
  </si>
  <si>
    <t>資料：那須野が原ハーモニーホール</t>
    <phoneticPr fontId="2"/>
  </si>
  <si>
    <t>芸術文化鑑賞事業</t>
    <rPh sb="0" eb="2">
      <t>ゲイジュツ</t>
    </rPh>
    <rPh sb="2" eb="4">
      <t>ブンカ</t>
    </rPh>
    <rPh sb="4" eb="6">
      <t>カンショウ</t>
    </rPh>
    <rPh sb="6" eb="8">
      <t>ジギョウ</t>
    </rPh>
    <phoneticPr fontId="2"/>
  </si>
  <si>
    <t>文化団体育成事業</t>
    <rPh sb="0" eb="2">
      <t>ブンカ</t>
    </rPh>
    <rPh sb="2" eb="4">
      <t>ダンタイ</t>
    </rPh>
    <rPh sb="4" eb="6">
      <t>イクセイ</t>
    </rPh>
    <rPh sb="6" eb="8">
      <t>ジギョウ</t>
    </rPh>
    <phoneticPr fontId="2"/>
  </si>
  <si>
    <t>地域文化活動
振興事業</t>
    <rPh sb="0" eb="2">
      <t>チイキ</t>
    </rPh>
    <rPh sb="2" eb="4">
      <t>ブンカ</t>
    </rPh>
    <rPh sb="4" eb="6">
      <t>カツドウ</t>
    </rPh>
    <rPh sb="7" eb="9">
      <t>シンコウ</t>
    </rPh>
    <rPh sb="9" eb="11">
      <t>ジギョウ</t>
    </rPh>
    <phoneticPr fontId="2"/>
  </si>
  <si>
    <t>入場者数</t>
    <rPh sb="0" eb="3">
      <t>ニュウジョウシャ</t>
    </rPh>
    <rPh sb="3" eb="4">
      <t>スウ</t>
    </rPh>
    <phoneticPr fontId="2"/>
  </si>
  <si>
    <t>参加人員</t>
    <rPh sb="0" eb="2">
      <t>サンカ</t>
    </rPh>
    <rPh sb="2" eb="4">
      <t>ジンイン</t>
    </rPh>
    <phoneticPr fontId="2"/>
  </si>
  <si>
    <t>大学・
高校生</t>
    <rPh sb="0" eb="2">
      <t>ダイガク</t>
    </rPh>
    <rPh sb="4" eb="7">
      <t>コウコウセイ</t>
    </rPh>
    <phoneticPr fontId="2"/>
  </si>
  <si>
    <t>中学生</t>
    <rPh sb="0" eb="3">
      <t>チュウガクセイ</t>
    </rPh>
    <phoneticPr fontId="2"/>
  </si>
  <si>
    <t>幼児</t>
    <rPh sb="0" eb="2">
      <t>ヨウジ</t>
    </rPh>
    <phoneticPr fontId="2"/>
  </si>
  <si>
    <t>指導員</t>
    <rPh sb="0" eb="3">
      <t>シドウイン</t>
    </rPh>
    <phoneticPr fontId="2"/>
  </si>
  <si>
    <t>資料：ふれあいの丘</t>
    <phoneticPr fontId="2"/>
  </si>
  <si>
    <t>多目的
ﾎｰﾙ</t>
    <rPh sb="0" eb="3">
      <t>タモクテキ</t>
    </rPh>
    <phoneticPr fontId="2"/>
  </si>
  <si>
    <t>ﾐｰﾃｨﾝｸﾞ
・ﾙｰﾑ</t>
    <phoneticPr fontId="2"/>
  </si>
  <si>
    <t>大工房</t>
    <rPh sb="0" eb="1">
      <t>ダイ</t>
    </rPh>
    <rPh sb="1" eb="3">
      <t>コウボウ</t>
    </rPh>
    <phoneticPr fontId="2"/>
  </si>
  <si>
    <t>木・
竹芸館</t>
    <rPh sb="0" eb="1">
      <t>キ</t>
    </rPh>
    <rPh sb="3" eb="4">
      <t>タケ</t>
    </rPh>
    <rPh sb="4" eb="5">
      <t>ゲイ</t>
    </rPh>
    <rPh sb="5" eb="6">
      <t>カン</t>
    </rPh>
    <phoneticPr fontId="2"/>
  </si>
  <si>
    <t>陶芸館</t>
    <rPh sb="0" eb="3">
      <t>トウゲイカン</t>
    </rPh>
    <phoneticPr fontId="2"/>
  </si>
  <si>
    <t>茶室</t>
    <rPh sb="0" eb="2">
      <t>チャシツ</t>
    </rPh>
    <phoneticPr fontId="2"/>
  </si>
  <si>
    <t>多目的
広場</t>
    <rPh sb="0" eb="3">
      <t>タモクテキ</t>
    </rPh>
    <rPh sb="4" eb="6">
      <t>ヒロバ</t>
    </rPh>
    <phoneticPr fontId="2"/>
  </si>
  <si>
    <t>学校</t>
  </si>
  <si>
    <t>利用者数</t>
  </si>
  <si>
    <t>延利用者数</t>
  </si>
  <si>
    <t>指導員数</t>
  </si>
  <si>
    <t>延指導員数</t>
  </si>
  <si>
    <t>小学校</t>
  </si>
  <si>
    <t>中学校</t>
  </si>
  <si>
    <t>計</t>
  </si>
  <si>
    <t xml:space="preserve">［１３］　司　法　・　警　察 </t>
    <rPh sb="5" eb="6">
      <t>ツカサ</t>
    </rPh>
    <rPh sb="7" eb="8">
      <t>ホウ</t>
    </rPh>
    <rPh sb="11" eb="12">
      <t>イマシ</t>
    </rPh>
    <rPh sb="13" eb="14">
      <t>サツ</t>
    </rPh>
    <phoneticPr fontId="2"/>
  </si>
  <si>
    <t xml:space="preserve">  </t>
    <phoneticPr fontId="2"/>
  </si>
  <si>
    <t>1　民事事件数の推移</t>
    <rPh sb="2" eb="4">
      <t>ミンジ</t>
    </rPh>
    <rPh sb="4" eb="6">
      <t>ジケン</t>
    </rPh>
    <rPh sb="6" eb="7">
      <t>スウ</t>
    </rPh>
    <rPh sb="8" eb="10">
      <t>スイイ</t>
    </rPh>
    <phoneticPr fontId="2"/>
  </si>
  <si>
    <t>新受</t>
    <rPh sb="0" eb="1">
      <t>シン</t>
    </rPh>
    <rPh sb="1" eb="2">
      <t>ウ</t>
    </rPh>
    <phoneticPr fontId="2"/>
  </si>
  <si>
    <t>既済</t>
    <rPh sb="0" eb="1">
      <t>スデ</t>
    </rPh>
    <rPh sb="1" eb="2">
      <t>ズ</t>
    </rPh>
    <phoneticPr fontId="2"/>
  </si>
  <si>
    <t>未済</t>
    <rPh sb="0" eb="2">
      <t>ミサイ</t>
    </rPh>
    <phoneticPr fontId="2"/>
  </si>
  <si>
    <t>資料：宇都宮地方裁判所大田原支部</t>
    <phoneticPr fontId="2"/>
  </si>
  <si>
    <t>資料：大田原簡易裁判所</t>
    <phoneticPr fontId="2"/>
  </si>
  <si>
    <t>2　刑事事件数の推移</t>
    <rPh sb="2" eb="4">
      <t>ケイジ</t>
    </rPh>
    <rPh sb="4" eb="6">
      <t>ジケン</t>
    </rPh>
    <rPh sb="6" eb="7">
      <t>スウ</t>
    </rPh>
    <rPh sb="8" eb="10">
      <t>スイイ</t>
    </rPh>
    <phoneticPr fontId="2"/>
  </si>
  <si>
    <t>新受</t>
    <rPh sb="0" eb="1">
      <t>シン</t>
    </rPh>
    <rPh sb="1" eb="2">
      <t>ウケ</t>
    </rPh>
    <phoneticPr fontId="2"/>
  </si>
  <si>
    <t>既済</t>
    <rPh sb="0" eb="1">
      <t>スデ</t>
    </rPh>
    <rPh sb="1" eb="2">
      <t>ス</t>
    </rPh>
    <phoneticPr fontId="2"/>
  </si>
  <si>
    <t>3　家事審判及び家事調停事件数の推移</t>
    <rPh sb="2" eb="4">
      <t>カジ</t>
    </rPh>
    <rPh sb="4" eb="6">
      <t>シンパン</t>
    </rPh>
    <rPh sb="6" eb="7">
      <t>オヨ</t>
    </rPh>
    <rPh sb="8" eb="10">
      <t>カジ</t>
    </rPh>
    <rPh sb="10" eb="12">
      <t>チョウテイ</t>
    </rPh>
    <rPh sb="12" eb="14">
      <t>ジケン</t>
    </rPh>
    <rPh sb="14" eb="15">
      <t>スウ</t>
    </rPh>
    <rPh sb="16" eb="18">
      <t>スイイ</t>
    </rPh>
    <phoneticPr fontId="2"/>
  </si>
  <si>
    <t>家事審判事件</t>
    <rPh sb="0" eb="2">
      <t>カジ</t>
    </rPh>
    <rPh sb="2" eb="4">
      <t>シンパン</t>
    </rPh>
    <rPh sb="4" eb="6">
      <t>ジケン</t>
    </rPh>
    <phoneticPr fontId="2"/>
  </si>
  <si>
    <t>家事調停事件</t>
    <rPh sb="0" eb="2">
      <t>カジ</t>
    </rPh>
    <rPh sb="2" eb="4">
      <t>チョウテイ</t>
    </rPh>
    <rPh sb="4" eb="6">
      <t>ジケン</t>
    </rPh>
    <phoneticPr fontId="2"/>
  </si>
  <si>
    <t>受理件数</t>
    <rPh sb="0" eb="2">
      <t>ジュリ</t>
    </rPh>
    <rPh sb="2" eb="4">
      <t>ケンスウ</t>
    </rPh>
    <phoneticPr fontId="2"/>
  </si>
  <si>
    <t>旧受</t>
    <rPh sb="0" eb="1">
      <t>キュウ</t>
    </rPh>
    <rPh sb="1" eb="2">
      <t>ジュ</t>
    </rPh>
    <phoneticPr fontId="2"/>
  </si>
  <si>
    <t>新受</t>
    <rPh sb="0" eb="1">
      <t>シン</t>
    </rPh>
    <rPh sb="1" eb="2">
      <t>ジュ</t>
    </rPh>
    <phoneticPr fontId="2"/>
  </si>
  <si>
    <t>その他の事件</t>
    <rPh sb="2" eb="3">
      <t>ホカ</t>
    </rPh>
    <rPh sb="4" eb="6">
      <t>ジケン</t>
    </rPh>
    <phoneticPr fontId="2"/>
  </si>
  <si>
    <t>資料：宇都宮家庭裁判所大田原支部</t>
    <phoneticPr fontId="2"/>
  </si>
  <si>
    <t>4　登記の推移</t>
    <rPh sb="2" eb="4">
      <t>トウキ</t>
    </rPh>
    <rPh sb="5" eb="7">
      <t>スイイ</t>
    </rPh>
    <phoneticPr fontId="2"/>
  </si>
  <si>
    <t>単位：件、個、円</t>
    <phoneticPr fontId="2"/>
  </si>
  <si>
    <t>不動産登記</t>
    <rPh sb="0" eb="3">
      <t>フドウサン</t>
    </rPh>
    <rPh sb="3" eb="5">
      <t>トウキ</t>
    </rPh>
    <phoneticPr fontId="2"/>
  </si>
  <si>
    <t>登録免許税</t>
    <rPh sb="0" eb="2">
      <t>トウロク</t>
    </rPh>
    <rPh sb="2" eb="5">
      <t>メンキョゼイ</t>
    </rPh>
    <phoneticPr fontId="2"/>
  </si>
  <si>
    <t>その他の登記</t>
    <rPh sb="2" eb="3">
      <t>ホカ</t>
    </rPh>
    <rPh sb="4" eb="6">
      <t>トウキ</t>
    </rPh>
    <phoneticPr fontId="2"/>
  </si>
  <si>
    <t>閲覧</t>
    <rPh sb="0" eb="2">
      <t>エツラン</t>
    </rPh>
    <phoneticPr fontId="2"/>
  </si>
  <si>
    <t>謄抄本証明</t>
    <rPh sb="0" eb="1">
      <t>ウツ</t>
    </rPh>
    <rPh sb="1" eb="3">
      <t>ショウホン</t>
    </rPh>
    <rPh sb="3" eb="5">
      <t>ショウメイ</t>
    </rPh>
    <phoneticPr fontId="2"/>
  </si>
  <si>
    <t>5　刑法犯罪種別認知状況の推移</t>
    <rPh sb="2" eb="5">
      <t>ケイホウハン</t>
    </rPh>
    <rPh sb="5" eb="6">
      <t>ツミ</t>
    </rPh>
    <rPh sb="6" eb="8">
      <t>シュベツ</t>
    </rPh>
    <rPh sb="8" eb="10">
      <t>ニンチ</t>
    </rPh>
    <rPh sb="10" eb="12">
      <t>ジョウキョウ</t>
    </rPh>
    <rPh sb="13" eb="15">
      <t>スイイ</t>
    </rPh>
    <phoneticPr fontId="2"/>
  </si>
  <si>
    <t>凶悪犯</t>
    <rPh sb="0" eb="2">
      <t>キョウアク</t>
    </rPh>
    <rPh sb="2" eb="3">
      <t>ハン</t>
    </rPh>
    <phoneticPr fontId="2"/>
  </si>
  <si>
    <t>粗暴犯</t>
    <phoneticPr fontId="2"/>
  </si>
  <si>
    <t>窃盗</t>
    <rPh sb="0" eb="2">
      <t>セットウ</t>
    </rPh>
    <phoneticPr fontId="2"/>
  </si>
  <si>
    <t>知能犯</t>
    <rPh sb="0" eb="1">
      <t>チ</t>
    </rPh>
    <rPh sb="1" eb="2">
      <t>ノウ</t>
    </rPh>
    <rPh sb="2" eb="3">
      <t>ハン</t>
    </rPh>
    <phoneticPr fontId="2"/>
  </si>
  <si>
    <t>風俗犯</t>
    <rPh sb="0" eb="2">
      <t>フウゾク</t>
    </rPh>
    <rPh sb="2" eb="3">
      <t>ハン</t>
    </rPh>
    <phoneticPr fontId="2"/>
  </si>
  <si>
    <t>殺人</t>
    <rPh sb="0" eb="2">
      <t>サツジン</t>
    </rPh>
    <phoneticPr fontId="2"/>
  </si>
  <si>
    <t>強盗</t>
    <rPh sb="0" eb="2">
      <t>ゴウトウ</t>
    </rPh>
    <phoneticPr fontId="2"/>
  </si>
  <si>
    <t>暴行</t>
    <rPh sb="0" eb="2">
      <t>ボウコウ</t>
    </rPh>
    <phoneticPr fontId="2"/>
  </si>
  <si>
    <t>傷害</t>
    <rPh sb="0" eb="2">
      <t>ショウガイ</t>
    </rPh>
    <phoneticPr fontId="2"/>
  </si>
  <si>
    <t>脅迫</t>
    <rPh sb="0" eb="2">
      <t>キョウハク</t>
    </rPh>
    <phoneticPr fontId="2"/>
  </si>
  <si>
    <t>恐喝</t>
    <rPh sb="0" eb="2">
      <t>キョウカツ</t>
    </rPh>
    <phoneticPr fontId="2"/>
  </si>
  <si>
    <t>詐欺</t>
    <rPh sb="0" eb="2">
      <t>サギ</t>
    </rPh>
    <phoneticPr fontId="2"/>
  </si>
  <si>
    <t>資料：大田原警察署</t>
    <phoneticPr fontId="2"/>
  </si>
  <si>
    <t>［１４］　災　害　・　事　故</t>
    <phoneticPr fontId="2"/>
  </si>
  <si>
    <t>1　消防現有力の推移</t>
    <rPh sb="2" eb="4">
      <t>ショウボウ</t>
    </rPh>
    <rPh sb="4" eb="5">
      <t>ゲン</t>
    </rPh>
    <rPh sb="5" eb="7">
      <t>ユウリョク</t>
    </rPh>
    <rPh sb="8" eb="10">
      <t>スイイ</t>
    </rPh>
    <phoneticPr fontId="2"/>
  </si>
  <si>
    <t>消防ポンプ自動車等保有数</t>
    <rPh sb="0" eb="2">
      <t>ショウボウ</t>
    </rPh>
    <rPh sb="5" eb="8">
      <t>ジドウシャ</t>
    </rPh>
    <rPh sb="8" eb="9">
      <t>トウ</t>
    </rPh>
    <rPh sb="9" eb="12">
      <t>ホユウスウ</t>
    </rPh>
    <phoneticPr fontId="2"/>
  </si>
  <si>
    <t>普通消防
ポンプ
自動車</t>
    <rPh sb="0" eb="2">
      <t>フツウ</t>
    </rPh>
    <rPh sb="2" eb="4">
      <t>ショウボウ</t>
    </rPh>
    <rPh sb="9" eb="12">
      <t>ジドウシャ</t>
    </rPh>
    <phoneticPr fontId="2"/>
  </si>
  <si>
    <t>はしご付
ポンプ
自動車</t>
    <rPh sb="3" eb="4">
      <t>ツ</t>
    </rPh>
    <rPh sb="9" eb="12">
      <t>ジドウシャ</t>
    </rPh>
    <phoneticPr fontId="2"/>
  </si>
  <si>
    <t>救急
自動車</t>
    <rPh sb="0" eb="2">
      <t>キュウキュウ</t>
    </rPh>
    <rPh sb="3" eb="6">
      <t>ジドウシャ</t>
    </rPh>
    <phoneticPr fontId="2"/>
  </si>
  <si>
    <t>指揮兼
広報車</t>
    <rPh sb="0" eb="2">
      <t>シキ</t>
    </rPh>
    <rPh sb="2" eb="3">
      <t>ケン</t>
    </rPh>
    <rPh sb="4" eb="7">
      <t>コウホウシャ</t>
    </rPh>
    <phoneticPr fontId="2"/>
  </si>
  <si>
    <t>小型動力
ポンプ</t>
    <rPh sb="0" eb="2">
      <t>コガタ</t>
    </rPh>
    <rPh sb="2" eb="4">
      <t>ドウリョク</t>
    </rPh>
    <phoneticPr fontId="2"/>
  </si>
  <si>
    <t>救助
工作車</t>
    <rPh sb="0" eb="2">
      <t>キュウジョ</t>
    </rPh>
    <rPh sb="3" eb="6">
      <t>コウサクシャ</t>
    </rPh>
    <phoneticPr fontId="2"/>
  </si>
  <si>
    <t>建物</t>
    <rPh sb="0" eb="2">
      <t>タテモノ</t>
    </rPh>
    <phoneticPr fontId="2"/>
  </si>
  <si>
    <t>林野</t>
    <rPh sb="0" eb="1">
      <t>ハヤシ</t>
    </rPh>
    <rPh sb="1" eb="2">
      <t>ノ</t>
    </rPh>
    <phoneticPr fontId="2"/>
  </si>
  <si>
    <t>負傷者</t>
    <rPh sb="0" eb="3">
      <t>フショウシャ</t>
    </rPh>
    <phoneticPr fontId="2"/>
  </si>
  <si>
    <t>消防団数</t>
    <rPh sb="0" eb="2">
      <t>ショウボウ</t>
    </rPh>
    <rPh sb="2" eb="3">
      <t>ダン</t>
    </rPh>
    <rPh sb="3" eb="4">
      <t>スウ</t>
    </rPh>
    <phoneticPr fontId="2"/>
  </si>
  <si>
    <t>分団数</t>
    <rPh sb="0" eb="2">
      <t>ブンダン</t>
    </rPh>
    <rPh sb="2" eb="3">
      <t>カズ</t>
    </rPh>
    <phoneticPr fontId="2"/>
  </si>
  <si>
    <t>消防団員</t>
    <rPh sb="0" eb="2">
      <t>ショウボウ</t>
    </rPh>
    <rPh sb="2" eb="4">
      <t>ダンイン</t>
    </rPh>
    <phoneticPr fontId="2"/>
  </si>
  <si>
    <t>消防ポンプ自動車等
保有台数</t>
    <rPh sb="0" eb="2">
      <t>ショウボウ</t>
    </rPh>
    <rPh sb="5" eb="8">
      <t>ジドウシャ</t>
    </rPh>
    <rPh sb="8" eb="9">
      <t>トウ</t>
    </rPh>
    <rPh sb="10" eb="12">
      <t>ホユウ</t>
    </rPh>
    <rPh sb="12" eb="14">
      <t>ダイスウ</t>
    </rPh>
    <phoneticPr fontId="2"/>
  </si>
  <si>
    <t>4　出火原因別発生件数の推移</t>
    <rPh sb="2" eb="4">
      <t>シュッカ</t>
    </rPh>
    <rPh sb="4" eb="6">
      <t>ゲンイン</t>
    </rPh>
    <rPh sb="6" eb="7">
      <t>ベツ</t>
    </rPh>
    <rPh sb="7" eb="9">
      <t>ハッセイ</t>
    </rPh>
    <rPh sb="9" eb="11">
      <t>ケンスウ</t>
    </rPh>
    <rPh sb="12" eb="14">
      <t>スイイ</t>
    </rPh>
    <phoneticPr fontId="2"/>
  </si>
  <si>
    <t xml:space="preserve">たばこ </t>
    <phoneticPr fontId="2"/>
  </si>
  <si>
    <t>電気機器</t>
    <rPh sb="0" eb="2">
      <t>デンキ</t>
    </rPh>
    <rPh sb="2" eb="4">
      <t>キキ</t>
    </rPh>
    <phoneticPr fontId="2"/>
  </si>
  <si>
    <t xml:space="preserve"> 1月</t>
    <rPh sb="2" eb="3">
      <t>ツキ</t>
    </rPh>
    <phoneticPr fontId="2"/>
  </si>
  <si>
    <t xml:space="preserve"> 2月</t>
    <rPh sb="2" eb="3">
      <t>ツキ</t>
    </rPh>
    <phoneticPr fontId="2"/>
  </si>
  <si>
    <t xml:space="preserve"> 3月</t>
    <rPh sb="2" eb="3">
      <t>ツキ</t>
    </rPh>
    <phoneticPr fontId="2"/>
  </si>
  <si>
    <t xml:space="preserve"> 4月</t>
    <rPh sb="2" eb="3">
      <t>ツキ</t>
    </rPh>
    <phoneticPr fontId="2"/>
  </si>
  <si>
    <t xml:space="preserve"> 5月</t>
    <rPh sb="2" eb="3">
      <t>ツキ</t>
    </rPh>
    <phoneticPr fontId="2"/>
  </si>
  <si>
    <t xml:space="preserve"> 6月</t>
    <rPh sb="2" eb="3">
      <t>ツキ</t>
    </rPh>
    <phoneticPr fontId="2"/>
  </si>
  <si>
    <t xml:space="preserve"> 7月</t>
    <rPh sb="2" eb="3">
      <t>ツキ</t>
    </rPh>
    <phoneticPr fontId="2"/>
  </si>
  <si>
    <t xml:space="preserve"> 8月</t>
    <rPh sb="2" eb="3">
      <t>ツキ</t>
    </rPh>
    <phoneticPr fontId="2"/>
  </si>
  <si>
    <t xml:space="preserve"> 9月</t>
    <rPh sb="2" eb="3">
      <t>ツキ</t>
    </rPh>
    <phoneticPr fontId="2"/>
  </si>
  <si>
    <t>10月</t>
    <rPh sb="2" eb="3">
      <t>ツキ</t>
    </rPh>
    <phoneticPr fontId="2"/>
  </si>
  <si>
    <t>12月</t>
    <rPh sb="2" eb="3">
      <t>ツキ</t>
    </rPh>
    <phoneticPr fontId="2"/>
  </si>
  <si>
    <t>火災事故</t>
    <rPh sb="0" eb="2">
      <t>カサイ</t>
    </rPh>
    <rPh sb="2" eb="4">
      <t>ジコ</t>
    </rPh>
    <phoneticPr fontId="2"/>
  </si>
  <si>
    <t>自然災害事故</t>
    <rPh sb="0" eb="2">
      <t>シゼン</t>
    </rPh>
    <rPh sb="2" eb="4">
      <t>サイガイ</t>
    </rPh>
    <rPh sb="4" eb="6">
      <t>ジコ</t>
    </rPh>
    <phoneticPr fontId="2"/>
  </si>
  <si>
    <t>水難事故</t>
    <rPh sb="0" eb="2">
      <t>スイナン</t>
    </rPh>
    <rPh sb="2" eb="4">
      <t>ジコ</t>
    </rPh>
    <phoneticPr fontId="2"/>
  </si>
  <si>
    <t>交通事故</t>
    <rPh sb="0" eb="2">
      <t>コウツウ</t>
    </rPh>
    <rPh sb="2" eb="4">
      <t>ジコ</t>
    </rPh>
    <phoneticPr fontId="2"/>
  </si>
  <si>
    <t>労働災害事故</t>
    <rPh sb="0" eb="2">
      <t>ロウドウ</t>
    </rPh>
    <rPh sb="2" eb="4">
      <t>サイガイ</t>
    </rPh>
    <rPh sb="4" eb="6">
      <t>ジコ</t>
    </rPh>
    <phoneticPr fontId="2"/>
  </si>
  <si>
    <t>運動競技事故</t>
    <rPh sb="0" eb="2">
      <t>ウンドウ</t>
    </rPh>
    <rPh sb="2" eb="4">
      <t>キョウギ</t>
    </rPh>
    <rPh sb="4" eb="6">
      <t>ジコ</t>
    </rPh>
    <phoneticPr fontId="2"/>
  </si>
  <si>
    <t>一般負傷</t>
    <rPh sb="0" eb="2">
      <t>イッパン</t>
    </rPh>
    <rPh sb="2" eb="4">
      <t>フショウ</t>
    </rPh>
    <phoneticPr fontId="2"/>
  </si>
  <si>
    <t>加害</t>
    <rPh sb="0" eb="2">
      <t>カガイ</t>
    </rPh>
    <phoneticPr fontId="2"/>
  </si>
  <si>
    <t>急病</t>
    <rPh sb="0" eb="2">
      <t>キュウビョウ</t>
    </rPh>
    <phoneticPr fontId="2"/>
  </si>
  <si>
    <t>自損行為</t>
    <rPh sb="0" eb="2">
      <t>ジソン</t>
    </rPh>
    <rPh sb="2" eb="4">
      <t>コウイ</t>
    </rPh>
    <phoneticPr fontId="2"/>
  </si>
  <si>
    <t>死亡者</t>
    <rPh sb="0" eb="3">
      <t>シボウシャ</t>
    </rPh>
    <phoneticPr fontId="2"/>
  </si>
  <si>
    <t>1月</t>
    <rPh sb="1" eb="2">
      <t>ツキ</t>
    </rPh>
    <phoneticPr fontId="2"/>
  </si>
  <si>
    <t>2月</t>
    <rPh sb="1" eb="2">
      <t>ツキ</t>
    </rPh>
    <phoneticPr fontId="2"/>
  </si>
  <si>
    <t>3月</t>
    <rPh sb="1" eb="2">
      <t>ツキ</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</si>
  <si>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</si>
  <si>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</si>
  <si>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</si>
  <si>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</si>
  <si>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</si>
  <si>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</si>
  <si>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安全運転
義務違反</t>
    <rPh sb="0" eb="2">
      <t>アンゼン</t>
    </rPh>
    <rPh sb="2" eb="4">
      <t>ウンテン</t>
    </rPh>
    <rPh sb="5" eb="7">
      <t>ギム</t>
    </rPh>
    <rPh sb="7" eb="9">
      <t>イハン</t>
    </rPh>
    <phoneticPr fontId="2"/>
  </si>
  <si>
    <t>歩行者
自転車妨害</t>
    <rPh sb="0" eb="3">
      <t>ホコウシャ</t>
    </rPh>
    <rPh sb="4" eb="7">
      <t>ジテンシャ</t>
    </rPh>
    <rPh sb="7" eb="9">
      <t>ボウガイ</t>
    </rPh>
    <phoneticPr fontId="2"/>
  </si>
  <si>
    <t>追い越し</t>
    <rPh sb="0" eb="1">
      <t>オ</t>
    </rPh>
    <rPh sb="2" eb="3">
      <t>コ</t>
    </rPh>
    <phoneticPr fontId="2"/>
  </si>
  <si>
    <t>徐行違反</t>
    <rPh sb="0" eb="2">
      <t>ジョコウ</t>
    </rPh>
    <rPh sb="2" eb="4">
      <t>イハン</t>
    </rPh>
    <phoneticPr fontId="2"/>
  </si>
  <si>
    <t>酒酔い</t>
    <rPh sb="0" eb="2">
      <t>サケヨ</t>
    </rPh>
    <phoneticPr fontId="2"/>
  </si>
  <si>
    <t>右左折
不適当</t>
    <rPh sb="0" eb="3">
      <t>ウサセツ</t>
    </rPh>
    <rPh sb="4" eb="7">
      <t>フテキトウ</t>
    </rPh>
    <phoneticPr fontId="2"/>
  </si>
  <si>
    <t>信号無視</t>
    <rPh sb="0" eb="2">
      <t>シンゴウ</t>
    </rPh>
    <rPh sb="2" eb="4">
      <t>ムシ</t>
    </rPh>
    <phoneticPr fontId="2"/>
  </si>
  <si>
    <t>速度違反</t>
    <rPh sb="0" eb="2">
      <t>ソクド</t>
    </rPh>
    <rPh sb="2" eb="4">
      <t>イハン</t>
    </rPh>
    <phoneticPr fontId="2"/>
  </si>
  <si>
    <t>一時停止
違反</t>
    <rPh sb="0" eb="2">
      <t>イチジ</t>
    </rPh>
    <rPh sb="2" eb="4">
      <t>テイシ</t>
    </rPh>
    <rPh sb="5" eb="7">
      <t>イハン</t>
    </rPh>
    <phoneticPr fontId="2"/>
  </si>
  <si>
    <t>不明</t>
    <rPh sb="0" eb="2">
      <t>フメイ</t>
    </rPh>
    <phoneticPr fontId="2"/>
  </si>
  <si>
    <t>歩行者違反</t>
    <rPh sb="0" eb="3">
      <t>ホコウシャ</t>
    </rPh>
    <rPh sb="3" eb="5">
      <t>イハン</t>
    </rPh>
    <phoneticPr fontId="2"/>
  </si>
  <si>
    <t xml:space="preserve">
事故類型別</t>
    <phoneticPr fontId="2"/>
  </si>
  <si>
    <t>人対車両</t>
    <rPh sb="0" eb="1">
      <t>ヒト</t>
    </rPh>
    <rPh sb="1" eb="2">
      <t>ツイ</t>
    </rPh>
    <rPh sb="2" eb="4">
      <t>シャリョウ</t>
    </rPh>
    <phoneticPr fontId="2"/>
  </si>
  <si>
    <t>車両単独</t>
    <rPh sb="0" eb="2">
      <t>シャリョウ</t>
    </rPh>
    <rPh sb="2" eb="4">
      <t>タンドク</t>
    </rPh>
    <phoneticPr fontId="2"/>
  </si>
  <si>
    <t>横断中</t>
    <rPh sb="0" eb="1">
      <t>ヨコ</t>
    </rPh>
    <rPh sb="1" eb="2">
      <t>ダン</t>
    </rPh>
    <rPh sb="2" eb="3">
      <t>ナカ</t>
    </rPh>
    <phoneticPr fontId="2"/>
  </si>
  <si>
    <t>正面衝突</t>
    <rPh sb="0" eb="2">
      <t>ショウメン</t>
    </rPh>
    <rPh sb="2" eb="4">
      <t>ショウトツ</t>
    </rPh>
    <phoneticPr fontId="2"/>
  </si>
  <si>
    <t>追突</t>
    <rPh sb="0" eb="2">
      <t>ツイトツ</t>
    </rPh>
    <phoneticPr fontId="2"/>
  </si>
  <si>
    <t>出会い頭</t>
    <rPh sb="0" eb="2">
      <t>デア</t>
    </rPh>
    <rPh sb="3" eb="4">
      <t>ガシラ</t>
    </rPh>
    <phoneticPr fontId="2"/>
  </si>
  <si>
    <t>追い越し
追い抜き</t>
    <rPh sb="0" eb="1">
      <t>オ</t>
    </rPh>
    <rPh sb="2" eb="3">
      <t>コ</t>
    </rPh>
    <rPh sb="5" eb="6">
      <t>オ</t>
    </rPh>
    <rPh sb="7" eb="8">
      <t>ヌ</t>
    </rPh>
    <phoneticPr fontId="2"/>
  </si>
  <si>
    <t>右折時</t>
    <rPh sb="0" eb="2">
      <t>ウセツ</t>
    </rPh>
    <rPh sb="2" eb="3">
      <t>トキ</t>
    </rPh>
    <phoneticPr fontId="2"/>
  </si>
  <si>
    <t>左折時</t>
    <rPh sb="0" eb="2">
      <t>サセツ</t>
    </rPh>
    <rPh sb="2" eb="3">
      <t>トキ</t>
    </rPh>
    <phoneticPr fontId="2"/>
  </si>
  <si>
    <t>衝突工作物</t>
    <rPh sb="0" eb="2">
      <t>ショウトツ</t>
    </rPh>
    <rPh sb="2" eb="5">
      <t>コウサクブツ</t>
    </rPh>
    <phoneticPr fontId="2"/>
  </si>
  <si>
    <t>転倒転落
路外逸脱</t>
    <rPh sb="0" eb="2">
      <t>テントウ</t>
    </rPh>
    <rPh sb="2" eb="4">
      <t>テンラク</t>
    </rPh>
    <rPh sb="5" eb="6">
      <t>ロ</t>
    </rPh>
    <rPh sb="6" eb="7">
      <t>ソト</t>
    </rPh>
    <rPh sb="7" eb="9">
      <t>イツダツ</t>
    </rPh>
    <phoneticPr fontId="2"/>
  </si>
  <si>
    <t>横断歩道</t>
    <rPh sb="0" eb="2">
      <t>オウダン</t>
    </rPh>
    <rPh sb="2" eb="4">
      <t>ホドウ</t>
    </rPh>
    <phoneticPr fontId="2"/>
  </si>
  <si>
    <t xml:space="preserve">年   </t>
    <rPh sb="0" eb="1">
      <t>ネン</t>
    </rPh>
    <phoneticPr fontId="2"/>
  </si>
  <si>
    <t>大型
乗用車</t>
    <rPh sb="0" eb="2">
      <t>オオガタ</t>
    </rPh>
    <rPh sb="3" eb="6">
      <t>ジョウヨウシャ</t>
    </rPh>
    <phoneticPr fontId="2"/>
  </si>
  <si>
    <t>大型
貨物
乗用車</t>
    <rPh sb="0" eb="2">
      <t>オオガタ</t>
    </rPh>
    <rPh sb="3" eb="5">
      <t>カモツ</t>
    </rPh>
    <rPh sb="6" eb="9">
      <t>ジョウヨウシャ</t>
    </rPh>
    <phoneticPr fontId="2"/>
  </si>
  <si>
    <t>中型
乗用車</t>
    <rPh sb="0" eb="2">
      <t>チュウガタ</t>
    </rPh>
    <phoneticPr fontId="2"/>
  </si>
  <si>
    <t>中型
貨物車</t>
    <rPh sb="0" eb="2">
      <t>チュウガタ</t>
    </rPh>
    <phoneticPr fontId="2"/>
  </si>
  <si>
    <t>普通
乗用車</t>
    <rPh sb="0" eb="2">
      <t>フツウ</t>
    </rPh>
    <rPh sb="3" eb="6">
      <t>ジョウヨウシャ</t>
    </rPh>
    <phoneticPr fontId="2"/>
  </si>
  <si>
    <t>普通
貨物
乗用車</t>
    <rPh sb="0" eb="2">
      <t>フツウ</t>
    </rPh>
    <rPh sb="3" eb="5">
      <t>カモツ</t>
    </rPh>
    <rPh sb="6" eb="9">
      <t>ジョウヨウシャ</t>
    </rPh>
    <phoneticPr fontId="2"/>
  </si>
  <si>
    <t>自動
二輪車</t>
    <rPh sb="0" eb="2">
      <t>ジドウ</t>
    </rPh>
    <rPh sb="3" eb="6">
      <t>ニリンシャ</t>
    </rPh>
    <phoneticPr fontId="2"/>
  </si>
  <si>
    <t>原動機付
自転車</t>
    <rPh sb="0" eb="3">
      <t>ゲンドウキ</t>
    </rPh>
    <rPh sb="3" eb="4">
      <t>ツキ</t>
    </rPh>
    <rPh sb="5" eb="8">
      <t>ジテンシャ</t>
    </rPh>
    <phoneticPr fontId="2"/>
  </si>
  <si>
    <t>歩行者</t>
    <rPh sb="0" eb="3">
      <t>ホコウシャ</t>
    </rPh>
    <phoneticPr fontId="2"/>
  </si>
  <si>
    <t>年　度</t>
    <rPh sb="0" eb="1">
      <t>トシ</t>
    </rPh>
    <rPh sb="2" eb="3">
      <t>ド</t>
    </rPh>
    <phoneticPr fontId="2"/>
  </si>
  <si>
    <t>総　数</t>
    <rPh sb="0" eb="1">
      <t>ソウ</t>
    </rPh>
    <rPh sb="2" eb="3">
      <t>スウ</t>
    </rPh>
    <phoneticPr fontId="2"/>
  </si>
  <si>
    <t>大気汚染</t>
    <rPh sb="0" eb="2">
      <t>タイキ</t>
    </rPh>
    <rPh sb="2" eb="4">
      <t>オセン</t>
    </rPh>
    <phoneticPr fontId="2"/>
  </si>
  <si>
    <t>水質汚濁</t>
    <rPh sb="0" eb="2">
      <t>スイシツ</t>
    </rPh>
    <rPh sb="2" eb="4">
      <t>オダク</t>
    </rPh>
    <phoneticPr fontId="2"/>
  </si>
  <si>
    <t>土壌汚染</t>
    <rPh sb="0" eb="2">
      <t>ドジョウ</t>
    </rPh>
    <rPh sb="2" eb="4">
      <t>オセン</t>
    </rPh>
    <phoneticPr fontId="2"/>
  </si>
  <si>
    <t>騒　音</t>
    <rPh sb="0" eb="1">
      <t>サワ</t>
    </rPh>
    <rPh sb="2" eb="3">
      <t>オト</t>
    </rPh>
    <phoneticPr fontId="2"/>
  </si>
  <si>
    <t>振　動</t>
    <rPh sb="0" eb="1">
      <t>フ</t>
    </rPh>
    <rPh sb="2" eb="3">
      <t>ドウ</t>
    </rPh>
    <phoneticPr fontId="2"/>
  </si>
  <si>
    <t>地盤沈下</t>
    <rPh sb="0" eb="2">
      <t>ジバン</t>
    </rPh>
    <rPh sb="2" eb="4">
      <t>チンカ</t>
    </rPh>
    <phoneticPr fontId="2"/>
  </si>
  <si>
    <t>悪　臭</t>
    <rPh sb="0" eb="1">
      <t>ワル</t>
    </rPh>
    <rPh sb="2" eb="3">
      <t>シュウ</t>
    </rPh>
    <phoneticPr fontId="2"/>
  </si>
  <si>
    <t>食品工業</t>
    <rPh sb="0" eb="2">
      <t>ショクヒン</t>
    </rPh>
    <rPh sb="2" eb="4">
      <t>コウギョウ</t>
    </rPh>
    <phoneticPr fontId="2"/>
  </si>
  <si>
    <t>繊維工業</t>
    <rPh sb="0" eb="2">
      <t>センイ</t>
    </rPh>
    <rPh sb="2" eb="4">
      <t>コウギョウ</t>
    </rPh>
    <phoneticPr fontId="2"/>
  </si>
  <si>
    <t>化学工業</t>
    <rPh sb="0" eb="2">
      <t>カガク</t>
    </rPh>
    <rPh sb="2" eb="4">
      <t>コウギョウ</t>
    </rPh>
    <phoneticPr fontId="2"/>
  </si>
  <si>
    <t>鉄鋼業</t>
    <rPh sb="0" eb="3">
      <t>テッコウギョウ</t>
    </rPh>
    <phoneticPr fontId="2"/>
  </si>
  <si>
    <t>非鉄金属</t>
    <rPh sb="0" eb="2">
      <t>ヒテツ</t>
    </rPh>
    <rPh sb="2" eb="4">
      <t>キンゾク</t>
    </rPh>
    <phoneticPr fontId="2"/>
  </si>
  <si>
    <t>一般機械</t>
    <rPh sb="0" eb="2">
      <t>イッパン</t>
    </rPh>
    <rPh sb="2" eb="4">
      <t>キカイ</t>
    </rPh>
    <phoneticPr fontId="2"/>
  </si>
  <si>
    <t>建設業</t>
    <rPh sb="0" eb="2">
      <t>ケンセツ</t>
    </rPh>
    <rPh sb="2" eb="3">
      <t>ギョウ</t>
    </rPh>
    <phoneticPr fontId="2"/>
  </si>
  <si>
    <t>畜産業</t>
    <rPh sb="0" eb="2">
      <t>チクサン</t>
    </rPh>
    <rPh sb="2" eb="3">
      <t>ギョウ</t>
    </rPh>
    <phoneticPr fontId="2"/>
  </si>
  <si>
    <t>飲食業</t>
    <rPh sb="0" eb="3">
      <t>インショクギョウ</t>
    </rPh>
    <phoneticPr fontId="2"/>
  </si>
  <si>
    <t xml:space="preserve">  </t>
    <phoneticPr fontId="2"/>
  </si>
  <si>
    <t>　</t>
    <phoneticPr fontId="2"/>
  </si>
  <si>
    <t>［１５］　財　政 ・ 租　税</t>
    <rPh sb="5" eb="6">
      <t>ザイ</t>
    </rPh>
    <rPh sb="7" eb="8">
      <t>セイ</t>
    </rPh>
    <rPh sb="11" eb="12">
      <t>ソ</t>
    </rPh>
    <rPh sb="13" eb="14">
      <t>ゼイ</t>
    </rPh>
    <phoneticPr fontId="2"/>
  </si>
  <si>
    <t>一般会計</t>
    <rPh sb="0" eb="2">
      <t>イッパン</t>
    </rPh>
    <rPh sb="2" eb="4">
      <t>カイケイ</t>
    </rPh>
    <phoneticPr fontId="2"/>
  </si>
  <si>
    <t>国民健康　  保険事業</t>
    <rPh sb="0" eb="2">
      <t>コクミン</t>
    </rPh>
    <rPh sb="2" eb="4">
      <t>ケンコウ</t>
    </rPh>
    <rPh sb="7" eb="9">
      <t>ホケン</t>
    </rPh>
    <rPh sb="9" eb="11">
      <t>ジギョウ</t>
    </rPh>
    <phoneticPr fontId="2"/>
  </si>
  <si>
    <t>下水道　　  事業</t>
    <rPh sb="0" eb="3">
      <t>ゲスイドウ</t>
    </rPh>
    <rPh sb="7" eb="9">
      <t>ジギョウ</t>
    </rPh>
    <phoneticPr fontId="2"/>
  </si>
  <si>
    <t>農業集落 排水事業</t>
    <rPh sb="0" eb="2">
      <t>ノウギョウ</t>
    </rPh>
    <rPh sb="2" eb="4">
      <t>シュウラク</t>
    </rPh>
    <rPh sb="5" eb="7">
      <t>ハイスイ</t>
    </rPh>
    <rPh sb="7" eb="9">
      <t>ジギョウ</t>
    </rPh>
    <phoneticPr fontId="2"/>
  </si>
  <si>
    <t>介護保険</t>
    <rPh sb="0" eb="2">
      <t>カイゴ</t>
    </rPh>
    <rPh sb="2" eb="4">
      <t>ホケン</t>
    </rPh>
    <phoneticPr fontId="2"/>
  </si>
  <si>
    <t>子育て
支援券</t>
    <rPh sb="0" eb="2">
      <t>コソダ</t>
    </rPh>
    <rPh sb="4" eb="6">
      <t>シエン</t>
    </rPh>
    <rPh sb="6" eb="7">
      <t>ケン</t>
    </rPh>
    <phoneticPr fontId="2"/>
  </si>
  <si>
    <t>後期高齢者医療</t>
    <rPh sb="0" eb="2">
      <t>コウキ</t>
    </rPh>
    <rPh sb="2" eb="5">
      <t>コウレイシャ</t>
    </rPh>
    <rPh sb="5" eb="7">
      <t>イリョウ</t>
    </rPh>
    <phoneticPr fontId="2"/>
  </si>
  <si>
    <t>須賀川
財産区</t>
    <rPh sb="0" eb="3">
      <t>スカガワ</t>
    </rPh>
    <rPh sb="4" eb="6">
      <t>ザイサン</t>
    </rPh>
    <rPh sb="6" eb="7">
      <t>ク</t>
    </rPh>
    <phoneticPr fontId="2"/>
  </si>
  <si>
    <t>下水道　　 事業</t>
    <rPh sb="0" eb="3">
      <t>ゲスイドウ</t>
    </rPh>
    <rPh sb="6" eb="8">
      <t>ジギョウ</t>
    </rPh>
    <phoneticPr fontId="2"/>
  </si>
  <si>
    <t>下水道　 　事業</t>
    <rPh sb="0" eb="3">
      <t>ゲスイドウ</t>
    </rPh>
    <rPh sb="6" eb="8">
      <t>ジギョウ</t>
    </rPh>
    <phoneticPr fontId="2"/>
  </si>
  <si>
    <t>資料：財政課</t>
    <rPh sb="0" eb="2">
      <t>シリョウ</t>
    </rPh>
    <rPh sb="3" eb="6">
      <t>ザイセイカ</t>
    </rPh>
    <phoneticPr fontId="2"/>
  </si>
  <si>
    <t>2　科目別歳入決算の推移</t>
    <rPh sb="2" eb="4">
      <t>カモク</t>
    </rPh>
    <rPh sb="4" eb="5">
      <t>ベツ</t>
    </rPh>
    <rPh sb="5" eb="7">
      <t>サイニュウ</t>
    </rPh>
    <rPh sb="7" eb="9">
      <t>ケッサン</t>
    </rPh>
    <rPh sb="10" eb="12">
      <t>スイイ</t>
    </rPh>
    <phoneticPr fontId="2"/>
  </si>
  <si>
    <t>科目</t>
    <rPh sb="0" eb="2">
      <t>カモク</t>
    </rPh>
    <phoneticPr fontId="2"/>
  </si>
  <si>
    <t>株式等譲渡所得割交付金</t>
    <rPh sb="0" eb="2">
      <t>カブシキ</t>
    </rPh>
    <rPh sb="2" eb="3">
      <t>トウ</t>
    </rPh>
    <rPh sb="3" eb="5">
      <t>ジョウト</t>
    </rPh>
    <rPh sb="5" eb="7">
      <t>ショトク</t>
    </rPh>
    <rPh sb="7" eb="8">
      <t>ワリ</t>
    </rPh>
    <rPh sb="8" eb="11">
      <t>コウフキン</t>
    </rPh>
    <phoneticPr fontId="2"/>
  </si>
  <si>
    <t>地方消費税交付金</t>
    <rPh sb="0" eb="2">
      <t>チホウ</t>
    </rPh>
    <rPh sb="2" eb="5">
      <t>ショウヒゼイ</t>
    </rPh>
    <rPh sb="5" eb="7">
      <t>コウフ</t>
    </rPh>
    <rPh sb="7" eb="8">
      <t>キン</t>
    </rPh>
    <phoneticPr fontId="2"/>
  </si>
  <si>
    <t>ゴルフ場利用税交付金</t>
    <rPh sb="3" eb="4">
      <t>ジョウ</t>
    </rPh>
    <rPh sb="4" eb="6">
      <t>リヨウ</t>
    </rPh>
    <rPh sb="6" eb="7">
      <t>ゼイ</t>
    </rPh>
    <rPh sb="7" eb="10">
      <t>コウフキン</t>
    </rPh>
    <phoneticPr fontId="2"/>
  </si>
  <si>
    <t>自動車取得税交付金</t>
    <rPh sb="0" eb="3">
      <t>ジドウシャ</t>
    </rPh>
    <rPh sb="3" eb="5">
      <t>シュトク</t>
    </rPh>
    <rPh sb="5" eb="6">
      <t>ゼイ</t>
    </rPh>
    <rPh sb="6" eb="9">
      <t>コウフキン</t>
    </rPh>
    <phoneticPr fontId="2"/>
  </si>
  <si>
    <t>地方特例交付金</t>
    <rPh sb="0" eb="2">
      <t>チホウ</t>
    </rPh>
    <rPh sb="2" eb="4">
      <t>トクレイ</t>
    </rPh>
    <rPh sb="4" eb="7">
      <t>コウフキン</t>
    </rPh>
    <phoneticPr fontId="2"/>
  </si>
  <si>
    <t>交通安全対策特別交付金</t>
    <rPh sb="0" eb="2">
      <t>コウツウ</t>
    </rPh>
    <rPh sb="2" eb="4">
      <t>アンゼン</t>
    </rPh>
    <rPh sb="4" eb="6">
      <t>タイサク</t>
    </rPh>
    <rPh sb="6" eb="8">
      <t>トクベツ</t>
    </rPh>
    <rPh sb="8" eb="11">
      <t>コウフキン</t>
    </rPh>
    <phoneticPr fontId="2"/>
  </si>
  <si>
    <t>分担金及び負担金</t>
    <rPh sb="0" eb="2">
      <t>ブンタン</t>
    </rPh>
    <rPh sb="2" eb="3">
      <t>キン</t>
    </rPh>
    <rPh sb="3" eb="4">
      <t>オヨ</t>
    </rPh>
    <rPh sb="5" eb="8">
      <t>フタンキン</t>
    </rPh>
    <phoneticPr fontId="2"/>
  </si>
  <si>
    <t>使用料及び手数料</t>
    <rPh sb="0" eb="3">
      <t>シヨウリョウ</t>
    </rPh>
    <rPh sb="3" eb="4">
      <t>オヨ</t>
    </rPh>
    <rPh sb="5" eb="8">
      <t>テスウリョウ</t>
    </rPh>
    <phoneticPr fontId="2"/>
  </si>
  <si>
    <t>資料：財政課</t>
    <rPh sb="0" eb="2">
      <t>シリョウ</t>
    </rPh>
    <rPh sb="3" eb="5">
      <t>ザイセイ</t>
    </rPh>
    <rPh sb="5" eb="6">
      <t>カ</t>
    </rPh>
    <phoneticPr fontId="2"/>
  </si>
  <si>
    <t>3　目的別歳出決算の推移</t>
    <rPh sb="2" eb="4">
      <t>モクテキ</t>
    </rPh>
    <rPh sb="4" eb="5">
      <t>ベツ</t>
    </rPh>
    <rPh sb="5" eb="7">
      <t>サイシュツ</t>
    </rPh>
    <rPh sb="7" eb="9">
      <t>ケッサン</t>
    </rPh>
    <rPh sb="10" eb="12">
      <t>スイイ</t>
    </rPh>
    <phoneticPr fontId="2"/>
  </si>
  <si>
    <t>農林水産業費</t>
    <rPh sb="0" eb="2">
      <t>ノウリン</t>
    </rPh>
    <rPh sb="2" eb="4">
      <t>スイサン</t>
    </rPh>
    <rPh sb="4" eb="5">
      <t>ギョウ</t>
    </rPh>
    <rPh sb="5" eb="6">
      <t>ヒ</t>
    </rPh>
    <phoneticPr fontId="2"/>
  </si>
  <si>
    <t>4　市有財産の推移</t>
    <rPh sb="2" eb="3">
      <t>シ</t>
    </rPh>
    <rPh sb="3" eb="4">
      <t>ユウ</t>
    </rPh>
    <rPh sb="4" eb="6">
      <t>ザイサン</t>
    </rPh>
    <rPh sb="7" eb="9">
      <t>スイイ</t>
    </rPh>
    <phoneticPr fontId="2"/>
  </si>
  <si>
    <t>土地</t>
    <rPh sb="0" eb="2">
      <t>トチ</t>
    </rPh>
    <phoneticPr fontId="2"/>
  </si>
  <si>
    <t>非木造</t>
    <rPh sb="0" eb="3">
      <t>ヒモクゾウ</t>
    </rPh>
    <phoneticPr fontId="2"/>
  </si>
  <si>
    <t>公用財産</t>
    <rPh sb="0" eb="2">
      <t>コウヨウ</t>
    </rPh>
    <rPh sb="2" eb="4">
      <t>ザイサン</t>
    </rPh>
    <phoneticPr fontId="2"/>
  </si>
  <si>
    <t>庁舎</t>
    <rPh sb="0" eb="2">
      <t>チョウシャ</t>
    </rPh>
    <phoneticPr fontId="2"/>
  </si>
  <si>
    <t>消防施設</t>
    <rPh sb="0" eb="2">
      <t>ショウボウ</t>
    </rPh>
    <rPh sb="2" eb="4">
      <t>シセツ</t>
    </rPh>
    <phoneticPr fontId="2"/>
  </si>
  <si>
    <t>その他の施設</t>
    <rPh sb="2" eb="3">
      <t>ホカ</t>
    </rPh>
    <rPh sb="4" eb="6">
      <t>シセツ</t>
    </rPh>
    <phoneticPr fontId="2"/>
  </si>
  <si>
    <t>公共用財産</t>
    <rPh sb="0" eb="2">
      <t>コウキョウ</t>
    </rPh>
    <rPh sb="2" eb="3">
      <t>ヨウ</t>
    </rPh>
    <rPh sb="3" eb="5">
      <t>ザイサン</t>
    </rPh>
    <phoneticPr fontId="2"/>
  </si>
  <si>
    <t>学校</t>
    <rPh sb="0" eb="2">
      <t>ガッコウ</t>
    </rPh>
    <phoneticPr fontId="2"/>
  </si>
  <si>
    <t>公営住宅</t>
    <rPh sb="0" eb="2">
      <t>コウエイ</t>
    </rPh>
    <rPh sb="2" eb="4">
      <t>ジュウタク</t>
    </rPh>
    <phoneticPr fontId="2"/>
  </si>
  <si>
    <t>公園</t>
    <rPh sb="0" eb="2">
      <t>コウエン</t>
    </rPh>
    <phoneticPr fontId="2"/>
  </si>
  <si>
    <t>普通財産</t>
    <rPh sb="0" eb="2">
      <t>フツウ</t>
    </rPh>
    <rPh sb="2" eb="4">
      <t>ザイサン</t>
    </rPh>
    <phoneticPr fontId="2"/>
  </si>
  <si>
    <t>宅地・建物</t>
    <rPh sb="0" eb="2">
      <t>タクチ</t>
    </rPh>
    <rPh sb="3" eb="5">
      <t>タテモノ</t>
    </rPh>
    <phoneticPr fontId="2"/>
  </si>
  <si>
    <t>資料：財政課</t>
    <phoneticPr fontId="2"/>
  </si>
  <si>
    <t>5　性質別歳出決算の推移</t>
    <rPh sb="2" eb="4">
      <t>セイシツ</t>
    </rPh>
    <rPh sb="4" eb="5">
      <t>ベツ</t>
    </rPh>
    <rPh sb="5" eb="7">
      <t>サイシュツ</t>
    </rPh>
    <rPh sb="7" eb="9">
      <t>ケッサン</t>
    </rPh>
    <rPh sb="10" eb="12">
      <t>スイイ</t>
    </rPh>
    <phoneticPr fontId="2"/>
  </si>
  <si>
    <t>義務的経費</t>
    <rPh sb="0" eb="3">
      <t>ギムテキ</t>
    </rPh>
    <rPh sb="3" eb="5">
      <t>ケイヒ</t>
    </rPh>
    <phoneticPr fontId="2"/>
  </si>
  <si>
    <t>人件費</t>
    <rPh sb="0" eb="3">
      <t>ジンケンヒ</t>
    </rPh>
    <phoneticPr fontId="2"/>
  </si>
  <si>
    <t>扶助費</t>
    <rPh sb="0" eb="2">
      <t>フジョ</t>
    </rPh>
    <rPh sb="2" eb="3">
      <t>ヒ</t>
    </rPh>
    <phoneticPr fontId="2"/>
  </si>
  <si>
    <t>公債費</t>
    <rPh sb="0" eb="2">
      <t>コウサイ</t>
    </rPh>
    <rPh sb="2" eb="3">
      <t>ヒ</t>
    </rPh>
    <phoneticPr fontId="2"/>
  </si>
  <si>
    <t>物件費</t>
    <rPh sb="0" eb="2">
      <t>ブッケン</t>
    </rPh>
    <rPh sb="2" eb="3">
      <t>ヒ</t>
    </rPh>
    <phoneticPr fontId="2"/>
  </si>
  <si>
    <t>維持補修費</t>
    <rPh sb="0" eb="2">
      <t>イジ</t>
    </rPh>
    <rPh sb="2" eb="4">
      <t>ホシュウ</t>
    </rPh>
    <rPh sb="4" eb="5">
      <t>ヒ</t>
    </rPh>
    <phoneticPr fontId="2"/>
  </si>
  <si>
    <t>補助費等</t>
    <rPh sb="0" eb="3">
      <t>ホジョヒ</t>
    </rPh>
    <rPh sb="3" eb="4">
      <t>トウ</t>
    </rPh>
    <phoneticPr fontId="2"/>
  </si>
  <si>
    <t>その他の経費</t>
    <rPh sb="2" eb="3">
      <t>タ</t>
    </rPh>
    <rPh sb="4" eb="6">
      <t>ケイヒ</t>
    </rPh>
    <phoneticPr fontId="2"/>
  </si>
  <si>
    <t>投資及び出資金・貸付金</t>
    <rPh sb="0" eb="2">
      <t>トウシ</t>
    </rPh>
    <rPh sb="2" eb="3">
      <t>オヨ</t>
    </rPh>
    <rPh sb="4" eb="6">
      <t>シュッシ</t>
    </rPh>
    <rPh sb="6" eb="7">
      <t>カネ</t>
    </rPh>
    <rPh sb="8" eb="10">
      <t>カシツケ</t>
    </rPh>
    <rPh sb="10" eb="11">
      <t>キン</t>
    </rPh>
    <phoneticPr fontId="2"/>
  </si>
  <si>
    <t>積立金</t>
    <rPh sb="0" eb="2">
      <t>ツミタテ</t>
    </rPh>
    <rPh sb="2" eb="3">
      <t>キン</t>
    </rPh>
    <phoneticPr fontId="2"/>
  </si>
  <si>
    <t>繰出金</t>
    <rPh sb="0" eb="1">
      <t>ク</t>
    </rPh>
    <rPh sb="1" eb="2">
      <t>ダ</t>
    </rPh>
    <rPh sb="2" eb="3">
      <t>キン</t>
    </rPh>
    <phoneticPr fontId="2"/>
  </si>
  <si>
    <t>投資的経費</t>
    <rPh sb="0" eb="3">
      <t>トウシテキ</t>
    </rPh>
    <rPh sb="3" eb="5">
      <t>ケイヒ</t>
    </rPh>
    <phoneticPr fontId="2"/>
  </si>
  <si>
    <t>普通建設事業費</t>
    <rPh sb="0" eb="2">
      <t>フツウ</t>
    </rPh>
    <rPh sb="2" eb="4">
      <t>ケンセツ</t>
    </rPh>
    <rPh sb="4" eb="7">
      <t>ジギョウヒ</t>
    </rPh>
    <phoneticPr fontId="2"/>
  </si>
  <si>
    <t>補助事業費</t>
    <rPh sb="0" eb="2">
      <t>ホジョ</t>
    </rPh>
    <rPh sb="2" eb="5">
      <t>ジギョウヒ</t>
    </rPh>
    <phoneticPr fontId="2"/>
  </si>
  <si>
    <t>単独事業費</t>
    <rPh sb="0" eb="2">
      <t>タンドク</t>
    </rPh>
    <rPh sb="2" eb="4">
      <t>ジギョウ</t>
    </rPh>
    <rPh sb="4" eb="5">
      <t>ヒ</t>
    </rPh>
    <phoneticPr fontId="2"/>
  </si>
  <si>
    <t>国直轄事業負担金</t>
    <rPh sb="0" eb="1">
      <t>クニ</t>
    </rPh>
    <rPh sb="1" eb="3">
      <t>チョッカツ</t>
    </rPh>
    <rPh sb="3" eb="5">
      <t>ジギョウ</t>
    </rPh>
    <rPh sb="5" eb="7">
      <t>フタン</t>
    </rPh>
    <rPh sb="7" eb="8">
      <t>キン</t>
    </rPh>
    <phoneticPr fontId="2"/>
  </si>
  <si>
    <t>県営事業負担金</t>
    <rPh sb="0" eb="2">
      <t>ケンエイ</t>
    </rPh>
    <rPh sb="2" eb="4">
      <t>ジギョウ</t>
    </rPh>
    <rPh sb="4" eb="7">
      <t>フタンキン</t>
    </rPh>
    <phoneticPr fontId="2"/>
  </si>
  <si>
    <t>災害復旧事業費</t>
    <rPh sb="0" eb="2">
      <t>サイガイ</t>
    </rPh>
    <rPh sb="2" eb="4">
      <t>フッキュウ</t>
    </rPh>
    <rPh sb="4" eb="7">
      <t>ジギョウヒ</t>
    </rPh>
    <phoneticPr fontId="2"/>
  </si>
  <si>
    <t>6　財政力指数等の推移</t>
    <rPh sb="2" eb="5">
      <t>ザイセイリョク</t>
    </rPh>
    <rPh sb="5" eb="7">
      <t>シスウ</t>
    </rPh>
    <rPh sb="7" eb="8">
      <t>トウ</t>
    </rPh>
    <rPh sb="9" eb="11">
      <t>スイイ</t>
    </rPh>
    <phoneticPr fontId="2"/>
  </si>
  <si>
    <t>公債費
比率</t>
    <rPh sb="0" eb="3">
      <t>コウサイヒ</t>
    </rPh>
    <rPh sb="4" eb="6">
      <t>ヒリツ</t>
    </rPh>
    <phoneticPr fontId="2"/>
  </si>
  <si>
    <t>人件費
比率</t>
    <rPh sb="0" eb="3">
      <t>ジンケンヒ</t>
    </rPh>
    <rPh sb="4" eb="6">
      <t>ヒリツ</t>
    </rPh>
    <phoneticPr fontId="2"/>
  </si>
  <si>
    <t>7　市税の推移</t>
    <rPh sb="2" eb="3">
      <t>シ</t>
    </rPh>
    <rPh sb="3" eb="4">
      <t>ゼイ</t>
    </rPh>
    <rPh sb="5" eb="7">
      <t>スイイ</t>
    </rPh>
    <phoneticPr fontId="2"/>
  </si>
  <si>
    <t>収入済額</t>
    <rPh sb="0" eb="2">
      <t>シュウニュウ</t>
    </rPh>
    <rPh sb="2" eb="3">
      <t>スミ</t>
    </rPh>
    <rPh sb="3" eb="4">
      <t>ガク</t>
    </rPh>
    <phoneticPr fontId="2"/>
  </si>
  <si>
    <t>１　　市　　民　　税</t>
    <rPh sb="3" eb="4">
      <t>シ</t>
    </rPh>
    <rPh sb="6" eb="7">
      <t>ミン</t>
    </rPh>
    <rPh sb="9" eb="10">
      <t>ゼイ</t>
    </rPh>
    <phoneticPr fontId="2"/>
  </si>
  <si>
    <t xml:space="preserve">　　　　 </t>
    <phoneticPr fontId="2"/>
  </si>
  <si>
    <t>２　　固　定　資　産　税</t>
    <rPh sb="3" eb="4">
      <t>カタ</t>
    </rPh>
    <rPh sb="5" eb="6">
      <t>テイ</t>
    </rPh>
    <rPh sb="7" eb="8">
      <t>シ</t>
    </rPh>
    <rPh sb="9" eb="10">
      <t>サン</t>
    </rPh>
    <rPh sb="11" eb="12">
      <t>ゼイ</t>
    </rPh>
    <phoneticPr fontId="2"/>
  </si>
  <si>
    <t xml:space="preserve">　　　　　　 </t>
    <phoneticPr fontId="2"/>
  </si>
  <si>
    <t>３　　軽　自　動　車　税</t>
    <rPh sb="3" eb="4">
      <t>ケイ</t>
    </rPh>
    <rPh sb="5" eb="6">
      <t>ジ</t>
    </rPh>
    <rPh sb="7" eb="8">
      <t>ドウ</t>
    </rPh>
    <rPh sb="9" eb="10">
      <t>クルマ</t>
    </rPh>
    <rPh sb="11" eb="12">
      <t>ゼイ</t>
    </rPh>
    <phoneticPr fontId="2"/>
  </si>
  <si>
    <t>４　　市 町 村 た ば こ 税</t>
    <rPh sb="3" eb="4">
      <t>シ</t>
    </rPh>
    <rPh sb="5" eb="6">
      <t>マチ</t>
    </rPh>
    <rPh sb="7" eb="8">
      <t>ムラ</t>
    </rPh>
    <rPh sb="15" eb="16">
      <t>ゼイ</t>
    </rPh>
    <phoneticPr fontId="2"/>
  </si>
  <si>
    <t>５　　特 別 土 地 保 有 税</t>
    <rPh sb="3" eb="4">
      <t>トク</t>
    </rPh>
    <rPh sb="5" eb="6">
      <t>ベツ</t>
    </rPh>
    <rPh sb="7" eb="8">
      <t>ド</t>
    </rPh>
    <rPh sb="9" eb="10">
      <t>チ</t>
    </rPh>
    <rPh sb="11" eb="12">
      <t>ホ</t>
    </rPh>
    <rPh sb="13" eb="14">
      <t>アリ</t>
    </rPh>
    <rPh sb="15" eb="16">
      <t>ゼイ</t>
    </rPh>
    <phoneticPr fontId="2"/>
  </si>
  <si>
    <t>６　　入　　湯　　税</t>
    <rPh sb="3" eb="4">
      <t>イリ</t>
    </rPh>
    <rPh sb="6" eb="7">
      <t>ユ</t>
    </rPh>
    <rPh sb="9" eb="10">
      <t>ゼイ</t>
    </rPh>
    <phoneticPr fontId="2"/>
  </si>
  <si>
    <t>７　　都　市　計　画　税</t>
    <rPh sb="3" eb="4">
      <t>ミヤコ</t>
    </rPh>
    <rPh sb="5" eb="6">
      <t>シ</t>
    </rPh>
    <rPh sb="7" eb="8">
      <t>ケイ</t>
    </rPh>
    <rPh sb="9" eb="10">
      <t>カク</t>
    </rPh>
    <rPh sb="11" eb="12">
      <t>ゼイ</t>
    </rPh>
    <phoneticPr fontId="2"/>
  </si>
  <si>
    <t>資料：税務課</t>
    <phoneticPr fontId="2"/>
  </si>
  <si>
    <t>単位：人、千円</t>
    <rPh sb="0" eb="2">
      <t>タンイ</t>
    </rPh>
    <rPh sb="3" eb="4">
      <t>ヒト</t>
    </rPh>
    <rPh sb="5" eb="7">
      <t>センエン</t>
    </rPh>
    <phoneticPr fontId="2"/>
  </si>
  <si>
    <t>給与所得</t>
    <rPh sb="0" eb="2">
      <t>キュウヨ</t>
    </rPh>
    <rPh sb="2" eb="4">
      <t>ショトク</t>
    </rPh>
    <phoneticPr fontId="2"/>
  </si>
  <si>
    <t>営業所得</t>
    <rPh sb="0" eb="2">
      <t>エイギョウ</t>
    </rPh>
    <rPh sb="2" eb="4">
      <t>ショトク</t>
    </rPh>
    <phoneticPr fontId="2"/>
  </si>
  <si>
    <t>農業所得</t>
    <rPh sb="0" eb="2">
      <t>ノウギョウ</t>
    </rPh>
    <rPh sb="2" eb="4">
      <t>ショトク</t>
    </rPh>
    <phoneticPr fontId="2"/>
  </si>
  <si>
    <t>その他の所得</t>
    <rPh sb="2" eb="3">
      <t>タ</t>
    </rPh>
    <rPh sb="4" eb="6">
      <t>ショトク</t>
    </rPh>
    <phoneticPr fontId="2"/>
  </si>
  <si>
    <t>譲渡所得</t>
    <rPh sb="0" eb="2">
      <t>ジョウト</t>
    </rPh>
    <rPh sb="2" eb="4">
      <t>ショトク</t>
    </rPh>
    <phoneticPr fontId="2"/>
  </si>
  <si>
    <t>所得金額</t>
    <rPh sb="0" eb="2">
      <t>ショトク</t>
    </rPh>
    <rPh sb="2" eb="4">
      <t>キンガク</t>
    </rPh>
    <phoneticPr fontId="2"/>
  </si>
  <si>
    <t>資料：税務課</t>
    <rPh sb="0" eb="2">
      <t>シリョウ</t>
    </rPh>
    <rPh sb="3" eb="5">
      <t>ゼイム</t>
    </rPh>
    <rPh sb="5" eb="6">
      <t>カ</t>
    </rPh>
    <phoneticPr fontId="2"/>
  </si>
  <si>
    <t>［１６］　行　政　・　選　挙</t>
    <rPh sb="5" eb="6">
      <t>ギョウ</t>
    </rPh>
    <rPh sb="7" eb="8">
      <t>セイ</t>
    </rPh>
    <rPh sb="11" eb="12">
      <t>セン</t>
    </rPh>
    <rPh sb="13" eb="14">
      <t>キョ</t>
    </rPh>
    <phoneticPr fontId="2"/>
  </si>
  <si>
    <t>初代</t>
    <rPh sb="0" eb="2">
      <t>ショダイ</t>
    </rPh>
    <phoneticPr fontId="2"/>
  </si>
  <si>
    <t>２代</t>
    <rPh sb="1" eb="2">
      <t>ダイ</t>
    </rPh>
    <phoneticPr fontId="2"/>
  </si>
  <si>
    <t>３代</t>
    <rPh sb="1" eb="2">
      <t>ダイ</t>
    </rPh>
    <phoneticPr fontId="2"/>
  </si>
  <si>
    <t>４代</t>
    <rPh sb="1" eb="2">
      <t>ダイ</t>
    </rPh>
    <phoneticPr fontId="2"/>
  </si>
  <si>
    <t>５代</t>
    <rPh sb="1" eb="2">
      <t>ダイ</t>
    </rPh>
    <phoneticPr fontId="2"/>
  </si>
  <si>
    <t>６代</t>
    <rPh sb="1" eb="2">
      <t>ダイ</t>
    </rPh>
    <phoneticPr fontId="2"/>
  </si>
  <si>
    <t>資料：総務課</t>
    <rPh sb="0" eb="2">
      <t>シリョウ</t>
    </rPh>
    <rPh sb="3" eb="6">
      <t>ソウムカ</t>
    </rPh>
    <phoneticPr fontId="2"/>
  </si>
  <si>
    <t>　　　　　　　</t>
    <phoneticPr fontId="2"/>
  </si>
  <si>
    <t>昭30. 2.11</t>
  </si>
  <si>
    <t>～</t>
  </si>
  <si>
    <t>昭34. 2.10</t>
  </si>
  <si>
    <t>昭30. 7.11</t>
  </si>
  <si>
    <t>昭34. 7.10</t>
  </si>
  <si>
    <t>昭34.12.12</t>
    <phoneticPr fontId="2"/>
  </si>
  <si>
    <t>昭38.12.10</t>
  </si>
  <si>
    <t>三　森　光　夫</t>
    <rPh sb="0" eb="1">
      <t>サン</t>
    </rPh>
    <rPh sb="2" eb="3">
      <t>モリ</t>
    </rPh>
    <rPh sb="4" eb="5">
      <t>ヒカリ</t>
    </rPh>
    <rPh sb="6" eb="7">
      <t>オット</t>
    </rPh>
    <phoneticPr fontId="2"/>
  </si>
  <si>
    <t>第１期</t>
    <rPh sb="0" eb="1">
      <t>ダイ</t>
    </rPh>
    <rPh sb="2" eb="3">
      <t>キ</t>
    </rPh>
    <phoneticPr fontId="2"/>
  </si>
  <si>
    <t>昭39. 2.21</t>
  </si>
  <si>
    <t>昭43. 2.10</t>
  </si>
  <si>
    <t>第２期</t>
    <rPh sb="0" eb="1">
      <t>ダイ</t>
    </rPh>
    <rPh sb="2" eb="3">
      <t>キ</t>
    </rPh>
    <phoneticPr fontId="2"/>
  </si>
  <si>
    <t>昭43. 2.21</t>
  </si>
  <si>
    <t>昭45. 6.24</t>
  </si>
  <si>
    <t>　　　　　　</t>
    <phoneticPr fontId="2"/>
  </si>
  <si>
    <t>昭46. 6.23</t>
  </si>
  <si>
    <t>昭50. 6.22</t>
  </si>
  <si>
    <t>昭50. 6.23</t>
  </si>
  <si>
    <t>昭54. 1.20</t>
  </si>
  <si>
    <t>７代</t>
    <rPh sb="1" eb="2">
      <t>ダイ</t>
    </rPh>
    <phoneticPr fontId="2"/>
  </si>
  <si>
    <t>昭54. 2.13</t>
  </si>
  <si>
    <t>昭58. 2.12</t>
  </si>
  <si>
    <t>昭58. 2.13</t>
  </si>
  <si>
    <t>昭62. 2.12</t>
  </si>
  <si>
    <t>８代</t>
    <rPh sb="1" eb="2">
      <t>ダイ</t>
    </rPh>
    <phoneticPr fontId="2"/>
  </si>
  <si>
    <t>　　　　　</t>
    <phoneticPr fontId="2"/>
  </si>
  <si>
    <t>昭62. 2.13</t>
    <phoneticPr fontId="2"/>
  </si>
  <si>
    <t>平 2. 4.19</t>
  </si>
  <si>
    <t>９代</t>
    <rPh sb="1" eb="2">
      <t>ダイ</t>
    </rPh>
    <phoneticPr fontId="2"/>
  </si>
  <si>
    <t>平 2. 4.21</t>
  </si>
  <si>
    <t>平 6. 4.20</t>
  </si>
  <si>
    <t>平 6. 4.21</t>
  </si>
  <si>
    <t>平10. 4.20</t>
  </si>
  <si>
    <t>第３期</t>
    <rPh sb="0" eb="1">
      <t>ダイ</t>
    </rPh>
    <rPh sb="2" eb="3">
      <t>キ</t>
    </rPh>
    <phoneticPr fontId="2"/>
  </si>
  <si>
    <t>平10. 4.21</t>
  </si>
  <si>
    <t>平14. 4.20</t>
  </si>
  <si>
    <t>１０代</t>
    <rPh sb="2" eb="3">
      <t>ダイ</t>
    </rPh>
    <phoneticPr fontId="2"/>
  </si>
  <si>
    <t>平14. 4.21</t>
  </si>
  <si>
    <t>平18. 3.31</t>
    <phoneticPr fontId="2"/>
  </si>
  <si>
    <t>１１代</t>
    <rPh sb="2" eb="3">
      <t>ダイ</t>
    </rPh>
    <phoneticPr fontId="2"/>
  </si>
  <si>
    <t>平18. 4. 1</t>
  </si>
  <si>
    <t>平22. 4. 7</t>
    <rPh sb="0" eb="1">
      <t>ヘイ</t>
    </rPh>
    <phoneticPr fontId="2"/>
  </si>
  <si>
    <t>〃</t>
    <phoneticPr fontId="2"/>
  </si>
  <si>
    <t>１２代</t>
    <rPh sb="2" eb="3">
      <t>ダイ</t>
    </rPh>
    <phoneticPr fontId="2"/>
  </si>
  <si>
    <t>平22. 8.13</t>
    <rPh sb="0" eb="1">
      <t>ヘイ</t>
    </rPh>
    <phoneticPr fontId="2"/>
  </si>
  <si>
    <t>3　歴代収入役</t>
    <rPh sb="2" eb="4">
      <t>レキダイ</t>
    </rPh>
    <rPh sb="4" eb="7">
      <t>シュウニュウヤク</t>
    </rPh>
    <phoneticPr fontId="2"/>
  </si>
  <si>
    <t>昭30. 7. 5</t>
  </si>
  <si>
    <t>昭34. 7. 4</t>
  </si>
  <si>
    <t>昭34. 7. 5</t>
  </si>
  <si>
    <t>昭38. 7. 4</t>
  </si>
  <si>
    <t>昭38. 7. 5</t>
  </si>
  <si>
    <t>昭42. 7. 4</t>
  </si>
  <si>
    <t>昭42. 7. 5</t>
  </si>
  <si>
    <t>昭46. 7. 4</t>
  </si>
  <si>
    <t>第４期</t>
    <rPh sb="0" eb="1">
      <t>ダイ</t>
    </rPh>
    <rPh sb="2" eb="3">
      <t>キ</t>
    </rPh>
    <phoneticPr fontId="2"/>
  </si>
  <si>
    <t>昭46. 7. 5</t>
  </si>
  <si>
    <t>昭50. 7. 4</t>
  </si>
  <si>
    <t>昭50. 7. 5</t>
  </si>
  <si>
    <t>昭58. 2.13</t>
    <phoneticPr fontId="2"/>
  </si>
  <si>
    <t>昭62. 2.13</t>
  </si>
  <si>
    <t>平 3. 2.12</t>
  </si>
  <si>
    <t>平 3. 4. 1</t>
  </si>
  <si>
    <t>平 7. 3.31</t>
  </si>
  <si>
    <t>平 7. 4. 1</t>
  </si>
  <si>
    <t>平11. 3.31</t>
  </si>
  <si>
    <t>平11. 4. 1</t>
  </si>
  <si>
    <t>平13. 3.31</t>
  </si>
  <si>
    <t>平13. 4. 1</t>
  </si>
  <si>
    <t>平17. 3.31</t>
  </si>
  <si>
    <t>平17. 4. 1</t>
  </si>
  <si>
    <t>平17. 9.30</t>
  </si>
  <si>
    <t>　  　  　　</t>
    <phoneticPr fontId="2"/>
  </si>
  <si>
    <t>平17.10. 1</t>
  </si>
  <si>
    <t>平18. 3.31</t>
  </si>
  <si>
    <t>＊平18.4.1よりＨ19.3.31まで助役が収入役の事務を兼掌</t>
    <rPh sb="1" eb="2">
      <t>ヘイ</t>
    </rPh>
    <rPh sb="20" eb="22">
      <t>ジョヤク</t>
    </rPh>
    <rPh sb="23" eb="26">
      <t>シュウニュウヤク</t>
    </rPh>
    <rPh sb="27" eb="29">
      <t>ジム</t>
    </rPh>
    <rPh sb="30" eb="31">
      <t>ケン</t>
    </rPh>
    <rPh sb="31" eb="32">
      <t>ショウ</t>
    </rPh>
    <phoneticPr fontId="2"/>
  </si>
  <si>
    <t>＊地方自治法改正により平19.4.1より収入役を廃止</t>
    <rPh sb="1" eb="3">
      <t>チホウ</t>
    </rPh>
    <rPh sb="3" eb="5">
      <t>ジチ</t>
    </rPh>
    <rPh sb="5" eb="6">
      <t>ホウ</t>
    </rPh>
    <rPh sb="6" eb="8">
      <t>カイセイ</t>
    </rPh>
    <rPh sb="11" eb="12">
      <t>ヘイ</t>
    </rPh>
    <rPh sb="20" eb="23">
      <t>シュウニュウヤク</t>
    </rPh>
    <rPh sb="24" eb="26">
      <t>ハイシ</t>
    </rPh>
    <phoneticPr fontId="2"/>
  </si>
  <si>
    <t>4　歴代市議会議長</t>
    <rPh sb="2" eb="4">
      <t>レキダイ</t>
    </rPh>
    <rPh sb="4" eb="5">
      <t>シ</t>
    </rPh>
    <rPh sb="5" eb="7">
      <t>ギカイ</t>
    </rPh>
    <rPh sb="7" eb="9">
      <t>ギチョウ</t>
    </rPh>
    <phoneticPr fontId="2"/>
  </si>
  <si>
    <t>就任年月日</t>
    <rPh sb="0" eb="2">
      <t>シュウニン</t>
    </rPh>
    <rPh sb="2" eb="5">
      <t>ネンガッピ</t>
    </rPh>
    <phoneticPr fontId="2"/>
  </si>
  <si>
    <t>退任年月日</t>
    <rPh sb="0" eb="2">
      <t>タイニン</t>
    </rPh>
    <rPh sb="2" eb="5">
      <t>ネンガッピ</t>
    </rPh>
    <phoneticPr fontId="2"/>
  </si>
  <si>
    <t>摘　要</t>
    <rPh sb="0" eb="1">
      <t>ツム</t>
    </rPh>
    <rPh sb="2" eb="3">
      <t>ヨウ</t>
    </rPh>
    <phoneticPr fontId="2"/>
  </si>
  <si>
    <t>昭和　29.12.13</t>
    <rPh sb="0" eb="1">
      <t>アキラ</t>
    </rPh>
    <rPh sb="1" eb="2">
      <t>ワ</t>
    </rPh>
    <phoneticPr fontId="2"/>
  </si>
  <si>
    <t>昭和　30. 1.19</t>
    <rPh sb="0" eb="1">
      <t>アキラ</t>
    </rPh>
    <rPh sb="1" eb="2">
      <t>ワ</t>
    </rPh>
    <phoneticPr fontId="2"/>
  </si>
  <si>
    <t>　30. 2.11</t>
    <phoneticPr fontId="2"/>
  </si>
  <si>
    <t>　30. 3.11</t>
    <phoneticPr fontId="2"/>
  </si>
  <si>
    <t>　30. 3.25</t>
    <phoneticPr fontId="2"/>
  </si>
  <si>
    <t>　30.11.30</t>
    <phoneticPr fontId="2"/>
  </si>
  <si>
    <t>　30.12. 9</t>
    <phoneticPr fontId="2"/>
  </si>
  <si>
    <t>　34. 4. 8</t>
    <phoneticPr fontId="2"/>
  </si>
  <si>
    <t>　34. 7. 1</t>
    <phoneticPr fontId="2"/>
  </si>
  <si>
    <t>　34.11.30</t>
    <phoneticPr fontId="2"/>
  </si>
  <si>
    <t>　34.12.12</t>
    <phoneticPr fontId="2"/>
  </si>
  <si>
    <t>　36. 2. 1</t>
    <phoneticPr fontId="2"/>
  </si>
  <si>
    <t>　36. 2. 2</t>
    <phoneticPr fontId="2"/>
  </si>
  <si>
    <t>　36.12.20</t>
    <phoneticPr fontId="2"/>
  </si>
  <si>
    <t>　36.12.21</t>
    <phoneticPr fontId="2"/>
  </si>
  <si>
    <t>　37.12.11</t>
    <phoneticPr fontId="2"/>
  </si>
  <si>
    <t>　37.12.12</t>
    <phoneticPr fontId="2"/>
  </si>
  <si>
    <t>　38.11.30</t>
    <phoneticPr fontId="2"/>
  </si>
  <si>
    <t>　38.12.12</t>
    <phoneticPr fontId="2"/>
  </si>
  <si>
    <t>　39.12.17</t>
    <phoneticPr fontId="2"/>
  </si>
  <si>
    <t>　39.12.18</t>
    <phoneticPr fontId="2"/>
  </si>
  <si>
    <t>　40.12.17</t>
    <phoneticPr fontId="2"/>
  </si>
  <si>
    <t>　41.12.18</t>
    <phoneticPr fontId="2"/>
  </si>
  <si>
    <t>１３代</t>
    <rPh sb="2" eb="3">
      <t>ダイ</t>
    </rPh>
    <phoneticPr fontId="2"/>
  </si>
  <si>
    <t>　41.12.19</t>
    <phoneticPr fontId="2"/>
  </si>
  <si>
    <t>　42.11.30</t>
    <phoneticPr fontId="2"/>
  </si>
  <si>
    <t>１４代</t>
    <rPh sb="2" eb="3">
      <t>ダイ</t>
    </rPh>
    <phoneticPr fontId="2"/>
  </si>
  <si>
    <t>　42.12. 8</t>
    <phoneticPr fontId="2"/>
  </si>
  <si>
    <t>　43.12.16</t>
    <phoneticPr fontId="2"/>
  </si>
  <si>
    <t>１５代</t>
    <rPh sb="2" eb="3">
      <t>ダイ</t>
    </rPh>
    <phoneticPr fontId="2"/>
  </si>
  <si>
    <t>　43.12.17</t>
    <phoneticPr fontId="2"/>
  </si>
  <si>
    <t>　44.12.15</t>
    <phoneticPr fontId="2"/>
  </si>
  <si>
    <t>１６代</t>
    <rPh sb="2" eb="3">
      <t>ダイ</t>
    </rPh>
    <phoneticPr fontId="2"/>
  </si>
  <si>
    <t>　44.12.16</t>
    <phoneticPr fontId="2"/>
  </si>
  <si>
    <t>　45.12. 7</t>
    <phoneticPr fontId="2"/>
  </si>
  <si>
    <t>１７代</t>
    <rPh sb="2" eb="3">
      <t>ダイ</t>
    </rPh>
    <phoneticPr fontId="2"/>
  </si>
  <si>
    <t>　45.12. 8</t>
    <phoneticPr fontId="2"/>
  </si>
  <si>
    <t>　46.11.30</t>
    <phoneticPr fontId="2"/>
  </si>
  <si>
    <t>１８代</t>
    <rPh sb="2" eb="3">
      <t>ダイ</t>
    </rPh>
    <phoneticPr fontId="2"/>
  </si>
  <si>
    <t>　46.12.13</t>
    <phoneticPr fontId="2"/>
  </si>
  <si>
    <t>　47.12.11</t>
    <phoneticPr fontId="2"/>
  </si>
  <si>
    <t>１９代</t>
    <rPh sb="2" eb="3">
      <t>ダイ</t>
    </rPh>
    <phoneticPr fontId="2"/>
  </si>
  <si>
    <t>　47.12.12</t>
    <phoneticPr fontId="2"/>
  </si>
  <si>
    <t>　48.12. 4</t>
    <phoneticPr fontId="2"/>
  </si>
  <si>
    <t>２０代</t>
    <rPh sb="2" eb="3">
      <t>ダイ</t>
    </rPh>
    <phoneticPr fontId="2"/>
  </si>
  <si>
    <t>　48.12. 5</t>
    <phoneticPr fontId="2"/>
  </si>
  <si>
    <t>　50.11.30</t>
    <phoneticPr fontId="2"/>
  </si>
  <si>
    <t>２１代</t>
    <rPh sb="2" eb="3">
      <t>ダイ</t>
    </rPh>
    <phoneticPr fontId="2"/>
  </si>
  <si>
    <t>　50.12.12</t>
    <phoneticPr fontId="2"/>
  </si>
  <si>
    <t>　52.12.12</t>
    <phoneticPr fontId="2"/>
  </si>
  <si>
    <t>２２代</t>
    <rPh sb="2" eb="3">
      <t>ダイ</t>
    </rPh>
    <phoneticPr fontId="2"/>
  </si>
  <si>
    <t>　54.11.30</t>
    <phoneticPr fontId="2"/>
  </si>
  <si>
    <t>２３代</t>
    <rPh sb="2" eb="3">
      <t>ダイ</t>
    </rPh>
    <phoneticPr fontId="2"/>
  </si>
  <si>
    <t>　54.12.14</t>
    <phoneticPr fontId="2"/>
  </si>
  <si>
    <t>　56.12. 7</t>
    <phoneticPr fontId="2"/>
  </si>
  <si>
    <t>２４代</t>
    <rPh sb="2" eb="3">
      <t>ダイ</t>
    </rPh>
    <phoneticPr fontId="2"/>
  </si>
  <si>
    <t>　58.11.30</t>
    <phoneticPr fontId="2"/>
  </si>
  <si>
    <t>２５代</t>
    <rPh sb="2" eb="3">
      <t>ダイ</t>
    </rPh>
    <phoneticPr fontId="2"/>
  </si>
  <si>
    <t>　58.12. 9</t>
    <phoneticPr fontId="2"/>
  </si>
  <si>
    <t>　60.12. 5</t>
    <phoneticPr fontId="2"/>
  </si>
  <si>
    <t>２６代</t>
    <rPh sb="2" eb="3">
      <t>ダイ</t>
    </rPh>
    <phoneticPr fontId="2"/>
  </si>
  <si>
    <t>　62.11.30</t>
    <phoneticPr fontId="2"/>
  </si>
  <si>
    <t>２７代</t>
    <rPh sb="2" eb="3">
      <t>ダイ</t>
    </rPh>
    <phoneticPr fontId="2"/>
  </si>
  <si>
    <t>　62.12.10</t>
    <phoneticPr fontId="2"/>
  </si>
  <si>
    <t>平成　元.12. 8</t>
    <rPh sb="0" eb="1">
      <t>ヘイ</t>
    </rPh>
    <rPh sb="1" eb="2">
      <t>セイ</t>
    </rPh>
    <rPh sb="3" eb="4">
      <t>ガン</t>
    </rPh>
    <phoneticPr fontId="2"/>
  </si>
  <si>
    <t>２８代</t>
    <rPh sb="2" eb="3">
      <t>ダイ</t>
    </rPh>
    <phoneticPr fontId="2"/>
  </si>
  <si>
    <t>　　 3.11.30</t>
    <phoneticPr fontId="2"/>
  </si>
  <si>
    <t>２９代</t>
    <rPh sb="2" eb="3">
      <t>ダイ</t>
    </rPh>
    <phoneticPr fontId="2"/>
  </si>
  <si>
    <t>　 3.12.11</t>
    <phoneticPr fontId="2"/>
  </si>
  <si>
    <t>　 5.12. 7</t>
    <phoneticPr fontId="2"/>
  </si>
  <si>
    <t>３０代</t>
    <rPh sb="2" eb="3">
      <t>ダイ</t>
    </rPh>
    <phoneticPr fontId="2"/>
  </si>
  <si>
    <t>　 7.12.12</t>
    <phoneticPr fontId="2"/>
  </si>
  <si>
    <t>３１代</t>
    <rPh sb="2" eb="3">
      <t>ダイ</t>
    </rPh>
    <phoneticPr fontId="2"/>
  </si>
  <si>
    <t>　 8.12. 9</t>
    <phoneticPr fontId="2"/>
  </si>
  <si>
    <t>３２代</t>
    <rPh sb="2" eb="3">
      <t>ダイ</t>
    </rPh>
    <phoneticPr fontId="2"/>
  </si>
  <si>
    <t>　11.11.30</t>
    <phoneticPr fontId="2"/>
  </si>
  <si>
    <t>３３代</t>
    <rPh sb="2" eb="3">
      <t>ダイ</t>
    </rPh>
    <phoneticPr fontId="2"/>
  </si>
  <si>
    <t>　11.12.13</t>
    <phoneticPr fontId="2"/>
  </si>
  <si>
    <t>13.12.10</t>
    <phoneticPr fontId="2"/>
  </si>
  <si>
    <t>３４代</t>
    <rPh sb="2" eb="3">
      <t>ダイ</t>
    </rPh>
    <phoneticPr fontId="2"/>
  </si>
  <si>
    <t>15. 1.15</t>
    <phoneticPr fontId="2"/>
  </si>
  <si>
    <t>辞任</t>
    <rPh sb="0" eb="2">
      <t>ジニン</t>
    </rPh>
    <phoneticPr fontId="2"/>
  </si>
  <si>
    <t>３５代</t>
    <rPh sb="2" eb="3">
      <t>ダイ</t>
    </rPh>
    <phoneticPr fontId="2"/>
  </si>
  <si>
    <t>15.11.30</t>
    <phoneticPr fontId="2"/>
  </si>
  <si>
    <t>３６代</t>
    <rPh sb="2" eb="3">
      <t>ダイ</t>
    </rPh>
    <phoneticPr fontId="2"/>
  </si>
  <si>
    <t>15.12.11</t>
    <phoneticPr fontId="2"/>
  </si>
  <si>
    <t>17.12. 2</t>
    <phoneticPr fontId="2"/>
  </si>
  <si>
    <t>３７代</t>
    <rPh sb="2" eb="3">
      <t>ダイ</t>
    </rPh>
    <phoneticPr fontId="2"/>
  </si>
  <si>
    <t>17.12 .2</t>
    <phoneticPr fontId="2"/>
  </si>
  <si>
    <t>19.11.30</t>
    <phoneticPr fontId="2"/>
  </si>
  <si>
    <t>３８代</t>
    <rPh sb="2" eb="3">
      <t>ダイ</t>
    </rPh>
    <phoneticPr fontId="2"/>
  </si>
  <si>
    <t>19.12.12</t>
    <phoneticPr fontId="2"/>
  </si>
  <si>
    <t>21.12 .7</t>
    <phoneticPr fontId="2"/>
  </si>
  <si>
    <t>３９代</t>
    <rPh sb="2" eb="3">
      <t>ダイ</t>
    </rPh>
    <phoneticPr fontId="2"/>
  </si>
  <si>
    <t>23.11.30</t>
    <phoneticPr fontId="2"/>
  </si>
  <si>
    <t>４０代</t>
    <rPh sb="2" eb="3">
      <t>ダイ</t>
    </rPh>
    <phoneticPr fontId="2"/>
  </si>
  <si>
    <t>23.12.13</t>
    <phoneticPr fontId="2"/>
  </si>
  <si>
    <t>資料：議事課</t>
    <rPh sb="0" eb="2">
      <t>シリョウ</t>
    </rPh>
    <rPh sb="3" eb="5">
      <t>ギジ</t>
    </rPh>
    <rPh sb="5" eb="6">
      <t>カ</t>
    </rPh>
    <phoneticPr fontId="2"/>
  </si>
  <si>
    <t>5　歴代市議会副議長</t>
    <rPh sb="2" eb="4">
      <t>レキダイ</t>
    </rPh>
    <rPh sb="4" eb="5">
      <t>シ</t>
    </rPh>
    <rPh sb="5" eb="7">
      <t>ギカイ</t>
    </rPh>
    <rPh sb="7" eb="10">
      <t>フクギチョウ</t>
    </rPh>
    <phoneticPr fontId="2"/>
  </si>
  <si>
    <t>摘要</t>
    <rPh sb="0" eb="2">
      <t>テキヨウ</t>
    </rPh>
    <phoneticPr fontId="2"/>
  </si>
  <si>
    <t>昭和　30. 2.11</t>
    <rPh sb="0" eb="1">
      <t>アキラ</t>
    </rPh>
    <rPh sb="1" eb="2">
      <t>ワ</t>
    </rPh>
    <phoneticPr fontId="2"/>
  </si>
  <si>
    <t>　30. 3. 3</t>
    <phoneticPr fontId="2"/>
  </si>
  <si>
    <t>　30. 7. 5</t>
    <phoneticPr fontId="2"/>
  </si>
  <si>
    <t>　34. 6.30</t>
    <phoneticPr fontId="2"/>
  </si>
  <si>
    <t>　58.11.16</t>
    <phoneticPr fontId="2"/>
  </si>
  <si>
    <t>死亡退任</t>
    <rPh sb="0" eb="2">
      <t>シボウ</t>
    </rPh>
    <rPh sb="2" eb="4">
      <t>タイニン</t>
    </rPh>
    <phoneticPr fontId="2"/>
  </si>
  <si>
    <t>　 3.11.30</t>
    <phoneticPr fontId="2"/>
  </si>
  <si>
    <t>　 9.12. 8</t>
    <phoneticPr fontId="2"/>
  </si>
  <si>
    <t>6　選挙人名簿登録者数の推移</t>
    <rPh sb="2" eb="4">
      <t>センキョ</t>
    </rPh>
    <rPh sb="4" eb="5">
      <t>ニン</t>
    </rPh>
    <rPh sb="5" eb="7">
      <t>メイボ</t>
    </rPh>
    <rPh sb="7" eb="9">
      <t>トウロク</t>
    </rPh>
    <rPh sb="9" eb="10">
      <t>シャ</t>
    </rPh>
    <rPh sb="10" eb="11">
      <t>スウ</t>
    </rPh>
    <rPh sb="12" eb="14">
      <t>スイイ</t>
    </rPh>
    <phoneticPr fontId="2"/>
  </si>
  <si>
    <t>資料：選挙管理委員会</t>
    <rPh sb="0" eb="2">
      <t>シリョウ</t>
    </rPh>
    <rPh sb="3" eb="5">
      <t>センキョ</t>
    </rPh>
    <rPh sb="5" eb="7">
      <t>カンリ</t>
    </rPh>
    <rPh sb="7" eb="10">
      <t>イインカイ</t>
    </rPh>
    <phoneticPr fontId="2"/>
  </si>
  <si>
    <t>執行年月日</t>
    <rPh sb="0" eb="2">
      <t>シッコウ</t>
    </rPh>
    <rPh sb="2" eb="5">
      <t>ネンガッピ</t>
    </rPh>
    <phoneticPr fontId="2"/>
  </si>
  <si>
    <t>当日有権者数</t>
    <rPh sb="0" eb="2">
      <t>トウジツ</t>
    </rPh>
    <rPh sb="2" eb="4">
      <t>ユウケン</t>
    </rPh>
    <rPh sb="4" eb="5">
      <t>シャ</t>
    </rPh>
    <rPh sb="5" eb="6">
      <t>スウ</t>
    </rPh>
    <phoneticPr fontId="2"/>
  </si>
  <si>
    <t>投票者数</t>
    <rPh sb="0" eb="2">
      <t>トウヒョウ</t>
    </rPh>
    <rPh sb="2" eb="3">
      <t>シャ</t>
    </rPh>
    <rPh sb="3" eb="4">
      <t>スウ</t>
    </rPh>
    <phoneticPr fontId="2"/>
  </si>
  <si>
    <t>資料：選挙管理委員会</t>
    <rPh sb="0" eb="2">
      <t>シリョウ</t>
    </rPh>
    <rPh sb="3" eb="5">
      <t>センキョ</t>
    </rPh>
    <rPh sb="5" eb="7">
      <t>カンリ</t>
    </rPh>
    <rPh sb="7" eb="9">
      <t>イイン</t>
    </rPh>
    <rPh sb="9" eb="10">
      <t>カイ</t>
    </rPh>
    <phoneticPr fontId="2"/>
  </si>
  <si>
    <t>11　栃木県知事選挙投票状況</t>
    <rPh sb="3" eb="6">
      <t>トチギケン</t>
    </rPh>
    <rPh sb="6" eb="8">
      <t>チジ</t>
    </rPh>
    <rPh sb="8" eb="10">
      <t>センキョ</t>
    </rPh>
    <rPh sb="10" eb="12">
      <t>トウヒョウ</t>
    </rPh>
    <rPh sb="12" eb="14">
      <t>ジョウキョウ</t>
    </rPh>
    <phoneticPr fontId="2"/>
  </si>
  <si>
    <t>12　栃木県議会議員選挙投票状況</t>
    <rPh sb="3" eb="6">
      <t>トチギケン</t>
    </rPh>
    <rPh sb="6" eb="8">
      <t>ギカイ</t>
    </rPh>
    <rPh sb="8" eb="10">
      <t>ギイン</t>
    </rPh>
    <rPh sb="10" eb="12">
      <t>センキョ</t>
    </rPh>
    <rPh sb="12" eb="14">
      <t>トウヒョウ</t>
    </rPh>
    <rPh sb="14" eb="16">
      <t>ジョウキョウ</t>
    </rPh>
    <phoneticPr fontId="2"/>
  </si>
  <si>
    <t>13　大田原市長選挙投票状況</t>
    <rPh sb="3" eb="6">
      <t>オオタワラ</t>
    </rPh>
    <rPh sb="6" eb="8">
      <t>シチョウ</t>
    </rPh>
    <rPh sb="8" eb="10">
      <t>センキョ</t>
    </rPh>
    <rPh sb="10" eb="12">
      <t>トウヒョウ</t>
    </rPh>
    <rPh sb="12" eb="14">
      <t>ジョウキョウ</t>
    </rPh>
    <phoneticPr fontId="2"/>
  </si>
  <si>
    <t>14　大田原市議会議員選挙投票状況</t>
    <rPh sb="3" eb="6">
      <t>オオタワラ</t>
    </rPh>
    <rPh sb="6" eb="7">
      <t>シ</t>
    </rPh>
    <rPh sb="7" eb="9">
      <t>ギカイ</t>
    </rPh>
    <rPh sb="9" eb="11">
      <t>ギイン</t>
    </rPh>
    <rPh sb="11" eb="13">
      <t>センキョ</t>
    </rPh>
    <rPh sb="13" eb="15">
      <t>トウヒョウ</t>
    </rPh>
    <rPh sb="15" eb="17">
      <t>ジョウキョウ</t>
    </rPh>
    <phoneticPr fontId="2"/>
  </si>
  <si>
    <t>15　市職員数</t>
    <rPh sb="3" eb="4">
      <t>シ</t>
    </rPh>
    <rPh sb="4" eb="6">
      <t>ショクイン</t>
    </rPh>
    <rPh sb="6" eb="7">
      <t>スウ</t>
    </rPh>
    <phoneticPr fontId="2"/>
  </si>
  <si>
    <t>総        数</t>
    <rPh sb="0" eb="1">
      <t>フサ</t>
    </rPh>
    <rPh sb="9" eb="10">
      <t>カズ</t>
    </rPh>
    <phoneticPr fontId="2"/>
  </si>
  <si>
    <t>総合政策部</t>
    <rPh sb="0" eb="2">
      <t>ソウゴウ</t>
    </rPh>
    <rPh sb="2" eb="4">
      <t>セイサク</t>
    </rPh>
    <rPh sb="4" eb="5">
      <t>ブ</t>
    </rPh>
    <phoneticPr fontId="2"/>
  </si>
  <si>
    <t>　　　政策推進課</t>
    <rPh sb="3" eb="5">
      <t>セイサク</t>
    </rPh>
    <rPh sb="5" eb="7">
      <t>スイシン</t>
    </rPh>
    <rPh sb="7" eb="8">
      <t>カ</t>
    </rPh>
    <phoneticPr fontId="2"/>
  </si>
  <si>
    <t xml:space="preserve">      農　政　課</t>
    <rPh sb="6" eb="7">
      <t>ノウ</t>
    </rPh>
    <rPh sb="8" eb="9">
      <t>セイ</t>
    </rPh>
    <rPh sb="10" eb="11">
      <t>カ</t>
    </rPh>
    <phoneticPr fontId="2"/>
  </si>
  <si>
    <t>　　総　務　課</t>
    <rPh sb="2" eb="3">
      <t>ソウ</t>
    </rPh>
    <rPh sb="4" eb="5">
      <t>ム</t>
    </rPh>
    <rPh sb="6" eb="7">
      <t>カ</t>
    </rPh>
    <phoneticPr fontId="2"/>
  </si>
  <si>
    <t xml:space="preserve"> 農林整備課</t>
    <rPh sb="1" eb="3">
      <t>ノウリン</t>
    </rPh>
    <rPh sb="3" eb="6">
      <t>セイビカ</t>
    </rPh>
    <phoneticPr fontId="2"/>
  </si>
  <si>
    <t>情報政策課</t>
    <rPh sb="0" eb="2">
      <t>ジョウホウ</t>
    </rPh>
    <rPh sb="2" eb="4">
      <t>セイサク</t>
    </rPh>
    <rPh sb="4" eb="5">
      <t>カ</t>
    </rPh>
    <phoneticPr fontId="2"/>
  </si>
  <si>
    <t xml:space="preserve">      商工観光課</t>
    <rPh sb="6" eb="8">
      <t>ショウコウ</t>
    </rPh>
    <rPh sb="8" eb="11">
      <t>カンコウカ</t>
    </rPh>
    <phoneticPr fontId="2"/>
  </si>
  <si>
    <t>危機管理課</t>
    <rPh sb="0" eb="2">
      <t>キキ</t>
    </rPh>
    <rPh sb="2" eb="5">
      <t>カンリカ</t>
    </rPh>
    <phoneticPr fontId="2"/>
  </si>
  <si>
    <t>建設部</t>
    <rPh sb="0" eb="3">
      <t>ケンセツブ</t>
    </rPh>
    <phoneticPr fontId="2"/>
  </si>
  <si>
    <t>総合窓口課</t>
    <rPh sb="0" eb="2">
      <t>ソウゴウ</t>
    </rPh>
    <rPh sb="2" eb="4">
      <t>マドグチ</t>
    </rPh>
    <rPh sb="4" eb="5">
      <t>カ</t>
    </rPh>
    <phoneticPr fontId="2"/>
  </si>
  <si>
    <t>道路建設課</t>
    <rPh sb="0" eb="2">
      <t>ドウロ</t>
    </rPh>
    <rPh sb="2" eb="4">
      <t>ケンセツ</t>
    </rPh>
    <rPh sb="4" eb="5">
      <t>カ</t>
    </rPh>
    <phoneticPr fontId="2"/>
  </si>
  <si>
    <t>道路維持課</t>
    <rPh sb="0" eb="2">
      <t>ドウロ</t>
    </rPh>
    <rPh sb="2" eb="4">
      <t>イジ</t>
    </rPh>
    <rPh sb="4" eb="5">
      <t>カ</t>
    </rPh>
    <phoneticPr fontId="2"/>
  </si>
  <si>
    <t>都市計画課</t>
    <rPh sb="0" eb="2">
      <t>トシ</t>
    </rPh>
    <rPh sb="2" eb="4">
      <t>ケイカク</t>
    </rPh>
    <rPh sb="4" eb="5">
      <t>カ</t>
    </rPh>
    <phoneticPr fontId="2"/>
  </si>
  <si>
    <t>財務部</t>
    <rPh sb="0" eb="3">
      <t>ザイムブ</t>
    </rPh>
    <phoneticPr fontId="2"/>
  </si>
  <si>
    <t>建築住宅課</t>
    <rPh sb="0" eb="2">
      <t>ケンチク</t>
    </rPh>
    <rPh sb="2" eb="4">
      <t>ジュウタク</t>
    </rPh>
    <rPh sb="4" eb="5">
      <t>カ</t>
    </rPh>
    <phoneticPr fontId="2"/>
  </si>
  <si>
    <t>　　　財　政　課</t>
    <rPh sb="3" eb="4">
      <t>ザイ</t>
    </rPh>
    <rPh sb="5" eb="6">
      <t>セイ</t>
    </rPh>
    <rPh sb="7" eb="8">
      <t>カ</t>
    </rPh>
    <phoneticPr fontId="2"/>
  </si>
  <si>
    <t>建築指導課</t>
    <rPh sb="0" eb="2">
      <t>ケンチク</t>
    </rPh>
    <rPh sb="2" eb="5">
      <t>シドウカ</t>
    </rPh>
    <phoneticPr fontId="2"/>
  </si>
  <si>
    <t>　　　税　務　課</t>
    <rPh sb="3" eb="4">
      <t>ゼイ</t>
    </rPh>
    <rPh sb="5" eb="6">
      <t>ツトム</t>
    </rPh>
    <rPh sb="7" eb="8">
      <t>カ</t>
    </rPh>
    <phoneticPr fontId="2"/>
  </si>
  <si>
    <t>収納対策課</t>
    <rPh sb="0" eb="2">
      <t>シュウノウ</t>
    </rPh>
    <rPh sb="2" eb="4">
      <t>タイサク</t>
    </rPh>
    <rPh sb="4" eb="5">
      <t>カ</t>
    </rPh>
    <phoneticPr fontId="2"/>
  </si>
  <si>
    <t>水道部</t>
    <rPh sb="0" eb="2">
      <t>スイドウ</t>
    </rPh>
    <rPh sb="2" eb="3">
      <t>ブ</t>
    </rPh>
    <phoneticPr fontId="2"/>
  </si>
  <si>
    <t>検　査　課</t>
    <rPh sb="0" eb="1">
      <t>ケン</t>
    </rPh>
    <rPh sb="2" eb="3">
      <t>サ</t>
    </rPh>
    <rPh sb="4" eb="5">
      <t>カ</t>
    </rPh>
    <phoneticPr fontId="2"/>
  </si>
  <si>
    <t>保健福祉部</t>
    <rPh sb="0" eb="2">
      <t>ホケン</t>
    </rPh>
    <rPh sb="2" eb="4">
      <t>フクシ</t>
    </rPh>
    <rPh sb="4" eb="5">
      <t>ブ</t>
    </rPh>
    <phoneticPr fontId="2"/>
  </si>
  <si>
    <t xml:space="preserve">       水　道　課</t>
    <rPh sb="7" eb="8">
      <t>スイ</t>
    </rPh>
    <rPh sb="9" eb="10">
      <t>ミチ</t>
    </rPh>
    <rPh sb="11" eb="12">
      <t>カ</t>
    </rPh>
    <phoneticPr fontId="2"/>
  </si>
  <si>
    <t>健康政策課</t>
    <rPh sb="0" eb="1">
      <t>ケン</t>
    </rPh>
    <rPh sb="1" eb="2">
      <t>ヤスシ</t>
    </rPh>
    <rPh sb="2" eb="4">
      <t>セイサク</t>
    </rPh>
    <rPh sb="4" eb="5">
      <t>カ</t>
    </rPh>
    <phoneticPr fontId="2"/>
  </si>
  <si>
    <t>福　祉　課</t>
    <rPh sb="0" eb="1">
      <t>フク</t>
    </rPh>
    <rPh sb="2" eb="3">
      <t>シ</t>
    </rPh>
    <rPh sb="4" eb="5">
      <t>カ</t>
    </rPh>
    <phoneticPr fontId="2"/>
  </si>
  <si>
    <t>会　計　課</t>
    <rPh sb="0" eb="1">
      <t>カイ</t>
    </rPh>
    <rPh sb="2" eb="3">
      <t>ケイ</t>
    </rPh>
    <rPh sb="4" eb="5">
      <t>カ</t>
    </rPh>
    <phoneticPr fontId="2"/>
  </si>
  <si>
    <t>子ども幸福課</t>
    <rPh sb="0" eb="1">
      <t>コ</t>
    </rPh>
    <rPh sb="3" eb="5">
      <t>コウフク</t>
    </rPh>
    <rPh sb="5" eb="6">
      <t>カ</t>
    </rPh>
    <phoneticPr fontId="2"/>
  </si>
  <si>
    <t>議　　　会</t>
    <rPh sb="0" eb="1">
      <t>ギ</t>
    </rPh>
    <rPh sb="4" eb="5">
      <t>カイ</t>
    </rPh>
    <phoneticPr fontId="2"/>
  </si>
  <si>
    <t xml:space="preserve">  高齢者幸福課</t>
    <rPh sb="2" eb="4">
      <t>コウレイ</t>
    </rPh>
    <rPh sb="4" eb="5">
      <t>シャ</t>
    </rPh>
    <rPh sb="5" eb="7">
      <t>コウフク</t>
    </rPh>
    <rPh sb="7" eb="8">
      <t>カ</t>
    </rPh>
    <phoneticPr fontId="2"/>
  </si>
  <si>
    <t>監査・選管</t>
    <rPh sb="0" eb="2">
      <t>カンサ</t>
    </rPh>
    <rPh sb="3" eb="4">
      <t>セン</t>
    </rPh>
    <rPh sb="4" eb="5">
      <t>カン</t>
    </rPh>
    <phoneticPr fontId="2"/>
  </si>
  <si>
    <t>市民生活部</t>
    <rPh sb="0" eb="2">
      <t>シミン</t>
    </rPh>
    <rPh sb="2" eb="4">
      <t>セイカツ</t>
    </rPh>
    <rPh sb="4" eb="5">
      <t>ブ</t>
    </rPh>
    <phoneticPr fontId="2"/>
  </si>
  <si>
    <t>農業委員会</t>
    <rPh sb="0" eb="2">
      <t>ノウギョウ</t>
    </rPh>
    <rPh sb="2" eb="5">
      <t>イインカイ</t>
    </rPh>
    <phoneticPr fontId="2"/>
  </si>
  <si>
    <t xml:space="preserve">      国保年金課</t>
    <rPh sb="6" eb="8">
      <t>コクホ</t>
    </rPh>
    <rPh sb="8" eb="10">
      <t>ネンキン</t>
    </rPh>
    <rPh sb="10" eb="11">
      <t>カ</t>
    </rPh>
    <phoneticPr fontId="2"/>
  </si>
  <si>
    <t>教育委員会</t>
    <rPh sb="0" eb="2">
      <t>キョウイク</t>
    </rPh>
    <rPh sb="2" eb="5">
      <t>イインカイ</t>
    </rPh>
    <phoneticPr fontId="2"/>
  </si>
  <si>
    <t xml:space="preserve">  市　民　課</t>
    <rPh sb="2" eb="3">
      <t>シ</t>
    </rPh>
    <rPh sb="4" eb="5">
      <t>タミ</t>
    </rPh>
    <rPh sb="6" eb="7">
      <t>カ</t>
    </rPh>
    <phoneticPr fontId="2"/>
  </si>
  <si>
    <t>公益的法人派遣職員</t>
    <rPh sb="0" eb="3">
      <t>コウエキテキ</t>
    </rPh>
    <rPh sb="3" eb="5">
      <t>ホウジン</t>
    </rPh>
    <rPh sb="5" eb="7">
      <t>ハケン</t>
    </rPh>
    <rPh sb="7" eb="9">
      <t>ショクイン</t>
    </rPh>
    <phoneticPr fontId="2"/>
  </si>
  <si>
    <t xml:space="preserve">     生活環境課</t>
    <rPh sb="5" eb="7">
      <t>セイカツ</t>
    </rPh>
    <rPh sb="7" eb="9">
      <t>カンキョウ</t>
    </rPh>
    <rPh sb="9" eb="10">
      <t>カ</t>
    </rPh>
    <phoneticPr fontId="2"/>
  </si>
  <si>
    <t>16　市職員数の推移</t>
    <rPh sb="3" eb="4">
      <t>シ</t>
    </rPh>
    <rPh sb="4" eb="6">
      <t>ショクイン</t>
    </rPh>
    <rPh sb="6" eb="7">
      <t>スウ</t>
    </rPh>
    <rPh sb="8" eb="10">
      <t>スイイ</t>
    </rPh>
    <phoneticPr fontId="2"/>
  </si>
  <si>
    <t>定数</t>
    <rPh sb="0" eb="2">
      <t>テイスウ</t>
    </rPh>
    <phoneticPr fontId="2"/>
  </si>
  <si>
    <t>核家族
世帯</t>
    <rPh sb="0" eb="3">
      <t>カクカゾク</t>
    </rPh>
    <rPh sb="4" eb="6">
      <t>セタイ</t>
    </rPh>
    <phoneticPr fontId="2"/>
  </si>
  <si>
    <t xml:space="preserve">    28年   1月</t>
    <rPh sb="6" eb="7">
      <t>ネン</t>
    </rPh>
    <rPh sb="11" eb="12">
      <t>ガツ</t>
    </rPh>
    <phoneticPr fontId="2"/>
  </si>
  <si>
    <t>1560.0 ]</t>
  </si>
  <si>
    <t>198.0 ]</t>
  </si>
  <si>
    <t>10.7 )</t>
  </si>
  <si>
    <t>2.3 )</t>
  </si>
  <si>
    <t xml:space="preserve">    　25年(2013)</t>
    <rPh sb="7" eb="8">
      <t>ネン</t>
    </rPh>
    <phoneticPr fontId="2"/>
  </si>
  <si>
    <t>　　　26年(2014)</t>
    <rPh sb="5" eb="6">
      <t>ネン</t>
    </rPh>
    <phoneticPr fontId="2"/>
  </si>
  <si>
    <t xml:space="preserve">      27年(2015)</t>
    <rPh sb="8" eb="9">
      <t>ネン</t>
    </rPh>
    <phoneticPr fontId="2"/>
  </si>
  <si>
    <t xml:space="preserve">      28年(2016)</t>
    <rPh sb="8" eb="9">
      <t>ネン</t>
    </rPh>
    <phoneticPr fontId="2"/>
  </si>
  <si>
    <t>138.0 )</t>
  </si>
  <si>
    <t>平成25年(2013)</t>
  </si>
  <si>
    <t>その他の
職員数</t>
    <rPh sb="2" eb="3">
      <t>ホカ</t>
    </rPh>
    <rPh sb="5" eb="8">
      <t>ショクインスウ</t>
    </rPh>
    <phoneticPr fontId="2"/>
  </si>
  <si>
    <t>　　26年(2014)</t>
  </si>
  <si>
    <t>　　27年(2015)</t>
  </si>
  <si>
    <t>　　28年(2016)</t>
  </si>
  <si>
    <t>　　29年(2017)</t>
  </si>
  <si>
    <t>平成24年度</t>
    <rPh sb="0" eb="2">
      <t>ヘイセイ</t>
    </rPh>
    <rPh sb="4" eb="6">
      <t>ネンド</t>
    </rPh>
    <phoneticPr fontId="2"/>
  </si>
  <si>
    <t>平成25年度</t>
    <rPh sb="0" eb="2">
      <t>ヘイセイ</t>
    </rPh>
    <rPh sb="4" eb="6">
      <t>ネンド</t>
    </rPh>
    <phoneticPr fontId="2"/>
  </si>
  <si>
    <t>平成26年度</t>
    <rPh sb="0" eb="2">
      <t>ヘイセイ</t>
    </rPh>
    <rPh sb="4" eb="6">
      <t>ネンド</t>
    </rPh>
    <phoneticPr fontId="2"/>
  </si>
  <si>
    <t>平成27年度</t>
    <rPh sb="0" eb="2">
      <t>ヘイセイ</t>
    </rPh>
    <rPh sb="4" eb="6">
      <t>ネンド</t>
    </rPh>
    <phoneticPr fontId="2"/>
  </si>
  <si>
    <t>平成28年度</t>
    <rPh sb="0" eb="2">
      <t>ヘイセイ</t>
    </rPh>
    <rPh sb="4" eb="6">
      <t>ネンド</t>
    </rPh>
    <phoneticPr fontId="2"/>
  </si>
  <si>
    <t>　　20年(2008)</t>
  </si>
  <si>
    <t>　　22年(2010)</t>
  </si>
  <si>
    <t>平成25年(2013)</t>
    <rPh sb="0" eb="2">
      <t>ヘイセイ</t>
    </rPh>
    <rPh sb="4" eb="5">
      <t>ネン</t>
    </rPh>
    <phoneticPr fontId="2"/>
  </si>
  <si>
    <t>　　26年(2014)</t>
    <rPh sb="4" eb="5">
      <t>ネン</t>
    </rPh>
    <phoneticPr fontId="2"/>
  </si>
  <si>
    <t>　　27年(2015)</t>
    <rPh sb="4" eb="5">
      <t>ネン</t>
    </rPh>
    <phoneticPr fontId="2"/>
  </si>
  <si>
    <t>　　28年(2016)</t>
    <rPh sb="4" eb="5">
      <t>ネン</t>
    </rPh>
    <phoneticPr fontId="2"/>
  </si>
  <si>
    <t>　　29年(2017)</t>
    <rPh sb="4" eb="5">
      <t>ネン</t>
    </rPh>
    <phoneticPr fontId="2"/>
  </si>
  <si>
    <t>平成24年(2012)</t>
  </si>
  <si>
    <t>　　25年(2013)</t>
    <rPh sb="4" eb="5">
      <t>ネン</t>
    </rPh>
    <phoneticPr fontId="4"/>
  </si>
  <si>
    <t>　　26年(2014)</t>
    <rPh sb="4" eb="5">
      <t>ネン</t>
    </rPh>
    <phoneticPr fontId="4"/>
  </si>
  <si>
    <t>　　27年(2015)</t>
    <rPh sb="4" eb="5">
      <t>ネン</t>
    </rPh>
    <phoneticPr fontId="4"/>
  </si>
  <si>
    <t>　　28年(2016)</t>
    <rPh sb="4" eb="5">
      <t>ネン</t>
    </rPh>
    <phoneticPr fontId="4"/>
  </si>
  <si>
    <t>117(37)</t>
  </si>
  <si>
    <t>136(37)</t>
  </si>
  <si>
    <t>94(22)</t>
  </si>
  <si>
    <t>74(11)</t>
  </si>
  <si>
    <t>87(12)</t>
  </si>
  <si>
    <t>25(21)</t>
  </si>
  <si>
    <t>21(17)</t>
  </si>
  <si>
    <t>92(16)</t>
  </si>
  <si>
    <t>115(20)</t>
  </si>
  <si>
    <t>78(14)</t>
  </si>
  <si>
    <t>96(20)</t>
  </si>
  <si>
    <t>120(29)</t>
  </si>
  <si>
    <t>85(17)</t>
  </si>
  <si>
    <t>平成24年度(2012)</t>
    <rPh sb="0" eb="2">
      <t>ヘイセイ</t>
    </rPh>
    <rPh sb="4" eb="6">
      <t>ネンド</t>
    </rPh>
    <phoneticPr fontId="4"/>
  </si>
  <si>
    <t xml:space="preserve">    25年度(2013)</t>
    <rPh sb="6" eb="8">
      <t>ネンド</t>
    </rPh>
    <phoneticPr fontId="4"/>
  </si>
  <si>
    <t xml:space="preserve">    26年度(2014)</t>
    <rPh sb="6" eb="8">
      <t>ネンド</t>
    </rPh>
    <phoneticPr fontId="4"/>
  </si>
  <si>
    <t xml:space="preserve">    27年度(2015)</t>
    <rPh sb="6" eb="8">
      <t>ネンド</t>
    </rPh>
    <phoneticPr fontId="4"/>
  </si>
  <si>
    <t xml:space="preserve">    28年度(2016)</t>
    <rPh sb="6" eb="8">
      <t>ネンド</t>
    </rPh>
    <phoneticPr fontId="4"/>
  </si>
  <si>
    <t>平成24年(2012)</t>
    <rPh sb="0" eb="2">
      <t>ヘイセイ</t>
    </rPh>
    <rPh sb="4" eb="5">
      <t>ネン</t>
    </rPh>
    <phoneticPr fontId="4"/>
  </si>
  <si>
    <t xml:space="preserve">    25年(2013)</t>
    <rPh sb="6" eb="7">
      <t>ネン</t>
    </rPh>
    <phoneticPr fontId="4"/>
  </si>
  <si>
    <t xml:space="preserve">    26年(2014)</t>
    <rPh sb="6" eb="7">
      <t>ネン</t>
    </rPh>
    <phoneticPr fontId="4"/>
  </si>
  <si>
    <t xml:space="preserve">    27年(2015)</t>
    <rPh sb="6" eb="7">
      <t>ネン</t>
    </rPh>
    <phoneticPr fontId="4"/>
  </si>
  <si>
    <t xml:space="preserve">    28年(2016)</t>
    <rPh sb="6" eb="7">
      <t>ネン</t>
    </rPh>
    <phoneticPr fontId="4"/>
  </si>
  <si>
    <t>施設数</t>
    <rPh sb="0" eb="3">
      <t>シセツスウ</t>
    </rPh>
    <phoneticPr fontId="2"/>
  </si>
  <si>
    <t>水槽付
消防ﾎﾟﾝﾌﾟ
自動車</t>
    <rPh sb="0" eb="2">
      <t>スイソウ</t>
    </rPh>
    <rPh sb="2" eb="3">
      <t>ヅケ</t>
    </rPh>
    <rPh sb="4" eb="6">
      <t>ショウボウ</t>
    </rPh>
    <rPh sb="12" eb="15">
      <t>ジドウシャ</t>
    </rPh>
    <phoneticPr fontId="2"/>
  </si>
  <si>
    <t>化学
消防
自動車</t>
    <rPh sb="0" eb="2">
      <t>カガク</t>
    </rPh>
    <rPh sb="3" eb="5">
      <t>ショウボウ</t>
    </rPh>
    <rPh sb="6" eb="9">
      <t>ジドウシャ</t>
    </rPh>
    <phoneticPr fontId="2"/>
  </si>
  <si>
    <t>指揮車</t>
    <rPh sb="0" eb="2">
      <t>シキ</t>
    </rPh>
    <rPh sb="2" eb="3">
      <t>グルマ</t>
    </rPh>
    <phoneticPr fontId="2"/>
  </si>
  <si>
    <t>広報車</t>
    <rPh sb="0" eb="3">
      <t>コウホウシャ</t>
    </rPh>
    <phoneticPr fontId="2"/>
  </si>
  <si>
    <t>小型
動力
ポンプ</t>
    <rPh sb="0" eb="2">
      <t>コガタ</t>
    </rPh>
    <rPh sb="3" eb="5">
      <t>ドウリョク</t>
    </rPh>
    <phoneticPr fontId="2"/>
  </si>
  <si>
    <t>-</t>
    <phoneticPr fontId="2"/>
  </si>
  <si>
    <t>-</t>
    <phoneticPr fontId="2"/>
  </si>
  <si>
    <t>平成25年(2013)</t>
    <rPh sb="0" eb="2">
      <t>ヘイセイ</t>
    </rPh>
    <phoneticPr fontId="2"/>
  </si>
  <si>
    <t>資料：那須地区消防組合</t>
    <rPh sb="3" eb="5">
      <t>ナス</t>
    </rPh>
    <phoneticPr fontId="2"/>
  </si>
  <si>
    <t>建　　　　　物</t>
    <rPh sb="0" eb="1">
      <t>ケン</t>
    </rPh>
    <rPh sb="6" eb="7">
      <t>ブツ</t>
    </rPh>
    <phoneticPr fontId="2"/>
  </si>
  <si>
    <t>林　野</t>
    <rPh sb="0" eb="1">
      <t>ハヤシ</t>
    </rPh>
    <rPh sb="2" eb="3">
      <t>ノ</t>
    </rPh>
    <phoneticPr fontId="2"/>
  </si>
  <si>
    <t>車　両</t>
    <rPh sb="0" eb="1">
      <t>クルマ</t>
    </rPh>
    <rPh sb="2" eb="3">
      <t>リョウ</t>
    </rPh>
    <phoneticPr fontId="2"/>
  </si>
  <si>
    <t>全　損</t>
    <rPh sb="0" eb="1">
      <t>ゼン</t>
    </rPh>
    <rPh sb="2" eb="3">
      <t>ソン</t>
    </rPh>
    <phoneticPr fontId="2"/>
  </si>
  <si>
    <t>半　損</t>
    <rPh sb="0" eb="1">
      <t>ハン</t>
    </rPh>
    <rPh sb="2" eb="3">
      <t>ソン</t>
    </rPh>
    <phoneticPr fontId="2"/>
  </si>
  <si>
    <t>小　損</t>
    <rPh sb="0" eb="1">
      <t>ショウ</t>
    </rPh>
    <rPh sb="2" eb="3">
      <t>ゾン</t>
    </rPh>
    <phoneticPr fontId="2"/>
  </si>
  <si>
    <t>全　焼</t>
    <rPh sb="0" eb="1">
      <t>ゼン</t>
    </rPh>
    <rPh sb="2" eb="3">
      <t>ヤ</t>
    </rPh>
    <phoneticPr fontId="2"/>
  </si>
  <si>
    <t>半　焼</t>
    <rPh sb="0" eb="1">
      <t>ハン</t>
    </rPh>
    <phoneticPr fontId="2"/>
  </si>
  <si>
    <t>部分焼</t>
    <rPh sb="0" eb="1">
      <t>ブ</t>
    </rPh>
    <rPh sb="1" eb="2">
      <t>フン</t>
    </rPh>
    <rPh sb="2" eb="3">
      <t>ショウ</t>
    </rPh>
    <phoneticPr fontId="2"/>
  </si>
  <si>
    <t>部分焼</t>
    <rPh sb="0" eb="2">
      <t>ブブン</t>
    </rPh>
    <rPh sb="2" eb="3">
      <t>ショウ</t>
    </rPh>
    <phoneticPr fontId="2"/>
  </si>
  <si>
    <t>内容品</t>
    <rPh sb="0" eb="1">
      <t>ナイ</t>
    </rPh>
    <rPh sb="1" eb="2">
      <t>カタチ</t>
    </rPh>
    <rPh sb="2" eb="3">
      <t>シナ</t>
    </rPh>
    <phoneticPr fontId="2"/>
  </si>
  <si>
    <t>全焼</t>
    <rPh sb="0" eb="1">
      <t>ゼン</t>
    </rPh>
    <rPh sb="1" eb="2">
      <t>ヤキ</t>
    </rPh>
    <phoneticPr fontId="2"/>
  </si>
  <si>
    <t>半焼</t>
    <rPh sb="0" eb="1">
      <t>ハン</t>
    </rPh>
    <rPh sb="1" eb="2">
      <t>ヤキ</t>
    </rPh>
    <phoneticPr fontId="2"/>
  </si>
  <si>
    <t>小計</t>
    <rPh sb="0" eb="1">
      <t>ショウ</t>
    </rPh>
    <rPh sb="1" eb="2">
      <t>ケイ</t>
    </rPh>
    <phoneticPr fontId="2"/>
  </si>
  <si>
    <t>建物</t>
    <rPh sb="0" eb="1">
      <t>タ</t>
    </rPh>
    <rPh sb="1" eb="2">
      <t>モノ</t>
    </rPh>
    <phoneticPr fontId="2"/>
  </si>
  <si>
    <t>ぼ　や</t>
  </si>
  <si>
    <t>ぼや</t>
  </si>
  <si>
    <t>床㎡</t>
  </si>
  <si>
    <t>表㎡</t>
  </si>
  <si>
    <t>a</t>
  </si>
  <si>
    <t>建物</t>
    <rPh sb="0" eb="1">
      <t>ケン</t>
    </rPh>
    <rPh sb="1" eb="2">
      <t>ブツ</t>
    </rPh>
    <phoneticPr fontId="2"/>
  </si>
  <si>
    <t>建　　　物</t>
    <rPh sb="0" eb="1">
      <t>ケン</t>
    </rPh>
    <rPh sb="4" eb="5">
      <t>ブツ</t>
    </rPh>
    <phoneticPr fontId="2"/>
  </si>
  <si>
    <t>焼損面積</t>
    <rPh sb="0" eb="1">
      <t>ヤキ</t>
    </rPh>
    <rPh sb="1" eb="2">
      <t>ソン</t>
    </rPh>
    <rPh sb="2" eb="3">
      <t>メン</t>
    </rPh>
    <rPh sb="3" eb="4">
      <t>セキ</t>
    </rPh>
    <phoneticPr fontId="2"/>
  </si>
  <si>
    <t xml:space="preserve">    26年(2014)</t>
  </si>
  <si>
    <t xml:space="preserve">    27年(2015)</t>
  </si>
  <si>
    <t xml:space="preserve">    28年(2016)</t>
  </si>
  <si>
    <t>-</t>
    <phoneticPr fontId="2"/>
  </si>
  <si>
    <t>5　救急出場件数の推移</t>
    <rPh sb="2" eb="4">
      <t>キュウキュウ</t>
    </rPh>
    <rPh sb="4" eb="6">
      <t>シュツジョウ</t>
    </rPh>
    <rPh sb="6" eb="8">
      <t>ケンスウ</t>
    </rPh>
    <rPh sb="9" eb="11">
      <t>スイイ</t>
    </rPh>
    <phoneticPr fontId="2"/>
  </si>
  <si>
    <t>6　救急出場月別件数</t>
    <rPh sb="2" eb="4">
      <t>キュウキュウ</t>
    </rPh>
    <rPh sb="4" eb="6">
      <t>シュツジョウ</t>
    </rPh>
    <rPh sb="6" eb="8">
      <t>ツキベツ</t>
    </rPh>
    <rPh sb="8" eb="10">
      <t>ケンスウ</t>
    </rPh>
    <phoneticPr fontId="2"/>
  </si>
  <si>
    <t>8　搬送月別人員</t>
    <rPh sb="2" eb="4">
      <t>ハンソウ</t>
    </rPh>
    <rPh sb="4" eb="6">
      <t>ツキベツ</t>
    </rPh>
    <rPh sb="6" eb="8">
      <t>ジンイン</t>
    </rPh>
    <phoneticPr fontId="2"/>
  </si>
  <si>
    <t>9　交通事故発生状況の推移</t>
    <rPh sb="2" eb="4">
      <t>コウツウ</t>
    </rPh>
    <rPh sb="4" eb="6">
      <t>ジコ</t>
    </rPh>
    <rPh sb="6" eb="8">
      <t>ハッセイ</t>
    </rPh>
    <rPh sb="8" eb="10">
      <t>ジョウキョウ</t>
    </rPh>
    <rPh sb="11" eb="13">
      <t>スイイ</t>
    </rPh>
    <phoneticPr fontId="2"/>
  </si>
  <si>
    <t>10　交通事故月別発生状況</t>
    <phoneticPr fontId="2"/>
  </si>
  <si>
    <t>11　原因別交通事故発生状況の推移</t>
    <rPh sb="3" eb="6">
      <t>ゲンインベツ</t>
    </rPh>
    <rPh sb="6" eb="8">
      <t>コウツウ</t>
    </rPh>
    <rPh sb="8" eb="10">
      <t>ジコ</t>
    </rPh>
    <rPh sb="10" eb="12">
      <t>ハッセイ</t>
    </rPh>
    <rPh sb="12" eb="14">
      <t>ジョウキョウ</t>
    </rPh>
    <rPh sb="15" eb="17">
      <t>スイイ</t>
    </rPh>
    <phoneticPr fontId="2"/>
  </si>
  <si>
    <t>12　事故類型別発生状況の推移</t>
    <rPh sb="3" eb="5">
      <t>ジコ</t>
    </rPh>
    <rPh sb="5" eb="7">
      <t>ルイケイ</t>
    </rPh>
    <rPh sb="7" eb="8">
      <t>ベツ</t>
    </rPh>
    <rPh sb="8" eb="10">
      <t>ハッセイ</t>
    </rPh>
    <rPh sb="10" eb="12">
      <t>ジョウキョウ</t>
    </rPh>
    <rPh sb="13" eb="15">
      <t>スイイ</t>
    </rPh>
    <phoneticPr fontId="2"/>
  </si>
  <si>
    <t>14　公害苦情受理状況の推移</t>
    <rPh sb="3" eb="5">
      <t>コウガイ</t>
    </rPh>
    <rPh sb="5" eb="7">
      <t>クジョウ</t>
    </rPh>
    <rPh sb="7" eb="9">
      <t>ジュリ</t>
    </rPh>
    <rPh sb="9" eb="11">
      <t>ジョウキョウ</t>
    </rPh>
    <rPh sb="12" eb="14">
      <t>スイイ</t>
    </rPh>
    <phoneticPr fontId="2"/>
  </si>
  <si>
    <t>15　発生源別苦情受理状況の推移</t>
    <rPh sb="3" eb="5">
      <t>ハッセイ</t>
    </rPh>
    <rPh sb="5" eb="6">
      <t>ゲン</t>
    </rPh>
    <rPh sb="6" eb="7">
      <t>ベツ</t>
    </rPh>
    <rPh sb="7" eb="9">
      <t>クジョウ</t>
    </rPh>
    <rPh sb="9" eb="11">
      <t>ジュリ</t>
    </rPh>
    <rPh sb="11" eb="13">
      <t>ジョウキョウ</t>
    </rPh>
    <rPh sb="14" eb="16">
      <t>スイイ</t>
    </rPh>
    <phoneticPr fontId="2"/>
  </si>
  <si>
    <t>こんろ　</t>
    <phoneticPr fontId="2"/>
  </si>
  <si>
    <t>かまど</t>
    <phoneticPr fontId="2"/>
  </si>
  <si>
    <t>風呂かまど</t>
    <rPh sb="0" eb="2">
      <t>フロ</t>
    </rPh>
    <phoneticPr fontId="2"/>
  </si>
  <si>
    <t>炉</t>
    <phoneticPr fontId="2"/>
  </si>
  <si>
    <t>ストーブ</t>
    <phoneticPr fontId="2"/>
  </si>
  <si>
    <t>ボイラー</t>
    <phoneticPr fontId="2"/>
  </si>
  <si>
    <t>排気管</t>
    <rPh sb="0" eb="3">
      <t>ハイキカン</t>
    </rPh>
    <phoneticPr fontId="2"/>
  </si>
  <si>
    <t>電気装置</t>
    <rPh sb="0" eb="2">
      <t>デンキ</t>
    </rPh>
    <rPh sb="2" eb="4">
      <t>ソウチ</t>
    </rPh>
    <phoneticPr fontId="2"/>
  </si>
  <si>
    <t>内燃機関</t>
    <rPh sb="0" eb="2">
      <t>ナイネン</t>
    </rPh>
    <rPh sb="2" eb="4">
      <t>キカン</t>
    </rPh>
    <phoneticPr fontId="2"/>
  </si>
  <si>
    <t>たき火</t>
    <rPh sb="2" eb="3">
      <t>ビ</t>
    </rPh>
    <phoneticPr fontId="2"/>
  </si>
  <si>
    <t>火入れ</t>
    <rPh sb="0" eb="2">
      <t>ヒイ</t>
    </rPh>
    <phoneticPr fontId="2"/>
  </si>
  <si>
    <t>電灯電話等の配線</t>
    <phoneticPr fontId="2"/>
  </si>
  <si>
    <t xml:space="preserve">配線器具 </t>
    <phoneticPr fontId="2"/>
  </si>
  <si>
    <t>衝突の火花</t>
    <phoneticPr fontId="2"/>
  </si>
  <si>
    <t>取灰</t>
    <phoneticPr fontId="2"/>
  </si>
  <si>
    <t>調査中
不明　</t>
    <rPh sb="4" eb="6">
      <t>フメイ</t>
    </rPh>
    <phoneticPr fontId="2"/>
  </si>
  <si>
    <t>焼却炉</t>
    <phoneticPr fontId="2"/>
  </si>
  <si>
    <t>煙突
煙道</t>
    <rPh sb="0" eb="2">
      <t>エントツ</t>
    </rPh>
    <rPh sb="3" eb="5">
      <t>エンドウ</t>
    </rPh>
    <phoneticPr fontId="2"/>
  </si>
  <si>
    <t xml:space="preserve">    25年(2013)</t>
  </si>
  <si>
    <t>-</t>
    <phoneticPr fontId="2"/>
  </si>
  <si>
    <t>コタツ</t>
    <phoneticPr fontId="2"/>
  </si>
  <si>
    <t>火遊び　</t>
    <rPh sb="1" eb="2">
      <t>アソ</t>
    </rPh>
    <phoneticPr fontId="2"/>
  </si>
  <si>
    <t>ライターマッチ</t>
    <phoneticPr fontId="2"/>
  </si>
  <si>
    <t>溶接機
切断機</t>
    <phoneticPr fontId="2"/>
  </si>
  <si>
    <t>灯火</t>
    <rPh sb="0" eb="1">
      <t>ヒ</t>
    </rPh>
    <rPh sb="1" eb="2">
      <t>ヒ</t>
    </rPh>
    <phoneticPr fontId="2"/>
  </si>
  <si>
    <t>1　電力使用量の推移</t>
    <rPh sb="2" eb="4">
      <t>デンリョク</t>
    </rPh>
    <rPh sb="4" eb="6">
      <t>シヨウ</t>
    </rPh>
    <rPh sb="6" eb="7">
      <t>リョウ</t>
    </rPh>
    <rPh sb="8" eb="10">
      <t>スイイ</t>
    </rPh>
    <phoneticPr fontId="2"/>
  </si>
  <si>
    <t>2　上水道の推移</t>
    <rPh sb="2" eb="5">
      <t>ジョウスイドウ</t>
    </rPh>
    <rPh sb="6" eb="8">
      <t>スイイ</t>
    </rPh>
    <phoneticPr fontId="2"/>
  </si>
  <si>
    <t>3　下水道の推移</t>
    <rPh sb="2" eb="5">
      <t>ゲスイドウ</t>
    </rPh>
    <rPh sb="6" eb="8">
      <t>スイイ</t>
    </rPh>
    <phoneticPr fontId="2"/>
  </si>
  <si>
    <t>資料：東京電力パワーグリッド株式会社栃木北支社</t>
    <rPh sb="0" eb="2">
      <t>シリョウ</t>
    </rPh>
    <rPh sb="3" eb="5">
      <t>トウキョウ</t>
    </rPh>
    <rPh sb="5" eb="7">
      <t>デンリョク</t>
    </rPh>
    <rPh sb="14" eb="16">
      <t>カブシキ</t>
    </rPh>
    <rPh sb="16" eb="18">
      <t>カイシャ</t>
    </rPh>
    <rPh sb="18" eb="20">
      <t>トチギ</t>
    </rPh>
    <rPh sb="20" eb="21">
      <t>キタ</t>
    </rPh>
    <rPh sb="21" eb="23">
      <t>シシャ</t>
    </rPh>
    <phoneticPr fontId="2"/>
  </si>
  <si>
    <t>-</t>
    <phoneticPr fontId="2"/>
  </si>
  <si>
    <t>転院搬送</t>
    <rPh sb="0" eb="2">
      <t>テンイン</t>
    </rPh>
    <rPh sb="2" eb="4">
      <t>ハンソウ</t>
    </rPh>
    <phoneticPr fontId="2"/>
  </si>
  <si>
    <t>-</t>
    <phoneticPr fontId="2"/>
  </si>
  <si>
    <t>-</t>
    <phoneticPr fontId="2"/>
  </si>
  <si>
    <t>-</t>
    <phoneticPr fontId="2"/>
  </si>
  <si>
    <t>2　消防団の推移</t>
    <rPh sb="2" eb="5">
      <t>ショウボウダン</t>
    </rPh>
    <rPh sb="6" eb="8">
      <t>スイイ</t>
    </rPh>
    <phoneticPr fontId="2"/>
  </si>
  <si>
    <t>3　火災被害状況の推移</t>
    <rPh sb="2" eb="4">
      <t>カサイ</t>
    </rPh>
    <rPh sb="4" eb="6">
      <t>ヒガイ</t>
    </rPh>
    <rPh sb="6" eb="8">
      <t>ジョウキョウ</t>
    </rPh>
    <rPh sb="9" eb="11">
      <t>スイイ</t>
    </rPh>
    <phoneticPr fontId="2"/>
  </si>
  <si>
    <t>その他</t>
    <phoneticPr fontId="2"/>
  </si>
  <si>
    <t>-</t>
    <phoneticPr fontId="2"/>
  </si>
  <si>
    <t xml:space="preserve"> 2月</t>
  </si>
  <si>
    <t xml:space="preserve"> 3月</t>
  </si>
  <si>
    <t xml:space="preserve"> 4月</t>
  </si>
  <si>
    <t xml:space="preserve"> 5月</t>
  </si>
  <si>
    <t xml:space="preserve"> 6月</t>
  </si>
  <si>
    <t xml:space="preserve"> 7月</t>
  </si>
  <si>
    <t xml:space="preserve"> 8月</t>
  </si>
  <si>
    <t xml:space="preserve"> 9月</t>
  </si>
  <si>
    <t xml:space="preserve"> 10月</t>
  </si>
  <si>
    <t xml:space="preserve"> 11月</t>
  </si>
  <si>
    <t xml:space="preserve"> 12月</t>
  </si>
  <si>
    <t>-</t>
    <phoneticPr fontId="2"/>
  </si>
  <si>
    <t>-</t>
    <phoneticPr fontId="2"/>
  </si>
  <si>
    <t>-</t>
    <phoneticPr fontId="2"/>
  </si>
  <si>
    <t>平成24年度(2012)</t>
    <rPh sb="0" eb="2">
      <t>ヘイセイ</t>
    </rPh>
    <rPh sb="4" eb="6">
      <t>ネンド</t>
    </rPh>
    <phoneticPr fontId="2"/>
  </si>
  <si>
    <t xml:space="preserve">    25年度(2013)</t>
    <rPh sb="6" eb="8">
      <t>ネンド</t>
    </rPh>
    <phoneticPr fontId="2"/>
  </si>
  <si>
    <t xml:space="preserve">    26年度(2014)</t>
    <rPh sb="6" eb="8">
      <t>ネンド</t>
    </rPh>
    <phoneticPr fontId="2"/>
  </si>
  <si>
    <t xml:space="preserve">    27年度(2015)</t>
    <rPh sb="6" eb="8">
      <t>ネンド</t>
    </rPh>
    <phoneticPr fontId="2"/>
  </si>
  <si>
    <t xml:space="preserve">    28年度(2016)</t>
    <rPh sb="6" eb="8">
      <t>ネンド</t>
    </rPh>
    <phoneticPr fontId="2"/>
  </si>
  <si>
    <t>-</t>
    <phoneticPr fontId="2"/>
  </si>
  <si>
    <t>-</t>
    <phoneticPr fontId="2"/>
  </si>
  <si>
    <t>　　26年（2014）</t>
    <rPh sb="4" eb="5">
      <t>ネン</t>
    </rPh>
    <phoneticPr fontId="2"/>
  </si>
  <si>
    <t>資料：大田原県税事務所、税務課</t>
    <rPh sb="0" eb="2">
      <t>シリョウ</t>
    </rPh>
    <rPh sb="3" eb="6">
      <t>オオタワラ</t>
    </rPh>
    <rPh sb="6" eb="8">
      <t>ケンゼイ</t>
    </rPh>
    <rPh sb="8" eb="10">
      <t>ジム</t>
    </rPh>
    <rPh sb="10" eb="11">
      <t>ショ</t>
    </rPh>
    <rPh sb="12" eb="15">
      <t>ゼイムカ</t>
    </rPh>
    <phoneticPr fontId="2"/>
  </si>
  <si>
    <t>　　25年(2013)</t>
    <rPh sb="4" eb="5">
      <t>ネン</t>
    </rPh>
    <phoneticPr fontId="2"/>
  </si>
  <si>
    <t>　  28年(2016)</t>
    <rPh sb="5" eb="6">
      <t>ネン</t>
    </rPh>
    <phoneticPr fontId="2"/>
  </si>
  <si>
    <t>　 　26年(2014)</t>
    <rPh sb="5" eb="6">
      <t>ネン</t>
    </rPh>
    <phoneticPr fontId="2"/>
  </si>
  <si>
    <t>　　 27年(2015)</t>
    <rPh sb="5" eb="6">
      <t>ネン</t>
    </rPh>
    <phoneticPr fontId="2"/>
  </si>
  <si>
    <t>　　 28年(2016)</t>
    <rPh sb="5" eb="6">
      <t>ネン</t>
    </rPh>
    <phoneticPr fontId="2"/>
  </si>
  <si>
    <t>　 　29年(2017)</t>
    <rPh sb="5" eb="6">
      <t>ネン</t>
    </rPh>
    <phoneticPr fontId="2"/>
  </si>
  <si>
    <t>旅館・料亭・ホテル</t>
    <rPh sb="0" eb="2">
      <t>リョカン</t>
    </rPh>
    <rPh sb="3" eb="5">
      <t>リョウテイ</t>
    </rPh>
    <phoneticPr fontId="2"/>
  </si>
  <si>
    <t>-</t>
    <phoneticPr fontId="2"/>
  </si>
  <si>
    <t>平成24年
(2012)</t>
    <rPh sb="0" eb="2">
      <t>ヘイセイ</t>
    </rPh>
    <rPh sb="4" eb="5">
      <t>ネン</t>
    </rPh>
    <phoneticPr fontId="2"/>
  </si>
  <si>
    <t xml:space="preserve">   25年   (2013)</t>
    <rPh sb="5" eb="6">
      <t>ネン</t>
    </rPh>
    <phoneticPr fontId="2"/>
  </si>
  <si>
    <t>　　26年  (2014)</t>
    <rPh sb="4" eb="5">
      <t>ネン</t>
    </rPh>
    <phoneticPr fontId="2"/>
  </si>
  <si>
    <t>　　27年  (2015)</t>
    <rPh sb="4" eb="5">
      <t>ネン</t>
    </rPh>
    <phoneticPr fontId="2"/>
  </si>
  <si>
    <t>　　28年  (2016)</t>
    <rPh sb="4" eb="5">
      <t>ネン</t>
    </rPh>
    <phoneticPr fontId="2"/>
  </si>
  <si>
    <t>資料：栃木県年鑑統計</t>
    <rPh sb="0" eb="2">
      <t>シリョウ</t>
    </rPh>
    <rPh sb="3" eb="6">
      <t>トチギケン</t>
    </rPh>
    <rPh sb="6" eb="8">
      <t>ネンカン</t>
    </rPh>
    <rPh sb="8" eb="10">
      <t>トウケイ</t>
    </rPh>
    <phoneticPr fontId="2"/>
  </si>
  <si>
    <t>単位：千人</t>
    <rPh sb="0" eb="2">
      <t>タンイ</t>
    </rPh>
    <rPh sb="3" eb="5">
      <t>センニン</t>
    </rPh>
    <phoneticPr fontId="2"/>
  </si>
  <si>
    <t>平成26年度(2014)</t>
    <rPh sb="0" eb="2">
      <t>ヘイセイ</t>
    </rPh>
    <rPh sb="4" eb="6">
      <t>ネンド</t>
    </rPh>
    <phoneticPr fontId="2"/>
  </si>
  <si>
    <t>平成27年度(2015)</t>
    <rPh sb="0" eb="2">
      <t>ヘイセイ</t>
    </rPh>
    <rPh sb="4" eb="6">
      <t>ネンド</t>
    </rPh>
    <phoneticPr fontId="2"/>
  </si>
  <si>
    <t>平成28年度(2016)</t>
    <rPh sb="0" eb="2">
      <t>ヘイセイ</t>
    </rPh>
    <rPh sb="4" eb="6">
      <t>ネンド</t>
    </rPh>
    <phoneticPr fontId="2"/>
  </si>
  <si>
    <t>資料：生涯学習課</t>
    <rPh sb="3" eb="5">
      <t>ショウガイ</t>
    </rPh>
    <rPh sb="5" eb="7">
      <t>ガクシュウ</t>
    </rPh>
    <rPh sb="7" eb="8">
      <t>カ</t>
    </rPh>
    <phoneticPr fontId="2"/>
  </si>
  <si>
    <t>事務所・店舗
百貨店・銀行</t>
    <rPh sb="0" eb="2">
      <t>ジム</t>
    </rPh>
    <rPh sb="2" eb="3">
      <t>ショ</t>
    </rPh>
    <rPh sb="4" eb="6">
      <t>テンポ</t>
    </rPh>
    <rPh sb="7" eb="10">
      <t>ヒャッカテン</t>
    </rPh>
    <rPh sb="11" eb="13">
      <t>ギンコウ</t>
    </rPh>
    <phoneticPr fontId="2"/>
  </si>
  <si>
    <t>14　農地利用集積円滑化事業等の推移</t>
    <rPh sb="3" eb="5">
      <t>ノウチ</t>
    </rPh>
    <rPh sb="5" eb="7">
      <t>リヨウ</t>
    </rPh>
    <rPh sb="7" eb="9">
      <t>シュウセキ</t>
    </rPh>
    <rPh sb="9" eb="11">
      <t>エンカツ</t>
    </rPh>
    <rPh sb="11" eb="12">
      <t>カ</t>
    </rPh>
    <rPh sb="12" eb="14">
      <t>ジギョウ</t>
    </rPh>
    <rPh sb="14" eb="15">
      <t>トウ</t>
    </rPh>
    <rPh sb="16" eb="18">
      <t>スイイ</t>
    </rPh>
    <phoneticPr fontId="2"/>
  </si>
  <si>
    <t>-</t>
    <phoneticPr fontId="2"/>
  </si>
  <si>
    <t>-</t>
    <phoneticPr fontId="2"/>
  </si>
  <si>
    <t>-</t>
    <phoneticPr fontId="2"/>
  </si>
  <si>
    <t>　　25年度(2013)</t>
    <rPh sb="4" eb="6">
      <t>ネンド</t>
    </rPh>
    <phoneticPr fontId="2"/>
  </si>
  <si>
    <t>　　26年度(2014)</t>
    <rPh sb="4" eb="6">
      <t>ネンド</t>
    </rPh>
    <phoneticPr fontId="2"/>
  </si>
  <si>
    <t>　　27年度(2015)</t>
    <rPh sb="4" eb="6">
      <t>ネンド</t>
    </rPh>
    <phoneticPr fontId="2"/>
  </si>
  <si>
    <t>　　28年度(2016)</t>
    <rPh sb="4" eb="6">
      <t>ネンド</t>
    </rPh>
    <phoneticPr fontId="2"/>
  </si>
  <si>
    <t>平成24年度</t>
    <rPh sb="0" eb="2">
      <t>ヘイセイ</t>
    </rPh>
    <rPh sb="4" eb="6">
      <t>ネンド</t>
    </rPh>
    <phoneticPr fontId="4"/>
  </si>
  <si>
    <t>　　25年度</t>
    <rPh sb="4" eb="6">
      <t>ネンド</t>
    </rPh>
    <phoneticPr fontId="4"/>
  </si>
  <si>
    <t>　　26年度</t>
    <rPh sb="4" eb="6">
      <t>ネンド</t>
    </rPh>
    <phoneticPr fontId="4"/>
  </si>
  <si>
    <t>　　27年度</t>
    <rPh sb="4" eb="6">
      <t>ネンド</t>
    </rPh>
    <phoneticPr fontId="4"/>
  </si>
  <si>
    <t>　　28年度</t>
    <rPh sb="4" eb="6">
      <t>ネンド</t>
    </rPh>
    <phoneticPr fontId="4"/>
  </si>
  <si>
    <t xml:space="preserve">平成24年度(2012)  </t>
    <rPh sb="0" eb="2">
      <t>ヘイセイ</t>
    </rPh>
    <rPh sb="4" eb="6">
      <t>ネンド</t>
    </rPh>
    <phoneticPr fontId="2"/>
  </si>
  <si>
    <t xml:space="preserve">25年度(2013)  </t>
    <rPh sb="2" eb="4">
      <t>ネンド</t>
    </rPh>
    <phoneticPr fontId="2"/>
  </si>
  <si>
    <t xml:space="preserve">26年度(2014)  </t>
    <rPh sb="2" eb="4">
      <t>ネンド</t>
    </rPh>
    <phoneticPr fontId="2"/>
  </si>
  <si>
    <t xml:space="preserve">27年度(2015)  </t>
    <rPh sb="2" eb="4">
      <t>ネンド</t>
    </rPh>
    <phoneticPr fontId="2"/>
  </si>
  <si>
    <t xml:space="preserve">28年度(2016)  </t>
    <rPh sb="2" eb="4">
      <t>ネンド</t>
    </rPh>
    <phoneticPr fontId="2"/>
  </si>
  <si>
    <t>名勝</t>
    <rPh sb="0" eb="2">
      <t>メイショウ</t>
    </rPh>
    <phoneticPr fontId="2"/>
  </si>
  <si>
    <t>資料：文化振興課</t>
    <phoneticPr fontId="2"/>
  </si>
  <si>
    <t>国宝</t>
    <rPh sb="0" eb="2">
      <t>コクホウ</t>
    </rPh>
    <phoneticPr fontId="4"/>
  </si>
  <si>
    <t>重要無形文化財</t>
    <rPh sb="0" eb="2">
      <t>ジュウヨウ</t>
    </rPh>
    <rPh sb="2" eb="4">
      <t>ムケイ</t>
    </rPh>
    <rPh sb="4" eb="7">
      <t>ブンカザイ</t>
    </rPh>
    <phoneticPr fontId="4"/>
  </si>
  <si>
    <t>史跡</t>
    <rPh sb="0" eb="2">
      <t>シセキ</t>
    </rPh>
    <phoneticPr fontId="4"/>
  </si>
  <si>
    <t>名勝</t>
    <rPh sb="0" eb="2">
      <t>メイショウ</t>
    </rPh>
    <phoneticPr fontId="4"/>
  </si>
  <si>
    <t>天然記念物</t>
    <rPh sb="0" eb="2">
      <t>テンネン</t>
    </rPh>
    <rPh sb="2" eb="5">
      <t>キネンブツ</t>
    </rPh>
    <phoneticPr fontId="4"/>
  </si>
  <si>
    <t>選択無形民俗文化財</t>
    <rPh sb="0" eb="2">
      <t>センタク</t>
    </rPh>
    <rPh sb="2" eb="4">
      <t>ムケイ</t>
    </rPh>
    <rPh sb="4" eb="6">
      <t>ミンゾク</t>
    </rPh>
    <rPh sb="6" eb="9">
      <t>ブンカザイ</t>
    </rPh>
    <phoneticPr fontId="4"/>
  </si>
  <si>
    <t>那須国造碑</t>
    <rPh sb="0" eb="2">
      <t>ナス</t>
    </rPh>
    <rPh sb="2" eb="4">
      <t>クニノミヤツコ</t>
    </rPh>
    <rPh sb="4" eb="5">
      <t>ヒ</t>
    </rPh>
    <phoneticPr fontId="4"/>
  </si>
  <si>
    <t>絹本著色　仏国国師像</t>
    <rPh sb="0" eb="1">
      <t>キヌ</t>
    </rPh>
    <rPh sb="1" eb="2">
      <t>ホン</t>
    </rPh>
    <rPh sb="2" eb="3">
      <t>チョ</t>
    </rPh>
    <rPh sb="3" eb="4">
      <t>イロ</t>
    </rPh>
    <rPh sb="5" eb="6">
      <t>ブツ</t>
    </rPh>
    <rPh sb="6" eb="7">
      <t>クニ</t>
    </rPh>
    <rPh sb="7" eb="8">
      <t>クニ</t>
    </rPh>
    <rPh sb="8" eb="9">
      <t>シ</t>
    </rPh>
    <rPh sb="9" eb="10">
      <t>ゾウ</t>
    </rPh>
    <phoneticPr fontId="4"/>
  </si>
  <si>
    <t>絹本著色　仏応禅師像</t>
    <rPh sb="0" eb="1">
      <t>キヌ</t>
    </rPh>
    <rPh sb="1" eb="2">
      <t>ホン</t>
    </rPh>
    <rPh sb="2" eb="3">
      <t>チョ</t>
    </rPh>
    <rPh sb="3" eb="4">
      <t>イロ</t>
    </rPh>
    <rPh sb="5" eb="6">
      <t>ブツ</t>
    </rPh>
    <rPh sb="6" eb="7">
      <t>オウ</t>
    </rPh>
    <rPh sb="7" eb="8">
      <t>ゼン</t>
    </rPh>
    <rPh sb="8" eb="9">
      <t>シ</t>
    </rPh>
    <rPh sb="9" eb="10">
      <t>ゾウ</t>
    </rPh>
    <phoneticPr fontId="4"/>
  </si>
  <si>
    <t>木造無学祖元坐像</t>
  </si>
  <si>
    <t>木造高峰顕日坐像</t>
  </si>
  <si>
    <t>竹工芸</t>
    <rPh sb="0" eb="1">
      <t>タケ</t>
    </rPh>
    <rPh sb="1" eb="3">
      <t>コウゲイ</t>
    </rPh>
    <phoneticPr fontId="4"/>
  </si>
  <si>
    <t>侍塚古墳</t>
    <rPh sb="0" eb="1">
      <t>サムライ</t>
    </rPh>
    <rPh sb="1" eb="2">
      <t>ツカ</t>
    </rPh>
    <rPh sb="2" eb="4">
      <t>コフン</t>
    </rPh>
    <phoneticPr fontId="4"/>
  </si>
  <si>
    <t>ミヤコタナゴ</t>
  </si>
  <si>
    <t>太刀　銘　吉房</t>
    <rPh sb="0" eb="2">
      <t>タチ</t>
    </rPh>
    <rPh sb="3" eb="4">
      <t>メイ</t>
    </rPh>
    <rPh sb="5" eb="6">
      <t>ヨシ</t>
    </rPh>
    <rPh sb="6" eb="7">
      <t>フサ</t>
    </rPh>
    <phoneticPr fontId="4"/>
  </si>
  <si>
    <t>大捻縄引</t>
    <rPh sb="0" eb="1">
      <t>ダイ</t>
    </rPh>
    <rPh sb="1" eb="2">
      <t>ヒネ</t>
    </rPh>
    <rPh sb="2" eb="3">
      <t>ナワ</t>
    </rPh>
    <rPh sb="3" eb="4">
      <t>ヒ</t>
    </rPh>
    <phoneticPr fontId="4"/>
  </si>
  <si>
    <t>資料：文化振興課</t>
    <phoneticPr fontId="2"/>
  </si>
  <si>
    <t>湯津上</t>
    <rPh sb="0" eb="3">
      <t>ユヅカミ</t>
    </rPh>
    <phoneticPr fontId="4"/>
  </si>
  <si>
    <t>南金丸</t>
    <rPh sb="0" eb="1">
      <t>ミナミ</t>
    </rPh>
    <rPh sb="1" eb="3">
      <t>カネマル</t>
    </rPh>
    <phoneticPr fontId="4"/>
  </si>
  <si>
    <t>雲岩寺</t>
    <rPh sb="0" eb="3">
      <t>ウンガンジ</t>
    </rPh>
    <phoneticPr fontId="4"/>
  </si>
  <si>
    <t>市野沢</t>
    <rPh sb="0" eb="3">
      <t>イチノサワ</t>
    </rPh>
    <phoneticPr fontId="4"/>
  </si>
  <si>
    <t>浅香</t>
    <rPh sb="0" eb="2">
      <t>アサカ</t>
    </rPh>
    <phoneticPr fontId="4"/>
  </si>
  <si>
    <t>市内</t>
    <rPh sb="0" eb="2">
      <t>シナイ</t>
    </rPh>
    <phoneticPr fontId="4"/>
  </si>
  <si>
    <t>黒羽田町</t>
    <rPh sb="0" eb="2">
      <t>クロバネ</t>
    </rPh>
    <rPh sb="2" eb="4">
      <t>タマチ</t>
    </rPh>
    <phoneticPr fontId="4"/>
  </si>
  <si>
    <t>佐良土</t>
    <rPh sb="0" eb="3">
      <t>サラド</t>
    </rPh>
    <phoneticPr fontId="4"/>
  </si>
  <si>
    <t>黒羽向町</t>
    <rPh sb="0" eb="2">
      <t>クロバネ</t>
    </rPh>
    <rPh sb="2" eb="4">
      <t>ムコウマチ</t>
    </rPh>
    <phoneticPr fontId="4"/>
  </si>
  <si>
    <t>笠石神社</t>
    <rPh sb="0" eb="2">
      <t>カサイシ</t>
    </rPh>
    <rPh sb="2" eb="4">
      <t>ジンジャ</t>
    </rPh>
    <phoneticPr fontId="4"/>
  </si>
  <si>
    <t>那須神社</t>
    <rPh sb="0" eb="2">
      <t>ナス</t>
    </rPh>
    <rPh sb="2" eb="4">
      <t>ジンジャ</t>
    </rPh>
    <phoneticPr fontId="4"/>
  </si>
  <si>
    <t>雲巌寺</t>
  </si>
  <si>
    <t>藤沼昇</t>
    <rPh sb="0" eb="2">
      <t>フジヌマ</t>
    </rPh>
    <rPh sb="2" eb="3">
      <t>ノボル</t>
    </rPh>
    <phoneticPr fontId="4"/>
  </si>
  <si>
    <t>大田原市</t>
    <rPh sb="0" eb="4">
      <t>オオタワラシ</t>
    </rPh>
    <phoneticPr fontId="4"/>
  </si>
  <si>
    <t>栃木県</t>
    <rPh sb="0" eb="3">
      <t>トチギケン</t>
    </rPh>
    <phoneticPr fontId="4"/>
  </si>
  <si>
    <t>個人所有</t>
    <rPh sb="0" eb="2">
      <t>コジン</t>
    </rPh>
    <rPh sb="2" eb="4">
      <t>ショユウ</t>
    </rPh>
    <phoneticPr fontId="4"/>
  </si>
  <si>
    <t>㈱足利銀行</t>
    <rPh sb="1" eb="3">
      <t>アシカガ</t>
    </rPh>
    <rPh sb="3" eb="5">
      <t>ギンコウ</t>
    </rPh>
    <phoneticPr fontId="4"/>
  </si>
  <si>
    <t>雲巌寺</t>
    <rPh sb="0" eb="1">
      <t>クモ</t>
    </rPh>
    <rPh sb="1" eb="2">
      <t>イワオ</t>
    </rPh>
    <rPh sb="2" eb="3">
      <t>テラ</t>
    </rPh>
    <phoneticPr fontId="4"/>
  </si>
  <si>
    <t>佐良土区</t>
    <rPh sb="0" eb="3">
      <t>サラド</t>
    </rPh>
    <rPh sb="3" eb="4">
      <t>ク</t>
    </rPh>
    <phoneticPr fontId="4"/>
  </si>
  <si>
    <t>絹本著色　釈迦涅槃図</t>
    <rPh sb="0" eb="1">
      <t>キヌ</t>
    </rPh>
    <rPh sb="1" eb="2">
      <t>ホン</t>
    </rPh>
    <rPh sb="2" eb="3">
      <t>チョ</t>
    </rPh>
    <rPh sb="3" eb="4">
      <t>イロ</t>
    </rPh>
    <rPh sb="5" eb="7">
      <t>シャカ</t>
    </rPh>
    <rPh sb="7" eb="9">
      <t>ネハン</t>
    </rPh>
    <rPh sb="9" eb="10">
      <t>ズ</t>
    </rPh>
    <phoneticPr fontId="4"/>
  </si>
  <si>
    <t>木版紙本著色　五百羅漢像</t>
    <rPh sb="0" eb="2">
      <t>モクハン</t>
    </rPh>
    <rPh sb="2" eb="3">
      <t>カミ</t>
    </rPh>
    <rPh sb="3" eb="4">
      <t>ホン</t>
    </rPh>
    <rPh sb="4" eb="5">
      <t>チョ</t>
    </rPh>
    <rPh sb="5" eb="6">
      <t>イロ</t>
    </rPh>
    <rPh sb="7" eb="9">
      <t>ゴヒャク</t>
    </rPh>
    <rPh sb="9" eb="11">
      <t>ラカン</t>
    </rPh>
    <rPh sb="11" eb="12">
      <t>ゾウ</t>
    </rPh>
    <phoneticPr fontId="4"/>
  </si>
  <si>
    <t>紙本墨画　楊柳観音像</t>
    <rPh sb="0" eb="1">
      <t>カミ</t>
    </rPh>
    <rPh sb="1" eb="2">
      <t>ホン</t>
    </rPh>
    <rPh sb="2" eb="3">
      <t>スミ</t>
    </rPh>
    <rPh sb="3" eb="4">
      <t>ガ</t>
    </rPh>
    <rPh sb="5" eb="6">
      <t>ヤナギ</t>
    </rPh>
    <rPh sb="6" eb="7">
      <t>ヤナギ</t>
    </rPh>
    <rPh sb="7" eb="10">
      <t>カンノンゾウ</t>
    </rPh>
    <phoneticPr fontId="4"/>
  </si>
  <si>
    <t>紙本著色　釈迦涅槃図</t>
    <rPh sb="0" eb="1">
      <t>カミ</t>
    </rPh>
    <rPh sb="1" eb="2">
      <t>ホン</t>
    </rPh>
    <rPh sb="2" eb="3">
      <t>チョ</t>
    </rPh>
    <rPh sb="3" eb="4">
      <t>イロ</t>
    </rPh>
    <rPh sb="5" eb="7">
      <t>シャカ</t>
    </rPh>
    <rPh sb="7" eb="9">
      <t>ネハン</t>
    </rPh>
    <rPh sb="9" eb="10">
      <t>ズ</t>
    </rPh>
    <phoneticPr fontId="4"/>
  </si>
  <si>
    <t>板絵墨画　虎図</t>
    <rPh sb="0" eb="1">
      <t>イタ</t>
    </rPh>
    <rPh sb="1" eb="2">
      <t>エ</t>
    </rPh>
    <rPh sb="2" eb="3">
      <t>スミ</t>
    </rPh>
    <rPh sb="3" eb="4">
      <t>ガ</t>
    </rPh>
    <rPh sb="5" eb="6">
      <t>トラ</t>
    </rPh>
    <rPh sb="6" eb="7">
      <t>ズ</t>
    </rPh>
    <phoneticPr fontId="4"/>
  </si>
  <si>
    <t>板絵著色　四霊の図</t>
    <rPh sb="0" eb="1">
      <t>イタ</t>
    </rPh>
    <rPh sb="1" eb="2">
      <t>エ</t>
    </rPh>
    <rPh sb="2" eb="3">
      <t>チョ</t>
    </rPh>
    <rPh sb="3" eb="4">
      <t>イロ</t>
    </rPh>
    <rPh sb="5" eb="6">
      <t>ヨン</t>
    </rPh>
    <rPh sb="6" eb="7">
      <t>レイ</t>
    </rPh>
    <rPh sb="8" eb="9">
      <t>ズ</t>
    </rPh>
    <phoneticPr fontId="4"/>
  </si>
  <si>
    <t>両界曼荼羅図</t>
    <rPh sb="0" eb="2">
      <t>リョウカイ</t>
    </rPh>
    <rPh sb="2" eb="5">
      <t>マンダラ</t>
    </rPh>
    <rPh sb="5" eb="6">
      <t>ズ</t>
    </rPh>
    <phoneticPr fontId="4"/>
  </si>
  <si>
    <t>紙本墨画　竜に馬師皇図</t>
    <rPh sb="0" eb="1">
      <t>カミ</t>
    </rPh>
    <rPh sb="1" eb="2">
      <t>ホン</t>
    </rPh>
    <rPh sb="2" eb="3">
      <t>スミ</t>
    </rPh>
    <rPh sb="3" eb="4">
      <t>ガ</t>
    </rPh>
    <rPh sb="5" eb="6">
      <t>リュウ</t>
    </rPh>
    <rPh sb="7" eb="8">
      <t>ウマ</t>
    </rPh>
    <rPh sb="8" eb="9">
      <t>シ</t>
    </rPh>
    <rPh sb="9" eb="10">
      <t>ノウ</t>
    </rPh>
    <rPh sb="10" eb="11">
      <t>ズ</t>
    </rPh>
    <phoneticPr fontId="4"/>
  </si>
  <si>
    <t>木造　聖観音立像</t>
    <rPh sb="0" eb="2">
      <t>モクゾウ</t>
    </rPh>
    <rPh sb="3" eb="4">
      <t>セイ</t>
    </rPh>
    <rPh sb="4" eb="6">
      <t>カンノン</t>
    </rPh>
    <rPh sb="6" eb="8">
      <t>リツゾウ</t>
    </rPh>
    <phoneticPr fontId="4"/>
  </si>
  <si>
    <t>木造　阿弥陀如来立像</t>
    <rPh sb="0" eb="2">
      <t>モクゾウ</t>
    </rPh>
    <rPh sb="3" eb="6">
      <t>アミダ</t>
    </rPh>
    <rPh sb="6" eb="8">
      <t>ニョライ</t>
    </rPh>
    <rPh sb="8" eb="10">
      <t>リツゾウ</t>
    </rPh>
    <phoneticPr fontId="4"/>
  </si>
  <si>
    <t>木造　釈迦如来坐像</t>
    <rPh sb="0" eb="2">
      <t>モクゾウ</t>
    </rPh>
    <rPh sb="3" eb="5">
      <t>シャカ</t>
    </rPh>
    <rPh sb="5" eb="7">
      <t>ニョライ</t>
    </rPh>
    <rPh sb="7" eb="9">
      <t>ザゾウ</t>
    </rPh>
    <phoneticPr fontId="4"/>
  </si>
  <si>
    <t>刀　銘　野州住源正義</t>
    <rPh sb="0" eb="1">
      <t>カタナ</t>
    </rPh>
    <rPh sb="2" eb="3">
      <t>メイ</t>
    </rPh>
    <rPh sb="4" eb="6">
      <t>ヤシュウ</t>
    </rPh>
    <rPh sb="6" eb="7">
      <t>ジュウ</t>
    </rPh>
    <rPh sb="7" eb="8">
      <t>ミナモト</t>
    </rPh>
    <rPh sb="8" eb="10">
      <t>セイギ</t>
    </rPh>
    <phoneticPr fontId="4"/>
  </si>
  <si>
    <t>刀　銘　守勝</t>
    <rPh sb="0" eb="1">
      <t>カタナ</t>
    </rPh>
    <rPh sb="2" eb="3">
      <t>メイ</t>
    </rPh>
    <rPh sb="4" eb="5">
      <t>マモ</t>
    </rPh>
    <rPh sb="5" eb="6">
      <t>カツ</t>
    </rPh>
    <phoneticPr fontId="4"/>
  </si>
  <si>
    <t>前田</t>
    <rPh sb="0" eb="2">
      <t>マエダ</t>
    </rPh>
    <phoneticPr fontId="4"/>
  </si>
  <si>
    <t>余瀬</t>
    <rPh sb="0" eb="2">
      <t>ヨゼ</t>
    </rPh>
    <phoneticPr fontId="4"/>
  </si>
  <si>
    <t>片府田</t>
    <rPh sb="0" eb="3">
      <t>カタフタ</t>
    </rPh>
    <phoneticPr fontId="4"/>
  </si>
  <si>
    <t>南金丸</t>
    <rPh sb="0" eb="3">
      <t>ミナミカネマル</t>
    </rPh>
    <phoneticPr fontId="4"/>
  </si>
  <si>
    <t>大雄寺</t>
    <rPh sb="0" eb="1">
      <t>ダイ</t>
    </rPh>
    <rPh sb="1" eb="2">
      <t>オス</t>
    </rPh>
    <rPh sb="2" eb="3">
      <t>テラ</t>
    </rPh>
    <phoneticPr fontId="4"/>
  </si>
  <si>
    <t>法輪寺</t>
    <rPh sb="0" eb="3">
      <t>ホウリンジ</t>
    </rPh>
    <phoneticPr fontId="4"/>
  </si>
  <si>
    <t>明王寺</t>
    <rPh sb="0" eb="1">
      <t>メイ</t>
    </rPh>
    <rPh sb="1" eb="2">
      <t>オウ</t>
    </rPh>
    <rPh sb="2" eb="3">
      <t>テラ</t>
    </rPh>
    <phoneticPr fontId="4"/>
  </si>
  <si>
    <t>西教寺</t>
    <rPh sb="0" eb="1">
      <t>ニシ</t>
    </rPh>
    <rPh sb="1" eb="2">
      <t>キョウ</t>
    </rPh>
    <rPh sb="2" eb="3">
      <t>テラ</t>
    </rPh>
    <phoneticPr fontId="4"/>
  </si>
  <si>
    <t>宝寿院</t>
    <rPh sb="0" eb="1">
      <t>タカラ</t>
    </rPh>
    <rPh sb="1" eb="2">
      <t>コトブキ</t>
    </rPh>
    <rPh sb="2" eb="3">
      <t>イン</t>
    </rPh>
    <phoneticPr fontId="4"/>
  </si>
  <si>
    <t>有形民俗文化財</t>
    <rPh sb="0" eb="2">
      <t>ユウケイ</t>
    </rPh>
    <rPh sb="2" eb="4">
      <t>ミンゾク</t>
    </rPh>
    <rPh sb="4" eb="7">
      <t>ブンカザイ</t>
    </rPh>
    <phoneticPr fontId="4"/>
  </si>
  <si>
    <t>無形民俗文化財</t>
    <rPh sb="0" eb="2">
      <t>ムケイ</t>
    </rPh>
    <rPh sb="2" eb="4">
      <t>ミンゾク</t>
    </rPh>
    <rPh sb="4" eb="7">
      <t>ブンカザイ</t>
    </rPh>
    <phoneticPr fontId="4"/>
  </si>
  <si>
    <t>刀　銘　細川正規</t>
    <rPh sb="0" eb="1">
      <t>カタナ</t>
    </rPh>
    <rPh sb="2" eb="3">
      <t>メイ</t>
    </rPh>
    <rPh sb="4" eb="6">
      <t>ホソカワ</t>
    </rPh>
    <rPh sb="6" eb="8">
      <t>セイキ</t>
    </rPh>
    <phoneticPr fontId="4"/>
  </si>
  <si>
    <t>刀　銘　野州住道賛作之</t>
  </si>
  <si>
    <t>太刀　銘　作陽幕下士細川正義</t>
  </si>
  <si>
    <t>自在鍵図小柄</t>
  </si>
  <si>
    <t>雲龍図鐔</t>
  </si>
  <si>
    <t>創垂可継</t>
    <rPh sb="0" eb="1">
      <t>ソウ</t>
    </rPh>
    <rPh sb="1" eb="2">
      <t>スイ</t>
    </rPh>
    <rPh sb="2" eb="3">
      <t>カ</t>
    </rPh>
    <rPh sb="3" eb="4">
      <t>ツギ</t>
    </rPh>
    <phoneticPr fontId="4"/>
  </si>
  <si>
    <t>木版一切経</t>
    <rPh sb="0" eb="2">
      <t>モクハン</t>
    </rPh>
    <rPh sb="2" eb="4">
      <t>イッサイ</t>
    </rPh>
    <rPh sb="4" eb="5">
      <t>キョウ</t>
    </rPh>
    <phoneticPr fontId="4"/>
  </si>
  <si>
    <t>止戈枢要</t>
    <rPh sb="0" eb="1">
      <t>ト</t>
    </rPh>
    <rPh sb="1" eb="2">
      <t>カ</t>
    </rPh>
    <rPh sb="2" eb="3">
      <t>カナメ</t>
    </rPh>
    <rPh sb="3" eb="4">
      <t>カナメ</t>
    </rPh>
    <phoneticPr fontId="4"/>
  </si>
  <si>
    <t>人面獣心の壁書</t>
    <rPh sb="0" eb="2">
      <t>ジンメン</t>
    </rPh>
    <rPh sb="2" eb="3">
      <t>ケモノ</t>
    </rPh>
    <rPh sb="3" eb="4">
      <t>ココロ</t>
    </rPh>
    <rPh sb="5" eb="6">
      <t>カベ</t>
    </rPh>
    <rPh sb="6" eb="7">
      <t>ショ</t>
    </rPh>
    <phoneticPr fontId="4"/>
  </si>
  <si>
    <t>城鍬舞</t>
    <rPh sb="0" eb="1">
      <t>シロ</t>
    </rPh>
    <rPh sb="1" eb="2">
      <t>クワ</t>
    </rPh>
    <rPh sb="2" eb="3">
      <t>マイ</t>
    </rPh>
    <phoneticPr fontId="4"/>
  </si>
  <si>
    <t>正浄寺の雅楽</t>
    <rPh sb="0" eb="1">
      <t>セイ</t>
    </rPh>
    <rPh sb="1" eb="2">
      <t>ジョウ</t>
    </rPh>
    <rPh sb="2" eb="3">
      <t>テラ</t>
    </rPh>
    <rPh sb="4" eb="6">
      <t>ガガク</t>
    </rPh>
    <phoneticPr fontId="4"/>
  </si>
  <si>
    <t>堀之内のツクバネガシ</t>
    <rPh sb="0" eb="3">
      <t>ホリノウチ</t>
    </rPh>
    <phoneticPr fontId="4"/>
  </si>
  <si>
    <t>片田のヒイラギ</t>
    <rPh sb="0" eb="2">
      <t>カタダ</t>
    </rPh>
    <phoneticPr fontId="4"/>
  </si>
  <si>
    <t>大野室のイチョウ</t>
    <rPh sb="0" eb="2">
      <t>オオノ</t>
    </rPh>
    <rPh sb="2" eb="3">
      <t>シツ</t>
    </rPh>
    <phoneticPr fontId="4"/>
  </si>
  <si>
    <t>佐久山のケヤキ</t>
    <rPh sb="0" eb="3">
      <t>サクヤマ</t>
    </rPh>
    <phoneticPr fontId="4"/>
  </si>
  <si>
    <t>磯上のヤマザクラ</t>
    <rPh sb="0" eb="2">
      <t>イソガミ</t>
    </rPh>
    <phoneticPr fontId="4"/>
  </si>
  <si>
    <t>20冊1帖</t>
    <rPh sb="2" eb="3">
      <t>サツ</t>
    </rPh>
    <rPh sb="4" eb="5">
      <t>ジョウ</t>
    </rPh>
    <phoneticPr fontId="4"/>
  </si>
  <si>
    <t>4500巻</t>
    <rPh sb="4" eb="5">
      <t>カン</t>
    </rPh>
    <phoneticPr fontId="4"/>
  </si>
  <si>
    <t>353巻</t>
    <rPh sb="3" eb="4">
      <t>カン</t>
    </rPh>
    <phoneticPr fontId="4"/>
  </si>
  <si>
    <t>70巻</t>
    <rPh sb="2" eb="3">
      <t>カン</t>
    </rPh>
    <phoneticPr fontId="4"/>
  </si>
  <si>
    <t>30本</t>
    <rPh sb="2" eb="3">
      <t>ホン</t>
    </rPh>
    <phoneticPr fontId="4"/>
  </si>
  <si>
    <t>1本</t>
    <rPh sb="1" eb="2">
      <t>ホン</t>
    </rPh>
    <phoneticPr fontId="4"/>
  </si>
  <si>
    <t>山の手</t>
    <rPh sb="0" eb="1">
      <t>ヤマ</t>
    </rPh>
    <rPh sb="2" eb="3">
      <t>テ</t>
    </rPh>
    <phoneticPr fontId="4"/>
  </si>
  <si>
    <t>須賀川</t>
    <rPh sb="0" eb="3">
      <t>スカガワ</t>
    </rPh>
    <phoneticPr fontId="4"/>
  </si>
  <si>
    <t>上石上</t>
    <rPh sb="0" eb="1">
      <t>ウエ</t>
    </rPh>
    <rPh sb="1" eb="3">
      <t>イシガミ</t>
    </rPh>
    <phoneticPr fontId="4"/>
  </si>
  <si>
    <t>佐久山</t>
    <rPh sb="0" eb="3">
      <t>サクヤマ</t>
    </rPh>
    <phoneticPr fontId="4"/>
  </si>
  <si>
    <t>親園田谷川</t>
    <rPh sb="0" eb="2">
      <t>チカソノ</t>
    </rPh>
    <rPh sb="2" eb="3">
      <t>タ</t>
    </rPh>
    <rPh sb="3" eb="4">
      <t>タニ</t>
    </rPh>
    <rPh sb="4" eb="5">
      <t>カワ</t>
    </rPh>
    <phoneticPr fontId="4"/>
  </si>
  <si>
    <t>堀之内</t>
    <rPh sb="0" eb="3">
      <t>ホリノウチ</t>
    </rPh>
    <phoneticPr fontId="4"/>
  </si>
  <si>
    <t>片田</t>
    <rPh sb="0" eb="2">
      <t>カタダ</t>
    </rPh>
    <phoneticPr fontId="4"/>
  </si>
  <si>
    <t>寒井</t>
    <rPh sb="0" eb="2">
      <t>サブイ</t>
    </rPh>
    <phoneticPr fontId="4"/>
  </si>
  <si>
    <t>大豆田</t>
    <rPh sb="0" eb="3">
      <t>オオマメダ</t>
    </rPh>
    <phoneticPr fontId="4"/>
  </si>
  <si>
    <t>両郷中の苗</t>
    <rPh sb="0" eb="2">
      <t>リョウゴウ</t>
    </rPh>
    <rPh sb="2" eb="3">
      <t>ナカ</t>
    </rPh>
    <rPh sb="4" eb="5">
      <t>ナエ</t>
    </rPh>
    <phoneticPr fontId="4"/>
  </si>
  <si>
    <t>龍泉寺</t>
    <rPh sb="0" eb="2">
      <t>リュウセン</t>
    </rPh>
    <rPh sb="2" eb="3">
      <t>デラ</t>
    </rPh>
    <phoneticPr fontId="4"/>
  </si>
  <si>
    <t>城鍬舞保存会</t>
    <rPh sb="0" eb="1">
      <t>シロ</t>
    </rPh>
    <rPh sb="1" eb="2">
      <t>クワ</t>
    </rPh>
    <rPh sb="2" eb="3">
      <t>マイ</t>
    </rPh>
    <rPh sb="3" eb="6">
      <t>ホゾンカイ</t>
    </rPh>
    <phoneticPr fontId="4"/>
  </si>
  <si>
    <t>正浄寺の雅楽保存会</t>
    <rPh sb="0" eb="1">
      <t>セイ</t>
    </rPh>
    <rPh sb="1" eb="2">
      <t>ジョウ</t>
    </rPh>
    <rPh sb="2" eb="3">
      <t>テラ</t>
    </rPh>
    <rPh sb="4" eb="6">
      <t>ガガク</t>
    </rPh>
    <rPh sb="6" eb="9">
      <t>ホゾンカイ</t>
    </rPh>
    <phoneticPr fontId="4"/>
  </si>
  <si>
    <t>堀之内自治会</t>
    <rPh sb="0" eb="3">
      <t>ホリノウチ</t>
    </rPh>
    <rPh sb="3" eb="6">
      <t>ジチカイ</t>
    </rPh>
    <phoneticPr fontId="4"/>
  </si>
  <si>
    <t>湯殿御霊神社</t>
    <rPh sb="0" eb="1">
      <t>ユ</t>
    </rPh>
    <rPh sb="1" eb="2">
      <t>トノ</t>
    </rPh>
    <rPh sb="2" eb="4">
      <t>ミタマ</t>
    </rPh>
    <rPh sb="4" eb="6">
      <t>ジンジャ</t>
    </rPh>
    <phoneticPr fontId="4"/>
  </si>
  <si>
    <t>三島神社</t>
    <rPh sb="0" eb="2">
      <t>ミシマ</t>
    </rPh>
    <rPh sb="2" eb="4">
      <t>ジンジャ</t>
    </rPh>
    <phoneticPr fontId="4"/>
  </si>
  <si>
    <t>長宗寺</t>
    <rPh sb="0" eb="1">
      <t>チョウ</t>
    </rPh>
    <rPh sb="1" eb="2">
      <t>ムネ</t>
    </rPh>
    <rPh sb="2" eb="3">
      <t>テラ</t>
    </rPh>
    <phoneticPr fontId="4"/>
  </si>
  <si>
    <t>涅槃図</t>
    <rPh sb="0" eb="2">
      <t>ネハン</t>
    </rPh>
    <rPh sb="2" eb="3">
      <t>ズ</t>
    </rPh>
    <phoneticPr fontId="4"/>
  </si>
  <si>
    <t>愛染明王図</t>
    <rPh sb="0" eb="1">
      <t>アイ</t>
    </rPh>
    <rPh sb="1" eb="2">
      <t>ソ</t>
    </rPh>
    <rPh sb="2" eb="3">
      <t>メイ</t>
    </rPh>
    <rPh sb="3" eb="4">
      <t>オウ</t>
    </rPh>
    <rPh sb="4" eb="5">
      <t>ズ</t>
    </rPh>
    <phoneticPr fontId="4"/>
  </si>
  <si>
    <t>紙本著色　大関美作守高増画像</t>
    <rPh sb="0" eb="1">
      <t>カミ</t>
    </rPh>
    <rPh sb="1" eb="2">
      <t>ホン</t>
    </rPh>
    <rPh sb="2" eb="3">
      <t>チョ</t>
    </rPh>
    <rPh sb="3" eb="4">
      <t>イロ</t>
    </rPh>
    <rPh sb="5" eb="7">
      <t>オオゼキ</t>
    </rPh>
    <rPh sb="7" eb="8">
      <t>ウツクシ</t>
    </rPh>
    <rPh sb="8" eb="9">
      <t>サク</t>
    </rPh>
    <rPh sb="9" eb="10">
      <t>マモ</t>
    </rPh>
    <rPh sb="10" eb="11">
      <t>コウ</t>
    </rPh>
    <rPh sb="11" eb="12">
      <t>ゾウ</t>
    </rPh>
    <rPh sb="12" eb="14">
      <t>ガゾウ</t>
    </rPh>
    <phoneticPr fontId="4"/>
  </si>
  <si>
    <t>板絵著色　十六羅漢図</t>
    <rPh sb="0" eb="1">
      <t>イタ</t>
    </rPh>
    <rPh sb="1" eb="2">
      <t>エ</t>
    </rPh>
    <rPh sb="2" eb="3">
      <t>チョ</t>
    </rPh>
    <rPh sb="3" eb="4">
      <t>イロ</t>
    </rPh>
    <rPh sb="5" eb="7">
      <t>ジュウロク</t>
    </rPh>
    <rPh sb="7" eb="9">
      <t>ラカン</t>
    </rPh>
    <rPh sb="9" eb="10">
      <t>ズ</t>
    </rPh>
    <phoneticPr fontId="4"/>
  </si>
  <si>
    <t>絹本著色　大関美作守高増画像</t>
    <rPh sb="0" eb="1">
      <t>キヌ</t>
    </rPh>
    <rPh sb="1" eb="2">
      <t>ホン</t>
    </rPh>
    <rPh sb="2" eb="3">
      <t>チョ</t>
    </rPh>
    <rPh sb="3" eb="4">
      <t>イロ</t>
    </rPh>
    <rPh sb="5" eb="7">
      <t>オオゼキ</t>
    </rPh>
    <rPh sb="7" eb="8">
      <t>ウツクシ</t>
    </rPh>
    <rPh sb="8" eb="9">
      <t>サク</t>
    </rPh>
    <rPh sb="9" eb="10">
      <t>マモ</t>
    </rPh>
    <rPh sb="10" eb="11">
      <t>コウ</t>
    </rPh>
    <rPh sb="11" eb="12">
      <t>ゾウ</t>
    </rPh>
    <rPh sb="12" eb="14">
      <t>ガゾウ</t>
    </rPh>
    <phoneticPr fontId="4"/>
  </si>
  <si>
    <t>絹本著色　黒羽城西之図</t>
    <rPh sb="0" eb="1">
      <t>キヌ</t>
    </rPh>
    <rPh sb="1" eb="2">
      <t>ホン</t>
    </rPh>
    <rPh sb="2" eb="3">
      <t>チョ</t>
    </rPh>
    <rPh sb="3" eb="4">
      <t>イロ</t>
    </rPh>
    <rPh sb="5" eb="7">
      <t>クロバネ</t>
    </rPh>
    <rPh sb="7" eb="9">
      <t>ジョウサイ</t>
    </rPh>
    <rPh sb="9" eb="10">
      <t>コレ</t>
    </rPh>
    <rPh sb="10" eb="11">
      <t>ズ</t>
    </rPh>
    <phoneticPr fontId="4"/>
  </si>
  <si>
    <t>金剛力士像</t>
    <rPh sb="0" eb="2">
      <t>コンゴウ</t>
    </rPh>
    <rPh sb="2" eb="4">
      <t>リキシ</t>
    </rPh>
    <rPh sb="4" eb="5">
      <t>ゾウ</t>
    </rPh>
    <phoneticPr fontId="4"/>
  </si>
  <si>
    <t>十一面千手観音像</t>
    <rPh sb="0" eb="3">
      <t>ジュウイチメン</t>
    </rPh>
    <rPh sb="3" eb="7">
      <t>センジュカンノン</t>
    </rPh>
    <rPh sb="7" eb="8">
      <t>ゾウ</t>
    </rPh>
    <phoneticPr fontId="4"/>
  </si>
  <si>
    <t>不動明王像</t>
    <rPh sb="0" eb="2">
      <t>フドウ</t>
    </rPh>
    <rPh sb="2" eb="3">
      <t>メイ</t>
    </rPh>
    <rPh sb="3" eb="4">
      <t>オウ</t>
    </rPh>
    <rPh sb="4" eb="5">
      <t>ゾウ</t>
    </rPh>
    <phoneticPr fontId="4"/>
  </si>
  <si>
    <t>刈切地蔵</t>
    <rPh sb="0" eb="1">
      <t>カリ</t>
    </rPh>
    <rPh sb="1" eb="2">
      <t>キリ</t>
    </rPh>
    <rPh sb="2" eb="4">
      <t>ジゾウ</t>
    </rPh>
    <phoneticPr fontId="4"/>
  </si>
  <si>
    <t>屋台</t>
    <rPh sb="0" eb="2">
      <t>ヤタイ</t>
    </rPh>
    <phoneticPr fontId="4"/>
  </si>
  <si>
    <t>木造　観世音仏立像</t>
    <rPh sb="0" eb="2">
      <t>モクゾウ</t>
    </rPh>
    <rPh sb="3" eb="6">
      <t>カンゼオン</t>
    </rPh>
    <rPh sb="6" eb="7">
      <t>ホトケ</t>
    </rPh>
    <rPh sb="7" eb="9">
      <t>リツゾウ</t>
    </rPh>
    <phoneticPr fontId="4"/>
  </si>
  <si>
    <t>木造　十一面観世音立像</t>
    <rPh sb="0" eb="2">
      <t>モクゾウ</t>
    </rPh>
    <rPh sb="3" eb="5">
      <t>ジュウイチ</t>
    </rPh>
    <rPh sb="5" eb="6">
      <t>メン</t>
    </rPh>
    <rPh sb="6" eb="9">
      <t>カンゼオン</t>
    </rPh>
    <rPh sb="9" eb="11">
      <t>リツゾウ</t>
    </rPh>
    <phoneticPr fontId="4"/>
  </si>
  <si>
    <t>仁王尊像</t>
    <rPh sb="0" eb="2">
      <t>ニオウ</t>
    </rPh>
    <rPh sb="2" eb="3">
      <t>ソン</t>
    </rPh>
    <rPh sb="3" eb="4">
      <t>ゾウ</t>
    </rPh>
    <phoneticPr fontId="4"/>
  </si>
  <si>
    <t>不動明王尊像</t>
    <rPh sb="0" eb="2">
      <t>フドウ</t>
    </rPh>
    <rPh sb="2" eb="3">
      <t>メイ</t>
    </rPh>
    <rPh sb="3" eb="4">
      <t>オウ</t>
    </rPh>
    <rPh sb="4" eb="5">
      <t>ソン</t>
    </rPh>
    <rPh sb="5" eb="6">
      <t>ゾウ</t>
    </rPh>
    <phoneticPr fontId="4"/>
  </si>
  <si>
    <t>金剛界大日如来像</t>
    <rPh sb="0" eb="2">
      <t>コンゴウ</t>
    </rPh>
    <rPh sb="2" eb="3">
      <t>カイ</t>
    </rPh>
    <rPh sb="3" eb="5">
      <t>ダイニチ</t>
    </rPh>
    <rPh sb="5" eb="7">
      <t>ニョライ</t>
    </rPh>
    <rPh sb="7" eb="8">
      <t>ゾウ</t>
    </rPh>
    <phoneticPr fontId="4"/>
  </si>
  <si>
    <t>羽田太々神楽能面</t>
    <rPh sb="0" eb="2">
      <t>ハネダ</t>
    </rPh>
    <rPh sb="2" eb="3">
      <t>フト</t>
    </rPh>
    <rPh sb="4" eb="6">
      <t>シンラク</t>
    </rPh>
    <rPh sb="6" eb="8">
      <t>ノウメン</t>
    </rPh>
    <phoneticPr fontId="4"/>
  </si>
  <si>
    <t>田町彫刻屋台</t>
    <rPh sb="0" eb="2">
      <t>タマチ</t>
    </rPh>
    <rPh sb="2" eb="4">
      <t>チョウコク</t>
    </rPh>
    <rPh sb="4" eb="5">
      <t>ヤ</t>
    </rPh>
    <rPh sb="5" eb="6">
      <t>ダイ</t>
    </rPh>
    <phoneticPr fontId="4"/>
  </si>
  <si>
    <t>大天狗面</t>
    <rPh sb="0" eb="1">
      <t>ダイ</t>
    </rPh>
    <rPh sb="1" eb="3">
      <t>テング</t>
    </rPh>
    <rPh sb="3" eb="4">
      <t>メン</t>
    </rPh>
    <phoneticPr fontId="4"/>
  </si>
  <si>
    <t>木造　千手観音菩薩坐像</t>
    <rPh sb="0" eb="2">
      <t>モクゾウ</t>
    </rPh>
    <rPh sb="3" eb="7">
      <t>センジュカンノン</t>
    </rPh>
    <rPh sb="7" eb="9">
      <t>ボサツ</t>
    </rPh>
    <rPh sb="9" eb="11">
      <t>ザゾウ</t>
    </rPh>
    <phoneticPr fontId="4"/>
  </si>
  <si>
    <t>木造　十一面観音菩薩立像</t>
    <rPh sb="0" eb="2">
      <t>モクゾウ</t>
    </rPh>
    <rPh sb="3" eb="6">
      <t>ジュウイチメン</t>
    </rPh>
    <rPh sb="6" eb="8">
      <t>カンノン</t>
    </rPh>
    <rPh sb="8" eb="10">
      <t>ボサツ</t>
    </rPh>
    <rPh sb="10" eb="12">
      <t>リツゾウ</t>
    </rPh>
    <phoneticPr fontId="4"/>
  </si>
  <si>
    <t>銅製鰐口</t>
    <rPh sb="0" eb="2">
      <t>ドウセイ</t>
    </rPh>
    <rPh sb="2" eb="3">
      <t>ワニ</t>
    </rPh>
    <rPh sb="3" eb="4">
      <t>クチ</t>
    </rPh>
    <phoneticPr fontId="4"/>
  </si>
  <si>
    <t>光厳寺三鋳銘鐘</t>
    <rPh sb="0" eb="1">
      <t>ヒカリ</t>
    </rPh>
    <rPh sb="1" eb="2">
      <t>ゲン</t>
    </rPh>
    <rPh sb="2" eb="3">
      <t>テラ</t>
    </rPh>
    <rPh sb="3" eb="4">
      <t>サン</t>
    </rPh>
    <rPh sb="4" eb="5">
      <t>チュウ</t>
    </rPh>
    <rPh sb="5" eb="6">
      <t>メイ</t>
    </rPh>
    <rPh sb="6" eb="7">
      <t>カネ</t>
    </rPh>
    <phoneticPr fontId="4"/>
  </si>
  <si>
    <t>三語便覧・五方通語</t>
    <rPh sb="0" eb="1">
      <t>サン</t>
    </rPh>
    <rPh sb="1" eb="2">
      <t>ゴ</t>
    </rPh>
    <rPh sb="2" eb="4">
      <t>ビンラン</t>
    </rPh>
    <rPh sb="5" eb="6">
      <t>ゴ</t>
    </rPh>
    <rPh sb="6" eb="7">
      <t>ホウ</t>
    </rPh>
    <rPh sb="7" eb="8">
      <t>ツウ</t>
    </rPh>
    <rPh sb="8" eb="9">
      <t>ゴ</t>
    </rPh>
    <phoneticPr fontId="4"/>
  </si>
  <si>
    <t>籾取高覚帳</t>
    <rPh sb="0" eb="1">
      <t>モミ</t>
    </rPh>
    <rPh sb="1" eb="2">
      <t>トリ</t>
    </rPh>
    <rPh sb="2" eb="3">
      <t>タカ</t>
    </rPh>
    <rPh sb="3" eb="4">
      <t>カク</t>
    </rPh>
    <rPh sb="4" eb="5">
      <t>チョウ</t>
    </rPh>
    <phoneticPr fontId="4"/>
  </si>
  <si>
    <t>旧黒羽藩主大関家文庫蔵写本</t>
    <rPh sb="0" eb="1">
      <t>キュウ</t>
    </rPh>
    <rPh sb="1" eb="3">
      <t>クロバネ</t>
    </rPh>
    <rPh sb="3" eb="5">
      <t>ハンシュ</t>
    </rPh>
    <rPh sb="5" eb="7">
      <t>オオゼキ</t>
    </rPh>
    <rPh sb="7" eb="8">
      <t>ケ</t>
    </rPh>
    <rPh sb="8" eb="10">
      <t>ブンコ</t>
    </rPh>
    <rPh sb="10" eb="11">
      <t>クラ</t>
    </rPh>
    <rPh sb="11" eb="12">
      <t>シャ</t>
    </rPh>
    <rPh sb="12" eb="13">
      <t>ホン</t>
    </rPh>
    <phoneticPr fontId="4"/>
  </si>
  <si>
    <t>　佐竹得昭著護法秘策</t>
    <rPh sb="1" eb="3">
      <t>サタケ</t>
    </rPh>
    <rPh sb="3" eb="4">
      <t>トク</t>
    </rPh>
    <rPh sb="4" eb="5">
      <t>ショウ</t>
    </rPh>
    <rPh sb="5" eb="6">
      <t>チョ</t>
    </rPh>
    <rPh sb="6" eb="7">
      <t>ゴ</t>
    </rPh>
    <rPh sb="7" eb="8">
      <t>ホウ</t>
    </rPh>
    <rPh sb="8" eb="10">
      <t>ヒサク</t>
    </rPh>
    <phoneticPr fontId="4"/>
  </si>
  <si>
    <t>東野遺稿</t>
    <rPh sb="0" eb="2">
      <t>ヒガシノ</t>
    </rPh>
    <rPh sb="2" eb="4">
      <t>イコウ</t>
    </rPh>
    <phoneticPr fontId="4"/>
  </si>
  <si>
    <t>武将起請文</t>
    <rPh sb="0" eb="2">
      <t>ブショウ</t>
    </rPh>
    <rPh sb="2" eb="3">
      <t>オ</t>
    </rPh>
    <rPh sb="3" eb="4">
      <t>ウ</t>
    </rPh>
    <rPh sb="4" eb="5">
      <t>ブン</t>
    </rPh>
    <phoneticPr fontId="4"/>
  </si>
  <si>
    <t>旧黒羽藩主大関家蔵徳川秀忠より大関左衛門督宛状</t>
    <rPh sb="0" eb="1">
      <t>キュウ</t>
    </rPh>
    <rPh sb="1" eb="3">
      <t>クロバネ</t>
    </rPh>
    <rPh sb="3" eb="5">
      <t>ハンシュ</t>
    </rPh>
    <rPh sb="5" eb="7">
      <t>オオゼキ</t>
    </rPh>
    <rPh sb="7" eb="8">
      <t>ケ</t>
    </rPh>
    <rPh sb="8" eb="9">
      <t>クラ</t>
    </rPh>
    <rPh sb="9" eb="11">
      <t>トクガワ</t>
    </rPh>
    <rPh sb="11" eb="13">
      <t>ヒデタダ</t>
    </rPh>
    <phoneticPr fontId="4"/>
  </si>
  <si>
    <t>旧黒羽藩主大関家蔵本多弥八郎より大関左衛門督宛状</t>
    <rPh sb="0" eb="1">
      <t>キュウ</t>
    </rPh>
    <rPh sb="1" eb="3">
      <t>クロバネ</t>
    </rPh>
    <rPh sb="3" eb="5">
      <t>ハンシュ</t>
    </rPh>
    <rPh sb="5" eb="7">
      <t>オオゼキ</t>
    </rPh>
    <rPh sb="7" eb="8">
      <t>ケ</t>
    </rPh>
    <rPh sb="8" eb="9">
      <t>クラ</t>
    </rPh>
    <rPh sb="9" eb="11">
      <t>ホンダ</t>
    </rPh>
    <rPh sb="11" eb="12">
      <t>ヤ</t>
    </rPh>
    <rPh sb="12" eb="14">
      <t>ハチロウ</t>
    </rPh>
    <phoneticPr fontId="4"/>
  </si>
  <si>
    <t>佐竹義重起請文</t>
    <rPh sb="0" eb="2">
      <t>サタケ</t>
    </rPh>
    <rPh sb="2" eb="3">
      <t>ギ</t>
    </rPh>
    <rPh sb="3" eb="4">
      <t>シゲル</t>
    </rPh>
    <rPh sb="4" eb="7">
      <t>キショウモン</t>
    </rPh>
    <phoneticPr fontId="4"/>
  </si>
  <si>
    <t>賞典書</t>
    <rPh sb="0" eb="1">
      <t>ショウ</t>
    </rPh>
    <rPh sb="1" eb="2">
      <t>テン</t>
    </rPh>
    <rPh sb="2" eb="3">
      <t>ショ</t>
    </rPh>
    <phoneticPr fontId="4"/>
  </si>
  <si>
    <t>縄文土器　湯坂遺跡出土</t>
    <rPh sb="0" eb="2">
      <t>ジョウモン</t>
    </rPh>
    <rPh sb="2" eb="4">
      <t>ドキ</t>
    </rPh>
    <rPh sb="5" eb="6">
      <t>ユ</t>
    </rPh>
    <rPh sb="6" eb="7">
      <t>サカ</t>
    </rPh>
    <rPh sb="7" eb="9">
      <t>イセキ</t>
    </rPh>
    <rPh sb="9" eb="11">
      <t>シュツド</t>
    </rPh>
    <phoneticPr fontId="4"/>
  </si>
  <si>
    <t>縄文土器　平林真子遺跡出土</t>
    <rPh sb="0" eb="2">
      <t>ジョウモン</t>
    </rPh>
    <rPh sb="2" eb="4">
      <t>ドキ</t>
    </rPh>
    <rPh sb="5" eb="7">
      <t>ヒラバヤシ</t>
    </rPh>
    <rPh sb="7" eb="9">
      <t>マコ</t>
    </rPh>
    <rPh sb="9" eb="11">
      <t>イセキ</t>
    </rPh>
    <rPh sb="11" eb="13">
      <t>シュツド</t>
    </rPh>
    <phoneticPr fontId="4"/>
  </si>
  <si>
    <t>縄文土器　高山遺跡出土</t>
    <rPh sb="0" eb="2">
      <t>ジョウモン</t>
    </rPh>
    <rPh sb="2" eb="4">
      <t>ドキ</t>
    </rPh>
    <rPh sb="5" eb="7">
      <t>タカヤマ</t>
    </rPh>
    <rPh sb="7" eb="9">
      <t>イセキ</t>
    </rPh>
    <rPh sb="9" eb="11">
      <t>シュツド</t>
    </rPh>
    <phoneticPr fontId="4"/>
  </si>
  <si>
    <t>縄文土器　羽田長者ケ平遺跡出土</t>
    <rPh sb="0" eb="2">
      <t>ジョウモン</t>
    </rPh>
    <rPh sb="2" eb="4">
      <t>ドキ</t>
    </rPh>
    <rPh sb="5" eb="7">
      <t>ハネダ</t>
    </rPh>
    <rPh sb="7" eb="9">
      <t>チョウジャ</t>
    </rPh>
    <rPh sb="10" eb="11">
      <t>タイ</t>
    </rPh>
    <rPh sb="11" eb="13">
      <t>イセキ</t>
    </rPh>
    <rPh sb="13" eb="15">
      <t>シュツド</t>
    </rPh>
    <phoneticPr fontId="4"/>
  </si>
  <si>
    <t>黒羽城鳥瞰図</t>
    <rPh sb="0" eb="2">
      <t>クロバネ</t>
    </rPh>
    <rPh sb="2" eb="3">
      <t>シロ</t>
    </rPh>
    <rPh sb="3" eb="4">
      <t>トリ</t>
    </rPh>
    <rPh sb="4" eb="5">
      <t>カン</t>
    </rPh>
    <rPh sb="5" eb="6">
      <t>ズ</t>
    </rPh>
    <phoneticPr fontId="4"/>
  </si>
  <si>
    <t>16額</t>
    <rPh sb="2" eb="3">
      <t>ガク</t>
    </rPh>
    <phoneticPr fontId="4"/>
  </si>
  <si>
    <t>24面</t>
    <rPh sb="2" eb="3">
      <t>メン</t>
    </rPh>
    <phoneticPr fontId="4"/>
  </si>
  <si>
    <t>1台</t>
    <rPh sb="1" eb="2">
      <t>ダイ</t>
    </rPh>
    <phoneticPr fontId="4"/>
  </si>
  <si>
    <t>12冊</t>
    <rPh sb="2" eb="3">
      <t>サツ</t>
    </rPh>
    <phoneticPr fontId="4"/>
  </si>
  <si>
    <t>14冊</t>
    <rPh sb="2" eb="3">
      <t>サツ</t>
    </rPh>
    <phoneticPr fontId="4"/>
  </si>
  <si>
    <t>10点</t>
    <rPh sb="2" eb="3">
      <t>テン</t>
    </rPh>
    <phoneticPr fontId="4"/>
  </si>
  <si>
    <t>土器22点</t>
    <rPh sb="0" eb="2">
      <t>ドキ</t>
    </rPh>
    <rPh sb="4" eb="5">
      <t>テン</t>
    </rPh>
    <phoneticPr fontId="4"/>
  </si>
  <si>
    <t>黒羽田町</t>
    <rPh sb="0" eb="4">
      <t>クロバネタマチ</t>
    </rPh>
    <phoneticPr fontId="4"/>
  </si>
  <si>
    <t>中央</t>
    <rPh sb="0" eb="2">
      <t>チュウオウ</t>
    </rPh>
    <phoneticPr fontId="4"/>
  </si>
  <si>
    <t>新富町</t>
    <rPh sb="0" eb="3">
      <t>シントミチョウ</t>
    </rPh>
    <phoneticPr fontId="4"/>
  </si>
  <si>
    <t>若草</t>
    <rPh sb="0" eb="2">
      <t>ワカクサ</t>
    </rPh>
    <phoneticPr fontId="4"/>
  </si>
  <si>
    <t>新富町1丁目</t>
    <rPh sb="0" eb="3">
      <t>シントミチョウ</t>
    </rPh>
    <rPh sb="4" eb="6">
      <t>チョウメ</t>
    </rPh>
    <phoneticPr fontId="4"/>
  </si>
  <si>
    <t>大久保</t>
    <rPh sb="0" eb="3">
      <t>オオクボ</t>
    </rPh>
    <phoneticPr fontId="4"/>
  </si>
  <si>
    <t>寺宿</t>
    <rPh sb="0" eb="2">
      <t>テラジュク</t>
    </rPh>
    <phoneticPr fontId="4"/>
  </si>
  <si>
    <t>富池</t>
    <rPh sb="0" eb="2">
      <t>トミイケ</t>
    </rPh>
    <phoneticPr fontId="4"/>
  </si>
  <si>
    <t>羽田</t>
    <rPh sb="0" eb="2">
      <t>ハネダ</t>
    </rPh>
    <phoneticPr fontId="4"/>
  </si>
  <si>
    <t>久野又</t>
    <rPh sb="0" eb="3">
      <t>クノマタ</t>
    </rPh>
    <phoneticPr fontId="4"/>
  </si>
  <si>
    <t>平沢</t>
    <rPh sb="0" eb="2">
      <t>ヒラサワ</t>
    </rPh>
    <phoneticPr fontId="4"/>
  </si>
  <si>
    <t>中野内</t>
    <rPh sb="0" eb="3">
      <t>ナカノウチ</t>
    </rPh>
    <phoneticPr fontId="4"/>
  </si>
  <si>
    <t>蜂巣</t>
    <rPh sb="0" eb="2">
      <t>ハチス</t>
    </rPh>
    <phoneticPr fontId="4"/>
  </si>
  <si>
    <t>河原</t>
    <rPh sb="0" eb="2">
      <t>カワラ</t>
    </rPh>
    <phoneticPr fontId="4"/>
  </si>
  <si>
    <t>福原</t>
    <rPh sb="0" eb="2">
      <t>フクワラ</t>
    </rPh>
    <phoneticPr fontId="4"/>
  </si>
  <si>
    <t>本町</t>
    <rPh sb="0" eb="2">
      <t>ホンチョウ</t>
    </rPh>
    <phoneticPr fontId="4"/>
  </si>
  <si>
    <t>亀久</t>
    <rPh sb="0" eb="2">
      <t>カメヒサ</t>
    </rPh>
    <phoneticPr fontId="4"/>
  </si>
  <si>
    <t>不退寺</t>
    <rPh sb="0" eb="2">
      <t>フタイ</t>
    </rPh>
    <rPh sb="2" eb="3">
      <t>テラ</t>
    </rPh>
    <phoneticPr fontId="4"/>
  </si>
  <si>
    <t>長宗寺</t>
    <rPh sb="0" eb="1">
      <t>チョウ</t>
    </rPh>
    <rPh sb="1" eb="2">
      <t>ソウ</t>
    </rPh>
    <rPh sb="2" eb="3">
      <t>テラ</t>
    </rPh>
    <phoneticPr fontId="4"/>
  </si>
  <si>
    <t>上町クラブ</t>
    <rPh sb="0" eb="2">
      <t>カミチョウ</t>
    </rPh>
    <phoneticPr fontId="4"/>
  </si>
  <si>
    <t>御堂地観音堂</t>
    <rPh sb="0" eb="2">
      <t>ミドウ</t>
    </rPh>
    <rPh sb="2" eb="3">
      <t>チ</t>
    </rPh>
    <rPh sb="3" eb="6">
      <t>カンノンドウ</t>
    </rPh>
    <phoneticPr fontId="4"/>
  </si>
  <si>
    <t>道坂観音堂</t>
    <rPh sb="0" eb="2">
      <t>ミチザカ</t>
    </rPh>
    <rPh sb="2" eb="4">
      <t>カンノン</t>
    </rPh>
    <rPh sb="4" eb="5">
      <t>ドウ</t>
    </rPh>
    <phoneticPr fontId="4"/>
  </si>
  <si>
    <t>光厳寺</t>
    <rPh sb="0" eb="1">
      <t>ヒカリ</t>
    </rPh>
    <rPh sb="1" eb="2">
      <t>ゲン</t>
    </rPh>
    <rPh sb="2" eb="3">
      <t>テラ</t>
    </rPh>
    <phoneticPr fontId="4"/>
  </si>
  <si>
    <t>成就寺</t>
    <rPh sb="0" eb="2">
      <t>ジョウジュ</t>
    </rPh>
    <rPh sb="2" eb="3">
      <t>テラ</t>
    </rPh>
    <phoneticPr fontId="4"/>
  </si>
  <si>
    <t>八龍神社</t>
    <rPh sb="0" eb="1">
      <t>ハチ</t>
    </rPh>
    <rPh sb="1" eb="2">
      <t>リュウ</t>
    </rPh>
    <rPh sb="2" eb="4">
      <t>ジンジャ</t>
    </rPh>
    <phoneticPr fontId="4"/>
  </si>
  <si>
    <t>岩谷観音堂</t>
    <rPh sb="0" eb="2">
      <t>イワタニ</t>
    </rPh>
    <rPh sb="2" eb="5">
      <t>カンノンドウ</t>
    </rPh>
    <phoneticPr fontId="4"/>
  </si>
  <si>
    <t>不動院</t>
    <rPh sb="0" eb="1">
      <t>フ</t>
    </rPh>
    <rPh sb="1" eb="2">
      <t>ドウ</t>
    </rPh>
    <rPh sb="2" eb="3">
      <t>イン</t>
    </rPh>
    <phoneticPr fontId="4"/>
  </si>
  <si>
    <t>阿弥陀堂</t>
    <rPh sb="0" eb="3">
      <t>アミダ</t>
    </rPh>
    <rPh sb="3" eb="4">
      <t>ドウ</t>
    </rPh>
    <phoneticPr fontId="4"/>
  </si>
  <si>
    <t>金剛寿院</t>
    <rPh sb="0" eb="2">
      <t>コンゴウ</t>
    </rPh>
    <rPh sb="2" eb="3">
      <t>ジュ</t>
    </rPh>
    <rPh sb="3" eb="4">
      <t>イン</t>
    </rPh>
    <phoneticPr fontId="4"/>
  </si>
  <si>
    <t>佐久山中学校</t>
    <rPh sb="0" eb="3">
      <t>サクヤマ</t>
    </rPh>
    <rPh sb="3" eb="6">
      <t>チュウガッコウ</t>
    </rPh>
    <phoneticPr fontId="4"/>
  </si>
  <si>
    <t>半鐘</t>
    <rPh sb="0" eb="2">
      <t>ハンショウ</t>
    </rPh>
    <phoneticPr fontId="4"/>
  </si>
  <si>
    <t>大田原宿町並の図</t>
    <rPh sb="0" eb="3">
      <t>オオタワラ</t>
    </rPh>
    <rPh sb="3" eb="4">
      <t>シュク</t>
    </rPh>
    <rPh sb="4" eb="6">
      <t>マチナ</t>
    </rPh>
    <rPh sb="7" eb="8">
      <t>ズ</t>
    </rPh>
    <phoneticPr fontId="4"/>
  </si>
  <si>
    <t>紙本著色　大田原資清と一族の肖像画</t>
    <rPh sb="0" eb="1">
      <t>カミ</t>
    </rPh>
    <rPh sb="1" eb="2">
      <t>ホン</t>
    </rPh>
    <rPh sb="2" eb="3">
      <t>チョ</t>
    </rPh>
    <rPh sb="3" eb="4">
      <t>イロ</t>
    </rPh>
    <rPh sb="5" eb="8">
      <t>オオタワラ</t>
    </rPh>
    <rPh sb="8" eb="9">
      <t>シ</t>
    </rPh>
    <rPh sb="9" eb="10">
      <t>セイ</t>
    </rPh>
    <rPh sb="11" eb="13">
      <t>イチゾク</t>
    </rPh>
    <rPh sb="14" eb="17">
      <t>ショウゾウガ</t>
    </rPh>
    <phoneticPr fontId="4"/>
  </si>
  <si>
    <t>芭蕉句碑</t>
    <rPh sb="0" eb="2">
      <t>バショウ</t>
    </rPh>
    <rPh sb="2" eb="4">
      <t>クヒ</t>
    </rPh>
    <phoneticPr fontId="4"/>
  </si>
  <si>
    <t>大関公之碑</t>
    <rPh sb="0" eb="2">
      <t>オオゼキ</t>
    </rPh>
    <rPh sb="2" eb="3">
      <t>コウ</t>
    </rPh>
    <rPh sb="3" eb="4">
      <t>コレ</t>
    </rPh>
    <rPh sb="4" eb="5">
      <t>ヒ</t>
    </rPh>
    <phoneticPr fontId="4"/>
  </si>
  <si>
    <t>旧作新館講堂格天井</t>
    <rPh sb="0" eb="1">
      <t>キュウ</t>
    </rPh>
    <rPh sb="1" eb="2">
      <t>サク</t>
    </rPh>
    <rPh sb="2" eb="4">
      <t>シンカン</t>
    </rPh>
    <rPh sb="4" eb="6">
      <t>コウドウ</t>
    </rPh>
    <rPh sb="6" eb="9">
      <t>ゴウテンジョウ</t>
    </rPh>
    <phoneticPr fontId="4"/>
  </si>
  <si>
    <t>七重塔</t>
    <rPh sb="0" eb="1">
      <t>ナナ</t>
    </rPh>
    <rPh sb="1" eb="2">
      <t>ジュウ</t>
    </rPh>
    <rPh sb="2" eb="3">
      <t>トウ</t>
    </rPh>
    <phoneticPr fontId="4"/>
  </si>
  <si>
    <t>舎利塔</t>
    <rPh sb="0" eb="3">
      <t>シャリトウ</t>
    </rPh>
    <phoneticPr fontId="4"/>
  </si>
  <si>
    <t>勅額門</t>
    <rPh sb="0" eb="1">
      <t>チョク</t>
    </rPh>
    <rPh sb="1" eb="2">
      <t>ガク</t>
    </rPh>
    <rPh sb="2" eb="3">
      <t>モン</t>
    </rPh>
    <phoneticPr fontId="4"/>
  </si>
  <si>
    <t>山門</t>
    <rPh sb="0" eb="1">
      <t>ヤマ</t>
    </rPh>
    <rPh sb="1" eb="2">
      <t>モン</t>
    </rPh>
    <phoneticPr fontId="4"/>
  </si>
  <si>
    <t>福原八幡宮本殿</t>
    <rPh sb="0" eb="2">
      <t>フクワラ</t>
    </rPh>
    <rPh sb="2" eb="5">
      <t>ハチマングウ</t>
    </rPh>
    <rPh sb="5" eb="7">
      <t>ホンデン</t>
    </rPh>
    <phoneticPr fontId="4"/>
  </si>
  <si>
    <t>薬師堂</t>
    <rPh sb="0" eb="3">
      <t>ヤクシドウ</t>
    </rPh>
    <phoneticPr fontId="4"/>
  </si>
  <si>
    <t>滝沢神社本殿</t>
    <rPh sb="0" eb="2">
      <t>タキザワ</t>
    </rPh>
    <rPh sb="2" eb="4">
      <t>ジンジャ</t>
    </rPh>
    <rPh sb="4" eb="6">
      <t>ホンデン</t>
    </rPh>
    <phoneticPr fontId="4"/>
  </si>
  <si>
    <t>大宮温泉神社の石灯籠</t>
  </si>
  <si>
    <t>大田原神社の手水盥</t>
  </si>
  <si>
    <t>額絵馬</t>
    <rPh sb="0" eb="1">
      <t>ガク</t>
    </rPh>
    <rPh sb="1" eb="3">
      <t>エマ</t>
    </rPh>
    <phoneticPr fontId="4"/>
  </si>
  <si>
    <t>天念仏</t>
    <rPh sb="0" eb="1">
      <t>テン</t>
    </rPh>
    <rPh sb="1" eb="3">
      <t>ネンブツ</t>
    </rPh>
    <phoneticPr fontId="4"/>
  </si>
  <si>
    <t>草刈唄</t>
    <rPh sb="0" eb="2">
      <t>クサカリ</t>
    </rPh>
    <rPh sb="2" eb="3">
      <t>ウタ</t>
    </rPh>
    <phoneticPr fontId="4"/>
  </si>
  <si>
    <t>獅子舞</t>
    <rPh sb="0" eb="3">
      <t>シシマイ</t>
    </rPh>
    <phoneticPr fontId="4"/>
  </si>
  <si>
    <t>太々神楽</t>
    <rPh sb="0" eb="1">
      <t>フト</t>
    </rPh>
    <rPh sb="2" eb="4">
      <t>カグラ</t>
    </rPh>
    <phoneticPr fontId="4"/>
  </si>
  <si>
    <t>餅つき唄</t>
    <rPh sb="0" eb="1">
      <t>モチ</t>
    </rPh>
    <rPh sb="3" eb="4">
      <t>ウタ</t>
    </rPh>
    <phoneticPr fontId="4"/>
  </si>
  <si>
    <t>大捻縄引</t>
    <rPh sb="0" eb="1">
      <t>ダイ</t>
    </rPh>
    <rPh sb="1" eb="2">
      <t>ネン</t>
    </rPh>
    <rPh sb="2" eb="3">
      <t>ナワ</t>
    </rPh>
    <rPh sb="3" eb="4">
      <t>ヒ</t>
    </rPh>
    <phoneticPr fontId="4"/>
  </si>
  <si>
    <t>温泉神社獅子舞</t>
    <rPh sb="0" eb="2">
      <t>オンセン</t>
    </rPh>
    <rPh sb="2" eb="4">
      <t>ジンジャ</t>
    </rPh>
    <rPh sb="4" eb="7">
      <t>シシマイ</t>
    </rPh>
    <phoneticPr fontId="4"/>
  </si>
  <si>
    <t>温泉神社太々神楽</t>
    <rPh sb="0" eb="2">
      <t>オンセン</t>
    </rPh>
    <rPh sb="2" eb="4">
      <t>ジンジャ</t>
    </rPh>
    <rPh sb="4" eb="5">
      <t>フト</t>
    </rPh>
    <rPh sb="6" eb="8">
      <t>カグラ</t>
    </rPh>
    <phoneticPr fontId="4"/>
  </si>
  <si>
    <t>天祭</t>
    <rPh sb="0" eb="1">
      <t>テン</t>
    </rPh>
    <rPh sb="1" eb="2">
      <t>マツ</t>
    </rPh>
    <phoneticPr fontId="4"/>
  </si>
  <si>
    <t>大田原の盆踊り唄</t>
    <rPh sb="0" eb="3">
      <t>オオタワラ</t>
    </rPh>
    <rPh sb="4" eb="6">
      <t>ボンオド</t>
    </rPh>
    <rPh sb="7" eb="8">
      <t>ウタ</t>
    </rPh>
    <phoneticPr fontId="4"/>
  </si>
  <si>
    <t>両郷磯上太々神楽</t>
    <rPh sb="0" eb="2">
      <t>リョウゴウ</t>
    </rPh>
    <rPh sb="2" eb="4">
      <t>イソガミ</t>
    </rPh>
    <rPh sb="4" eb="5">
      <t>フト</t>
    </rPh>
    <rPh sb="6" eb="8">
      <t>カグラ</t>
    </rPh>
    <phoneticPr fontId="4"/>
  </si>
  <si>
    <t>黒羽餅つき唄</t>
    <rPh sb="0" eb="2">
      <t>クロバネ</t>
    </rPh>
    <rPh sb="2" eb="3">
      <t>モチ</t>
    </rPh>
    <rPh sb="5" eb="6">
      <t>ウタ</t>
    </rPh>
    <phoneticPr fontId="4"/>
  </si>
  <si>
    <t>一里塚</t>
    <rPh sb="0" eb="3">
      <t>イチリヅカ</t>
    </rPh>
    <phoneticPr fontId="4"/>
  </si>
  <si>
    <t>湯坂遺跡</t>
    <rPh sb="0" eb="2">
      <t>ユサカ</t>
    </rPh>
    <rPh sb="2" eb="4">
      <t>イセキ</t>
    </rPh>
    <phoneticPr fontId="4"/>
  </si>
  <si>
    <t>大田原城跡</t>
    <rPh sb="0" eb="3">
      <t>オオタワラ</t>
    </rPh>
    <rPh sb="3" eb="5">
      <t>シロアト</t>
    </rPh>
    <phoneticPr fontId="4"/>
  </si>
  <si>
    <t>佐久山城跡</t>
    <rPh sb="0" eb="3">
      <t>サクヤマ</t>
    </rPh>
    <rPh sb="3" eb="5">
      <t>シロアト</t>
    </rPh>
    <phoneticPr fontId="4"/>
  </si>
  <si>
    <t>水口居館跡</t>
    <rPh sb="0" eb="2">
      <t>ミズグチ</t>
    </rPh>
    <rPh sb="2" eb="4">
      <t>キョカン</t>
    </rPh>
    <rPh sb="4" eb="5">
      <t>アト</t>
    </rPh>
    <phoneticPr fontId="4"/>
  </si>
  <si>
    <t>那須氏墓碑</t>
    <rPh sb="0" eb="2">
      <t>ナス</t>
    </rPh>
    <rPh sb="2" eb="3">
      <t>シ</t>
    </rPh>
    <rPh sb="3" eb="5">
      <t>ボヒ</t>
    </rPh>
    <phoneticPr fontId="4"/>
  </si>
  <si>
    <t>大田原氏墓所</t>
    <rPh sb="0" eb="3">
      <t>オオタワラ</t>
    </rPh>
    <rPh sb="3" eb="4">
      <t>シ</t>
    </rPh>
    <rPh sb="4" eb="6">
      <t>ボショ</t>
    </rPh>
    <phoneticPr fontId="4"/>
  </si>
  <si>
    <t>侍塚古墳群　１号墳</t>
    <rPh sb="0" eb="1">
      <t>サムライ</t>
    </rPh>
    <rPh sb="1" eb="2">
      <t>ツカ</t>
    </rPh>
    <rPh sb="2" eb="4">
      <t>コフン</t>
    </rPh>
    <rPh sb="4" eb="5">
      <t>グン</t>
    </rPh>
    <rPh sb="7" eb="8">
      <t>ゴウ</t>
    </rPh>
    <rPh sb="8" eb="9">
      <t>フン</t>
    </rPh>
    <phoneticPr fontId="4"/>
  </si>
  <si>
    <t>侍塚古墳群　２号墳</t>
    <rPh sb="0" eb="1">
      <t>サムライ</t>
    </rPh>
    <rPh sb="1" eb="2">
      <t>ツカ</t>
    </rPh>
    <rPh sb="2" eb="4">
      <t>コフン</t>
    </rPh>
    <rPh sb="4" eb="5">
      <t>グン</t>
    </rPh>
    <rPh sb="7" eb="8">
      <t>ゴウ</t>
    </rPh>
    <rPh sb="8" eb="9">
      <t>フン</t>
    </rPh>
    <phoneticPr fontId="4"/>
  </si>
  <si>
    <t>侍塚古墳群　３号墳</t>
    <rPh sb="0" eb="1">
      <t>サムライ</t>
    </rPh>
    <rPh sb="1" eb="2">
      <t>ツカ</t>
    </rPh>
    <rPh sb="2" eb="4">
      <t>コフン</t>
    </rPh>
    <rPh sb="4" eb="5">
      <t>グン</t>
    </rPh>
    <rPh sb="7" eb="8">
      <t>ゴウ</t>
    </rPh>
    <rPh sb="8" eb="9">
      <t>フン</t>
    </rPh>
    <phoneticPr fontId="4"/>
  </si>
  <si>
    <t>侍塚古墳群　４号墳</t>
    <rPh sb="0" eb="1">
      <t>サムライ</t>
    </rPh>
    <rPh sb="1" eb="2">
      <t>ツカ</t>
    </rPh>
    <rPh sb="2" eb="4">
      <t>コフン</t>
    </rPh>
    <rPh sb="4" eb="5">
      <t>グン</t>
    </rPh>
    <rPh sb="7" eb="8">
      <t>ゴウ</t>
    </rPh>
    <rPh sb="8" eb="9">
      <t>フン</t>
    </rPh>
    <phoneticPr fontId="4"/>
  </si>
  <si>
    <t>侍塚古墳群　５号墳</t>
    <rPh sb="0" eb="1">
      <t>サムライ</t>
    </rPh>
    <rPh sb="1" eb="2">
      <t>ツカ</t>
    </rPh>
    <rPh sb="2" eb="4">
      <t>コフン</t>
    </rPh>
    <rPh sb="4" eb="5">
      <t>グン</t>
    </rPh>
    <rPh sb="7" eb="8">
      <t>ゴウ</t>
    </rPh>
    <rPh sb="8" eb="9">
      <t>フン</t>
    </rPh>
    <phoneticPr fontId="4"/>
  </si>
  <si>
    <t>侍塚古墳群　６号墳</t>
    <rPh sb="0" eb="1">
      <t>サムライ</t>
    </rPh>
    <rPh sb="1" eb="2">
      <t>ツカ</t>
    </rPh>
    <rPh sb="2" eb="4">
      <t>コフン</t>
    </rPh>
    <rPh sb="4" eb="5">
      <t>グン</t>
    </rPh>
    <rPh sb="7" eb="8">
      <t>ゴウ</t>
    </rPh>
    <rPh sb="8" eb="9">
      <t>フン</t>
    </rPh>
    <phoneticPr fontId="4"/>
  </si>
  <si>
    <t>侍塚古墳群　７号墳</t>
    <rPh sb="0" eb="1">
      <t>サムライ</t>
    </rPh>
    <rPh sb="1" eb="2">
      <t>ツカ</t>
    </rPh>
    <rPh sb="2" eb="4">
      <t>コフン</t>
    </rPh>
    <rPh sb="4" eb="5">
      <t>グン</t>
    </rPh>
    <rPh sb="7" eb="8">
      <t>ゴウ</t>
    </rPh>
    <rPh sb="8" eb="9">
      <t>フン</t>
    </rPh>
    <phoneticPr fontId="4"/>
  </si>
  <si>
    <t>侍塚古墳群　８号墳</t>
    <rPh sb="0" eb="1">
      <t>サムライ</t>
    </rPh>
    <rPh sb="1" eb="2">
      <t>ツカ</t>
    </rPh>
    <rPh sb="2" eb="4">
      <t>コフン</t>
    </rPh>
    <rPh sb="4" eb="5">
      <t>グン</t>
    </rPh>
    <rPh sb="7" eb="8">
      <t>ゴウ</t>
    </rPh>
    <rPh sb="8" eb="9">
      <t>フン</t>
    </rPh>
    <phoneticPr fontId="4"/>
  </si>
  <si>
    <t>観音塚古墳</t>
    <rPh sb="0" eb="2">
      <t>カンノン</t>
    </rPh>
    <rPh sb="2" eb="3">
      <t>ツカ</t>
    </rPh>
    <rPh sb="3" eb="5">
      <t>コフン</t>
    </rPh>
    <phoneticPr fontId="4"/>
  </si>
  <si>
    <t>二ツ室塚古墳</t>
    <rPh sb="0" eb="1">
      <t>フタ</t>
    </rPh>
    <rPh sb="2" eb="3">
      <t>ムロ</t>
    </rPh>
    <rPh sb="3" eb="4">
      <t>ツカ</t>
    </rPh>
    <rPh sb="4" eb="6">
      <t>コフン</t>
    </rPh>
    <phoneticPr fontId="4"/>
  </si>
  <si>
    <t>薄葉</t>
    <rPh sb="0" eb="2">
      <t>ウスバ</t>
    </rPh>
    <phoneticPr fontId="4"/>
  </si>
  <si>
    <t>滝沢</t>
    <rPh sb="0" eb="2">
      <t>タキザワ</t>
    </rPh>
    <phoneticPr fontId="4"/>
  </si>
  <si>
    <t>花園</t>
    <rPh sb="0" eb="2">
      <t>ハナゾノ</t>
    </rPh>
    <phoneticPr fontId="4"/>
  </si>
  <si>
    <t>羽田八龍神社</t>
    <rPh sb="0" eb="2">
      <t>ハネダ</t>
    </rPh>
    <rPh sb="2" eb="3">
      <t>ハチ</t>
    </rPh>
    <rPh sb="3" eb="4">
      <t>リュウ</t>
    </rPh>
    <rPh sb="4" eb="6">
      <t>ジンジャ</t>
    </rPh>
    <phoneticPr fontId="4"/>
  </si>
  <si>
    <t>福原玄性寺</t>
    <rPh sb="0" eb="2">
      <t>フクワラ</t>
    </rPh>
    <rPh sb="2" eb="3">
      <t>ゲン</t>
    </rPh>
    <rPh sb="3" eb="4">
      <t>セイ</t>
    </rPh>
    <rPh sb="4" eb="5">
      <t>テラ</t>
    </rPh>
    <phoneticPr fontId="4"/>
  </si>
  <si>
    <t>両郷</t>
    <rPh sb="0" eb="2">
      <t>リョウゴウ</t>
    </rPh>
    <phoneticPr fontId="4"/>
  </si>
  <si>
    <t>北滝</t>
    <rPh sb="0" eb="1">
      <t>キタ</t>
    </rPh>
    <rPh sb="1" eb="2">
      <t>タキ</t>
    </rPh>
    <phoneticPr fontId="4"/>
  </si>
  <si>
    <t>中田原二本松</t>
    <rPh sb="0" eb="3">
      <t>ナカダワラ</t>
    </rPh>
    <rPh sb="3" eb="5">
      <t>ニホン</t>
    </rPh>
    <rPh sb="5" eb="6">
      <t>マツ</t>
    </rPh>
    <phoneticPr fontId="4"/>
  </si>
  <si>
    <t>北金丸湯坂</t>
    <rPh sb="0" eb="3">
      <t>キタカネマル</t>
    </rPh>
    <rPh sb="3" eb="5">
      <t>ユサカ</t>
    </rPh>
    <phoneticPr fontId="4"/>
  </si>
  <si>
    <t>親園湯殿山神社</t>
    <rPh sb="0" eb="2">
      <t>チカソノ</t>
    </rPh>
    <rPh sb="2" eb="4">
      <t>ユドノ</t>
    </rPh>
    <rPh sb="4" eb="5">
      <t>ヤマ</t>
    </rPh>
    <rPh sb="5" eb="7">
      <t>ジンジャ</t>
    </rPh>
    <phoneticPr fontId="4"/>
  </si>
  <si>
    <t>城山２丁目</t>
    <rPh sb="0" eb="2">
      <t>シロヤマ</t>
    </rPh>
    <rPh sb="3" eb="5">
      <t>チョウメ</t>
    </rPh>
    <phoneticPr fontId="4"/>
  </si>
  <si>
    <t>町島</t>
    <rPh sb="0" eb="2">
      <t>マチジマ</t>
    </rPh>
    <phoneticPr fontId="4"/>
  </si>
  <si>
    <t>中田原</t>
    <rPh sb="0" eb="3">
      <t>ナカダワラ</t>
    </rPh>
    <phoneticPr fontId="4"/>
  </si>
  <si>
    <t>狭原</t>
    <rPh sb="0" eb="1">
      <t>セマ</t>
    </rPh>
    <rPh sb="1" eb="2">
      <t>ハラ</t>
    </rPh>
    <phoneticPr fontId="4"/>
  </si>
  <si>
    <t>小船渡</t>
    <rPh sb="0" eb="3">
      <t>コブナト</t>
    </rPh>
    <phoneticPr fontId="4"/>
  </si>
  <si>
    <t>上薄葉区長</t>
    <rPh sb="0" eb="1">
      <t>ウエ</t>
    </rPh>
    <rPh sb="1" eb="3">
      <t>ウスバ</t>
    </rPh>
    <rPh sb="3" eb="5">
      <t>クチョウ</t>
    </rPh>
    <phoneticPr fontId="4"/>
  </si>
  <si>
    <t>常念寺</t>
    <rPh sb="0" eb="1">
      <t>ツネ</t>
    </rPh>
    <rPh sb="1" eb="2">
      <t>ネン</t>
    </rPh>
    <rPh sb="2" eb="3">
      <t>テラ</t>
    </rPh>
    <phoneticPr fontId="4"/>
  </si>
  <si>
    <t>鎮国社</t>
    <rPh sb="0" eb="1">
      <t>チン</t>
    </rPh>
    <rPh sb="1" eb="2">
      <t>クニ</t>
    </rPh>
    <rPh sb="2" eb="3">
      <t>シャ</t>
    </rPh>
    <phoneticPr fontId="4"/>
  </si>
  <si>
    <t>大雄寺</t>
    <rPh sb="0" eb="1">
      <t>ダイ</t>
    </rPh>
    <rPh sb="1" eb="2">
      <t>ユウ</t>
    </rPh>
    <rPh sb="2" eb="3">
      <t>テラ</t>
    </rPh>
    <phoneticPr fontId="4"/>
  </si>
  <si>
    <t>黒羽小学校</t>
    <rPh sb="0" eb="2">
      <t>クロバネ</t>
    </rPh>
    <rPh sb="2" eb="5">
      <t>ショウガッコウ</t>
    </rPh>
    <phoneticPr fontId="4"/>
  </si>
  <si>
    <t>実相院</t>
    <rPh sb="0" eb="1">
      <t>ジツ</t>
    </rPh>
    <rPh sb="1" eb="2">
      <t>ソウ</t>
    </rPh>
    <rPh sb="2" eb="3">
      <t>イン</t>
    </rPh>
    <phoneticPr fontId="4"/>
  </si>
  <si>
    <t>福原八幡宮</t>
    <rPh sb="0" eb="2">
      <t>フクワラ</t>
    </rPh>
    <rPh sb="2" eb="5">
      <t>ハチマングウ</t>
    </rPh>
    <phoneticPr fontId="4"/>
  </si>
  <si>
    <t>大田原神社</t>
    <rPh sb="0" eb="3">
      <t>オオタワラ</t>
    </rPh>
    <rPh sb="3" eb="5">
      <t>ジンジャ</t>
    </rPh>
    <phoneticPr fontId="4"/>
  </si>
  <si>
    <t>滝沢神社</t>
    <rPh sb="0" eb="2">
      <t>タキザワ</t>
    </rPh>
    <rPh sb="2" eb="4">
      <t>ジンジャ</t>
    </rPh>
    <phoneticPr fontId="4"/>
  </si>
  <si>
    <t>大宮温泉神社</t>
    <rPh sb="0" eb="2">
      <t>オオミヤ</t>
    </rPh>
    <rPh sb="2" eb="4">
      <t>オンセン</t>
    </rPh>
    <rPh sb="4" eb="6">
      <t>ジンジャ</t>
    </rPh>
    <phoneticPr fontId="4"/>
  </si>
  <si>
    <t>　永代々神楽保存会</t>
    <rPh sb="1" eb="4">
      <t>エイダイドウ</t>
    </rPh>
    <rPh sb="4" eb="6">
      <t>カグラ</t>
    </rPh>
    <rPh sb="6" eb="9">
      <t>ホゾンカイ</t>
    </rPh>
    <phoneticPr fontId="4"/>
  </si>
  <si>
    <t>天念仏保存会</t>
    <rPh sb="0" eb="1">
      <t>テン</t>
    </rPh>
    <rPh sb="1" eb="3">
      <t>ネンブツ</t>
    </rPh>
    <rPh sb="3" eb="6">
      <t>ホゾンカイ</t>
    </rPh>
    <phoneticPr fontId="4"/>
  </si>
  <si>
    <t>草刈唄保存会</t>
    <rPh sb="0" eb="2">
      <t>クサカリ</t>
    </rPh>
    <rPh sb="2" eb="3">
      <t>ウタ</t>
    </rPh>
    <rPh sb="3" eb="6">
      <t>ホゾンカイ</t>
    </rPh>
    <phoneticPr fontId="4"/>
  </si>
  <si>
    <t>那須神社獅子舞保存会</t>
    <rPh sb="0" eb="2">
      <t>ナス</t>
    </rPh>
    <rPh sb="2" eb="4">
      <t>ジンジャ</t>
    </rPh>
    <rPh sb="4" eb="7">
      <t>シシマイ</t>
    </rPh>
    <rPh sb="7" eb="10">
      <t>ホゾンカイ</t>
    </rPh>
    <phoneticPr fontId="4"/>
  </si>
  <si>
    <t>羽田太々神楽保存会</t>
    <rPh sb="0" eb="2">
      <t>ハネダ</t>
    </rPh>
    <rPh sb="2" eb="3">
      <t>フト</t>
    </rPh>
    <rPh sb="4" eb="6">
      <t>カグラ</t>
    </rPh>
    <rPh sb="6" eb="9">
      <t>ホゾンカイ</t>
    </rPh>
    <phoneticPr fontId="4"/>
  </si>
  <si>
    <t>福原餅つき唄保存会</t>
    <rPh sb="0" eb="2">
      <t>フクワラ</t>
    </rPh>
    <rPh sb="2" eb="3">
      <t>モチ</t>
    </rPh>
    <rPh sb="5" eb="6">
      <t>ウタ</t>
    </rPh>
    <rPh sb="6" eb="9">
      <t>ホゾンカイ</t>
    </rPh>
    <phoneticPr fontId="4"/>
  </si>
  <si>
    <t>佐良土地区</t>
    <rPh sb="0" eb="3">
      <t>サラド</t>
    </rPh>
    <rPh sb="3" eb="5">
      <t>チク</t>
    </rPh>
    <phoneticPr fontId="4"/>
  </si>
  <si>
    <t>久野又獅子舞保存会</t>
    <rPh sb="0" eb="3">
      <t>クノマタ</t>
    </rPh>
    <rPh sb="3" eb="6">
      <t>シシマイ</t>
    </rPh>
    <rPh sb="6" eb="9">
      <t>ホゾンカイ</t>
    </rPh>
    <phoneticPr fontId="4"/>
  </si>
  <si>
    <t>中野内太々神楽保存会</t>
    <rPh sb="0" eb="1">
      <t>ナカ</t>
    </rPh>
    <rPh sb="1" eb="2">
      <t>ノ</t>
    </rPh>
    <rPh sb="2" eb="3">
      <t>ウチ</t>
    </rPh>
    <rPh sb="3" eb="4">
      <t>フト</t>
    </rPh>
    <rPh sb="5" eb="7">
      <t>カグラ</t>
    </rPh>
    <rPh sb="7" eb="10">
      <t>ホゾンカイ</t>
    </rPh>
    <phoneticPr fontId="4"/>
  </si>
  <si>
    <t>羽田天祭保存会</t>
    <rPh sb="0" eb="2">
      <t>ハネダ</t>
    </rPh>
    <rPh sb="2" eb="3">
      <t>テン</t>
    </rPh>
    <rPh sb="3" eb="4">
      <t>マツ</t>
    </rPh>
    <rPh sb="4" eb="7">
      <t>ホゾンカイ</t>
    </rPh>
    <phoneticPr fontId="4"/>
  </si>
  <si>
    <t>大田原盆踊り唄保存会</t>
    <rPh sb="0" eb="3">
      <t>オオタワラ</t>
    </rPh>
    <rPh sb="3" eb="5">
      <t>ボンオド</t>
    </rPh>
    <rPh sb="6" eb="7">
      <t>ウタ</t>
    </rPh>
    <rPh sb="7" eb="10">
      <t>ホゾンカイ</t>
    </rPh>
    <phoneticPr fontId="4"/>
  </si>
  <si>
    <t>両郷磯上太々神楽保存会</t>
    <rPh sb="0" eb="2">
      <t>リョウゴウ</t>
    </rPh>
    <rPh sb="2" eb="4">
      <t>イソガミ</t>
    </rPh>
    <rPh sb="4" eb="5">
      <t>ブト</t>
    </rPh>
    <rPh sb="6" eb="8">
      <t>カグラ</t>
    </rPh>
    <rPh sb="8" eb="11">
      <t>ホゾンカイ</t>
    </rPh>
    <phoneticPr fontId="4"/>
  </si>
  <si>
    <t>黒羽餅つき唄保存会</t>
    <rPh sb="0" eb="2">
      <t>クロバネ</t>
    </rPh>
    <rPh sb="2" eb="3">
      <t>モチ</t>
    </rPh>
    <rPh sb="5" eb="6">
      <t>ウタ</t>
    </rPh>
    <rPh sb="6" eb="9">
      <t>ホゾンカイ</t>
    </rPh>
    <phoneticPr fontId="4"/>
  </si>
  <si>
    <t>親園北区</t>
    <rPh sb="0" eb="2">
      <t>チカソノ</t>
    </rPh>
    <rPh sb="2" eb="4">
      <t>キタク</t>
    </rPh>
    <phoneticPr fontId="4"/>
  </si>
  <si>
    <t>平林公民館</t>
    <rPh sb="0" eb="2">
      <t>ヒラバヤシ</t>
    </rPh>
    <rPh sb="2" eb="5">
      <t>コウミンカン</t>
    </rPh>
    <phoneticPr fontId="4"/>
  </si>
  <si>
    <t>玄性寺</t>
    <rPh sb="0" eb="1">
      <t>ゲン</t>
    </rPh>
    <rPh sb="1" eb="2">
      <t>セイ</t>
    </rPh>
    <rPh sb="2" eb="3">
      <t>テラ</t>
    </rPh>
    <phoneticPr fontId="4"/>
  </si>
  <si>
    <t>光真寺　他</t>
    <rPh sb="0" eb="1">
      <t>ヒカリ</t>
    </rPh>
    <rPh sb="1" eb="2">
      <t>マコト</t>
    </rPh>
    <rPh sb="2" eb="3">
      <t>テラ</t>
    </rPh>
    <rPh sb="4" eb="5">
      <t>ホカ</t>
    </rPh>
    <phoneticPr fontId="4"/>
  </si>
  <si>
    <t>蛭田富士山古墳</t>
    <rPh sb="0" eb="2">
      <t>ヒルタ</t>
    </rPh>
    <rPh sb="2" eb="4">
      <t>フジ</t>
    </rPh>
    <rPh sb="4" eb="5">
      <t>ヤマ</t>
    </rPh>
    <rPh sb="5" eb="7">
      <t>コフン</t>
    </rPh>
    <phoneticPr fontId="4"/>
  </si>
  <si>
    <t>岩舟台遺跡</t>
    <rPh sb="0" eb="1">
      <t>イワ</t>
    </rPh>
    <rPh sb="1" eb="2">
      <t>フネ</t>
    </rPh>
    <rPh sb="2" eb="3">
      <t>ダイ</t>
    </rPh>
    <rPh sb="3" eb="5">
      <t>イセキ</t>
    </rPh>
    <phoneticPr fontId="4"/>
  </si>
  <si>
    <t>片府田館跡</t>
    <rPh sb="0" eb="3">
      <t>カタフタ</t>
    </rPh>
    <rPh sb="3" eb="4">
      <t>カン</t>
    </rPh>
    <rPh sb="4" eb="5">
      <t>アト</t>
    </rPh>
    <phoneticPr fontId="4"/>
  </si>
  <si>
    <t>秀衡街道跡</t>
    <rPh sb="0" eb="1">
      <t>ヒデ</t>
    </rPh>
    <rPh sb="1" eb="2">
      <t>タイラ</t>
    </rPh>
    <rPh sb="2" eb="4">
      <t>カイドウ</t>
    </rPh>
    <rPh sb="4" eb="5">
      <t>アト</t>
    </rPh>
    <phoneticPr fontId="4"/>
  </si>
  <si>
    <t>木曽武元の墓所</t>
    <rPh sb="0" eb="2">
      <t>キソ</t>
    </rPh>
    <rPh sb="2" eb="3">
      <t>タケシ</t>
    </rPh>
    <rPh sb="3" eb="4">
      <t>モト</t>
    </rPh>
    <rPh sb="5" eb="7">
      <t>ハカドコロ</t>
    </rPh>
    <phoneticPr fontId="4"/>
  </si>
  <si>
    <t>小滝城跡</t>
    <rPh sb="0" eb="2">
      <t>コタキ</t>
    </rPh>
    <rPh sb="2" eb="4">
      <t>シロアト</t>
    </rPh>
    <phoneticPr fontId="4"/>
  </si>
  <si>
    <t>町初碑</t>
    <rPh sb="0" eb="1">
      <t>マチ</t>
    </rPh>
    <rPh sb="1" eb="2">
      <t>ハツ</t>
    </rPh>
    <rPh sb="2" eb="3">
      <t>ヒ</t>
    </rPh>
    <phoneticPr fontId="4"/>
  </si>
  <si>
    <t>大関家代々墓地</t>
    <rPh sb="0" eb="3">
      <t>オオゼキケ</t>
    </rPh>
    <rPh sb="3" eb="5">
      <t>ダイダイ</t>
    </rPh>
    <rPh sb="5" eb="7">
      <t>ボチ</t>
    </rPh>
    <phoneticPr fontId="4"/>
  </si>
  <si>
    <t>石井沢増次墓地</t>
    <rPh sb="0" eb="1">
      <t>イシ</t>
    </rPh>
    <rPh sb="1" eb="2">
      <t>イ</t>
    </rPh>
    <rPh sb="2" eb="3">
      <t>サワ</t>
    </rPh>
    <rPh sb="3" eb="4">
      <t>マス</t>
    </rPh>
    <rPh sb="4" eb="5">
      <t>ツギ</t>
    </rPh>
    <rPh sb="5" eb="7">
      <t>ボチ</t>
    </rPh>
    <phoneticPr fontId="4"/>
  </si>
  <si>
    <t>福原氏墓所</t>
    <rPh sb="0" eb="2">
      <t>フクワラ</t>
    </rPh>
    <rPh sb="2" eb="3">
      <t>シ</t>
    </rPh>
    <rPh sb="3" eb="5">
      <t>ボショ</t>
    </rPh>
    <phoneticPr fontId="4"/>
  </si>
  <si>
    <t>大塚古墳</t>
    <rPh sb="0" eb="2">
      <t>オオツカ</t>
    </rPh>
    <rPh sb="2" eb="4">
      <t>コフン</t>
    </rPh>
    <phoneticPr fontId="4"/>
  </si>
  <si>
    <t>銭室塚古墳</t>
    <rPh sb="0" eb="1">
      <t>ゼニ</t>
    </rPh>
    <rPh sb="1" eb="2">
      <t>ムロ</t>
    </rPh>
    <rPh sb="2" eb="3">
      <t>ツカ</t>
    </rPh>
    <rPh sb="3" eb="5">
      <t>コフン</t>
    </rPh>
    <phoneticPr fontId="4"/>
  </si>
  <si>
    <t>久保館跡</t>
    <rPh sb="0" eb="2">
      <t>クボ</t>
    </rPh>
    <rPh sb="2" eb="3">
      <t>カン</t>
    </rPh>
    <rPh sb="3" eb="4">
      <t>アト</t>
    </rPh>
    <phoneticPr fontId="4"/>
  </si>
  <si>
    <t>道標</t>
    <rPh sb="0" eb="2">
      <t>ミチシルベ</t>
    </rPh>
    <phoneticPr fontId="4"/>
  </si>
  <si>
    <t>鹿子畑翠桃墓地</t>
    <rPh sb="0" eb="3">
      <t>カゴハタ</t>
    </rPh>
    <rPh sb="3" eb="4">
      <t>ミドリ</t>
    </rPh>
    <rPh sb="4" eb="5">
      <t>モモ</t>
    </rPh>
    <rPh sb="5" eb="7">
      <t>ボチ</t>
    </rPh>
    <phoneticPr fontId="4"/>
  </si>
  <si>
    <t>黒羽城跡</t>
    <rPh sb="0" eb="2">
      <t>クロバネ</t>
    </rPh>
    <rPh sb="2" eb="4">
      <t>シロアト</t>
    </rPh>
    <phoneticPr fontId="4"/>
  </si>
  <si>
    <t>コウヤマキ</t>
  </si>
  <si>
    <t>実相院のボダイジュ</t>
    <rPh sb="0" eb="1">
      <t>ジツ</t>
    </rPh>
    <rPh sb="1" eb="2">
      <t>ソウ</t>
    </rPh>
    <rPh sb="2" eb="3">
      <t>イン</t>
    </rPh>
    <phoneticPr fontId="4"/>
  </si>
  <si>
    <t>西行桜</t>
    <rPh sb="0" eb="2">
      <t>サイギョウ</t>
    </rPh>
    <rPh sb="2" eb="3">
      <t>サクラ</t>
    </rPh>
    <phoneticPr fontId="4"/>
  </si>
  <si>
    <t>大かやの木</t>
    <rPh sb="0" eb="1">
      <t>ダイ</t>
    </rPh>
    <rPh sb="4" eb="5">
      <t>キ</t>
    </rPh>
    <phoneticPr fontId="4"/>
  </si>
  <si>
    <t>夏グミ</t>
    <rPh sb="0" eb="1">
      <t>ナツ</t>
    </rPh>
    <phoneticPr fontId="4"/>
  </si>
  <si>
    <t>下宮のカヤ</t>
    <rPh sb="0" eb="1">
      <t>シタ</t>
    </rPh>
    <rPh sb="1" eb="2">
      <t>ミヤ</t>
    </rPh>
    <phoneticPr fontId="4"/>
  </si>
  <si>
    <t>竹の内のカヤ</t>
    <rPh sb="0" eb="1">
      <t>タケ</t>
    </rPh>
    <rPh sb="2" eb="3">
      <t>ウチ</t>
    </rPh>
    <phoneticPr fontId="4"/>
  </si>
  <si>
    <t>南方のキャラ</t>
    <rPh sb="0" eb="2">
      <t>ナンポウ</t>
    </rPh>
    <phoneticPr fontId="4"/>
  </si>
  <si>
    <t>洲崎のイチイ</t>
    <rPh sb="0" eb="1">
      <t>シュウ</t>
    </rPh>
    <rPh sb="1" eb="2">
      <t>ザキ</t>
    </rPh>
    <phoneticPr fontId="4"/>
  </si>
  <si>
    <t>入小滝のヤマザクラ</t>
    <rPh sb="0" eb="1">
      <t>ニュウ</t>
    </rPh>
    <rPh sb="1" eb="3">
      <t>コタキ</t>
    </rPh>
    <phoneticPr fontId="4"/>
  </si>
  <si>
    <t>河原のゴヨウマツ</t>
    <rPh sb="0" eb="2">
      <t>カワラ</t>
    </rPh>
    <phoneticPr fontId="4"/>
  </si>
  <si>
    <t>青木のシダレザクラ</t>
    <rPh sb="0" eb="1">
      <t>アオ</t>
    </rPh>
    <rPh sb="1" eb="2">
      <t>キ</t>
    </rPh>
    <phoneticPr fontId="4"/>
  </si>
  <si>
    <t>浄居寺のシダレザクラ</t>
    <rPh sb="0" eb="1">
      <t>ジョウ</t>
    </rPh>
    <rPh sb="1" eb="2">
      <t>キョ</t>
    </rPh>
    <rPh sb="2" eb="3">
      <t>テラ</t>
    </rPh>
    <phoneticPr fontId="4"/>
  </si>
  <si>
    <t>法善寺のシダレザクラ</t>
    <rPh sb="0" eb="3">
      <t>ホウゼンジ</t>
    </rPh>
    <phoneticPr fontId="4"/>
  </si>
  <si>
    <t>須佐木のイモタネザクラ</t>
    <rPh sb="0" eb="3">
      <t>スサギ</t>
    </rPh>
    <phoneticPr fontId="4"/>
  </si>
  <si>
    <t>不動院のカヤ</t>
    <rPh sb="0" eb="2">
      <t>フドウ</t>
    </rPh>
    <rPh sb="2" eb="3">
      <t>イン</t>
    </rPh>
    <phoneticPr fontId="4"/>
  </si>
  <si>
    <t>二斗内のカヤ</t>
    <rPh sb="0" eb="1">
      <t>ニ</t>
    </rPh>
    <rPh sb="1" eb="2">
      <t>ト</t>
    </rPh>
    <rPh sb="2" eb="3">
      <t>ナイ</t>
    </rPh>
    <phoneticPr fontId="4"/>
  </si>
  <si>
    <t>ハクウンボク群生地</t>
    <rPh sb="6" eb="8">
      <t>グンセイ</t>
    </rPh>
    <rPh sb="8" eb="9">
      <t>チ</t>
    </rPh>
    <phoneticPr fontId="4"/>
  </si>
  <si>
    <t>ユズリハの木</t>
    <rPh sb="5" eb="6">
      <t>キ</t>
    </rPh>
    <phoneticPr fontId="4"/>
  </si>
  <si>
    <t>大塩のイチョウ</t>
    <rPh sb="0" eb="2">
      <t>オオシオ</t>
    </rPh>
    <phoneticPr fontId="4"/>
  </si>
  <si>
    <t>アカガシ群生地</t>
    <rPh sb="4" eb="6">
      <t>グンセイ</t>
    </rPh>
    <rPh sb="6" eb="7">
      <t>チ</t>
    </rPh>
    <phoneticPr fontId="4"/>
  </si>
  <si>
    <t>ヌマスギ群生地</t>
    <rPh sb="4" eb="6">
      <t>グンセイ</t>
    </rPh>
    <rPh sb="6" eb="7">
      <t>チ</t>
    </rPh>
    <phoneticPr fontId="4"/>
  </si>
  <si>
    <t>中野内温泉神社のスギ</t>
    <rPh sb="0" eb="3">
      <t>ナカノウチ</t>
    </rPh>
    <rPh sb="3" eb="5">
      <t>オンセン</t>
    </rPh>
    <rPh sb="5" eb="7">
      <t>ジンジャ</t>
    </rPh>
    <phoneticPr fontId="4"/>
  </si>
  <si>
    <t>鹿島神社のモミジ</t>
    <rPh sb="0" eb="2">
      <t>カシマ</t>
    </rPh>
    <rPh sb="2" eb="4">
      <t>ジンジャ</t>
    </rPh>
    <phoneticPr fontId="4"/>
  </si>
  <si>
    <t>蛭田</t>
    <rPh sb="0" eb="2">
      <t>ヒルタ</t>
    </rPh>
    <phoneticPr fontId="4"/>
  </si>
  <si>
    <t>小滝</t>
    <rPh sb="0" eb="2">
      <t>コタキ</t>
    </rPh>
    <phoneticPr fontId="4"/>
  </si>
  <si>
    <t>親園</t>
    <rPh sb="0" eb="2">
      <t>チカソノ</t>
    </rPh>
    <phoneticPr fontId="4"/>
  </si>
  <si>
    <t>寺宿</t>
    <rPh sb="0" eb="1">
      <t>テラ</t>
    </rPh>
    <rPh sb="1" eb="2">
      <t>シュク</t>
    </rPh>
    <phoneticPr fontId="4"/>
  </si>
  <si>
    <t>乙連沢</t>
    <rPh sb="0" eb="1">
      <t>オツ</t>
    </rPh>
    <rPh sb="1" eb="2">
      <t>レン</t>
    </rPh>
    <rPh sb="2" eb="3">
      <t>サワ</t>
    </rPh>
    <phoneticPr fontId="4"/>
  </si>
  <si>
    <t>市野沢　阿寒寺地川</t>
    <rPh sb="0" eb="3">
      <t>イチノサワ</t>
    </rPh>
    <rPh sb="4" eb="5">
      <t>ア</t>
    </rPh>
    <rPh sb="5" eb="6">
      <t>サム</t>
    </rPh>
    <rPh sb="6" eb="7">
      <t>テラ</t>
    </rPh>
    <rPh sb="7" eb="8">
      <t>チ</t>
    </rPh>
    <rPh sb="8" eb="9">
      <t>カワ</t>
    </rPh>
    <phoneticPr fontId="4"/>
  </si>
  <si>
    <t>薄葉高性寺境内</t>
    <rPh sb="0" eb="2">
      <t>ウスバ</t>
    </rPh>
    <rPh sb="2" eb="3">
      <t>コウ</t>
    </rPh>
    <rPh sb="3" eb="4">
      <t>セイ</t>
    </rPh>
    <rPh sb="4" eb="5">
      <t>テラ</t>
    </rPh>
    <rPh sb="5" eb="6">
      <t>キョウ</t>
    </rPh>
    <rPh sb="6" eb="7">
      <t>ナイ</t>
    </rPh>
    <phoneticPr fontId="4"/>
  </si>
  <si>
    <t>北金丸</t>
    <rPh sb="0" eb="3">
      <t>キタカネマル</t>
    </rPh>
    <phoneticPr fontId="4"/>
  </si>
  <si>
    <t>南方</t>
    <rPh sb="0" eb="2">
      <t>ナンポウ</t>
    </rPh>
    <phoneticPr fontId="4"/>
  </si>
  <si>
    <t>須佐木</t>
    <rPh sb="0" eb="3">
      <t>スサギ</t>
    </rPh>
    <phoneticPr fontId="4"/>
  </si>
  <si>
    <t>本町鶯谷公園内</t>
    <rPh sb="0" eb="2">
      <t>ホンチョウ</t>
    </rPh>
    <rPh sb="2" eb="3">
      <t>ウグイス</t>
    </rPh>
    <rPh sb="3" eb="4">
      <t>タニ</t>
    </rPh>
    <rPh sb="4" eb="6">
      <t>コウエン</t>
    </rPh>
    <rPh sb="6" eb="7">
      <t>ナイ</t>
    </rPh>
    <phoneticPr fontId="4"/>
  </si>
  <si>
    <t>本町成田山境内</t>
    <rPh sb="0" eb="2">
      <t>ホンチョウ</t>
    </rPh>
    <rPh sb="2" eb="4">
      <t>ナリタ</t>
    </rPh>
    <rPh sb="4" eb="5">
      <t>ヤマ</t>
    </rPh>
    <rPh sb="5" eb="7">
      <t>ケイダイ</t>
    </rPh>
    <phoneticPr fontId="4"/>
  </si>
  <si>
    <t>北野上</t>
    <rPh sb="0" eb="3">
      <t>キタノガミ</t>
    </rPh>
    <phoneticPr fontId="4"/>
  </si>
  <si>
    <t>滝岡</t>
    <rPh sb="0" eb="2">
      <t>タキオカ</t>
    </rPh>
    <phoneticPr fontId="4"/>
  </si>
  <si>
    <t>加治屋</t>
    <rPh sb="0" eb="3">
      <t>カジヤ</t>
    </rPh>
    <phoneticPr fontId="4"/>
  </si>
  <si>
    <t>蛭田地区</t>
    <rPh sb="0" eb="2">
      <t>ヒルタ</t>
    </rPh>
    <rPh sb="2" eb="4">
      <t>チク</t>
    </rPh>
    <phoneticPr fontId="4"/>
  </si>
  <si>
    <t>大田原市</t>
    <rPh sb="0" eb="3">
      <t>オオタワラ</t>
    </rPh>
    <rPh sb="3" eb="4">
      <t>シ</t>
    </rPh>
    <phoneticPr fontId="4"/>
  </si>
  <si>
    <t>銭室塚管理者</t>
    <rPh sb="0" eb="1">
      <t>ゼニ</t>
    </rPh>
    <rPh sb="1" eb="2">
      <t>ムロ</t>
    </rPh>
    <rPh sb="2" eb="3">
      <t>ツカ</t>
    </rPh>
    <rPh sb="3" eb="6">
      <t>カンリシャ</t>
    </rPh>
    <phoneticPr fontId="4"/>
  </si>
  <si>
    <t>小滝自治会</t>
    <rPh sb="0" eb="2">
      <t>コタキ</t>
    </rPh>
    <rPh sb="2" eb="5">
      <t>ジチカイ</t>
    </rPh>
    <phoneticPr fontId="4"/>
  </si>
  <si>
    <t>小滝区長</t>
    <rPh sb="0" eb="4">
      <t>コタキクチョウ</t>
    </rPh>
    <phoneticPr fontId="4"/>
  </si>
  <si>
    <t>市野沢区長</t>
    <rPh sb="0" eb="3">
      <t>イチノサワ</t>
    </rPh>
    <rPh sb="3" eb="5">
      <t>クチョウ</t>
    </rPh>
    <phoneticPr fontId="4"/>
  </si>
  <si>
    <t>高性寺</t>
    <rPh sb="0" eb="1">
      <t>コウ</t>
    </rPh>
    <rPh sb="1" eb="2">
      <t>セイ</t>
    </rPh>
    <rPh sb="2" eb="3">
      <t>テラ</t>
    </rPh>
    <phoneticPr fontId="4"/>
  </si>
  <si>
    <t>実取区長</t>
    <rPh sb="0" eb="2">
      <t>ミドリ</t>
    </rPh>
    <rPh sb="2" eb="4">
      <t>クチョウ</t>
    </rPh>
    <phoneticPr fontId="4"/>
  </si>
  <si>
    <t>南方共同墓地</t>
    <rPh sb="0" eb="2">
      <t>ナンポウ</t>
    </rPh>
    <rPh sb="2" eb="4">
      <t>キョウドウ</t>
    </rPh>
    <rPh sb="4" eb="6">
      <t>ボチ</t>
    </rPh>
    <phoneticPr fontId="4"/>
  </si>
  <si>
    <t>竜念寺</t>
    <rPh sb="0" eb="1">
      <t>リュウ</t>
    </rPh>
    <rPh sb="1" eb="2">
      <t>ネン</t>
    </rPh>
    <rPh sb="2" eb="3">
      <t>テラ</t>
    </rPh>
    <phoneticPr fontId="4"/>
  </si>
  <si>
    <t>法善寺</t>
    <rPh sb="0" eb="3">
      <t>ホウゼンジ</t>
    </rPh>
    <phoneticPr fontId="4"/>
  </si>
  <si>
    <t>不動院</t>
    <rPh sb="0" eb="2">
      <t>フドウ</t>
    </rPh>
    <rPh sb="2" eb="3">
      <t>イン</t>
    </rPh>
    <phoneticPr fontId="4"/>
  </si>
  <si>
    <t>成田山</t>
    <rPh sb="0" eb="2">
      <t>ナリタ</t>
    </rPh>
    <rPh sb="2" eb="3">
      <t>ヤマ</t>
    </rPh>
    <phoneticPr fontId="4"/>
  </si>
  <si>
    <t>鼻取り地蔵堂</t>
    <rPh sb="0" eb="1">
      <t>ハナ</t>
    </rPh>
    <rPh sb="1" eb="2">
      <t>ト</t>
    </rPh>
    <rPh sb="3" eb="6">
      <t>ジゾウドウ</t>
    </rPh>
    <phoneticPr fontId="4"/>
  </si>
  <si>
    <t>滝岡温泉神社</t>
    <rPh sb="0" eb="2">
      <t>タキオカ</t>
    </rPh>
    <rPh sb="2" eb="4">
      <t>オンセン</t>
    </rPh>
    <rPh sb="4" eb="6">
      <t>ジンジャ</t>
    </rPh>
    <phoneticPr fontId="4"/>
  </si>
  <si>
    <t>加治屋自治会</t>
    <rPh sb="0" eb="3">
      <t>カジヤ</t>
    </rPh>
    <rPh sb="3" eb="6">
      <t>ジチカイ</t>
    </rPh>
    <phoneticPr fontId="4"/>
  </si>
  <si>
    <t>温泉神社</t>
    <rPh sb="0" eb="2">
      <t>オンセン</t>
    </rPh>
    <rPh sb="2" eb="4">
      <t>ジンジャ</t>
    </rPh>
    <phoneticPr fontId="4"/>
  </si>
  <si>
    <t>鹿島神社</t>
    <rPh sb="0" eb="2">
      <t>カシマ</t>
    </rPh>
    <rPh sb="2" eb="4">
      <t>ジンジャ</t>
    </rPh>
    <phoneticPr fontId="4"/>
  </si>
  <si>
    <t>石器23点</t>
    <rPh sb="0" eb="2">
      <t>セッキ</t>
    </rPh>
    <rPh sb="4" eb="5">
      <t>テン</t>
    </rPh>
    <phoneticPr fontId="4"/>
  </si>
  <si>
    <t>旧黒羽藩主大関家蔵領地朱印状</t>
    <rPh sb="0" eb="1">
      <t>キュウ</t>
    </rPh>
    <rPh sb="1" eb="3">
      <t>クロバネ</t>
    </rPh>
    <rPh sb="3" eb="5">
      <t>ハンシュ</t>
    </rPh>
    <rPh sb="5" eb="7">
      <t>オオゼキ</t>
    </rPh>
    <rPh sb="7" eb="8">
      <t>ケ</t>
    </rPh>
    <rPh sb="8" eb="9">
      <t>ゾウ</t>
    </rPh>
    <rPh sb="9" eb="11">
      <t>リョウチ</t>
    </rPh>
    <rPh sb="11" eb="14">
      <t>シュインジョウ</t>
    </rPh>
    <phoneticPr fontId="4"/>
  </si>
  <si>
    <t>・旧黒羽藩主大関家蔵領地目録</t>
    <phoneticPr fontId="2"/>
  </si>
  <si>
    <t>絹本淡彩　広凌観瀾図</t>
    <rPh sb="0" eb="1">
      <t>キヌ</t>
    </rPh>
    <rPh sb="1" eb="2">
      <t>ホン</t>
    </rPh>
    <rPh sb="2" eb="3">
      <t>タン</t>
    </rPh>
    <rPh sb="3" eb="4">
      <t>イロドリ</t>
    </rPh>
    <rPh sb="5" eb="6">
      <t>ヒロシ</t>
    </rPh>
    <rPh sb="6" eb="7">
      <t>シノ</t>
    </rPh>
    <rPh sb="7" eb="8">
      <t>カン</t>
    </rPh>
    <rPh sb="8" eb="9">
      <t>ラン</t>
    </rPh>
    <rPh sb="9" eb="10">
      <t>ズ</t>
    </rPh>
    <phoneticPr fontId="4"/>
  </si>
  <si>
    <t>銅造　阿弥陀如来及び両脇侍像</t>
    <rPh sb="0" eb="1">
      <t>ドウ</t>
    </rPh>
    <rPh sb="1" eb="2">
      <t>ゾウ</t>
    </rPh>
    <rPh sb="3" eb="6">
      <t>アミダ</t>
    </rPh>
    <rPh sb="6" eb="8">
      <t>ニョライ</t>
    </rPh>
    <rPh sb="8" eb="9">
      <t>オヨ</t>
    </rPh>
    <rPh sb="10" eb="12">
      <t>リョウワキ</t>
    </rPh>
    <rPh sb="12" eb="13">
      <t>サムライ</t>
    </rPh>
    <rPh sb="13" eb="14">
      <t>ゾウ</t>
    </rPh>
    <phoneticPr fontId="4"/>
  </si>
  <si>
    <t>太刀　銘　一</t>
    <rPh sb="0" eb="1">
      <t>タ</t>
    </rPh>
    <rPh sb="1" eb="2">
      <t>カタナ</t>
    </rPh>
    <rPh sb="3" eb="4">
      <t>メイ</t>
    </rPh>
    <rPh sb="5" eb="6">
      <t>イチ</t>
    </rPh>
    <phoneticPr fontId="4"/>
  </si>
  <si>
    <t>わきざし　銘　源真守造之</t>
    <rPh sb="5" eb="6">
      <t>メイ</t>
    </rPh>
    <rPh sb="7" eb="8">
      <t>ゲン</t>
    </rPh>
    <rPh sb="8" eb="9">
      <t>マコト</t>
    </rPh>
    <rPh sb="9" eb="10">
      <t>マモ</t>
    </rPh>
    <rPh sb="10" eb="11">
      <t>ゾウ</t>
    </rPh>
    <rPh sb="11" eb="12">
      <t>コレ</t>
    </rPh>
    <phoneticPr fontId="4"/>
  </si>
  <si>
    <t>乗化亭奇方</t>
    <rPh sb="0" eb="1">
      <t>ノ</t>
    </rPh>
    <rPh sb="1" eb="2">
      <t>カ</t>
    </rPh>
    <rPh sb="2" eb="3">
      <t>テイ</t>
    </rPh>
    <rPh sb="3" eb="4">
      <t>キ</t>
    </rPh>
    <rPh sb="4" eb="5">
      <t>カタ</t>
    </rPh>
    <phoneticPr fontId="4"/>
  </si>
  <si>
    <t>宝暦年中政事改正考草按</t>
    <rPh sb="0" eb="1">
      <t>タカラ</t>
    </rPh>
    <rPh sb="1" eb="2">
      <t>レキ</t>
    </rPh>
    <rPh sb="2" eb="4">
      <t>ネンジュウ</t>
    </rPh>
    <rPh sb="4" eb="6">
      <t>セイジ</t>
    </rPh>
    <rPh sb="6" eb="8">
      <t>カイセイ</t>
    </rPh>
    <rPh sb="8" eb="9">
      <t>カンガ</t>
    </rPh>
    <rPh sb="9" eb="10">
      <t>クサ</t>
    </rPh>
    <rPh sb="10" eb="11">
      <t>アン</t>
    </rPh>
    <phoneticPr fontId="4"/>
  </si>
  <si>
    <t>紺紙金泥大般若波羅密多経</t>
    <rPh sb="0" eb="1">
      <t>コン</t>
    </rPh>
    <rPh sb="1" eb="2">
      <t>カミ</t>
    </rPh>
    <rPh sb="2" eb="3">
      <t>キン</t>
    </rPh>
    <rPh sb="3" eb="4">
      <t>ドロ</t>
    </rPh>
    <rPh sb="4" eb="5">
      <t>ダイ</t>
    </rPh>
    <rPh sb="5" eb="7">
      <t>ハンニャ</t>
    </rPh>
    <rPh sb="7" eb="9">
      <t>ハラ</t>
    </rPh>
    <rPh sb="9" eb="10">
      <t>ミツ</t>
    </rPh>
    <rPh sb="10" eb="11">
      <t>オオ</t>
    </rPh>
    <rPh sb="11" eb="12">
      <t>ケイ</t>
    </rPh>
    <phoneticPr fontId="4"/>
  </si>
  <si>
    <t>大雄寺経蔵　附　輪蔵</t>
    <rPh sb="0" eb="1">
      <t>ダイ</t>
    </rPh>
    <rPh sb="1" eb="2">
      <t>ユウ</t>
    </rPh>
    <rPh sb="2" eb="3">
      <t>テラ</t>
    </rPh>
    <rPh sb="3" eb="4">
      <t>ケイ</t>
    </rPh>
    <rPh sb="4" eb="5">
      <t>クラ</t>
    </rPh>
    <rPh sb="6" eb="7">
      <t>ツ</t>
    </rPh>
    <rPh sb="8" eb="9">
      <t>ワ</t>
    </rPh>
    <rPh sb="9" eb="10">
      <t>クラ</t>
    </rPh>
    <phoneticPr fontId="4"/>
  </si>
  <si>
    <t>湯泉神社の社叢</t>
    <rPh sb="0" eb="1">
      <t>ユ</t>
    </rPh>
    <rPh sb="1" eb="2">
      <t>イズミ</t>
    </rPh>
    <rPh sb="2" eb="4">
      <t>ジンジャ</t>
    </rPh>
    <rPh sb="5" eb="6">
      <t>シャ</t>
    </rPh>
    <rPh sb="6" eb="7">
      <t>クサムラ</t>
    </rPh>
    <phoneticPr fontId="4"/>
  </si>
  <si>
    <t>湯泉神社</t>
    <rPh sb="0" eb="1">
      <t>ユ</t>
    </rPh>
    <rPh sb="1" eb="2">
      <t>イズミ</t>
    </rPh>
    <rPh sb="2" eb="4">
      <t>ジンジャ</t>
    </rPh>
    <phoneticPr fontId="4"/>
  </si>
  <si>
    <t>木造　御前立千手観音菩薩坐像附棟札</t>
    <rPh sb="0" eb="2">
      <t>モクゾウ</t>
    </rPh>
    <rPh sb="3" eb="4">
      <t>オ</t>
    </rPh>
    <rPh sb="4" eb="5">
      <t>マエ</t>
    </rPh>
    <rPh sb="5" eb="6">
      <t>タ</t>
    </rPh>
    <rPh sb="6" eb="10">
      <t>センジュカンノン</t>
    </rPh>
    <rPh sb="10" eb="12">
      <t>ボサツ</t>
    </rPh>
    <rPh sb="12" eb="14">
      <t>ザゾウ</t>
    </rPh>
    <rPh sb="14" eb="15">
      <t>ツ</t>
    </rPh>
    <rPh sb="15" eb="16">
      <t>トウ</t>
    </rPh>
    <rPh sb="16" eb="17">
      <t>フダ</t>
    </rPh>
    <phoneticPr fontId="4"/>
  </si>
  <si>
    <t>雲巌寺山門</t>
    <rPh sb="0" eb="1">
      <t>クモ</t>
    </rPh>
    <rPh sb="1" eb="2">
      <t>イワ</t>
    </rPh>
    <rPh sb="2" eb="3">
      <t>テラ</t>
    </rPh>
    <rPh sb="3" eb="4">
      <t>ヤマ</t>
    </rPh>
    <rPh sb="4" eb="5">
      <t>モン</t>
    </rPh>
    <phoneticPr fontId="4"/>
  </si>
  <si>
    <t>蒲盧碑及び蒲盧碑原文</t>
    <rPh sb="0" eb="1">
      <t>カマ</t>
    </rPh>
    <rPh sb="1" eb="2">
      <t>ロ</t>
    </rPh>
    <rPh sb="2" eb="3">
      <t>ヒ</t>
    </rPh>
    <rPh sb="3" eb="4">
      <t>オヨ</t>
    </rPh>
    <rPh sb="5" eb="6">
      <t>カマ</t>
    </rPh>
    <rPh sb="6" eb="7">
      <t>ロ</t>
    </rPh>
    <rPh sb="7" eb="8">
      <t>ヒ</t>
    </rPh>
    <rPh sb="8" eb="10">
      <t>ゲンブン</t>
    </rPh>
    <phoneticPr fontId="4"/>
  </si>
  <si>
    <t>佐良土館跡</t>
    <rPh sb="0" eb="3">
      <t>サラド</t>
    </rPh>
    <rPh sb="3" eb="4">
      <t>カン</t>
    </rPh>
    <rPh sb="4" eb="5">
      <t>アト</t>
    </rPh>
    <phoneticPr fontId="4"/>
  </si>
  <si>
    <t>真里谷清雲の墓所</t>
    <rPh sb="0" eb="3">
      <t>マリヤ</t>
    </rPh>
    <rPh sb="2" eb="3">
      <t>タニ</t>
    </rPh>
    <rPh sb="3" eb="5">
      <t>セイウン</t>
    </rPh>
    <rPh sb="6" eb="7">
      <t>ハカ</t>
    </rPh>
    <rPh sb="7" eb="8">
      <t>ドコロ</t>
    </rPh>
    <phoneticPr fontId="4"/>
  </si>
  <si>
    <t>光厳寺高増墓地</t>
    <rPh sb="0" eb="1">
      <t>ヒカリ</t>
    </rPh>
    <rPh sb="1" eb="2">
      <t>ゲン</t>
    </rPh>
    <rPh sb="2" eb="3">
      <t>テラ</t>
    </rPh>
    <rPh sb="3" eb="5">
      <t>タカマス</t>
    </rPh>
    <rPh sb="5" eb="7">
      <t>ボチ</t>
    </rPh>
    <phoneticPr fontId="4"/>
  </si>
  <si>
    <t>糸魚生息河川　おかんじち川</t>
    <rPh sb="0" eb="1">
      <t>イト</t>
    </rPh>
    <rPh sb="1" eb="2">
      <t>ウオ</t>
    </rPh>
    <rPh sb="2" eb="4">
      <t>セイソク</t>
    </rPh>
    <rPh sb="4" eb="6">
      <t>カセン</t>
    </rPh>
    <rPh sb="12" eb="13">
      <t>カワ</t>
    </rPh>
    <phoneticPr fontId="4"/>
  </si>
  <si>
    <t>実取安波原地蔵境内</t>
    <rPh sb="0" eb="2">
      <t>ミドリ</t>
    </rPh>
    <rPh sb="2" eb="3">
      <t>アン</t>
    </rPh>
    <rPh sb="3" eb="4">
      <t>ナミ</t>
    </rPh>
    <rPh sb="4" eb="5">
      <t>ハラ</t>
    </rPh>
    <rPh sb="5" eb="7">
      <t>ジゾウ</t>
    </rPh>
    <rPh sb="7" eb="9">
      <t>ケイダイ</t>
    </rPh>
    <phoneticPr fontId="4"/>
  </si>
  <si>
    <t>ザゼン草群生地</t>
    <rPh sb="3" eb="4">
      <t>クサ</t>
    </rPh>
    <rPh sb="4" eb="6">
      <t>グンセイ</t>
    </rPh>
    <rPh sb="6" eb="7">
      <t>チ</t>
    </rPh>
    <phoneticPr fontId="4"/>
  </si>
  <si>
    <t>雲巌寺のスギ</t>
    <rPh sb="0" eb="1">
      <t>ウン</t>
    </rPh>
    <rPh sb="1" eb="2">
      <t>ガン</t>
    </rPh>
    <rPh sb="2" eb="3">
      <t>ジ</t>
    </rPh>
    <phoneticPr fontId="4"/>
  </si>
  <si>
    <t>平成24年度
(2012)</t>
    <rPh sb="0" eb="2">
      <t>ヘイセイ</t>
    </rPh>
    <rPh sb="4" eb="6">
      <t>ネンド</t>
    </rPh>
    <phoneticPr fontId="2"/>
  </si>
  <si>
    <t>視察見学</t>
    <rPh sb="0" eb="2">
      <t>シサツ</t>
    </rPh>
    <rPh sb="2" eb="4">
      <t>ケンガク</t>
    </rPh>
    <phoneticPr fontId="2"/>
  </si>
  <si>
    <t>就労自立
給付金</t>
    <rPh sb="0" eb="2">
      <t>シュウロウ</t>
    </rPh>
    <rPh sb="2" eb="4">
      <t>ジリツ</t>
    </rPh>
    <rPh sb="5" eb="8">
      <t>キュウフキン</t>
    </rPh>
    <phoneticPr fontId="2"/>
  </si>
  <si>
    <t>単位：円、％</t>
    <rPh sb="3" eb="4">
      <t>エン</t>
    </rPh>
    <phoneticPr fontId="2"/>
  </si>
  <si>
    <t>-</t>
    <phoneticPr fontId="2"/>
  </si>
  <si>
    <t>-</t>
    <phoneticPr fontId="2"/>
  </si>
  <si>
    <t>単位：世帯、人、千円</t>
    <phoneticPr fontId="2"/>
  </si>
  <si>
    <t>訪問看護</t>
    <rPh sb="0" eb="2">
      <t>ホウモン</t>
    </rPh>
    <rPh sb="2" eb="4">
      <t>カンゴ</t>
    </rPh>
    <phoneticPr fontId="2"/>
  </si>
  <si>
    <t>高額介護合算療養費</t>
    <rPh sb="0" eb="2">
      <t>コウガク</t>
    </rPh>
    <rPh sb="2" eb="4">
      <t>カイゴ</t>
    </rPh>
    <rPh sb="4" eb="6">
      <t>ガッサン</t>
    </rPh>
    <rPh sb="6" eb="9">
      <t>リョウヨウヒ</t>
    </rPh>
    <phoneticPr fontId="2"/>
  </si>
  <si>
    <t>25年度</t>
    <rPh sb="2" eb="3">
      <t>ネン</t>
    </rPh>
    <phoneticPr fontId="2"/>
  </si>
  <si>
    <t>26年度</t>
    <rPh sb="2" eb="3">
      <t>ネン</t>
    </rPh>
    <phoneticPr fontId="2"/>
  </si>
  <si>
    <t>27年度</t>
    <rPh sb="2" eb="3">
      <t>ネン</t>
    </rPh>
    <phoneticPr fontId="2"/>
  </si>
  <si>
    <t>28年度</t>
    <rPh sb="2" eb="3">
      <t>ネン</t>
    </rPh>
    <phoneticPr fontId="2"/>
  </si>
  <si>
    <t>単位：人、千円、％</t>
    <phoneticPr fontId="2"/>
  </si>
  <si>
    <t>第３号
被保険者</t>
    <phoneticPr fontId="2"/>
  </si>
  <si>
    <t>資料：国保年金課</t>
    <phoneticPr fontId="2"/>
  </si>
  <si>
    <t>単位：人、千円</t>
    <phoneticPr fontId="2"/>
  </si>
  <si>
    <t>資料：国保年金課</t>
    <phoneticPr fontId="2"/>
  </si>
  <si>
    <t>単位：人、％</t>
    <rPh sb="0" eb="2">
      <t>タンイ</t>
    </rPh>
    <rPh sb="3" eb="4">
      <t>ニン</t>
    </rPh>
    <phoneticPr fontId="2"/>
  </si>
  <si>
    <t>25年度</t>
    <rPh sb="2" eb="4">
      <t>ネンド</t>
    </rPh>
    <phoneticPr fontId="2"/>
  </si>
  <si>
    <t>26年度</t>
    <rPh sb="2" eb="4">
      <t>ネンド</t>
    </rPh>
    <phoneticPr fontId="2"/>
  </si>
  <si>
    <t>27年度</t>
    <rPh sb="2" eb="4">
      <t>ネンド</t>
    </rPh>
    <phoneticPr fontId="2"/>
  </si>
  <si>
    <t>28年度</t>
    <rPh sb="2" eb="4">
      <t>ネンド</t>
    </rPh>
    <phoneticPr fontId="2"/>
  </si>
  <si>
    <t>備考</t>
    <rPh sb="0" eb="2">
      <t>ビコウ</t>
    </rPh>
    <phoneticPr fontId="2"/>
  </si>
  <si>
    <t>定　　　期　　　接　　　種</t>
    <rPh sb="0" eb="1">
      <t>サダム</t>
    </rPh>
    <rPh sb="4" eb="5">
      <t>キ</t>
    </rPh>
    <rPh sb="8" eb="9">
      <t>セッ</t>
    </rPh>
    <rPh sb="12" eb="13">
      <t>シュ</t>
    </rPh>
    <phoneticPr fontId="2"/>
  </si>
  <si>
    <t>生ポリオ</t>
    <rPh sb="0" eb="1">
      <t>ナマ</t>
    </rPh>
    <phoneticPr fontId="2"/>
  </si>
  <si>
    <t>不活化ポリオ</t>
    <rPh sb="0" eb="1">
      <t>フ</t>
    </rPh>
    <rPh sb="1" eb="3">
      <t>カツカ</t>
    </rPh>
    <phoneticPr fontId="2"/>
  </si>
  <si>
    <t>ジフテリア・百日せき</t>
    <rPh sb="6" eb="8">
      <t>ヒャクニチ</t>
    </rPh>
    <phoneticPr fontId="2"/>
  </si>
  <si>
    <t>平成28年7月終了</t>
    <rPh sb="0" eb="2">
      <t>ヘイセイ</t>
    </rPh>
    <rPh sb="4" eb="5">
      <t>ネン</t>
    </rPh>
    <rPh sb="6" eb="7">
      <t>ガツ</t>
    </rPh>
    <rPh sb="7" eb="9">
      <t>シュウリョウ</t>
    </rPh>
    <phoneticPr fontId="2"/>
  </si>
  <si>
    <t>破傷風</t>
    <rPh sb="0" eb="3">
      <t>ハショウフウ</t>
    </rPh>
    <phoneticPr fontId="2"/>
  </si>
  <si>
    <t>ポリオ・破傷風</t>
    <rPh sb="4" eb="7">
      <t>ハショウフウ</t>
    </rPh>
    <phoneticPr fontId="2"/>
  </si>
  <si>
    <t>ジフテリア・破傷風</t>
    <rPh sb="6" eb="9">
      <t>ハショウフウ</t>
    </rPh>
    <phoneticPr fontId="2"/>
  </si>
  <si>
    <t>麻しん
風しん</t>
    <rPh sb="0" eb="1">
      <t>マ</t>
    </rPh>
    <rPh sb="4" eb="5">
      <t>フウ</t>
    </rPh>
    <phoneticPr fontId="2"/>
  </si>
  <si>
    <t>麻しん排除計画に基づくＨ20年度～Ｈ24年度までの経過措置</t>
    <rPh sb="0" eb="1">
      <t>マ</t>
    </rPh>
    <rPh sb="3" eb="5">
      <t>ハイジョ</t>
    </rPh>
    <rPh sb="5" eb="7">
      <t>ケイカク</t>
    </rPh>
    <rPh sb="8" eb="9">
      <t>モト</t>
    </rPh>
    <rPh sb="14" eb="16">
      <t>ネンド</t>
    </rPh>
    <rPh sb="20" eb="22">
      <t>ネンド</t>
    </rPh>
    <rPh sb="25" eb="27">
      <t>ケイカ</t>
    </rPh>
    <rPh sb="27" eb="29">
      <t>ソチ</t>
    </rPh>
    <phoneticPr fontId="2"/>
  </si>
  <si>
    <t>平成23年再開により特例措置あり</t>
    <rPh sb="0" eb="2">
      <t>ヘイセイ</t>
    </rPh>
    <rPh sb="4" eb="5">
      <t>ネン</t>
    </rPh>
    <rPh sb="5" eb="7">
      <t>サイカイ</t>
    </rPh>
    <rPh sb="10" eb="12">
      <t>トクレイ</t>
    </rPh>
    <rPh sb="12" eb="14">
      <t>ソチ</t>
    </rPh>
    <phoneticPr fontId="2"/>
  </si>
  <si>
    <t xml:space="preserve">平成25年度からは定期接種となる。
ヒトパピローマウイルス感染症は平成25年6月から接種勧奨中止
</t>
    <rPh sb="0" eb="2">
      <t>ヘイセイ</t>
    </rPh>
    <rPh sb="4" eb="6">
      <t>ネンド</t>
    </rPh>
    <rPh sb="9" eb="11">
      <t>テイキ</t>
    </rPh>
    <rPh sb="11" eb="13">
      <t>セッシュ</t>
    </rPh>
    <rPh sb="29" eb="32">
      <t>カンセンショウ</t>
    </rPh>
    <rPh sb="33" eb="35">
      <t>ヘイセイ</t>
    </rPh>
    <rPh sb="37" eb="38">
      <t>ネン</t>
    </rPh>
    <rPh sb="39" eb="40">
      <t>ガツ</t>
    </rPh>
    <rPh sb="42" eb="44">
      <t>セッシュ</t>
    </rPh>
    <rPh sb="44" eb="46">
      <t>カンショウ</t>
    </rPh>
    <rPh sb="46" eb="48">
      <t>チュウシ</t>
    </rPh>
    <phoneticPr fontId="2"/>
  </si>
  <si>
    <t>小児の肺炎球菌感染症</t>
    <rPh sb="0" eb="2">
      <t>ショウニ</t>
    </rPh>
    <rPh sb="3" eb="5">
      <t>ハイエン</t>
    </rPh>
    <rPh sb="5" eb="7">
      <t>キュウキン</t>
    </rPh>
    <rPh sb="7" eb="10">
      <t>カンセンショウ</t>
    </rPh>
    <phoneticPr fontId="2"/>
  </si>
  <si>
    <t>水痘</t>
    <rPh sb="0" eb="2">
      <t>スイトウ</t>
    </rPh>
    <phoneticPr fontId="2"/>
  </si>
  <si>
    <t>B型肝炎</t>
    <rPh sb="1" eb="2">
      <t>ガタ</t>
    </rPh>
    <rPh sb="2" eb="4">
      <t>カンエン</t>
    </rPh>
    <phoneticPr fontId="2"/>
  </si>
  <si>
    <t>高齢者の肺炎球菌感染症</t>
    <rPh sb="0" eb="3">
      <t>コウレイシャ</t>
    </rPh>
    <rPh sb="4" eb="6">
      <t>ハイエン</t>
    </rPh>
    <rPh sb="6" eb="8">
      <t>キュウキン</t>
    </rPh>
    <rPh sb="8" eb="11">
      <t>カンセンショウ</t>
    </rPh>
    <phoneticPr fontId="2"/>
  </si>
  <si>
    <t>法　　定　　外　　接　　種</t>
    <rPh sb="0" eb="1">
      <t>ホウ</t>
    </rPh>
    <rPh sb="3" eb="4">
      <t>サダム</t>
    </rPh>
    <rPh sb="6" eb="7">
      <t>ガイ</t>
    </rPh>
    <rPh sb="9" eb="10">
      <t>セッ</t>
    </rPh>
    <rPh sb="12" eb="13">
      <t>シュ</t>
    </rPh>
    <phoneticPr fontId="2"/>
  </si>
  <si>
    <t>Ｂ型肝炎</t>
    <rPh sb="1" eb="2">
      <t>ガタ</t>
    </rPh>
    <rPh sb="2" eb="4">
      <t>カンエン</t>
    </rPh>
    <phoneticPr fontId="2"/>
  </si>
  <si>
    <t>風しん</t>
    <rPh sb="0" eb="1">
      <t>フウ</t>
    </rPh>
    <phoneticPr fontId="2"/>
  </si>
  <si>
    <t>小児の肺炎球菌</t>
    <rPh sb="0" eb="2">
      <t>ショウニ</t>
    </rPh>
    <rPh sb="3" eb="5">
      <t>ハイエン</t>
    </rPh>
    <rPh sb="5" eb="7">
      <t>キュウキン</t>
    </rPh>
    <phoneticPr fontId="2"/>
  </si>
  <si>
    <t>資料：健康政策課</t>
    <rPh sb="0" eb="2">
      <t>シリョウ</t>
    </rPh>
    <rPh sb="3" eb="5">
      <t>ケンコウ</t>
    </rPh>
    <rPh sb="5" eb="7">
      <t>セイサク</t>
    </rPh>
    <rPh sb="7" eb="8">
      <t>カ</t>
    </rPh>
    <phoneticPr fontId="2"/>
  </si>
  <si>
    <t>ＢＣＧ</t>
    <phoneticPr fontId="2"/>
  </si>
  <si>
    <t>ヒブ</t>
    <phoneticPr fontId="2"/>
  </si>
  <si>
    <t>-</t>
    <phoneticPr fontId="2"/>
  </si>
  <si>
    <t>インフルエンザ</t>
    <phoneticPr fontId="2"/>
  </si>
  <si>
    <t>おたふくかぜ</t>
    <phoneticPr fontId="2"/>
  </si>
  <si>
    <t xml:space="preserve">ヒトパピローマウイルス感染症
</t>
    <phoneticPr fontId="2"/>
  </si>
  <si>
    <t>資料：健康政策課、国保年金課</t>
    <rPh sb="9" eb="11">
      <t>コクホ</t>
    </rPh>
    <rPh sb="11" eb="13">
      <t>ネンキン</t>
    </rPh>
    <rPh sb="13" eb="14">
      <t>カ</t>
    </rPh>
    <phoneticPr fontId="2"/>
  </si>
  <si>
    <t>平成25年度</t>
    <rPh sb="0" eb="2">
      <t>ヘイセイ</t>
    </rPh>
    <rPh sb="4" eb="6">
      <t>ネンド</t>
    </rPh>
    <phoneticPr fontId="4"/>
  </si>
  <si>
    <t>平成26年度</t>
    <rPh sb="0" eb="2">
      <t>ヘイセイ</t>
    </rPh>
    <rPh sb="4" eb="6">
      <t>ネンド</t>
    </rPh>
    <phoneticPr fontId="4"/>
  </si>
  <si>
    <t>平成27年度</t>
    <rPh sb="0" eb="2">
      <t>ヘイセイ</t>
    </rPh>
    <rPh sb="4" eb="6">
      <t>ネンド</t>
    </rPh>
    <phoneticPr fontId="4"/>
  </si>
  <si>
    <t>平成28年度</t>
    <rPh sb="0" eb="2">
      <t>ヘイセイ</t>
    </rPh>
    <rPh sb="4" eb="6">
      <t>ネンド</t>
    </rPh>
    <phoneticPr fontId="4"/>
  </si>
  <si>
    <t>胃がんハイリスク検診</t>
    <rPh sb="0" eb="1">
      <t>イ</t>
    </rPh>
    <rPh sb="8" eb="10">
      <t>ケンシン</t>
    </rPh>
    <phoneticPr fontId="2"/>
  </si>
  <si>
    <t>骨粗しょう症健診</t>
    <rPh sb="0" eb="6">
      <t>コツソショウショウ</t>
    </rPh>
    <rPh sb="6" eb="8">
      <t>ケンシン</t>
    </rPh>
    <phoneticPr fontId="2"/>
  </si>
  <si>
    <t>要指導・要精検者</t>
    <rPh sb="0" eb="1">
      <t>ヨウ</t>
    </rPh>
    <rPh sb="1" eb="3">
      <t>シドウ</t>
    </rPh>
    <rPh sb="4" eb="5">
      <t>ヨウ</t>
    </rPh>
    <rPh sb="5" eb="6">
      <t>セイ</t>
    </rPh>
    <rPh sb="6" eb="7">
      <t>ケン</t>
    </rPh>
    <rPh sb="7" eb="8">
      <t>シャ</t>
    </rPh>
    <phoneticPr fontId="2"/>
  </si>
  <si>
    <t xml:space="preserve">    25年度(2013)</t>
    <rPh sb="6" eb="7">
      <t>ネン</t>
    </rPh>
    <rPh sb="7" eb="8">
      <t>ド</t>
    </rPh>
    <phoneticPr fontId="2"/>
  </si>
  <si>
    <t xml:space="preserve">    26年度(2014)</t>
    <rPh sb="6" eb="7">
      <t>ネン</t>
    </rPh>
    <rPh sb="7" eb="8">
      <t>ド</t>
    </rPh>
    <phoneticPr fontId="2"/>
  </si>
  <si>
    <t xml:space="preserve">    27年度(2015)</t>
    <rPh sb="6" eb="7">
      <t>ネン</t>
    </rPh>
    <rPh sb="7" eb="8">
      <t>ド</t>
    </rPh>
    <phoneticPr fontId="2"/>
  </si>
  <si>
    <t>医療費支払い件数及び金額</t>
    <rPh sb="0" eb="3">
      <t>イリョウヒ</t>
    </rPh>
    <rPh sb="3" eb="5">
      <t>シハラ</t>
    </rPh>
    <rPh sb="6" eb="8">
      <t>ケンスウ</t>
    </rPh>
    <rPh sb="8" eb="9">
      <t>オヨ</t>
    </rPh>
    <rPh sb="10" eb="12">
      <t>キンガク</t>
    </rPh>
    <phoneticPr fontId="2"/>
  </si>
  <si>
    <t>金額</t>
    <rPh sb="0" eb="2">
      <t>キンガク</t>
    </rPh>
    <phoneticPr fontId="2"/>
  </si>
  <si>
    <t>資料：栃木県後期高齢者医療費広域連合年報</t>
    <rPh sb="0" eb="2">
      <t>シリョウ</t>
    </rPh>
    <phoneticPr fontId="2"/>
  </si>
  <si>
    <t>那須町</t>
    <rPh sb="0" eb="3">
      <t>ナスマチ</t>
    </rPh>
    <phoneticPr fontId="2"/>
  </si>
  <si>
    <t>塩谷圏域</t>
    <rPh sb="0" eb="2">
      <t>シオヤ</t>
    </rPh>
    <rPh sb="2" eb="4">
      <t>ケンイキ</t>
    </rPh>
    <phoneticPr fontId="2"/>
  </si>
  <si>
    <t>南那須圏域</t>
    <rPh sb="0" eb="3">
      <t>ミナミナス</t>
    </rPh>
    <rPh sb="3" eb="5">
      <t>ケンイキ</t>
    </rPh>
    <phoneticPr fontId="2"/>
  </si>
  <si>
    <t xml:space="preserve">  　26年度
(2014)</t>
    <rPh sb="5" eb="7">
      <t>ネンド</t>
    </rPh>
    <phoneticPr fontId="2"/>
  </si>
  <si>
    <t xml:space="preserve">  　25年度
(2013)</t>
    <rPh sb="5" eb="7">
      <t>ネンド</t>
    </rPh>
    <phoneticPr fontId="2"/>
  </si>
  <si>
    <t xml:space="preserve">  　27年度
(2015)</t>
    <rPh sb="5" eb="7">
      <t>ネンド</t>
    </rPh>
    <phoneticPr fontId="2"/>
  </si>
  <si>
    <t>　  28年度
(2016)</t>
    <rPh sb="5" eb="7">
      <t>ネンド</t>
    </rPh>
    <phoneticPr fontId="2"/>
  </si>
  <si>
    <t>野崎方面循環線</t>
    <rPh sb="0" eb="2">
      <t>ノザキ</t>
    </rPh>
    <rPh sb="2" eb="4">
      <t>ホウメン</t>
    </rPh>
    <rPh sb="4" eb="6">
      <t>ジュンカン</t>
    </rPh>
    <rPh sb="6" eb="7">
      <t>セン</t>
    </rPh>
    <phoneticPr fontId="2"/>
  </si>
  <si>
    <t>佐久山・親園線</t>
    <rPh sb="0" eb="3">
      <t>サクヤマ</t>
    </rPh>
    <rPh sb="4" eb="6">
      <t>チカソノ</t>
    </rPh>
    <rPh sb="6" eb="7">
      <t>セン</t>
    </rPh>
    <phoneticPr fontId="2"/>
  </si>
  <si>
    <t>高齢者</t>
    <rPh sb="0" eb="3">
      <t>コウレイシャ</t>
    </rPh>
    <phoneticPr fontId="2"/>
  </si>
  <si>
    <t>那須塩原駅線</t>
    <rPh sb="0" eb="5">
      <t>ナスシオバラエキ</t>
    </rPh>
    <rPh sb="5" eb="6">
      <t>セン</t>
    </rPh>
    <phoneticPr fontId="2"/>
  </si>
  <si>
    <t>金丸線</t>
    <rPh sb="0" eb="2">
      <t>カネマル</t>
    </rPh>
    <rPh sb="2" eb="3">
      <t>セン</t>
    </rPh>
    <phoneticPr fontId="2"/>
  </si>
  <si>
    <t>雲巌寺線</t>
    <rPh sb="0" eb="3">
      <t>ウンガンジ</t>
    </rPh>
    <rPh sb="3" eb="4">
      <t>セン</t>
    </rPh>
    <phoneticPr fontId="2"/>
  </si>
  <si>
    <t>黒羽・佐良土線</t>
    <rPh sb="0" eb="2">
      <t>クロバネ</t>
    </rPh>
    <rPh sb="3" eb="6">
      <t>サラド</t>
    </rPh>
    <rPh sb="6" eb="7">
      <t>セン</t>
    </rPh>
    <phoneticPr fontId="2"/>
  </si>
  <si>
    <t>蛭田・湯津上線</t>
    <rPh sb="0" eb="2">
      <t>ヒルタ</t>
    </rPh>
    <rPh sb="3" eb="6">
      <t>ユヅカミ</t>
    </rPh>
    <rPh sb="6" eb="7">
      <t>セン</t>
    </rPh>
    <phoneticPr fontId="2"/>
  </si>
  <si>
    <t>佐久山・野崎駅線</t>
    <rPh sb="0" eb="3">
      <t>サクヤマ</t>
    </rPh>
    <rPh sb="4" eb="7">
      <t>ノザキエキ</t>
    </rPh>
    <rPh sb="7" eb="8">
      <t>セン</t>
    </rPh>
    <phoneticPr fontId="2"/>
  </si>
  <si>
    <t>金  田  方  面  循  環  線</t>
    <rPh sb="0" eb="1">
      <t>キン</t>
    </rPh>
    <rPh sb="3" eb="4">
      <t>タ</t>
    </rPh>
    <rPh sb="6" eb="7">
      <t>カタ</t>
    </rPh>
    <rPh sb="9" eb="10">
      <t>メン</t>
    </rPh>
    <rPh sb="12" eb="13">
      <t>メグル</t>
    </rPh>
    <rPh sb="15" eb="16">
      <t>ワ</t>
    </rPh>
    <rPh sb="18" eb="19">
      <t>セン</t>
    </rPh>
    <phoneticPr fontId="2"/>
  </si>
  <si>
    <t>　　　27年(2015)</t>
    <rPh sb="5" eb="6">
      <t>ネン</t>
    </rPh>
    <phoneticPr fontId="2"/>
  </si>
  <si>
    <t>　　　28年(2016)</t>
    <rPh sb="5" eb="6">
      <t>ネン</t>
    </rPh>
    <phoneticPr fontId="2"/>
  </si>
  <si>
    <t>　　　29年(2017)</t>
    <rPh sb="5" eb="6">
      <t>ネン</t>
    </rPh>
    <phoneticPr fontId="2"/>
  </si>
  <si>
    <t>総合公園</t>
    <rPh sb="0" eb="2">
      <t>ソウゴウ</t>
    </rPh>
    <rPh sb="2" eb="4">
      <t>コウエン</t>
    </rPh>
    <phoneticPr fontId="2"/>
  </si>
  <si>
    <t>平成24年(2012)</t>
    <rPh sb="0" eb="2">
      <t>ヘイセイ</t>
    </rPh>
    <phoneticPr fontId="2"/>
  </si>
  <si>
    <t>平成 24.12.16</t>
    <rPh sb="0" eb="2">
      <t>ヘイセイ</t>
    </rPh>
    <phoneticPr fontId="2"/>
  </si>
  <si>
    <t>平成 26.12.14</t>
    <rPh sb="0" eb="2">
      <t>ヘイセイ</t>
    </rPh>
    <phoneticPr fontId="2"/>
  </si>
  <si>
    <t>平成 25.7.21</t>
    <rPh sb="0" eb="2">
      <t>ヘイセイ</t>
    </rPh>
    <phoneticPr fontId="2"/>
  </si>
  <si>
    <t>平成 28.7.10</t>
    <rPh sb="0" eb="2">
      <t>ヘイセイ</t>
    </rPh>
    <phoneticPr fontId="2"/>
  </si>
  <si>
    <t>平成 24.11.18</t>
    <rPh sb="0" eb="2">
      <t>ヘイセイ</t>
    </rPh>
    <phoneticPr fontId="2"/>
  </si>
  <si>
    <t>平成 28.11.20</t>
    <rPh sb="0" eb="2">
      <t>ヘイセイ</t>
    </rPh>
    <phoneticPr fontId="2"/>
  </si>
  <si>
    <t>平成 27.4.12</t>
    <rPh sb="0" eb="2">
      <t>ヘイセイ</t>
    </rPh>
    <phoneticPr fontId="2"/>
  </si>
  <si>
    <t>平成 26.3.9</t>
    <rPh sb="0" eb="2">
      <t>ヘイセイ</t>
    </rPh>
    <phoneticPr fontId="2"/>
  </si>
  <si>
    <t>４１代</t>
    <rPh sb="2" eb="3">
      <t>ダイ</t>
    </rPh>
    <phoneticPr fontId="2"/>
  </si>
  <si>
    <t>４２代</t>
    <rPh sb="2" eb="3">
      <t>ダイ</t>
    </rPh>
    <phoneticPr fontId="2"/>
  </si>
  <si>
    <t>４３代</t>
    <rPh sb="2" eb="3">
      <t>ダイ</t>
    </rPh>
    <phoneticPr fontId="2"/>
  </si>
  <si>
    <t>27.11.30</t>
    <phoneticPr fontId="2"/>
  </si>
  <si>
    <t>27.11.30</t>
  </si>
  <si>
    <t>平成24年度 (2012)</t>
    <rPh sb="0" eb="2">
      <t>ヘイセイ</t>
    </rPh>
    <rPh sb="4" eb="6">
      <t>ネンド</t>
    </rPh>
    <phoneticPr fontId="2"/>
  </si>
  <si>
    <t xml:space="preserve">    25年度 (2013)</t>
    <rPh sb="6" eb="8">
      <t>ネンド</t>
    </rPh>
    <phoneticPr fontId="2"/>
  </si>
  <si>
    <t xml:space="preserve">    26年度 (2014)</t>
    <rPh sb="6" eb="8">
      <t>ネンド</t>
    </rPh>
    <phoneticPr fontId="2"/>
  </si>
  <si>
    <t xml:space="preserve">    27年度 (2015)</t>
    <rPh sb="6" eb="8">
      <t>ネンド</t>
    </rPh>
    <phoneticPr fontId="2"/>
  </si>
  <si>
    <t xml:space="preserve">    28年度 (2016)</t>
    <rPh sb="6" eb="8">
      <t>ネンド</t>
    </rPh>
    <phoneticPr fontId="2"/>
  </si>
  <si>
    <t>単位：コース、人</t>
    <phoneticPr fontId="2"/>
  </si>
  <si>
    <t xml:space="preserve">    25年度
(2013)</t>
    <rPh sb="6" eb="7">
      <t>ネン</t>
    </rPh>
    <rPh sb="7" eb="8">
      <t>ド</t>
    </rPh>
    <phoneticPr fontId="2"/>
  </si>
  <si>
    <t xml:space="preserve">    26年度
(2014)</t>
    <rPh sb="6" eb="8">
      <t>ネンド</t>
    </rPh>
    <phoneticPr fontId="2"/>
  </si>
  <si>
    <t xml:space="preserve">    27年度
(2015)</t>
    <rPh sb="6" eb="8">
      <t>ネンド</t>
    </rPh>
    <phoneticPr fontId="2"/>
  </si>
  <si>
    <t xml:space="preserve">    28年度
(2016)</t>
    <rPh sb="6" eb="8">
      <t>ネンド</t>
    </rPh>
    <phoneticPr fontId="2"/>
  </si>
  <si>
    <t>単位：回</t>
    <phoneticPr fontId="2"/>
  </si>
  <si>
    <t xml:space="preserve"> 　 25年度(2013)</t>
    <rPh sb="5" eb="7">
      <t>ネンド</t>
    </rPh>
    <phoneticPr fontId="2"/>
  </si>
  <si>
    <t>　  26年度(2014)</t>
    <rPh sb="5" eb="7">
      <t>ネンド</t>
    </rPh>
    <phoneticPr fontId="2"/>
  </si>
  <si>
    <t xml:space="preserve"> 　 27年度(2015)</t>
    <rPh sb="5" eb="7">
      <t>ネンド</t>
    </rPh>
    <phoneticPr fontId="2"/>
  </si>
  <si>
    <t>　  28年度(2016)</t>
    <rPh sb="5" eb="7">
      <t>ネンド</t>
    </rPh>
    <phoneticPr fontId="2"/>
  </si>
  <si>
    <t>単位：学級、人</t>
    <phoneticPr fontId="2"/>
  </si>
  <si>
    <t>資料：教育総務課、学校教育課</t>
    <rPh sb="0" eb="2">
      <t>シリョウ</t>
    </rPh>
    <rPh sb="3" eb="5">
      <t>キョウイク</t>
    </rPh>
    <rPh sb="5" eb="8">
      <t>ソウムカ</t>
    </rPh>
    <rPh sb="9" eb="11">
      <t>ガッコウ</t>
    </rPh>
    <rPh sb="11" eb="13">
      <t>キョウイク</t>
    </rPh>
    <rPh sb="13" eb="14">
      <t>カ</t>
    </rPh>
    <phoneticPr fontId="2"/>
  </si>
  <si>
    <t>資料：教育総務課、学校教育課</t>
    <phoneticPr fontId="2"/>
  </si>
  <si>
    <t>単位：人、％</t>
    <phoneticPr fontId="2"/>
  </si>
  <si>
    <t>平成24年度</t>
    <rPh sb="0" eb="2">
      <t>ヘイセイ</t>
    </rPh>
    <rPh sb="4" eb="5">
      <t>ネン</t>
    </rPh>
    <rPh sb="5" eb="6">
      <t>ド</t>
    </rPh>
    <phoneticPr fontId="2"/>
  </si>
  <si>
    <t>　　25年度</t>
    <rPh sb="4" eb="5">
      <t>ネン</t>
    </rPh>
    <rPh sb="5" eb="6">
      <t>ド</t>
    </rPh>
    <phoneticPr fontId="2"/>
  </si>
  <si>
    <t>　　26年度</t>
    <rPh sb="4" eb="5">
      <t>ネン</t>
    </rPh>
    <rPh sb="5" eb="6">
      <t>ド</t>
    </rPh>
    <phoneticPr fontId="2"/>
  </si>
  <si>
    <t>　　27年度</t>
    <rPh sb="4" eb="5">
      <t>ネン</t>
    </rPh>
    <rPh sb="5" eb="6">
      <t>ド</t>
    </rPh>
    <phoneticPr fontId="2"/>
  </si>
  <si>
    <t>　　28年度</t>
    <rPh sb="4" eb="5">
      <t>ネン</t>
    </rPh>
    <rPh sb="5" eb="6">
      <t>ド</t>
    </rPh>
    <phoneticPr fontId="2"/>
  </si>
  <si>
    <t>　　25年度(2013)</t>
    <rPh sb="4" eb="5">
      <t>ネン</t>
    </rPh>
    <rPh sb="5" eb="6">
      <t>ド</t>
    </rPh>
    <phoneticPr fontId="2"/>
  </si>
  <si>
    <t>友遊
学童保育館</t>
    <rPh sb="0" eb="1">
      <t>ユウ</t>
    </rPh>
    <rPh sb="1" eb="2">
      <t>ユウ</t>
    </rPh>
    <rPh sb="3" eb="5">
      <t>ガクドウ</t>
    </rPh>
    <rPh sb="5" eb="7">
      <t>ホイク</t>
    </rPh>
    <rPh sb="7" eb="8">
      <t>カン</t>
    </rPh>
    <phoneticPr fontId="2"/>
  </si>
  <si>
    <t>美原第一
学童保育館</t>
    <rPh sb="0" eb="2">
      <t>ミハラ</t>
    </rPh>
    <rPh sb="2" eb="3">
      <t>ダイ</t>
    </rPh>
    <rPh sb="3" eb="4">
      <t>１</t>
    </rPh>
    <rPh sb="5" eb="7">
      <t>ガクドウ</t>
    </rPh>
    <rPh sb="7" eb="9">
      <t>ホイク</t>
    </rPh>
    <rPh sb="9" eb="10">
      <t>カン</t>
    </rPh>
    <phoneticPr fontId="2"/>
  </si>
  <si>
    <t>市野沢第２
学童保育館</t>
    <rPh sb="0" eb="3">
      <t>イチノサワ</t>
    </rPh>
    <rPh sb="3" eb="4">
      <t>ダイ</t>
    </rPh>
    <rPh sb="6" eb="8">
      <t>ガクドウ</t>
    </rPh>
    <rPh sb="8" eb="10">
      <t>ホイク</t>
    </rPh>
    <rPh sb="10" eb="11">
      <t>カン</t>
    </rPh>
    <phoneticPr fontId="2"/>
  </si>
  <si>
    <t>うすば第２
学童保育館</t>
    <rPh sb="3" eb="4">
      <t>ダイ</t>
    </rPh>
    <rPh sb="6" eb="8">
      <t>ガクドウ</t>
    </rPh>
    <rPh sb="8" eb="10">
      <t>ホイク</t>
    </rPh>
    <rPh sb="10" eb="11">
      <t>カン</t>
    </rPh>
    <phoneticPr fontId="2"/>
  </si>
  <si>
    <t>湯津上
学童保育館</t>
  </si>
  <si>
    <t>黒羽
学童保育館</t>
  </si>
  <si>
    <t>一般社団法人
つばさ</t>
    <rPh sb="0" eb="2">
      <t>イッパン</t>
    </rPh>
    <rPh sb="2" eb="4">
      <t>シャダン</t>
    </rPh>
    <rPh sb="4" eb="6">
      <t>ホウジン</t>
    </rPh>
    <phoneticPr fontId="2"/>
  </si>
  <si>
    <t>レオ子ども
クラブ</t>
    <rPh sb="2" eb="3">
      <t>コ</t>
    </rPh>
    <phoneticPr fontId="2"/>
  </si>
  <si>
    <t>みつばち
クラブ</t>
  </si>
  <si>
    <t>かねだ
学童クラブ</t>
    <rPh sb="4" eb="6">
      <t>ガクドウ</t>
    </rPh>
    <phoneticPr fontId="2"/>
  </si>
  <si>
    <t>ﾄｰﾀﾙｻﾎﾟｰﾄ
ｾﾝﾀｰ　空</t>
    <rPh sb="15" eb="16">
      <t>ソラ</t>
    </rPh>
    <phoneticPr fontId="2"/>
  </si>
  <si>
    <t>うすば
アットホーム</t>
    <phoneticPr fontId="2"/>
  </si>
  <si>
    <t>３５４．３６k㎡</t>
    <phoneticPr fontId="2"/>
  </si>
  <si>
    <t>平22. 3.31</t>
    <rPh sb="0" eb="1">
      <t>ヘイ</t>
    </rPh>
    <phoneticPr fontId="2"/>
  </si>
  <si>
    <t>平22. 4. 1</t>
    <phoneticPr fontId="2"/>
  </si>
  <si>
    <t>平26. 8.12</t>
    <rPh sb="0" eb="1">
      <t>ヘイ</t>
    </rPh>
    <phoneticPr fontId="2"/>
  </si>
  <si>
    <t>平26. 8.13</t>
    <rPh sb="0" eb="1">
      <t>ヘイ</t>
    </rPh>
    <phoneticPr fontId="2"/>
  </si>
  <si>
    <t>新庁舎整備課</t>
    <rPh sb="0" eb="3">
      <t>シンチョウシャ</t>
    </rPh>
    <rPh sb="3" eb="5">
      <t>セイビ</t>
    </rPh>
    <rPh sb="5" eb="6">
      <t>カ</t>
    </rPh>
    <phoneticPr fontId="2"/>
  </si>
  <si>
    <t>産業振興部</t>
    <rPh sb="0" eb="2">
      <t>サンギョウ</t>
    </rPh>
    <rPh sb="2" eb="4">
      <t>シンコウ</t>
    </rPh>
    <rPh sb="4" eb="5">
      <t>ブ</t>
    </rPh>
    <phoneticPr fontId="2"/>
  </si>
  <si>
    <t>湯津上支所</t>
    <rPh sb="0" eb="3">
      <t>ユヅカミ</t>
    </rPh>
    <rPh sb="3" eb="5">
      <t>シショ</t>
    </rPh>
    <phoneticPr fontId="2"/>
  </si>
  <si>
    <t>4　地目別土地面積の推移</t>
    <rPh sb="2" eb="4">
      <t>チモク</t>
    </rPh>
    <rPh sb="4" eb="5">
      <t>ベツ</t>
    </rPh>
    <rPh sb="5" eb="7">
      <t>トチ</t>
    </rPh>
    <rPh sb="7" eb="9">
      <t>メンセキ</t>
    </rPh>
    <rPh sb="10" eb="12">
      <t>スイイ</t>
    </rPh>
    <phoneticPr fontId="2"/>
  </si>
  <si>
    <t>5　所有別林野面積の推移</t>
    <rPh sb="2" eb="4">
      <t>ショユウ</t>
    </rPh>
    <rPh sb="4" eb="5">
      <t>ベツ</t>
    </rPh>
    <rPh sb="5" eb="7">
      <t>リンヤ</t>
    </rPh>
    <rPh sb="7" eb="9">
      <t>メンセキ</t>
    </rPh>
    <rPh sb="10" eb="12">
      <t>スイイ</t>
    </rPh>
    <phoneticPr fontId="2"/>
  </si>
  <si>
    <t>7　人工・天然林別林野面積の推移</t>
    <rPh sb="2" eb="4">
      <t>ジンコウ</t>
    </rPh>
    <rPh sb="5" eb="7">
      <t>テンネン</t>
    </rPh>
    <rPh sb="7" eb="8">
      <t>ハヤシ</t>
    </rPh>
    <rPh sb="8" eb="9">
      <t>ベツ</t>
    </rPh>
    <rPh sb="9" eb="11">
      <t>リンヤ</t>
    </rPh>
    <rPh sb="11" eb="13">
      <t>メンセキ</t>
    </rPh>
    <rPh sb="14" eb="16">
      <t>スイイ</t>
    </rPh>
    <phoneticPr fontId="2"/>
  </si>
  <si>
    <t>8　農地転用の推移</t>
    <rPh sb="2" eb="4">
      <t>ノウチ</t>
    </rPh>
    <rPh sb="4" eb="6">
      <t>テンヨウ</t>
    </rPh>
    <rPh sb="7" eb="9">
      <t>スイイ</t>
    </rPh>
    <phoneticPr fontId="2"/>
  </si>
  <si>
    <t>10　月別平均気温の推移</t>
    <rPh sb="3" eb="5">
      <t>ツキベツ</t>
    </rPh>
    <rPh sb="5" eb="7">
      <t>ヘイキン</t>
    </rPh>
    <rPh sb="7" eb="9">
      <t>キオン</t>
    </rPh>
    <rPh sb="10" eb="12">
      <t>スイイ</t>
    </rPh>
    <phoneticPr fontId="2"/>
  </si>
  <si>
    <t>11　月別降水量の推移</t>
    <rPh sb="3" eb="5">
      <t>ツキベツ</t>
    </rPh>
    <rPh sb="5" eb="7">
      <t>コウスイ</t>
    </rPh>
    <rPh sb="7" eb="8">
      <t>リョウ</t>
    </rPh>
    <rPh sb="9" eb="11">
      <t>スイイ</t>
    </rPh>
    <phoneticPr fontId="2"/>
  </si>
  <si>
    <t>12　月別平均風速の推移</t>
    <rPh sb="3" eb="5">
      <t>ツキベツ</t>
    </rPh>
    <rPh sb="5" eb="7">
      <t>ヘイキン</t>
    </rPh>
    <rPh sb="7" eb="9">
      <t>フウソク</t>
    </rPh>
    <rPh sb="10" eb="12">
      <t>スイイ</t>
    </rPh>
    <phoneticPr fontId="2"/>
  </si>
  <si>
    <t>13　月別日照時間の推移</t>
    <rPh sb="3" eb="5">
      <t>ツキベツ</t>
    </rPh>
    <rPh sb="5" eb="7">
      <t>ニッショウ</t>
    </rPh>
    <rPh sb="7" eb="9">
      <t>ジカン</t>
    </rPh>
    <rPh sb="10" eb="12">
      <t>スイイ</t>
    </rPh>
    <phoneticPr fontId="2"/>
  </si>
  <si>
    <t xml:space="preserve">    26年(2014)</t>
    <rPh sb="6" eb="7">
      <t>ネン</t>
    </rPh>
    <phoneticPr fontId="2"/>
  </si>
  <si>
    <t xml:space="preserve">    27年(2015)</t>
    <rPh sb="6" eb="7">
      <t>ネン</t>
    </rPh>
    <phoneticPr fontId="2"/>
  </si>
  <si>
    <t xml:space="preserve">    28年(2016)</t>
    <rPh sb="6" eb="7">
      <t>ネン</t>
    </rPh>
    <phoneticPr fontId="2"/>
  </si>
  <si>
    <t xml:space="preserve">    29年(2017)</t>
    <rPh sb="6" eb="7">
      <t>ネン</t>
    </rPh>
    <phoneticPr fontId="2"/>
  </si>
  <si>
    <t>平成27年度
(2015)</t>
    <rPh sb="0" eb="2">
      <t>ヘイセイ</t>
    </rPh>
    <rPh sb="4" eb="6">
      <t>ネンド</t>
    </rPh>
    <phoneticPr fontId="2"/>
  </si>
  <si>
    <t>平成28年度
(2016)</t>
    <rPh sb="0" eb="2">
      <t>ヘイセイ</t>
    </rPh>
    <rPh sb="4" eb="6">
      <t>ネンド</t>
    </rPh>
    <phoneticPr fontId="2"/>
  </si>
  <si>
    <t>特    別    会    計</t>
    <rPh sb="0" eb="1">
      <t>トク</t>
    </rPh>
    <rPh sb="5" eb="6">
      <t>ベツ</t>
    </rPh>
    <rPh sb="10" eb="11">
      <t>カイ</t>
    </rPh>
    <rPh sb="15" eb="16">
      <t>ケイ</t>
    </rPh>
    <phoneticPr fontId="2"/>
  </si>
  <si>
    <t>当    初    予    算</t>
    <rPh sb="0" eb="1">
      <t>トウ</t>
    </rPh>
    <rPh sb="5" eb="6">
      <t>ハツ</t>
    </rPh>
    <rPh sb="10" eb="11">
      <t>ヨ</t>
    </rPh>
    <rPh sb="15" eb="16">
      <t>サン</t>
    </rPh>
    <phoneticPr fontId="2"/>
  </si>
  <si>
    <t>歳             入</t>
    <rPh sb="0" eb="1">
      <t>サイ</t>
    </rPh>
    <rPh sb="14" eb="15">
      <t>イ</t>
    </rPh>
    <phoneticPr fontId="2"/>
  </si>
  <si>
    <t>歳            出</t>
    <rPh sb="0" eb="1">
      <t>サイ</t>
    </rPh>
    <rPh sb="13" eb="14">
      <t>デ</t>
    </rPh>
    <phoneticPr fontId="2"/>
  </si>
  <si>
    <t>　28年度(2016)</t>
    <rPh sb="3" eb="5">
      <t>ネンド</t>
    </rPh>
    <phoneticPr fontId="2"/>
  </si>
  <si>
    <t>基準財政　需要額</t>
    <rPh sb="0" eb="2">
      <t>キジュン</t>
    </rPh>
    <rPh sb="2" eb="4">
      <t>ザイセイ</t>
    </rPh>
    <rPh sb="5" eb="7">
      <t>ジュヨウ</t>
    </rPh>
    <rPh sb="7" eb="8">
      <t>ガク</t>
    </rPh>
    <phoneticPr fontId="2"/>
  </si>
  <si>
    <t>基準財政　収入額</t>
    <rPh sb="0" eb="2">
      <t>キジュン</t>
    </rPh>
    <rPh sb="2" eb="4">
      <t>ザイセイ</t>
    </rPh>
    <rPh sb="5" eb="7">
      <t>シュウニュウ</t>
    </rPh>
    <rPh sb="7" eb="8">
      <t>ガク</t>
    </rPh>
    <phoneticPr fontId="2"/>
  </si>
  <si>
    <t>標準財政　　規模</t>
    <rPh sb="0" eb="2">
      <t>ヒョウジュン</t>
    </rPh>
    <rPh sb="2" eb="4">
      <t>ザイセイ</t>
    </rPh>
    <rPh sb="6" eb="8">
      <t>キボ</t>
    </rPh>
    <phoneticPr fontId="2"/>
  </si>
  <si>
    <t>財政力　
指数</t>
    <rPh sb="0" eb="3">
      <t>ザイセイリョク</t>
    </rPh>
    <rPh sb="5" eb="7">
      <t>シスウ</t>
    </rPh>
    <phoneticPr fontId="2"/>
  </si>
  <si>
    <t>実質　　
収支
比率</t>
    <rPh sb="0" eb="2">
      <t>ジッシツ</t>
    </rPh>
    <rPh sb="5" eb="7">
      <t>シュウシ</t>
    </rPh>
    <rPh sb="8" eb="10">
      <t>ヒリツ</t>
    </rPh>
    <phoneticPr fontId="2"/>
  </si>
  <si>
    <t>経常
収支
比率</t>
    <rPh sb="0" eb="2">
      <t>ケイジョウ</t>
    </rPh>
    <rPh sb="3" eb="5">
      <t>シュウシ</t>
    </rPh>
    <rPh sb="6" eb="8">
      <t>ヒリツ</t>
    </rPh>
    <phoneticPr fontId="2"/>
  </si>
  <si>
    <t>義務的
経費
比率</t>
    <rPh sb="0" eb="3">
      <t>ギムテキ</t>
    </rPh>
    <rPh sb="4" eb="6">
      <t>ケイヒ</t>
    </rPh>
    <rPh sb="7" eb="9">
      <t>ヒリツ</t>
    </rPh>
    <phoneticPr fontId="2"/>
  </si>
  <si>
    <t>投資的
経費
比率</t>
    <rPh sb="0" eb="3">
      <t>トウシテキ</t>
    </rPh>
    <rPh sb="4" eb="6">
      <t>ケイヒ</t>
    </rPh>
    <rPh sb="7" eb="9">
      <t>ヒリツ</t>
    </rPh>
    <phoneticPr fontId="2"/>
  </si>
  <si>
    <t>大田原市内</t>
    <rPh sb="0" eb="3">
      <t>オオタワラ</t>
    </rPh>
    <rPh sb="3" eb="5">
      <t>シナイ</t>
    </rPh>
    <phoneticPr fontId="4"/>
  </si>
  <si>
    <t>県北地区</t>
    <rPh sb="0" eb="2">
      <t>ケンホク</t>
    </rPh>
    <rPh sb="2" eb="4">
      <t>チク</t>
    </rPh>
    <phoneticPr fontId="4"/>
  </si>
  <si>
    <t>その他の県内市町</t>
    <rPh sb="2" eb="3">
      <t>ホカ</t>
    </rPh>
    <rPh sb="4" eb="6">
      <t>ケンナイ</t>
    </rPh>
    <rPh sb="6" eb="8">
      <t>シチョウ</t>
    </rPh>
    <phoneticPr fontId="4"/>
  </si>
  <si>
    <t>東京都</t>
    <rPh sb="0" eb="3">
      <t>トウキョウト</t>
    </rPh>
    <phoneticPr fontId="4"/>
  </si>
  <si>
    <t>その他の関東地区</t>
    <rPh sb="2" eb="3">
      <t>ホカ</t>
    </rPh>
    <rPh sb="4" eb="6">
      <t>カントウ</t>
    </rPh>
    <rPh sb="6" eb="8">
      <t>チク</t>
    </rPh>
    <phoneticPr fontId="4"/>
  </si>
  <si>
    <t>北海道地区</t>
    <rPh sb="0" eb="3">
      <t>ホッカイドウ</t>
    </rPh>
    <rPh sb="3" eb="5">
      <t>チク</t>
    </rPh>
    <phoneticPr fontId="4"/>
  </si>
  <si>
    <t>東北地区</t>
    <rPh sb="0" eb="2">
      <t>トウホク</t>
    </rPh>
    <rPh sb="2" eb="4">
      <t>チク</t>
    </rPh>
    <phoneticPr fontId="4"/>
  </si>
  <si>
    <t>北陸地区</t>
    <rPh sb="0" eb="2">
      <t>ホクリク</t>
    </rPh>
    <rPh sb="2" eb="4">
      <t>チク</t>
    </rPh>
    <phoneticPr fontId="4"/>
  </si>
  <si>
    <t>中部地区</t>
    <rPh sb="0" eb="2">
      <t>チュウブ</t>
    </rPh>
    <rPh sb="2" eb="4">
      <t>チク</t>
    </rPh>
    <phoneticPr fontId="4"/>
  </si>
  <si>
    <t>近畿地区</t>
    <rPh sb="0" eb="2">
      <t>キンキ</t>
    </rPh>
    <rPh sb="2" eb="4">
      <t>チク</t>
    </rPh>
    <phoneticPr fontId="4"/>
  </si>
  <si>
    <t>中国地区</t>
    <rPh sb="0" eb="2">
      <t>チュウゴク</t>
    </rPh>
    <rPh sb="2" eb="4">
      <t>チク</t>
    </rPh>
    <phoneticPr fontId="4"/>
  </si>
  <si>
    <t>四国地区</t>
    <rPh sb="0" eb="2">
      <t>シコク</t>
    </rPh>
    <rPh sb="2" eb="4">
      <t>チク</t>
    </rPh>
    <phoneticPr fontId="4"/>
  </si>
  <si>
    <t>九州地区</t>
    <rPh sb="0" eb="2">
      <t>キュウシュウ</t>
    </rPh>
    <rPh sb="2" eb="4">
      <t>チク</t>
    </rPh>
    <phoneticPr fontId="4"/>
  </si>
  <si>
    <t>沖縄</t>
    <rPh sb="0" eb="2">
      <t>オキナワ</t>
    </rPh>
    <phoneticPr fontId="4"/>
  </si>
  <si>
    <t>国外地区</t>
    <rPh sb="0" eb="2">
      <t>コクガイ</t>
    </rPh>
    <rPh sb="2" eb="4">
      <t>チク</t>
    </rPh>
    <phoneticPr fontId="4"/>
  </si>
  <si>
    <t>単位：件、人</t>
    <phoneticPr fontId="2"/>
  </si>
  <si>
    <t>総　計</t>
    <rPh sb="0" eb="1">
      <t>フサ</t>
    </rPh>
    <rPh sb="2" eb="3">
      <t>ケイ</t>
    </rPh>
    <phoneticPr fontId="4"/>
  </si>
  <si>
    <t>ふれあいの丘(平成25～28年度)</t>
    <rPh sb="5" eb="6">
      <t>オカ</t>
    </rPh>
    <rPh sb="7" eb="9">
      <t>ヘイセイ</t>
    </rPh>
    <rPh sb="14" eb="16">
      <t>ネンド</t>
    </rPh>
    <phoneticPr fontId="2"/>
  </si>
  <si>
    <t>-</t>
    <phoneticPr fontId="2"/>
  </si>
  <si>
    <t>-</t>
    <phoneticPr fontId="2"/>
  </si>
  <si>
    <t>資料：生涯学習課　(平成24年度)</t>
    <rPh sb="10" eb="12">
      <t>ヘイセイ</t>
    </rPh>
    <rPh sb="14" eb="16">
      <t>ネンド</t>
    </rPh>
    <phoneticPr fontId="2"/>
  </si>
  <si>
    <t>うち
女性団員</t>
    <rPh sb="3" eb="5">
      <t>ジョセイ</t>
    </rPh>
    <rPh sb="5" eb="7">
      <t>ダンイン</t>
    </rPh>
    <phoneticPr fontId="2"/>
  </si>
  <si>
    <t>-</t>
    <phoneticPr fontId="2"/>
  </si>
  <si>
    <t>-</t>
    <phoneticPr fontId="2"/>
  </si>
  <si>
    <t>-</t>
    <phoneticPr fontId="2"/>
  </si>
  <si>
    <t>-</t>
    <phoneticPr fontId="2"/>
  </si>
  <si>
    <t>-</t>
    <phoneticPr fontId="2"/>
  </si>
  <si>
    <t>-</t>
    <phoneticPr fontId="2"/>
  </si>
  <si>
    <t>-</t>
    <phoneticPr fontId="2"/>
  </si>
  <si>
    <t>2　デマンド交通輸送人員の推移</t>
    <rPh sb="6" eb="8">
      <t>コウツウ</t>
    </rPh>
    <rPh sb="8" eb="10">
      <t>ユソウ</t>
    </rPh>
    <rPh sb="10" eb="12">
      <t>ジンイン</t>
    </rPh>
    <rPh sb="13" eb="15">
      <t>スイイ</t>
    </rPh>
    <phoneticPr fontId="2"/>
  </si>
  <si>
    <t>うち那須赤十字
病院利用者数</t>
  </si>
  <si>
    <t>那　須　塩　原　線</t>
    <rPh sb="0" eb="1">
      <t>ナン</t>
    </rPh>
    <rPh sb="2" eb="3">
      <t>ス</t>
    </rPh>
    <rPh sb="4" eb="5">
      <t>シオ</t>
    </rPh>
    <rPh sb="6" eb="7">
      <t>ハラ</t>
    </rPh>
    <rPh sb="8" eb="9">
      <t>セン</t>
    </rPh>
    <phoneticPr fontId="2"/>
  </si>
  <si>
    <t>3　一般乗合自動車輸送人員の推移</t>
    <rPh sb="2" eb="4">
      <t>イッパン</t>
    </rPh>
    <rPh sb="4" eb="6">
      <t>ノリアイ</t>
    </rPh>
    <rPh sb="6" eb="9">
      <t>ジドウシャ</t>
    </rPh>
    <rPh sb="9" eb="11">
      <t>ユソウ</t>
    </rPh>
    <rPh sb="11" eb="13">
      <t>ジンイン</t>
    </rPh>
    <rPh sb="14" eb="16">
      <t>スイイ</t>
    </rPh>
    <phoneticPr fontId="2"/>
  </si>
  <si>
    <t>5　自動車保有台数の推移</t>
    <rPh sb="2" eb="5">
      <t>ジドウシャ</t>
    </rPh>
    <rPh sb="5" eb="7">
      <t>ホユウ</t>
    </rPh>
    <rPh sb="7" eb="9">
      <t>ダイスウ</t>
    </rPh>
    <rPh sb="10" eb="12">
      <t>スイイ</t>
    </rPh>
    <phoneticPr fontId="2"/>
  </si>
  <si>
    <t>6　原動機付自転車等保有台数の推移</t>
    <rPh sb="2" eb="4">
      <t>ゲンドウ</t>
    </rPh>
    <rPh sb="4" eb="5">
      <t>キ</t>
    </rPh>
    <rPh sb="5" eb="6">
      <t>ツキ</t>
    </rPh>
    <rPh sb="6" eb="9">
      <t>ジテンシャ</t>
    </rPh>
    <rPh sb="9" eb="10">
      <t>トウ</t>
    </rPh>
    <rPh sb="10" eb="12">
      <t>ホユウ</t>
    </rPh>
    <rPh sb="12" eb="14">
      <t>ダイスウ</t>
    </rPh>
    <rPh sb="15" eb="17">
      <t>スイイ</t>
    </rPh>
    <phoneticPr fontId="2"/>
  </si>
  <si>
    <t>7　電話契約数の推移</t>
    <rPh sb="2" eb="4">
      <t>デンワ</t>
    </rPh>
    <rPh sb="4" eb="7">
      <t>ケイヤクスウ</t>
    </rPh>
    <rPh sb="8" eb="10">
      <t>スイイ</t>
    </rPh>
    <phoneticPr fontId="2"/>
  </si>
  <si>
    <t>40歳以上</t>
    <phoneticPr fontId="2"/>
  </si>
  <si>
    <t>男性35歳以上
女性40歳以上</t>
    <phoneticPr fontId="2"/>
  </si>
  <si>
    <t>20歳以上の女性</t>
    <phoneticPr fontId="2"/>
  </si>
  <si>
    <t>30歳以上の女性</t>
    <phoneticPr fontId="2"/>
  </si>
  <si>
    <t>50歳以上の男性</t>
    <phoneticPr fontId="2"/>
  </si>
  <si>
    <t>40歳～70歳まで5歳刻み
及び74歳</t>
    <phoneticPr fontId="2"/>
  </si>
  <si>
    <t>当該年度に40歳になる方
と41歳以上で過去に受診したことがない方</t>
    <phoneticPr fontId="2"/>
  </si>
  <si>
    <t>4 乳幼児発達相談及び乳幼児健康診査等の推移</t>
    <rPh sb="2" eb="5">
      <t>ニュウヨウジ</t>
    </rPh>
    <rPh sb="5" eb="7">
      <t>ハッタツ</t>
    </rPh>
    <rPh sb="7" eb="9">
      <t>ソウダン</t>
    </rPh>
    <rPh sb="9" eb="10">
      <t>オヨ</t>
    </rPh>
    <rPh sb="11" eb="14">
      <t>ニュウヨウジ</t>
    </rPh>
    <rPh sb="14" eb="16">
      <t>ケンコウ</t>
    </rPh>
    <rPh sb="16" eb="18">
      <t>シンサ</t>
    </rPh>
    <rPh sb="18" eb="19">
      <t>トウ</t>
    </rPh>
    <rPh sb="20" eb="22">
      <t>スイイ</t>
    </rPh>
    <phoneticPr fontId="2"/>
  </si>
  <si>
    <t>大田原
東</t>
    <rPh sb="0" eb="3">
      <t>オオタワラ</t>
    </rPh>
    <rPh sb="4" eb="5">
      <t>ヒガシ</t>
    </rPh>
    <phoneticPr fontId="2"/>
  </si>
  <si>
    <t>大田原
西</t>
    <rPh sb="0" eb="3">
      <t>オオタワラ</t>
    </rPh>
    <rPh sb="4" eb="5">
      <t>ニシ</t>
    </rPh>
    <phoneticPr fontId="2"/>
  </si>
  <si>
    <t>黒羽
川西</t>
    <rPh sb="0" eb="2">
      <t>クロバネ</t>
    </rPh>
    <rPh sb="3" eb="5">
      <t>カワニシ</t>
    </rPh>
    <phoneticPr fontId="2"/>
  </si>
  <si>
    <t>生徒数</t>
    <rPh sb="0" eb="3">
      <t>セイトスウ</t>
    </rPh>
    <phoneticPr fontId="2"/>
  </si>
  <si>
    <t>１学年</t>
    <rPh sb="1" eb="2">
      <t>ガク</t>
    </rPh>
    <rPh sb="2" eb="3">
      <t>ネン</t>
    </rPh>
    <phoneticPr fontId="2"/>
  </si>
  <si>
    <t>２学年</t>
    <rPh sb="1" eb="2">
      <t>ガク</t>
    </rPh>
    <rPh sb="2" eb="3">
      <t>ネン</t>
    </rPh>
    <phoneticPr fontId="2"/>
  </si>
  <si>
    <t>３学年</t>
    <rPh sb="1" eb="2">
      <t>ガク</t>
    </rPh>
    <rPh sb="2" eb="3">
      <t>ネン</t>
    </rPh>
    <phoneticPr fontId="2"/>
  </si>
  <si>
    <t>４学年</t>
    <rPh sb="1" eb="2">
      <t>ガク</t>
    </rPh>
    <rPh sb="2" eb="3">
      <t>ネン</t>
    </rPh>
    <phoneticPr fontId="2"/>
  </si>
  <si>
    <t>５学年</t>
    <rPh sb="1" eb="2">
      <t>ガク</t>
    </rPh>
    <rPh sb="2" eb="3">
      <t>ネン</t>
    </rPh>
    <phoneticPr fontId="2"/>
  </si>
  <si>
    <t>６学年</t>
    <rPh sb="1" eb="2">
      <t>ガク</t>
    </rPh>
    <rPh sb="2" eb="3">
      <t>ネン</t>
    </rPh>
    <phoneticPr fontId="2"/>
  </si>
  <si>
    <t>公共職業
能力開発施設等入学者</t>
    <rPh sb="0" eb="2">
      <t>コウキョウ</t>
    </rPh>
    <rPh sb="2" eb="4">
      <t>ショクギョウ</t>
    </rPh>
    <rPh sb="5" eb="7">
      <t>ノウリョク</t>
    </rPh>
    <rPh sb="7" eb="9">
      <t>カイハツ</t>
    </rPh>
    <rPh sb="9" eb="11">
      <t>シセツ</t>
    </rPh>
    <rPh sb="11" eb="12">
      <t>トウ</t>
    </rPh>
    <rPh sb="12" eb="15">
      <t>ニュウガクシャ</t>
    </rPh>
    <phoneticPr fontId="2"/>
  </si>
  <si>
    <t>一時的な
仕事に
就いた者</t>
    <rPh sb="0" eb="3">
      <t>イチジテキ</t>
    </rPh>
    <rPh sb="5" eb="7">
      <t>シゴト</t>
    </rPh>
    <rPh sb="9" eb="10">
      <t>ツ</t>
    </rPh>
    <rPh sb="12" eb="13">
      <t>モノ</t>
    </rPh>
    <phoneticPr fontId="2"/>
  </si>
  <si>
    <t>左記以外
の者</t>
    <rPh sb="0" eb="2">
      <t>サキ</t>
    </rPh>
    <rPh sb="2" eb="4">
      <t>イガイ</t>
    </rPh>
    <rPh sb="6" eb="7">
      <t>モノ</t>
    </rPh>
    <phoneticPr fontId="2"/>
  </si>
  <si>
    <t>卒業者
総　数</t>
    <rPh sb="0" eb="3">
      <t>ソツギョウシャ</t>
    </rPh>
    <rPh sb="4" eb="5">
      <t>ソウ</t>
    </rPh>
    <rPh sb="6" eb="7">
      <t>スウ</t>
    </rPh>
    <phoneticPr fontId="2"/>
  </si>
  <si>
    <t>大学等
進学者</t>
    <rPh sb="0" eb="2">
      <t>ダイガク</t>
    </rPh>
    <rPh sb="2" eb="3">
      <t>トウ</t>
    </rPh>
    <rPh sb="4" eb="7">
      <t>シンガクシャ</t>
    </rPh>
    <phoneticPr fontId="2"/>
  </si>
  <si>
    <t>大学等
進学率</t>
    <rPh sb="0" eb="3">
      <t>ダイガクトウ</t>
    </rPh>
    <rPh sb="4" eb="7">
      <t>シンガクリツ</t>
    </rPh>
    <phoneticPr fontId="2"/>
  </si>
  <si>
    <t>-</t>
    <phoneticPr fontId="2"/>
  </si>
  <si>
    <t>-</t>
    <phoneticPr fontId="2"/>
  </si>
  <si>
    <t>件　数</t>
    <rPh sb="0" eb="1">
      <t>ケン</t>
    </rPh>
    <rPh sb="2" eb="3">
      <t>スウ</t>
    </rPh>
    <phoneticPr fontId="2"/>
  </si>
  <si>
    <t>人　員</t>
    <rPh sb="0" eb="1">
      <t>ヒト</t>
    </rPh>
    <rPh sb="2" eb="3">
      <t>イン</t>
    </rPh>
    <phoneticPr fontId="2"/>
  </si>
  <si>
    <t>屋外照明</t>
    <rPh sb="0" eb="2">
      <t>オクガイ</t>
    </rPh>
    <phoneticPr fontId="2"/>
  </si>
  <si>
    <t>※保育士等数は、非常勤職員を含む。</t>
    <rPh sb="1" eb="4">
      <t>ホイクシ</t>
    </rPh>
    <rPh sb="4" eb="5">
      <t>トウ</t>
    </rPh>
    <rPh sb="5" eb="6">
      <t>スウ</t>
    </rPh>
    <rPh sb="8" eb="11">
      <t>ヒジョウキン</t>
    </rPh>
    <rPh sb="11" eb="13">
      <t>ショクイン</t>
    </rPh>
    <rPh sb="14" eb="15">
      <t>フク</t>
    </rPh>
    <phoneticPr fontId="2"/>
  </si>
  <si>
    <t>単位：園、人</t>
    <rPh sb="0" eb="2">
      <t>タンイ</t>
    </rPh>
    <rPh sb="3" eb="4">
      <t>エン</t>
    </rPh>
    <rPh sb="5" eb="6">
      <t>ニン</t>
    </rPh>
    <phoneticPr fontId="2"/>
  </si>
  <si>
    <t>わいせつ
強制</t>
    <phoneticPr fontId="2"/>
  </si>
  <si>
    <t>刑法犯
その他</t>
    <phoneticPr fontId="2"/>
  </si>
  <si>
    <t>総数
刑法犯</t>
    <rPh sb="3" eb="5">
      <t>ケイホウ</t>
    </rPh>
    <rPh sb="5" eb="6">
      <t>ハン</t>
    </rPh>
    <phoneticPr fontId="2"/>
  </si>
  <si>
    <t>資料：大田原警察署</t>
    <rPh sb="0" eb="2">
      <t>シリョウ</t>
    </rPh>
    <rPh sb="3" eb="6">
      <t>オオタワラ</t>
    </rPh>
    <rPh sb="6" eb="9">
      <t>ケイサツショ</t>
    </rPh>
    <phoneticPr fontId="2"/>
  </si>
  <si>
    <t>　大田原町、金田村、親園村合併市制施行　大田原市となる。</t>
    <rPh sb="1" eb="2">
      <t>オオ</t>
    </rPh>
    <rPh sb="2" eb="5">
      <t>タワラチョウ</t>
    </rPh>
    <rPh sb="6" eb="8">
      <t>カネダ</t>
    </rPh>
    <rPh sb="8" eb="9">
      <t>ムラ</t>
    </rPh>
    <rPh sb="10" eb="11">
      <t>オヤ</t>
    </rPh>
    <rPh sb="11" eb="12">
      <t>ソノ</t>
    </rPh>
    <rPh sb="12" eb="13">
      <t>ムラ</t>
    </rPh>
    <rPh sb="13" eb="15">
      <t>ガッペイ</t>
    </rPh>
    <rPh sb="15" eb="17">
      <t>シセイ</t>
    </rPh>
    <rPh sb="17" eb="19">
      <t>シコウ</t>
    </rPh>
    <rPh sb="20" eb="24">
      <t>オオタワラシ</t>
    </rPh>
    <phoneticPr fontId="2"/>
  </si>
  <si>
    <t xml:space="preserve">東　　端 </t>
    <rPh sb="0" eb="1">
      <t>ヒガシ</t>
    </rPh>
    <rPh sb="3" eb="4">
      <t>タン</t>
    </rPh>
    <phoneticPr fontId="2"/>
  </si>
  <si>
    <t xml:space="preserve">西　　端 </t>
    <rPh sb="0" eb="1">
      <t>ニシ</t>
    </rPh>
    <rPh sb="3" eb="4">
      <t>タン</t>
    </rPh>
    <phoneticPr fontId="2"/>
  </si>
  <si>
    <t xml:space="preserve">南　　端 </t>
    <rPh sb="0" eb="1">
      <t>ナン</t>
    </rPh>
    <rPh sb="3" eb="4">
      <t>タン</t>
    </rPh>
    <phoneticPr fontId="2"/>
  </si>
  <si>
    <t xml:space="preserve">北　　端 </t>
    <rPh sb="0" eb="1">
      <t>キタ</t>
    </rPh>
    <rPh sb="3" eb="4">
      <t>タン</t>
    </rPh>
    <phoneticPr fontId="2"/>
  </si>
  <si>
    <t>平成24年度(2012)</t>
    <rPh sb="0" eb="2">
      <t>ヘイセイ</t>
    </rPh>
    <rPh sb="4" eb="5">
      <t>ネン</t>
    </rPh>
    <rPh sb="5" eb="6">
      <t>ド</t>
    </rPh>
    <phoneticPr fontId="2"/>
  </si>
  <si>
    <t xml:space="preserve">  　25年度(2013)</t>
    <rPh sb="5" eb="6">
      <t>ネン</t>
    </rPh>
    <rPh sb="6" eb="7">
      <t>ド</t>
    </rPh>
    <phoneticPr fontId="2"/>
  </si>
  <si>
    <t xml:space="preserve">    28年度(2016)</t>
    <rPh sb="6" eb="7">
      <t>ネン</t>
    </rPh>
    <rPh sb="7" eb="8">
      <t>ド</t>
    </rPh>
    <phoneticPr fontId="2"/>
  </si>
  <si>
    <t>資料：栃木県森林・林業統計書</t>
    <rPh sb="0" eb="2">
      <t>シリョウ</t>
    </rPh>
    <rPh sb="3" eb="6">
      <t>トチギケン</t>
    </rPh>
    <rPh sb="6" eb="8">
      <t>シンリン</t>
    </rPh>
    <rPh sb="9" eb="11">
      <t>リンギョウ</t>
    </rPh>
    <rPh sb="11" eb="14">
      <t>トウケイショ</t>
    </rPh>
    <phoneticPr fontId="2"/>
  </si>
  <si>
    <t>単位：人</t>
    <phoneticPr fontId="2"/>
  </si>
  <si>
    <t>年 度</t>
    <rPh sb="0" eb="1">
      <t>トシ</t>
    </rPh>
    <rPh sb="2" eb="3">
      <t>ド</t>
    </rPh>
    <phoneticPr fontId="2"/>
  </si>
  <si>
    <t>年  度</t>
    <rPh sb="0" eb="1">
      <t>トシ</t>
    </rPh>
    <rPh sb="3" eb="4">
      <t>ド</t>
    </rPh>
    <phoneticPr fontId="2"/>
  </si>
  <si>
    <t>　　　</t>
    <phoneticPr fontId="2"/>
  </si>
  <si>
    <t>「　－　」</t>
    <phoneticPr fontId="2"/>
  </si>
  <si>
    <t>113.0]</t>
    <phoneticPr fontId="2"/>
  </si>
  <si>
    <t xml:space="preserve">    27年(2015)</t>
    <rPh sb="6" eb="7">
      <t>ネン</t>
    </rPh>
    <phoneticPr fontId="10"/>
  </si>
  <si>
    <t>平成25年(2013)</t>
    <rPh sb="0" eb="2">
      <t>ヘイセイ</t>
    </rPh>
    <rPh sb="4" eb="5">
      <t>ネン</t>
    </rPh>
    <phoneticPr fontId="12"/>
  </si>
  <si>
    <t>平成27年(2015)</t>
    <rPh sb="0" eb="2">
      <t>ヘイセイ</t>
    </rPh>
    <rPh sb="4" eb="5">
      <t>ネン</t>
    </rPh>
    <phoneticPr fontId="10"/>
  </si>
  <si>
    <t>平成27年</t>
    <phoneticPr fontId="10"/>
  </si>
  <si>
    <t>平成27年</t>
    <rPh sb="0" eb="2">
      <t>ヘイセイ</t>
    </rPh>
    <rPh sb="4" eb="5">
      <t>ネン</t>
    </rPh>
    <phoneticPr fontId="2"/>
  </si>
  <si>
    <t>特定規模 需要　　　</t>
    <rPh sb="0" eb="2">
      <t>トクテイ</t>
    </rPh>
    <rPh sb="2" eb="4">
      <t>キボ</t>
    </rPh>
    <rPh sb="5" eb="7">
      <t>ジュヨウ</t>
    </rPh>
    <phoneticPr fontId="2"/>
  </si>
  <si>
    <t>年　　次</t>
    <rPh sb="0" eb="1">
      <t>ネン</t>
    </rPh>
    <rPh sb="3" eb="4">
      <t>ツギ</t>
    </rPh>
    <phoneticPr fontId="2"/>
  </si>
  <si>
    <t xml:space="preserve">  *調査地は、平成15年調査以前は旧大田原市。</t>
    <rPh sb="3" eb="6">
      <t>チョウサチ</t>
    </rPh>
    <rPh sb="8" eb="10">
      <t>ヘイセイ</t>
    </rPh>
    <rPh sb="12" eb="13">
      <t>ネン</t>
    </rPh>
    <rPh sb="13" eb="15">
      <t>チョウサ</t>
    </rPh>
    <rPh sb="15" eb="17">
      <t>イゼン</t>
    </rPh>
    <rPh sb="18" eb="19">
      <t>キュウ</t>
    </rPh>
    <rPh sb="19" eb="23">
      <t>オオタワラシ</t>
    </rPh>
    <phoneticPr fontId="2"/>
  </si>
  <si>
    <t>単位：ｍ、％</t>
    <rPh sb="0" eb="2">
      <t>タンイ</t>
    </rPh>
    <phoneticPr fontId="2"/>
  </si>
  <si>
    <t>*認定訓練については、平成23年度より休止中。</t>
    <rPh sb="1" eb="3">
      <t>ニンテイ</t>
    </rPh>
    <rPh sb="3" eb="5">
      <t>クンレン</t>
    </rPh>
    <rPh sb="11" eb="13">
      <t>ヘイセイ</t>
    </rPh>
    <rPh sb="15" eb="16">
      <t>ネン</t>
    </rPh>
    <rPh sb="16" eb="17">
      <t>ド</t>
    </rPh>
    <rPh sb="19" eb="22">
      <t>キュウシチュウ</t>
    </rPh>
    <phoneticPr fontId="1"/>
  </si>
  <si>
    <t>*平成26年度に友遊学童保育館が開設、トータルサポートセンター空が廃止され、一般社団法人つばさが開設。</t>
    <rPh sb="1" eb="3">
      <t>ヘイセイ</t>
    </rPh>
    <rPh sb="5" eb="7">
      <t>ネンド</t>
    </rPh>
    <rPh sb="8" eb="9">
      <t>ユウ</t>
    </rPh>
    <rPh sb="9" eb="10">
      <t>ユウ</t>
    </rPh>
    <rPh sb="10" eb="12">
      <t>ガクドウ</t>
    </rPh>
    <rPh sb="12" eb="14">
      <t>ホイク</t>
    </rPh>
    <rPh sb="14" eb="15">
      <t>カン</t>
    </rPh>
    <rPh sb="16" eb="18">
      <t>カイセツ</t>
    </rPh>
    <phoneticPr fontId="2"/>
  </si>
  <si>
    <t>資料：子ども幸福課</t>
    <rPh sb="0" eb="2">
      <t>シリョウ</t>
    </rPh>
    <rPh sb="3" eb="4">
      <t>コ</t>
    </rPh>
    <rPh sb="6" eb="8">
      <t>コウフク</t>
    </rPh>
    <rPh sb="8" eb="9">
      <t>カ</t>
    </rPh>
    <phoneticPr fontId="2"/>
  </si>
  <si>
    <t>2　幼保連携型認定こども園数・学級数・園児数・教員数・職員数の推移</t>
    <rPh sb="2" eb="3">
      <t>ヨウ</t>
    </rPh>
    <rPh sb="3" eb="4">
      <t>タモツ</t>
    </rPh>
    <rPh sb="4" eb="7">
      <t>レンケイガタ</t>
    </rPh>
    <rPh sb="7" eb="9">
      <t>ニンテイ</t>
    </rPh>
    <rPh sb="12" eb="13">
      <t>エン</t>
    </rPh>
    <rPh sb="13" eb="14">
      <t>スウ</t>
    </rPh>
    <rPh sb="15" eb="17">
      <t>ガッキュウ</t>
    </rPh>
    <rPh sb="17" eb="18">
      <t>スウ</t>
    </rPh>
    <rPh sb="19" eb="21">
      <t>エンジ</t>
    </rPh>
    <rPh sb="21" eb="22">
      <t>スウ</t>
    </rPh>
    <rPh sb="23" eb="25">
      <t>キョウイン</t>
    </rPh>
    <rPh sb="25" eb="26">
      <t>スウ</t>
    </rPh>
    <rPh sb="27" eb="29">
      <t>ショクイン</t>
    </rPh>
    <rPh sb="29" eb="30">
      <t>スウ</t>
    </rPh>
    <rPh sb="31" eb="33">
      <t>スイイ</t>
    </rPh>
    <phoneticPr fontId="2"/>
  </si>
  <si>
    <t>3　小学校数・学級数・教員数・職員数・児童数の推移</t>
    <rPh sb="2" eb="5">
      <t>ショウガッコウ</t>
    </rPh>
    <rPh sb="5" eb="6">
      <t>スウ</t>
    </rPh>
    <rPh sb="7" eb="10">
      <t>ガッキュウスウ</t>
    </rPh>
    <rPh sb="11" eb="13">
      <t>キョウイン</t>
    </rPh>
    <rPh sb="13" eb="14">
      <t>スウ</t>
    </rPh>
    <rPh sb="15" eb="18">
      <t>ショクインスウ</t>
    </rPh>
    <rPh sb="19" eb="22">
      <t>ジドウスウ</t>
    </rPh>
    <rPh sb="23" eb="25">
      <t>スイイ</t>
    </rPh>
    <phoneticPr fontId="2"/>
  </si>
  <si>
    <t>4　小学校児童一人あたり保有面積</t>
    <rPh sb="2" eb="3">
      <t>ショウ</t>
    </rPh>
    <rPh sb="5" eb="7">
      <t>ジドウ</t>
    </rPh>
    <rPh sb="7" eb="9">
      <t>ヒトリ</t>
    </rPh>
    <rPh sb="12" eb="14">
      <t>ホユウ</t>
    </rPh>
    <rPh sb="14" eb="16">
      <t>メンセキ</t>
    </rPh>
    <phoneticPr fontId="2"/>
  </si>
  <si>
    <t>5　中学校数・学級数・教員数・職員数・生徒数の推移</t>
    <rPh sb="2" eb="5">
      <t>チュウガッコウ</t>
    </rPh>
    <rPh sb="5" eb="6">
      <t>スウ</t>
    </rPh>
    <rPh sb="7" eb="10">
      <t>ガッキュウスウ</t>
    </rPh>
    <rPh sb="11" eb="14">
      <t>キョウインスウ</t>
    </rPh>
    <rPh sb="15" eb="18">
      <t>ショクインスウ</t>
    </rPh>
    <rPh sb="19" eb="21">
      <t>セイト</t>
    </rPh>
    <rPh sb="21" eb="22">
      <t>スウ</t>
    </rPh>
    <rPh sb="23" eb="25">
      <t>スイイ</t>
    </rPh>
    <phoneticPr fontId="2"/>
  </si>
  <si>
    <t>6　中学校生徒一人あたり保有面積</t>
    <rPh sb="2" eb="5">
      <t>チュウガッコウ</t>
    </rPh>
    <rPh sb="5" eb="7">
      <t>セイト</t>
    </rPh>
    <rPh sb="7" eb="9">
      <t>ヒトリ</t>
    </rPh>
    <rPh sb="12" eb="14">
      <t>ホユウ</t>
    </rPh>
    <rPh sb="14" eb="16">
      <t>メンセキ</t>
    </rPh>
    <phoneticPr fontId="2"/>
  </si>
  <si>
    <t>7　中学校進路別卒業者数の推移</t>
    <rPh sb="2" eb="5">
      <t>チュウガッコウ</t>
    </rPh>
    <rPh sb="5" eb="7">
      <t>シンロ</t>
    </rPh>
    <rPh sb="7" eb="8">
      <t>ベツ</t>
    </rPh>
    <rPh sb="8" eb="11">
      <t>ソツギョウシャ</t>
    </rPh>
    <rPh sb="11" eb="12">
      <t>スウ</t>
    </rPh>
    <rPh sb="13" eb="15">
      <t>スイイ</t>
    </rPh>
    <phoneticPr fontId="2"/>
  </si>
  <si>
    <t>8　高等学校全日制・定時制の学校数・学級数・教員数・職員数・生徒数の推移</t>
    <rPh sb="2" eb="4">
      <t>コウトウ</t>
    </rPh>
    <rPh sb="4" eb="6">
      <t>ガッコウ</t>
    </rPh>
    <rPh sb="6" eb="9">
      <t>ゼンニチセイ</t>
    </rPh>
    <rPh sb="10" eb="13">
      <t>テイジセイ</t>
    </rPh>
    <rPh sb="14" eb="17">
      <t>ガッコウスウ</t>
    </rPh>
    <rPh sb="18" eb="21">
      <t>ガッキュウスウ</t>
    </rPh>
    <rPh sb="22" eb="25">
      <t>キョウインスウ</t>
    </rPh>
    <rPh sb="26" eb="29">
      <t>ショクインスウ</t>
    </rPh>
    <rPh sb="30" eb="32">
      <t>セイト</t>
    </rPh>
    <rPh sb="32" eb="33">
      <t>スウ</t>
    </rPh>
    <rPh sb="34" eb="36">
      <t>スイイ</t>
    </rPh>
    <phoneticPr fontId="2"/>
  </si>
  <si>
    <t>9　高等学校学年別・男女別生徒数の推移</t>
    <rPh sb="2" eb="4">
      <t>コウトウ</t>
    </rPh>
    <rPh sb="4" eb="6">
      <t>ガッコウ</t>
    </rPh>
    <rPh sb="6" eb="9">
      <t>ガクネンベツ</t>
    </rPh>
    <rPh sb="10" eb="13">
      <t>ダンジョベツ</t>
    </rPh>
    <rPh sb="13" eb="16">
      <t>セイトスウ</t>
    </rPh>
    <rPh sb="17" eb="19">
      <t>スイイ</t>
    </rPh>
    <phoneticPr fontId="2"/>
  </si>
  <si>
    <t>10　高等学校入学状況の推移</t>
    <phoneticPr fontId="2"/>
  </si>
  <si>
    <t>11　高等学校進路別卒業者数の推移</t>
    <phoneticPr fontId="2"/>
  </si>
  <si>
    <t>14　図書館蔵書数の推移</t>
    <phoneticPr fontId="2"/>
  </si>
  <si>
    <t>15　館外貸出図書数の推移</t>
    <phoneticPr fontId="2"/>
  </si>
  <si>
    <t>16　図書館利用状況等の推移</t>
    <phoneticPr fontId="2"/>
  </si>
  <si>
    <t>17　成人者の推移</t>
    <phoneticPr fontId="2"/>
  </si>
  <si>
    <t>18　文化財指定等件数の推移</t>
    <phoneticPr fontId="2"/>
  </si>
  <si>
    <t>19　指定等文化財一覧</t>
    <rPh sb="3" eb="5">
      <t>シテイ</t>
    </rPh>
    <rPh sb="5" eb="6">
      <t>トウ</t>
    </rPh>
    <rPh sb="6" eb="9">
      <t>ブンカザイ</t>
    </rPh>
    <rPh sb="9" eb="11">
      <t>イチラン</t>
    </rPh>
    <phoneticPr fontId="2"/>
  </si>
  <si>
    <t>20　体育施設利用状況の推移</t>
    <phoneticPr fontId="2"/>
  </si>
  <si>
    <t>21　県北体育館利用状況の推移</t>
    <phoneticPr fontId="2"/>
  </si>
  <si>
    <t>22　総合文化会館利用状況の推移</t>
    <rPh sb="3" eb="5">
      <t>ソウゴウ</t>
    </rPh>
    <rPh sb="5" eb="7">
      <t>ブンカ</t>
    </rPh>
    <rPh sb="7" eb="9">
      <t>カイカン</t>
    </rPh>
    <rPh sb="9" eb="11">
      <t>リヨウ</t>
    </rPh>
    <rPh sb="11" eb="13">
      <t>ジョウキョウ</t>
    </rPh>
    <rPh sb="14" eb="16">
      <t>スイイ</t>
    </rPh>
    <phoneticPr fontId="2"/>
  </si>
  <si>
    <t>23　市民学校開設状況の推移</t>
    <rPh sb="3" eb="5">
      <t>シミン</t>
    </rPh>
    <rPh sb="5" eb="7">
      <t>ガッコウ</t>
    </rPh>
    <rPh sb="7" eb="9">
      <t>カイセツ</t>
    </rPh>
    <rPh sb="9" eb="11">
      <t>ジョウキョウ</t>
    </rPh>
    <rPh sb="12" eb="14">
      <t>スイイ</t>
    </rPh>
    <phoneticPr fontId="2"/>
  </si>
  <si>
    <t>24　市民学校地区別開催状況の推移</t>
    <rPh sb="3" eb="5">
      <t>シミン</t>
    </rPh>
    <rPh sb="5" eb="7">
      <t>ガッコウ</t>
    </rPh>
    <rPh sb="7" eb="9">
      <t>チク</t>
    </rPh>
    <rPh sb="9" eb="10">
      <t>ベツ</t>
    </rPh>
    <rPh sb="10" eb="12">
      <t>カイサイ</t>
    </rPh>
    <rPh sb="12" eb="14">
      <t>ジョウキョウ</t>
    </rPh>
    <rPh sb="15" eb="17">
      <t>スイイ</t>
    </rPh>
    <phoneticPr fontId="2"/>
  </si>
  <si>
    <t>25　各種学級開設状況の推移</t>
    <rPh sb="3" eb="5">
      <t>カクシュ</t>
    </rPh>
    <rPh sb="5" eb="7">
      <t>ガッキュウ</t>
    </rPh>
    <rPh sb="7" eb="9">
      <t>カイセツ</t>
    </rPh>
    <rPh sb="9" eb="11">
      <t>ジョウキョウ</t>
    </rPh>
    <rPh sb="12" eb="14">
      <t>スイイ</t>
    </rPh>
    <phoneticPr fontId="2"/>
  </si>
  <si>
    <t>26　那須野が原ハーモニーホール利用状況の推移</t>
    <rPh sb="3" eb="6">
      <t>ナスノ</t>
    </rPh>
    <rPh sb="7" eb="8">
      <t>ハラ</t>
    </rPh>
    <rPh sb="16" eb="18">
      <t>リヨウ</t>
    </rPh>
    <rPh sb="18" eb="20">
      <t>ジョウキョウ</t>
    </rPh>
    <rPh sb="21" eb="23">
      <t>スイイ</t>
    </rPh>
    <phoneticPr fontId="2"/>
  </si>
  <si>
    <t>27　那須野が原ハーモニーホール自主事業の推移</t>
    <rPh sb="3" eb="6">
      <t>ナスノ</t>
    </rPh>
    <rPh sb="7" eb="8">
      <t>ハラ</t>
    </rPh>
    <rPh sb="16" eb="18">
      <t>ジシュ</t>
    </rPh>
    <rPh sb="18" eb="20">
      <t>ジギョウ</t>
    </rPh>
    <rPh sb="21" eb="23">
      <t>スイイ</t>
    </rPh>
    <phoneticPr fontId="2"/>
  </si>
  <si>
    <t>28　ふれあいの丘利用状況の推移</t>
    <rPh sb="8" eb="9">
      <t>オカ</t>
    </rPh>
    <rPh sb="9" eb="11">
      <t>リヨウ</t>
    </rPh>
    <rPh sb="11" eb="13">
      <t>ジョウキョウ</t>
    </rPh>
    <rPh sb="14" eb="16">
      <t>スイイ</t>
    </rPh>
    <phoneticPr fontId="2"/>
  </si>
  <si>
    <t>*平成27年度より調査開始</t>
    <rPh sb="1" eb="3">
      <t>ヘイセイ</t>
    </rPh>
    <rPh sb="5" eb="7">
      <t>ネンド</t>
    </rPh>
    <rPh sb="9" eb="11">
      <t>チョウサ</t>
    </rPh>
    <rPh sb="11" eb="13">
      <t>カイシ</t>
    </rPh>
    <phoneticPr fontId="2"/>
  </si>
  <si>
    <t>単位：㎡、人</t>
    <rPh sb="0" eb="2">
      <t>タンイ</t>
    </rPh>
    <rPh sb="5" eb="6">
      <t>ヒト</t>
    </rPh>
    <phoneticPr fontId="2"/>
  </si>
  <si>
    <t>校　舎</t>
    <rPh sb="0" eb="1">
      <t>コウ</t>
    </rPh>
    <rPh sb="2" eb="3">
      <t>シャ</t>
    </rPh>
    <phoneticPr fontId="2"/>
  </si>
  <si>
    <t>校　地</t>
    <rPh sb="0" eb="1">
      <t>コウ</t>
    </rPh>
    <rPh sb="2" eb="3">
      <t>チ</t>
    </rPh>
    <phoneticPr fontId="2"/>
  </si>
  <si>
    <t>運　動　場</t>
    <rPh sb="0" eb="1">
      <t>ウン</t>
    </rPh>
    <rPh sb="2" eb="3">
      <t>ドウ</t>
    </rPh>
    <rPh sb="4" eb="5">
      <t>バ</t>
    </rPh>
    <phoneticPr fontId="2"/>
  </si>
  <si>
    <t>ＩＴ
ビジネス科</t>
    <rPh sb="7" eb="8">
      <t>カ</t>
    </rPh>
    <phoneticPr fontId="2"/>
  </si>
  <si>
    <t>自動車
ビジネス科</t>
    <rPh sb="0" eb="3">
      <t>ジドウシャ</t>
    </rPh>
    <rPh sb="8" eb="9">
      <t>カ</t>
    </rPh>
    <phoneticPr fontId="2"/>
  </si>
  <si>
    <t>トータル
ビューティ科</t>
    <rPh sb="10" eb="11">
      <t>カ</t>
    </rPh>
    <phoneticPr fontId="2"/>
  </si>
  <si>
    <t>成人式</t>
    <rPh sb="0" eb="3">
      <t>セイジンシキ</t>
    </rPh>
    <phoneticPr fontId="2"/>
  </si>
  <si>
    <t>・石燈籠・手水舟</t>
    <phoneticPr fontId="2"/>
  </si>
  <si>
    <t>絹本淡彩　黒羽周辺景観図(城東・城西図)</t>
    <rPh sb="0" eb="1">
      <t>キヌ</t>
    </rPh>
    <rPh sb="1" eb="2">
      <t>ホン</t>
    </rPh>
    <rPh sb="2" eb="3">
      <t>タン</t>
    </rPh>
    <rPh sb="3" eb="4">
      <t>イロドリ</t>
    </rPh>
    <rPh sb="5" eb="7">
      <t>クロバネ</t>
    </rPh>
    <rPh sb="7" eb="9">
      <t>シュウヘン</t>
    </rPh>
    <rPh sb="9" eb="11">
      <t>ケイカン</t>
    </rPh>
    <rPh sb="11" eb="12">
      <t>ズ</t>
    </rPh>
    <rPh sb="13" eb="15">
      <t>ジョウトウ</t>
    </rPh>
    <rPh sb="16" eb="17">
      <t>シロ</t>
    </rPh>
    <rPh sb="17" eb="18">
      <t>ニシ</t>
    </rPh>
    <rPh sb="18" eb="19">
      <t>ズ</t>
    </rPh>
    <phoneticPr fontId="4"/>
  </si>
  <si>
    <t>単位：件、人</t>
    <rPh sb="0" eb="2">
      <t>タンイ</t>
    </rPh>
    <rPh sb="3" eb="4">
      <t>ケン</t>
    </rPh>
    <rPh sb="5" eb="6">
      <t>ヒト</t>
    </rPh>
    <phoneticPr fontId="2"/>
  </si>
  <si>
    <t>単位：件、人</t>
    <rPh sb="0" eb="2">
      <t>タンイ</t>
    </rPh>
    <rPh sb="3" eb="4">
      <t>ケン</t>
    </rPh>
    <rPh sb="5" eb="6">
      <t>ヒト</t>
    </rPh>
    <phoneticPr fontId="2"/>
  </si>
  <si>
    <t>登録免許税      　手数料</t>
    <rPh sb="0" eb="2">
      <t>トウロク</t>
    </rPh>
    <rPh sb="2" eb="5">
      <t>メンキョゼイ</t>
    </rPh>
    <rPh sb="12" eb="15">
      <t>テスウリョウ</t>
    </rPh>
    <phoneticPr fontId="2"/>
  </si>
  <si>
    <t>手数料</t>
    <rPh sb="0" eb="3">
      <t>テスウリョウ</t>
    </rPh>
    <phoneticPr fontId="2"/>
  </si>
  <si>
    <t>資料：宇都宮地方法務局大田原支局</t>
    <phoneticPr fontId="2"/>
  </si>
  <si>
    <t xml:space="preserve">　　　　　　　　昭29.12. 1～昭34. 1.17    </t>
    <rPh sb="8" eb="9">
      <t>アキラ</t>
    </rPh>
    <rPh sb="18" eb="19">
      <t>アキラ</t>
    </rPh>
    <phoneticPr fontId="2"/>
  </si>
  <si>
    <t>　　　第１期　　昭34. 1.18～昭38. 1.17</t>
    <rPh sb="3" eb="4">
      <t>ダイ</t>
    </rPh>
    <rPh sb="5" eb="6">
      <t>キ</t>
    </rPh>
    <rPh sb="8" eb="9">
      <t>アキラ</t>
    </rPh>
    <rPh sb="18" eb="19">
      <t>アキラ</t>
    </rPh>
    <phoneticPr fontId="2"/>
  </si>
  <si>
    <t>　　　第２期　　昭38. 1.18～昭42. 1.17</t>
    <rPh sb="3" eb="4">
      <t>ダイ</t>
    </rPh>
    <rPh sb="5" eb="6">
      <t>キ</t>
    </rPh>
    <rPh sb="8" eb="9">
      <t>アキラ</t>
    </rPh>
    <rPh sb="18" eb="19">
      <t>アキラ</t>
    </rPh>
    <phoneticPr fontId="2"/>
  </si>
  <si>
    <t>　　　第３期　　昭42. 1.18～昭46. 1.17</t>
    <rPh sb="3" eb="4">
      <t>ダイ</t>
    </rPh>
    <rPh sb="5" eb="6">
      <t>キ</t>
    </rPh>
    <rPh sb="8" eb="9">
      <t>アキラ</t>
    </rPh>
    <rPh sb="18" eb="19">
      <t>アキラ</t>
    </rPh>
    <phoneticPr fontId="2"/>
  </si>
  <si>
    <t>　　　第１期　　昭46. 1.18～昭50. 1.17</t>
    <rPh sb="3" eb="4">
      <t>ダイ</t>
    </rPh>
    <rPh sb="5" eb="6">
      <t>キ</t>
    </rPh>
    <rPh sb="8" eb="9">
      <t>アキラ</t>
    </rPh>
    <rPh sb="18" eb="19">
      <t>アキラ</t>
    </rPh>
    <phoneticPr fontId="2"/>
  </si>
  <si>
    <t>　　　第２期　　昭50. 1.18～昭54. 1.17</t>
    <rPh sb="3" eb="4">
      <t>ダイ</t>
    </rPh>
    <rPh sb="5" eb="6">
      <t>キ</t>
    </rPh>
    <rPh sb="8" eb="9">
      <t>アキラ</t>
    </rPh>
    <rPh sb="18" eb="19">
      <t>アキラ</t>
    </rPh>
    <phoneticPr fontId="2"/>
  </si>
  <si>
    <t>　　　第１期　　昭54. 1.18～昭58. 1.17</t>
    <rPh sb="3" eb="4">
      <t>ダイ</t>
    </rPh>
    <rPh sb="5" eb="6">
      <t>キ</t>
    </rPh>
    <rPh sb="8" eb="9">
      <t>アキラ</t>
    </rPh>
    <rPh sb="18" eb="19">
      <t>アキラ</t>
    </rPh>
    <phoneticPr fontId="2"/>
  </si>
  <si>
    <t>　　　第２期　　昭58. 1.18～昭62. 1.17</t>
    <rPh sb="3" eb="4">
      <t>ダイ</t>
    </rPh>
    <rPh sb="5" eb="6">
      <t>キ</t>
    </rPh>
    <rPh sb="8" eb="9">
      <t>アキラ</t>
    </rPh>
    <rPh sb="18" eb="19">
      <t>アキラ</t>
    </rPh>
    <phoneticPr fontId="2"/>
  </si>
  <si>
    <t>　　　第３期　　昭62. 1.18～平 2. 3.31</t>
    <rPh sb="3" eb="4">
      <t>ダイ</t>
    </rPh>
    <rPh sb="5" eb="6">
      <t>キ</t>
    </rPh>
    <rPh sb="8" eb="9">
      <t>アキラ</t>
    </rPh>
    <rPh sb="18" eb="19">
      <t>ヘイ</t>
    </rPh>
    <phoneticPr fontId="2"/>
  </si>
  <si>
    <t>　　　第１期　　平 2. 4. 8～平 6. 4. 7</t>
    <rPh sb="3" eb="4">
      <t>ダイ</t>
    </rPh>
    <rPh sb="5" eb="6">
      <t>キ</t>
    </rPh>
    <rPh sb="8" eb="9">
      <t>ヘイ</t>
    </rPh>
    <rPh sb="18" eb="19">
      <t>ヘイ</t>
    </rPh>
    <phoneticPr fontId="2"/>
  </si>
  <si>
    <t xml:space="preserve">　　　第２期　　平 6. 4. 8～平10. 4. 7 </t>
    <rPh sb="3" eb="4">
      <t>ダイ</t>
    </rPh>
    <rPh sb="5" eb="6">
      <t>キ</t>
    </rPh>
    <rPh sb="8" eb="9">
      <t>ヘイ</t>
    </rPh>
    <rPh sb="18" eb="19">
      <t>ヘイ</t>
    </rPh>
    <phoneticPr fontId="2"/>
  </si>
  <si>
    <t>　　　第３期　　平10. 4. 8～平14. 4. 7</t>
    <rPh sb="3" eb="4">
      <t>ダイ</t>
    </rPh>
    <rPh sb="5" eb="6">
      <t>キ</t>
    </rPh>
    <rPh sb="8" eb="9">
      <t>ヘイ</t>
    </rPh>
    <rPh sb="18" eb="19">
      <t>ヘイ</t>
    </rPh>
    <phoneticPr fontId="2"/>
  </si>
  <si>
    <t>　　　第４期　　平14. 4. 8～平18. 4. 7</t>
    <rPh sb="3" eb="4">
      <t>ダイ</t>
    </rPh>
    <rPh sb="5" eb="6">
      <t>キ</t>
    </rPh>
    <rPh sb="8" eb="9">
      <t>ヘイ</t>
    </rPh>
    <rPh sb="18" eb="19">
      <t>ヘイ</t>
    </rPh>
    <phoneticPr fontId="2"/>
  </si>
  <si>
    <t>　　　第５期　　平18. 4. 8～平22. 4. 7</t>
    <rPh sb="3" eb="4">
      <t>ダイ</t>
    </rPh>
    <rPh sb="5" eb="6">
      <t>キ</t>
    </rPh>
    <rPh sb="8" eb="9">
      <t>ヘイ</t>
    </rPh>
    <rPh sb="18" eb="19">
      <t>ヒラ</t>
    </rPh>
    <phoneticPr fontId="2"/>
  </si>
  <si>
    <t>　　　第１期　　平22. 4. 8～平26. 4. 7</t>
    <rPh sb="3" eb="4">
      <t>ダイ</t>
    </rPh>
    <rPh sb="5" eb="6">
      <t>キ</t>
    </rPh>
    <rPh sb="18" eb="19">
      <t>ヒラ</t>
    </rPh>
    <phoneticPr fontId="2"/>
  </si>
  <si>
    <t>　　　第２期　　平26. 4. 8～</t>
    <rPh sb="8" eb="9">
      <t>ヘイ</t>
    </rPh>
    <phoneticPr fontId="2"/>
  </si>
  <si>
    <t>　大　野　仁三郎</t>
    <rPh sb="1" eb="2">
      <t>ダイ</t>
    </rPh>
    <rPh sb="3" eb="4">
      <t>ノ</t>
    </rPh>
    <rPh sb="5" eb="8">
      <t>ジンザブロウ</t>
    </rPh>
    <phoneticPr fontId="2"/>
  </si>
  <si>
    <t>　小　針　太　治</t>
    <rPh sb="1" eb="2">
      <t>ショウ</t>
    </rPh>
    <rPh sb="3" eb="4">
      <t>ハリ</t>
    </rPh>
    <rPh sb="5" eb="6">
      <t>フト</t>
    </rPh>
    <rPh sb="7" eb="8">
      <t>オサ</t>
    </rPh>
    <phoneticPr fontId="2"/>
  </si>
  <si>
    <t>歴　代</t>
    <rPh sb="0" eb="1">
      <t>レキ</t>
    </rPh>
    <rPh sb="2" eb="3">
      <t>ダイ</t>
    </rPh>
    <phoneticPr fontId="2"/>
  </si>
  <si>
    <t>氏　名</t>
    <rPh sb="0" eb="1">
      <t>シ</t>
    </rPh>
    <rPh sb="2" eb="3">
      <t>メイ</t>
    </rPh>
    <phoneticPr fontId="2"/>
  </si>
  <si>
    <t>　熊　田　幸　治</t>
    <rPh sb="1" eb="2">
      <t>クマ</t>
    </rPh>
    <rPh sb="3" eb="4">
      <t>タ</t>
    </rPh>
    <rPh sb="5" eb="6">
      <t>サチ</t>
    </rPh>
    <rPh sb="7" eb="8">
      <t>オサム</t>
    </rPh>
    <phoneticPr fontId="2"/>
  </si>
  <si>
    <t>　君　島　五　郎</t>
    <rPh sb="1" eb="2">
      <t>キミ</t>
    </rPh>
    <rPh sb="3" eb="4">
      <t>シマ</t>
    </rPh>
    <rPh sb="5" eb="6">
      <t>ゴ</t>
    </rPh>
    <rPh sb="7" eb="8">
      <t>ロウ</t>
    </rPh>
    <phoneticPr fontId="2"/>
  </si>
  <si>
    <t>　三　森　光　夫</t>
    <rPh sb="1" eb="2">
      <t>サン</t>
    </rPh>
    <rPh sb="3" eb="4">
      <t>モリ</t>
    </rPh>
    <rPh sb="5" eb="6">
      <t>ヒカリ</t>
    </rPh>
    <rPh sb="7" eb="8">
      <t>オット</t>
    </rPh>
    <phoneticPr fontId="2"/>
  </si>
  <si>
    <t>　吉　川　正　夫</t>
    <rPh sb="1" eb="2">
      <t>キチ</t>
    </rPh>
    <rPh sb="3" eb="4">
      <t>カワ</t>
    </rPh>
    <rPh sb="5" eb="6">
      <t>セイ</t>
    </rPh>
    <rPh sb="7" eb="8">
      <t>オット</t>
    </rPh>
    <phoneticPr fontId="2"/>
  </si>
  <si>
    <t>　鈴　木　茂　四</t>
    <rPh sb="1" eb="2">
      <t>スズ</t>
    </rPh>
    <rPh sb="3" eb="4">
      <t>モク</t>
    </rPh>
    <rPh sb="5" eb="6">
      <t>シゲ</t>
    </rPh>
    <rPh sb="7" eb="8">
      <t>ヨン</t>
    </rPh>
    <phoneticPr fontId="2"/>
  </si>
  <si>
    <t>　阿久津　重　光</t>
    <rPh sb="1" eb="4">
      <t>アクツ</t>
    </rPh>
    <rPh sb="5" eb="6">
      <t>ジュウ</t>
    </rPh>
    <rPh sb="7" eb="8">
      <t>ヒカリ</t>
    </rPh>
    <phoneticPr fontId="2"/>
  </si>
  <si>
    <t>　荒　井　政　義</t>
    <rPh sb="1" eb="2">
      <t>アラ</t>
    </rPh>
    <rPh sb="3" eb="4">
      <t>イ</t>
    </rPh>
    <rPh sb="5" eb="6">
      <t>セイ</t>
    </rPh>
    <rPh sb="7" eb="8">
      <t>ギ</t>
    </rPh>
    <phoneticPr fontId="2"/>
  </si>
  <si>
    <t>　大　武　秋　雄</t>
    <rPh sb="1" eb="2">
      <t>ダイ</t>
    </rPh>
    <rPh sb="3" eb="4">
      <t>タケシ</t>
    </rPh>
    <rPh sb="5" eb="6">
      <t>アキ</t>
    </rPh>
    <rPh sb="7" eb="8">
      <t>ユウ</t>
    </rPh>
    <phoneticPr fontId="2"/>
  </si>
  <si>
    <t>　藤　田　宏　和</t>
    <rPh sb="1" eb="2">
      <t>フジ</t>
    </rPh>
    <rPh sb="3" eb="4">
      <t>タ</t>
    </rPh>
    <rPh sb="5" eb="6">
      <t>ヒロシ</t>
    </rPh>
    <rPh sb="7" eb="8">
      <t>ワ</t>
    </rPh>
    <phoneticPr fontId="2"/>
  </si>
  <si>
    <t>　藤　田　紀　夫</t>
    <rPh sb="1" eb="2">
      <t>フジ</t>
    </rPh>
    <rPh sb="3" eb="4">
      <t>タ</t>
    </rPh>
    <rPh sb="5" eb="6">
      <t>オサム</t>
    </rPh>
    <rPh sb="7" eb="8">
      <t>オット</t>
    </rPh>
    <phoneticPr fontId="5"/>
  </si>
  <si>
    <t>　引　地　達　雄</t>
    <rPh sb="1" eb="2">
      <t>イン</t>
    </rPh>
    <rPh sb="3" eb="4">
      <t>チ</t>
    </rPh>
    <rPh sb="5" eb="6">
      <t>タッ</t>
    </rPh>
    <rPh sb="7" eb="8">
      <t>オス</t>
    </rPh>
    <phoneticPr fontId="5"/>
  </si>
  <si>
    <t>　髙　野　礼　子</t>
    <rPh sb="1" eb="2">
      <t>コウ</t>
    </rPh>
    <rPh sb="3" eb="4">
      <t>ノ</t>
    </rPh>
    <rPh sb="5" eb="6">
      <t>レイ</t>
    </rPh>
    <rPh sb="7" eb="8">
      <t>コ</t>
    </rPh>
    <phoneticPr fontId="5"/>
  </si>
  <si>
    <t>　小田部  秀　雄</t>
    <rPh sb="1" eb="4">
      <t>オタベ</t>
    </rPh>
    <rPh sb="6" eb="7">
      <t>ヒデ</t>
    </rPh>
    <rPh sb="8" eb="9">
      <t>オス</t>
    </rPh>
    <phoneticPr fontId="2"/>
  </si>
  <si>
    <t>　福　田　美　男</t>
    <rPh sb="1" eb="2">
      <t>フク</t>
    </rPh>
    <rPh sb="3" eb="4">
      <t>タ</t>
    </rPh>
    <rPh sb="5" eb="6">
      <t>ビ</t>
    </rPh>
    <rPh sb="7" eb="8">
      <t>オトコ</t>
    </rPh>
    <phoneticPr fontId="2"/>
  </si>
  <si>
    <t>　小　泉　銀　斉</t>
    <rPh sb="1" eb="2">
      <t>ショウ</t>
    </rPh>
    <rPh sb="3" eb="4">
      <t>イズミ</t>
    </rPh>
    <rPh sb="5" eb="6">
      <t>ギン</t>
    </rPh>
    <rPh sb="7" eb="8">
      <t>ヒトシ</t>
    </rPh>
    <phoneticPr fontId="2"/>
  </si>
  <si>
    <t>　加　藤　金　松</t>
    <rPh sb="1" eb="2">
      <t>カ</t>
    </rPh>
    <rPh sb="3" eb="4">
      <t>フジ</t>
    </rPh>
    <rPh sb="5" eb="6">
      <t>カネ</t>
    </rPh>
    <rPh sb="7" eb="8">
      <t>マツ</t>
    </rPh>
    <phoneticPr fontId="2"/>
  </si>
  <si>
    <t>　西　村　文　寿</t>
    <rPh sb="1" eb="2">
      <t>ニシ</t>
    </rPh>
    <rPh sb="3" eb="4">
      <t>ムラ</t>
    </rPh>
    <rPh sb="5" eb="6">
      <t>フミ</t>
    </rPh>
    <rPh sb="7" eb="8">
      <t>コトブキ</t>
    </rPh>
    <phoneticPr fontId="2"/>
  </si>
  <si>
    <t>　小　針　太　治</t>
    <rPh sb="1" eb="2">
      <t>ショウ</t>
    </rPh>
    <rPh sb="3" eb="4">
      <t>ハリ</t>
    </rPh>
    <rPh sb="5" eb="6">
      <t>フトシ</t>
    </rPh>
    <rPh sb="7" eb="8">
      <t>オサム</t>
    </rPh>
    <phoneticPr fontId="2"/>
  </si>
  <si>
    <t>　鶴　野　利　雄</t>
    <rPh sb="1" eb="2">
      <t>ツル</t>
    </rPh>
    <rPh sb="3" eb="4">
      <t>ノ</t>
    </rPh>
    <rPh sb="5" eb="6">
      <t>リ</t>
    </rPh>
    <rPh sb="7" eb="8">
      <t>オス</t>
    </rPh>
    <phoneticPr fontId="2"/>
  </si>
  <si>
    <t>　大　金　徳　夫</t>
    <rPh sb="1" eb="2">
      <t>ダイ</t>
    </rPh>
    <rPh sb="3" eb="4">
      <t>キン</t>
    </rPh>
    <rPh sb="5" eb="6">
      <t>トク</t>
    </rPh>
    <rPh sb="7" eb="8">
      <t>オット</t>
    </rPh>
    <phoneticPr fontId="2"/>
  </si>
  <si>
    <t>　松　本　一　次</t>
    <rPh sb="1" eb="2">
      <t>マツ</t>
    </rPh>
    <rPh sb="3" eb="4">
      <t>ホン</t>
    </rPh>
    <rPh sb="5" eb="6">
      <t>カズ</t>
    </rPh>
    <rPh sb="7" eb="8">
      <t>ツギ</t>
    </rPh>
    <phoneticPr fontId="2"/>
  </si>
  <si>
    <t>　森　島　敏　広</t>
    <rPh sb="1" eb="2">
      <t>モリ</t>
    </rPh>
    <rPh sb="3" eb="4">
      <t>シマ</t>
    </rPh>
    <rPh sb="5" eb="6">
      <t>トシ</t>
    </rPh>
    <rPh sb="7" eb="8">
      <t>ヒロシ</t>
    </rPh>
    <phoneticPr fontId="2"/>
  </si>
  <si>
    <t>　関　谷　蔵　太</t>
    <rPh sb="1" eb="2">
      <t>セキ</t>
    </rPh>
    <rPh sb="3" eb="4">
      <t>タニ</t>
    </rPh>
    <rPh sb="5" eb="6">
      <t>クラ</t>
    </rPh>
    <rPh sb="7" eb="8">
      <t>ブト</t>
    </rPh>
    <phoneticPr fontId="2"/>
  </si>
  <si>
    <t>　荒　井　光　夫</t>
    <rPh sb="1" eb="2">
      <t>アラ</t>
    </rPh>
    <rPh sb="3" eb="4">
      <t>イ</t>
    </rPh>
    <rPh sb="5" eb="6">
      <t>ヒカリ</t>
    </rPh>
    <rPh sb="7" eb="8">
      <t>オット</t>
    </rPh>
    <phoneticPr fontId="2"/>
  </si>
  <si>
    <t>　千　保　一　夫</t>
    <rPh sb="1" eb="2">
      <t>セン</t>
    </rPh>
    <rPh sb="3" eb="4">
      <t>タモツ</t>
    </rPh>
    <rPh sb="5" eb="6">
      <t>イチ</t>
    </rPh>
    <rPh sb="7" eb="8">
      <t>オット</t>
    </rPh>
    <phoneticPr fontId="2"/>
  </si>
  <si>
    <t>　溝　口　昭　一</t>
    <rPh sb="1" eb="2">
      <t>ミゾ</t>
    </rPh>
    <rPh sb="3" eb="4">
      <t>クチ</t>
    </rPh>
    <rPh sb="5" eb="6">
      <t>アキラ</t>
    </rPh>
    <rPh sb="7" eb="8">
      <t>イッ</t>
    </rPh>
    <phoneticPr fontId="2"/>
  </si>
  <si>
    <t>　井　上　辰　巳</t>
    <rPh sb="1" eb="2">
      <t>イ</t>
    </rPh>
    <rPh sb="3" eb="4">
      <t>ウエ</t>
    </rPh>
    <rPh sb="5" eb="6">
      <t>タツ</t>
    </rPh>
    <rPh sb="7" eb="8">
      <t>ミ</t>
    </rPh>
    <phoneticPr fontId="2"/>
  </si>
  <si>
    <t>　塚　原　愛　男</t>
    <rPh sb="1" eb="2">
      <t>ツカ</t>
    </rPh>
    <rPh sb="3" eb="4">
      <t>ハラ</t>
    </rPh>
    <rPh sb="5" eb="6">
      <t>アイ</t>
    </rPh>
    <rPh sb="7" eb="8">
      <t>オトコ</t>
    </rPh>
    <phoneticPr fontId="2"/>
  </si>
  <si>
    <t>　栗　田　幸　智</t>
    <rPh sb="1" eb="2">
      <t>クリ</t>
    </rPh>
    <rPh sb="3" eb="4">
      <t>タ</t>
    </rPh>
    <rPh sb="5" eb="6">
      <t>シアワ</t>
    </rPh>
    <rPh sb="7" eb="8">
      <t>トモ</t>
    </rPh>
    <phoneticPr fontId="2"/>
  </si>
  <si>
    <t>　柳　田　崇　夫</t>
    <rPh sb="1" eb="2">
      <t>ヤナギ</t>
    </rPh>
    <rPh sb="3" eb="4">
      <t>タ</t>
    </rPh>
    <rPh sb="5" eb="6">
      <t>タカシ</t>
    </rPh>
    <rPh sb="7" eb="8">
      <t>オット</t>
    </rPh>
    <phoneticPr fontId="2"/>
  </si>
  <si>
    <t>　藤　田　祐　輔</t>
    <rPh sb="1" eb="2">
      <t>フジ</t>
    </rPh>
    <rPh sb="3" eb="4">
      <t>タ</t>
    </rPh>
    <rPh sb="5" eb="6">
      <t>ユウ</t>
    </rPh>
    <rPh sb="7" eb="8">
      <t>スケ</t>
    </rPh>
    <phoneticPr fontId="2"/>
  </si>
  <si>
    <t>　相　馬　憲　一</t>
    <rPh sb="1" eb="2">
      <t>ソウ</t>
    </rPh>
    <rPh sb="3" eb="4">
      <t>ウマ</t>
    </rPh>
    <rPh sb="5" eb="6">
      <t>ケン</t>
    </rPh>
    <rPh sb="7" eb="8">
      <t>イッ</t>
    </rPh>
    <phoneticPr fontId="2"/>
  </si>
  <si>
    <t>　前　田　雄一郎</t>
    <rPh sb="1" eb="2">
      <t>マエ</t>
    </rPh>
    <rPh sb="3" eb="4">
      <t>タ</t>
    </rPh>
    <rPh sb="5" eb="8">
      <t>ユウイチロウ</t>
    </rPh>
    <phoneticPr fontId="2"/>
  </si>
  <si>
    <t>　前　田　万　作</t>
    <rPh sb="1" eb="2">
      <t>マエ</t>
    </rPh>
    <rPh sb="3" eb="4">
      <t>タ</t>
    </rPh>
    <rPh sb="5" eb="6">
      <t>マン</t>
    </rPh>
    <rPh sb="7" eb="8">
      <t>サク</t>
    </rPh>
    <phoneticPr fontId="2"/>
  </si>
  <si>
    <t>　小　林　正　勝</t>
    <rPh sb="1" eb="2">
      <t>ショウ</t>
    </rPh>
    <rPh sb="3" eb="4">
      <t>ハヤシ</t>
    </rPh>
    <rPh sb="5" eb="6">
      <t>セイ</t>
    </rPh>
    <rPh sb="7" eb="8">
      <t>カツ</t>
    </rPh>
    <phoneticPr fontId="2"/>
  </si>
  <si>
    <t>　印　南　久　雄</t>
    <rPh sb="1" eb="2">
      <t>イン</t>
    </rPh>
    <rPh sb="3" eb="4">
      <t>ミナミ</t>
    </rPh>
    <rPh sb="5" eb="6">
      <t>ヒサ</t>
    </rPh>
    <rPh sb="7" eb="8">
      <t>オス</t>
    </rPh>
    <phoneticPr fontId="2"/>
  </si>
  <si>
    <t>　髙　﨑　和　夫</t>
    <rPh sb="1" eb="2">
      <t>コウ</t>
    </rPh>
    <rPh sb="3" eb="4">
      <t>サキ</t>
    </rPh>
    <rPh sb="5" eb="6">
      <t>ワ</t>
    </rPh>
    <rPh sb="7" eb="8">
      <t>オット</t>
    </rPh>
    <phoneticPr fontId="2"/>
  </si>
  <si>
    <t>21.12. 7</t>
    <phoneticPr fontId="2"/>
  </si>
  <si>
    <t>25.12. 9</t>
    <phoneticPr fontId="2"/>
  </si>
  <si>
    <t>29.12. 4</t>
    <phoneticPr fontId="2"/>
  </si>
  <si>
    <t>27.12. 7</t>
    <phoneticPr fontId="2"/>
  </si>
  <si>
    <t>25.12. 9</t>
    <phoneticPr fontId="2"/>
  </si>
  <si>
    <t>21.12. 7</t>
    <phoneticPr fontId="2"/>
  </si>
  <si>
    <t>29.12. 4</t>
    <phoneticPr fontId="2"/>
  </si>
  <si>
    <t>歴 代</t>
    <rPh sb="0" eb="1">
      <t>レキ</t>
    </rPh>
    <rPh sb="2" eb="3">
      <t>ダイ</t>
    </rPh>
    <phoneticPr fontId="2"/>
  </si>
  <si>
    <t>　長　嶋　烈　夫</t>
    <rPh sb="1" eb="2">
      <t>ナガ</t>
    </rPh>
    <rPh sb="3" eb="4">
      <t>シマ</t>
    </rPh>
    <rPh sb="5" eb="6">
      <t>レツ</t>
    </rPh>
    <rPh sb="7" eb="8">
      <t>オット</t>
    </rPh>
    <phoneticPr fontId="2"/>
  </si>
  <si>
    <t>　磯　　　金　一</t>
    <rPh sb="1" eb="2">
      <t>イソ</t>
    </rPh>
    <rPh sb="5" eb="6">
      <t>カネ</t>
    </rPh>
    <rPh sb="7" eb="8">
      <t>イチ</t>
    </rPh>
    <phoneticPr fontId="2"/>
  </si>
  <si>
    <t>　根　本　　彦</t>
    <rPh sb="1" eb="2">
      <t>ネ</t>
    </rPh>
    <rPh sb="3" eb="4">
      <t>ホン</t>
    </rPh>
    <rPh sb="6" eb="7">
      <t>ヒコ</t>
    </rPh>
    <phoneticPr fontId="2"/>
  </si>
  <si>
    <t>　石　崎　正　明</t>
    <rPh sb="1" eb="2">
      <t>イシ</t>
    </rPh>
    <rPh sb="3" eb="4">
      <t>ザキ</t>
    </rPh>
    <rPh sb="5" eb="6">
      <t>タダシ</t>
    </rPh>
    <rPh sb="7" eb="8">
      <t>メイ</t>
    </rPh>
    <phoneticPr fontId="2"/>
  </si>
  <si>
    <t>　大　野　次　男</t>
    <rPh sb="1" eb="2">
      <t>ダイ</t>
    </rPh>
    <rPh sb="3" eb="4">
      <t>ノ</t>
    </rPh>
    <rPh sb="5" eb="6">
      <t>ジ</t>
    </rPh>
    <rPh sb="7" eb="8">
      <t>オトコ</t>
    </rPh>
    <phoneticPr fontId="2"/>
  </si>
  <si>
    <t>　中　島　勇　平</t>
    <rPh sb="1" eb="2">
      <t>ナカ</t>
    </rPh>
    <rPh sb="3" eb="4">
      <t>シマ</t>
    </rPh>
    <rPh sb="5" eb="6">
      <t>ユウ</t>
    </rPh>
    <rPh sb="7" eb="8">
      <t>ヘイ</t>
    </rPh>
    <phoneticPr fontId="2"/>
  </si>
  <si>
    <t>　小　林　重　夫</t>
    <rPh sb="1" eb="2">
      <t>ショウ</t>
    </rPh>
    <rPh sb="3" eb="4">
      <t>ハヤシ</t>
    </rPh>
    <rPh sb="5" eb="6">
      <t>ジュウ</t>
    </rPh>
    <rPh sb="7" eb="8">
      <t>オット</t>
    </rPh>
    <phoneticPr fontId="2"/>
  </si>
  <si>
    <t>　阿久津　道　夫</t>
    <rPh sb="1" eb="4">
      <t>アクツ</t>
    </rPh>
    <rPh sb="5" eb="6">
      <t>ミチ</t>
    </rPh>
    <rPh sb="7" eb="8">
      <t>オット</t>
    </rPh>
    <phoneticPr fontId="2"/>
  </si>
  <si>
    <t>　岡　田　万　吉</t>
    <rPh sb="1" eb="2">
      <t>オカ</t>
    </rPh>
    <rPh sb="3" eb="4">
      <t>タ</t>
    </rPh>
    <rPh sb="5" eb="6">
      <t>マン</t>
    </rPh>
    <rPh sb="7" eb="8">
      <t>キチ</t>
    </rPh>
    <phoneticPr fontId="2"/>
  </si>
  <si>
    <t>　桜　岡　米　蔵</t>
    <rPh sb="1" eb="2">
      <t>サクラ</t>
    </rPh>
    <rPh sb="3" eb="4">
      <t>オカ</t>
    </rPh>
    <rPh sb="5" eb="6">
      <t>ベイ</t>
    </rPh>
    <rPh sb="7" eb="8">
      <t>クラ</t>
    </rPh>
    <phoneticPr fontId="2"/>
  </si>
  <si>
    <t>　磯　　健　吉</t>
    <rPh sb="1" eb="2">
      <t>イソ</t>
    </rPh>
    <rPh sb="4" eb="5">
      <t>ケン</t>
    </rPh>
    <rPh sb="6" eb="7">
      <t>キチ</t>
    </rPh>
    <phoneticPr fontId="2"/>
  </si>
  <si>
    <t>　新　江　丈　夫</t>
    <rPh sb="1" eb="2">
      <t>アタラ</t>
    </rPh>
    <rPh sb="3" eb="4">
      <t>エ</t>
    </rPh>
    <rPh sb="5" eb="6">
      <t>タケ</t>
    </rPh>
    <rPh sb="7" eb="8">
      <t>オット</t>
    </rPh>
    <phoneticPr fontId="2"/>
  </si>
  <si>
    <t>　増　山　　茂</t>
    <rPh sb="1" eb="2">
      <t>ゾウ</t>
    </rPh>
    <rPh sb="3" eb="4">
      <t>ヤマ</t>
    </rPh>
    <rPh sb="6" eb="7">
      <t>シゲル</t>
    </rPh>
    <phoneticPr fontId="2"/>
  </si>
  <si>
    <t>　藤　田　泰　平</t>
    <rPh sb="1" eb="2">
      <t>フジ</t>
    </rPh>
    <rPh sb="3" eb="4">
      <t>タ</t>
    </rPh>
    <rPh sb="5" eb="6">
      <t>ヤスシ</t>
    </rPh>
    <rPh sb="7" eb="8">
      <t>ヒラ</t>
    </rPh>
    <phoneticPr fontId="2"/>
  </si>
  <si>
    <t>　佐　藤　浩　三</t>
    <rPh sb="1" eb="2">
      <t>タスク</t>
    </rPh>
    <rPh sb="3" eb="4">
      <t>フジ</t>
    </rPh>
    <rPh sb="5" eb="6">
      <t>ヒロシ</t>
    </rPh>
    <rPh sb="7" eb="8">
      <t>サン</t>
    </rPh>
    <phoneticPr fontId="2"/>
  </si>
  <si>
    <t>　松　本　松　吉</t>
    <rPh sb="1" eb="2">
      <t>マツ</t>
    </rPh>
    <rPh sb="3" eb="4">
      <t>ホン</t>
    </rPh>
    <rPh sb="5" eb="6">
      <t>マツ</t>
    </rPh>
    <rPh sb="7" eb="8">
      <t>キチ</t>
    </rPh>
    <phoneticPr fontId="2"/>
  </si>
  <si>
    <t>　鈴　木　鉎　雄</t>
    <rPh sb="1" eb="2">
      <t>スズ</t>
    </rPh>
    <rPh sb="3" eb="4">
      <t>キ</t>
    </rPh>
    <rPh sb="5" eb="6">
      <t>ソウ</t>
    </rPh>
    <rPh sb="7" eb="8">
      <t>オ</t>
    </rPh>
    <phoneticPr fontId="2"/>
  </si>
  <si>
    <t>　大　島　一　男</t>
    <rPh sb="1" eb="2">
      <t>ダイ</t>
    </rPh>
    <rPh sb="3" eb="4">
      <t>シマ</t>
    </rPh>
    <rPh sb="5" eb="6">
      <t>イチ</t>
    </rPh>
    <rPh sb="7" eb="8">
      <t>オトコ</t>
    </rPh>
    <phoneticPr fontId="2"/>
  </si>
  <si>
    <t>　金　沢　博　次</t>
    <rPh sb="1" eb="2">
      <t>キン</t>
    </rPh>
    <rPh sb="3" eb="4">
      <t>サワ</t>
    </rPh>
    <rPh sb="5" eb="6">
      <t>ヒロシ</t>
    </rPh>
    <rPh sb="7" eb="8">
      <t>ツギ</t>
    </rPh>
    <phoneticPr fontId="2"/>
  </si>
  <si>
    <t>　遅　沢　幸　一</t>
    <rPh sb="1" eb="2">
      <t>オク</t>
    </rPh>
    <rPh sb="3" eb="4">
      <t>サワ</t>
    </rPh>
    <rPh sb="5" eb="6">
      <t>サイワイ</t>
    </rPh>
    <rPh sb="7" eb="8">
      <t>イッ</t>
    </rPh>
    <phoneticPr fontId="2"/>
  </si>
  <si>
    <t>　国　井　英　一</t>
    <rPh sb="1" eb="2">
      <t>クニ</t>
    </rPh>
    <rPh sb="3" eb="4">
      <t>イ</t>
    </rPh>
    <rPh sb="5" eb="6">
      <t>エイ</t>
    </rPh>
    <rPh sb="7" eb="8">
      <t>イッ</t>
    </rPh>
    <phoneticPr fontId="2"/>
  </si>
  <si>
    <t>　村　上　甲子郎</t>
    <rPh sb="1" eb="2">
      <t>ムラ</t>
    </rPh>
    <rPh sb="3" eb="4">
      <t>ウエ</t>
    </rPh>
    <rPh sb="5" eb="8">
      <t>コウシロウ</t>
    </rPh>
    <phoneticPr fontId="2"/>
  </si>
  <si>
    <t>　福　田　喜　市</t>
    <rPh sb="1" eb="2">
      <t>フク</t>
    </rPh>
    <rPh sb="3" eb="4">
      <t>タ</t>
    </rPh>
    <rPh sb="5" eb="6">
      <t>ヨシ</t>
    </rPh>
    <rPh sb="7" eb="8">
      <t>シ</t>
    </rPh>
    <phoneticPr fontId="2"/>
  </si>
  <si>
    <t>　小　泉　　章</t>
    <rPh sb="1" eb="2">
      <t>ショウ</t>
    </rPh>
    <rPh sb="3" eb="4">
      <t>イズミ</t>
    </rPh>
    <rPh sb="6" eb="7">
      <t>アキラ</t>
    </rPh>
    <phoneticPr fontId="2"/>
  </si>
  <si>
    <t>　大　橋　孝　一</t>
    <rPh sb="1" eb="2">
      <t>ダイ</t>
    </rPh>
    <rPh sb="3" eb="4">
      <t>ハシ</t>
    </rPh>
    <rPh sb="5" eb="6">
      <t>タカシ</t>
    </rPh>
    <rPh sb="7" eb="8">
      <t>イッ</t>
    </rPh>
    <phoneticPr fontId="2"/>
  </si>
  <si>
    <t>　五十嵐　孝　夫</t>
    <rPh sb="1" eb="4">
      <t>イガラシ</t>
    </rPh>
    <rPh sb="5" eb="6">
      <t>タカシ</t>
    </rPh>
    <rPh sb="7" eb="8">
      <t>オット</t>
    </rPh>
    <phoneticPr fontId="2"/>
  </si>
  <si>
    <t>　永　塚　和　子</t>
    <rPh sb="1" eb="2">
      <t>ヒサシ</t>
    </rPh>
    <rPh sb="3" eb="4">
      <t>ツカ</t>
    </rPh>
    <rPh sb="5" eb="6">
      <t>ワ</t>
    </rPh>
    <rPh sb="7" eb="8">
      <t>コ</t>
    </rPh>
    <phoneticPr fontId="2"/>
  </si>
  <si>
    <t>　井　上　雅　敏</t>
    <rPh sb="1" eb="2">
      <t>イ</t>
    </rPh>
    <rPh sb="3" eb="4">
      <t>ウエ</t>
    </rPh>
    <rPh sb="5" eb="6">
      <t>ミヤビ</t>
    </rPh>
    <rPh sb="7" eb="8">
      <t>トシ</t>
    </rPh>
    <phoneticPr fontId="2"/>
  </si>
  <si>
    <t>　下　地　敏　邦</t>
    <rPh sb="1" eb="2">
      <t>シタ</t>
    </rPh>
    <rPh sb="3" eb="4">
      <t>チ</t>
    </rPh>
    <rPh sb="5" eb="6">
      <t>トシ</t>
    </rPh>
    <rPh sb="7" eb="8">
      <t>クニ</t>
    </rPh>
    <phoneticPr fontId="2"/>
  </si>
  <si>
    <t>　中　川　雅　之</t>
    <rPh sb="1" eb="2">
      <t>ナカ</t>
    </rPh>
    <rPh sb="3" eb="4">
      <t>カワ</t>
    </rPh>
    <rPh sb="5" eb="6">
      <t>ミヤビ</t>
    </rPh>
    <rPh sb="7" eb="8">
      <t>コレ</t>
    </rPh>
    <phoneticPr fontId="2"/>
  </si>
  <si>
    <t>　小　池　清　一</t>
    <rPh sb="1" eb="2">
      <t>ショウ</t>
    </rPh>
    <rPh sb="3" eb="4">
      <t>イケ</t>
    </rPh>
    <rPh sb="5" eb="6">
      <t>キヨシ</t>
    </rPh>
    <rPh sb="7" eb="8">
      <t>イッ</t>
    </rPh>
    <phoneticPr fontId="2"/>
  </si>
  <si>
    <t>　印　南　好　男</t>
    <rPh sb="1" eb="2">
      <t>イン</t>
    </rPh>
    <rPh sb="3" eb="4">
      <t>ミナミ</t>
    </rPh>
    <rPh sb="5" eb="6">
      <t>コウ</t>
    </rPh>
    <rPh sb="7" eb="8">
      <t>オトコ</t>
    </rPh>
    <phoneticPr fontId="2"/>
  </si>
  <si>
    <t>　篠　﨑　　博</t>
    <rPh sb="1" eb="2">
      <t>シノ</t>
    </rPh>
    <rPh sb="3" eb="4">
      <t>サキ</t>
    </rPh>
    <rPh sb="6" eb="7">
      <t>ヒロシ</t>
    </rPh>
    <phoneticPr fontId="2"/>
  </si>
  <si>
    <t>　鈴　木　徳　雄</t>
    <rPh sb="1" eb="2">
      <t>スズ</t>
    </rPh>
    <rPh sb="3" eb="4">
      <t>キ</t>
    </rPh>
    <rPh sb="5" eb="6">
      <t>トク</t>
    </rPh>
    <rPh sb="7" eb="8">
      <t>オス</t>
    </rPh>
    <phoneticPr fontId="5"/>
  </si>
  <si>
    <t>　黒　澤　昭　治</t>
    <rPh sb="1" eb="2">
      <t>クロ</t>
    </rPh>
    <rPh sb="3" eb="4">
      <t>サワ</t>
    </rPh>
    <rPh sb="5" eb="6">
      <t>アキラ</t>
    </rPh>
    <rPh sb="7" eb="8">
      <t>オサム</t>
    </rPh>
    <phoneticPr fontId="5"/>
  </si>
  <si>
    <t>　君　島　孝　明</t>
    <rPh sb="1" eb="2">
      <t>キミ</t>
    </rPh>
    <rPh sb="3" eb="4">
      <t>シマ</t>
    </rPh>
    <rPh sb="5" eb="6">
      <t>タカシ</t>
    </rPh>
    <rPh sb="7" eb="8">
      <t>メイ</t>
    </rPh>
    <phoneticPr fontId="5"/>
  </si>
  <si>
    <t xml:space="preserve">       下水道課</t>
    <rPh sb="7" eb="10">
      <t>ゲスイドウ</t>
    </rPh>
    <rPh sb="10" eb="11">
      <t>カ</t>
    </rPh>
    <phoneticPr fontId="2"/>
  </si>
  <si>
    <t>氏 名</t>
    <rPh sb="0" eb="1">
      <t>シ</t>
    </rPh>
    <rPh sb="2" eb="3">
      <t>メイ</t>
    </rPh>
    <phoneticPr fontId="2"/>
  </si>
  <si>
    <t>津久井　富　雄</t>
    <rPh sb="0" eb="3">
      <t>ツクイ</t>
    </rPh>
    <rPh sb="4" eb="5">
      <t>トミ</t>
    </rPh>
    <rPh sb="6" eb="7">
      <t>オス</t>
    </rPh>
    <phoneticPr fontId="2"/>
  </si>
  <si>
    <t>千　保　一　夫</t>
    <rPh sb="0" eb="1">
      <t>セン</t>
    </rPh>
    <rPh sb="2" eb="3">
      <t>タモツ</t>
    </rPh>
    <rPh sb="4" eb="5">
      <t>イチ</t>
    </rPh>
    <rPh sb="6" eb="7">
      <t>オット</t>
    </rPh>
    <phoneticPr fontId="2"/>
  </si>
  <si>
    <t>渡　邊　正　義</t>
    <rPh sb="0" eb="1">
      <t>ワタル</t>
    </rPh>
    <rPh sb="2" eb="3">
      <t>ベ</t>
    </rPh>
    <rPh sb="4" eb="5">
      <t>セイ</t>
    </rPh>
    <rPh sb="6" eb="7">
      <t>ギ</t>
    </rPh>
    <phoneticPr fontId="2"/>
  </si>
  <si>
    <t>鈴　木　邦　衛</t>
    <rPh sb="0" eb="1">
      <t>スズ</t>
    </rPh>
    <rPh sb="2" eb="3">
      <t>キ</t>
    </rPh>
    <rPh sb="4" eb="5">
      <t>クニ</t>
    </rPh>
    <rPh sb="6" eb="7">
      <t>マモル</t>
    </rPh>
    <phoneticPr fontId="2"/>
  </si>
  <si>
    <t>益　子　万　吉</t>
    <rPh sb="0" eb="1">
      <t>エキ</t>
    </rPh>
    <rPh sb="2" eb="3">
      <t>コ</t>
    </rPh>
    <rPh sb="4" eb="5">
      <t>マン</t>
    </rPh>
    <rPh sb="6" eb="7">
      <t>ヨシ</t>
    </rPh>
    <phoneticPr fontId="2"/>
  </si>
  <si>
    <t>　蓮　實　　浩　</t>
    <rPh sb="1" eb="2">
      <t>ハス</t>
    </rPh>
    <rPh sb="3" eb="4">
      <t>ミノル</t>
    </rPh>
    <rPh sb="6" eb="7">
      <t>ヒロシ</t>
    </rPh>
    <phoneticPr fontId="2"/>
  </si>
  <si>
    <t>　永　山　　林　</t>
    <rPh sb="1" eb="2">
      <t>エイ</t>
    </rPh>
    <rPh sb="3" eb="4">
      <t>ヤマ</t>
    </rPh>
    <rPh sb="6" eb="7">
      <t>ハヤシ</t>
    </rPh>
    <phoneticPr fontId="2"/>
  </si>
  <si>
    <t>　石　井　　勇　</t>
    <rPh sb="1" eb="2">
      <t>イシ</t>
    </rPh>
    <rPh sb="3" eb="4">
      <t>イ</t>
    </rPh>
    <rPh sb="6" eb="7">
      <t>イサム</t>
    </rPh>
    <phoneticPr fontId="2"/>
  </si>
  <si>
    <t>　伴　　定　重　</t>
    <rPh sb="1" eb="2">
      <t>バン</t>
    </rPh>
    <rPh sb="4" eb="5">
      <t>サダ</t>
    </rPh>
    <rPh sb="6" eb="7">
      <t>ジュウ</t>
    </rPh>
    <phoneticPr fontId="2"/>
  </si>
  <si>
    <t>　森　　博　司　</t>
    <rPh sb="1" eb="2">
      <t>モリ</t>
    </rPh>
    <rPh sb="4" eb="5">
      <t>ヒロシ</t>
    </rPh>
    <rPh sb="6" eb="7">
      <t>ツカサ</t>
    </rPh>
    <phoneticPr fontId="2"/>
  </si>
  <si>
    <t>　磯　　金　一　</t>
    <rPh sb="1" eb="2">
      <t>イソ</t>
    </rPh>
    <rPh sb="4" eb="5">
      <t>キン</t>
    </rPh>
    <rPh sb="6" eb="7">
      <t>イチ</t>
    </rPh>
    <phoneticPr fontId="2"/>
  </si>
  <si>
    <t>　森　　　　重　</t>
    <rPh sb="1" eb="2">
      <t>モリ</t>
    </rPh>
    <rPh sb="6" eb="7">
      <t>シゲ</t>
    </rPh>
    <phoneticPr fontId="2"/>
  </si>
  <si>
    <t>　鈴　木　　巌　</t>
    <rPh sb="1" eb="2">
      <t>スズ</t>
    </rPh>
    <rPh sb="3" eb="4">
      <t>キ</t>
    </rPh>
    <rPh sb="6" eb="7">
      <t>イワオ</t>
    </rPh>
    <phoneticPr fontId="2"/>
  </si>
  <si>
    <t>部　課　名</t>
    <rPh sb="0" eb="1">
      <t>ブ</t>
    </rPh>
    <rPh sb="2" eb="3">
      <t>カ</t>
    </rPh>
    <rPh sb="4" eb="5">
      <t>メイ</t>
    </rPh>
    <phoneticPr fontId="2"/>
  </si>
  <si>
    <t>黒羽支所</t>
    <rPh sb="0" eb="2">
      <t>クロバネ</t>
    </rPh>
    <rPh sb="2" eb="4">
      <t>シショ</t>
    </rPh>
    <phoneticPr fontId="2"/>
  </si>
  <si>
    <t>年　別</t>
    <rPh sb="0" eb="1">
      <t>ネン</t>
    </rPh>
    <rPh sb="2" eb="3">
      <t>ベツ</t>
    </rPh>
    <phoneticPr fontId="2"/>
  </si>
  <si>
    <t>8　那須地区夜間急患診療所利用状況の推移</t>
    <rPh sb="2" eb="4">
      <t>ナス</t>
    </rPh>
    <rPh sb="4" eb="6">
      <t>チク</t>
    </rPh>
    <rPh sb="6" eb="8">
      <t>ヤカン</t>
    </rPh>
    <rPh sb="8" eb="10">
      <t>キュウカン</t>
    </rPh>
    <rPh sb="10" eb="13">
      <t>シンリョウジョ</t>
    </rPh>
    <rPh sb="13" eb="15">
      <t>リヨウ</t>
    </rPh>
    <rPh sb="15" eb="17">
      <t>ジョウキョウ</t>
    </rPh>
    <rPh sb="18" eb="20">
      <t>スイイ</t>
    </rPh>
    <phoneticPr fontId="2"/>
  </si>
  <si>
    <t>9　塵芥収集状況の推移</t>
    <rPh sb="2" eb="4">
      <t>ジンカイ</t>
    </rPh>
    <rPh sb="4" eb="6">
      <t>シュウシュウ</t>
    </rPh>
    <rPh sb="6" eb="8">
      <t>ジョウキョウ</t>
    </rPh>
    <rPh sb="9" eb="11">
      <t>スイイ</t>
    </rPh>
    <phoneticPr fontId="2"/>
  </si>
  <si>
    <t>10　塵芥処理状況の推移</t>
    <rPh sb="3" eb="5">
      <t>ジンカイ</t>
    </rPh>
    <rPh sb="5" eb="7">
      <t>ショリ</t>
    </rPh>
    <rPh sb="7" eb="9">
      <t>ジョウキョウ</t>
    </rPh>
    <rPh sb="10" eb="12">
      <t>スイイ</t>
    </rPh>
    <phoneticPr fontId="2"/>
  </si>
  <si>
    <t>11　火葬場利用状況の推移</t>
    <rPh sb="3" eb="6">
      <t>カソウバ</t>
    </rPh>
    <rPh sb="6" eb="8">
      <t>リヨウ</t>
    </rPh>
    <rPh sb="8" eb="10">
      <t>ジョウキョウ</t>
    </rPh>
    <rPh sb="11" eb="13">
      <t>スイイ</t>
    </rPh>
    <phoneticPr fontId="2"/>
  </si>
  <si>
    <t>5　国民年金加入状況の推移</t>
    <rPh sb="2" eb="4">
      <t>コクミン</t>
    </rPh>
    <rPh sb="4" eb="6">
      <t>ネンキン</t>
    </rPh>
    <rPh sb="6" eb="8">
      <t>カニュウ</t>
    </rPh>
    <rPh sb="8" eb="10">
      <t>ジョウキョウ</t>
    </rPh>
    <rPh sb="11" eb="13">
      <t>スイイ</t>
    </rPh>
    <phoneticPr fontId="2"/>
  </si>
  <si>
    <t>6　国民年金給付状況の推移</t>
    <rPh sb="2" eb="4">
      <t>コクミン</t>
    </rPh>
    <rPh sb="4" eb="6">
      <t>ネンキン</t>
    </rPh>
    <rPh sb="6" eb="8">
      <t>キュウフ</t>
    </rPh>
    <rPh sb="8" eb="10">
      <t>ジョウキョウ</t>
    </rPh>
    <rPh sb="11" eb="13">
      <t>スイイ</t>
    </rPh>
    <phoneticPr fontId="2"/>
  </si>
  <si>
    <t>7　生活保護世帯及び人員の推移</t>
    <rPh sb="2" eb="4">
      <t>セイカツ</t>
    </rPh>
    <rPh sb="4" eb="6">
      <t>ホゴ</t>
    </rPh>
    <rPh sb="6" eb="8">
      <t>セタイ</t>
    </rPh>
    <rPh sb="8" eb="9">
      <t>オヨ</t>
    </rPh>
    <rPh sb="10" eb="12">
      <t>ジンイン</t>
    </rPh>
    <rPh sb="13" eb="15">
      <t>スイイ</t>
    </rPh>
    <phoneticPr fontId="2"/>
  </si>
  <si>
    <t>8　生活保護費支給状況の推移</t>
    <rPh sb="2" eb="4">
      <t>セイカツ</t>
    </rPh>
    <rPh sb="4" eb="6">
      <t>ホゴ</t>
    </rPh>
    <rPh sb="6" eb="7">
      <t>ヒ</t>
    </rPh>
    <rPh sb="7" eb="9">
      <t>シキュウ</t>
    </rPh>
    <rPh sb="9" eb="11">
      <t>ジョウキョウ</t>
    </rPh>
    <rPh sb="12" eb="14">
      <t>スイイ</t>
    </rPh>
    <phoneticPr fontId="2"/>
  </si>
  <si>
    <t>9　保護申請件数及び処理状況の推移</t>
    <rPh sb="2" eb="4">
      <t>ホゴ</t>
    </rPh>
    <rPh sb="4" eb="6">
      <t>シンセイ</t>
    </rPh>
    <rPh sb="6" eb="8">
      <t>ケンスウ</t>
    </rPh>
    <rPh sb="8" eb="9">
      <t>オヨ</t>
    </rPh>
    <rPh sb="10" eb="12">
      <t>ショリ</t>
    </rPh>
    <rPh sb="12" eb="14">
      <t>ジョウキョウ</t>
    </rPh>
    <rPh sb="15" eb="17">
      <t>スイイ</t>
    </rPh>
    <phoneticPr fontId="2"/>
  </si>
  <si>
    <t>11　障害者手帳所持者数の推移</t>
    <rPh sb="3" eb="6">
      <t>ショウガイシャ</t>
    </rPh>
    <rPh sb="6" eb="8">
      <t>テチョウ</t>
    </rPh>
    <rPh sb="8" eb="10">
      <t>ショジ</t>
    </rPh>
    <rPh sb="10" eb="11">
      <t>モノ</t>
    </rPh>
    <rPh sb="11" eb="12">
      <t>カズ</t>
    </rPh>
    <rPh sb="13" eb="15">
      <t>スイイ</t>
    </rPh>
    <phoneticPr fontId="2"/>
  </si>
  <si>
    <t>14　交通事故相談の推移</t>
    <rPh sb="3" eb="5">
      <t>コウツウ</t>
    </rPh>
    <rPh sb="5" eb="7">
      <t>ジコ</t>
    </rPh>
    <rPh sb="7" eb="9">
      <t>ソウダン</t>
    </rPh>
    <rPh sb="10" eb="12">
      <t>スイイ</t>
    </rPh>
    <phoneticPr fontId="2"/>
  </si>
  <si>
    <t>15　大田原市勤労青少年ホーム利用状況の推移</t>
    <rPh sb="3" eb="7">
      <t>オオタワラシ</t>
    </rPh>
    <rPh sb="7" eb="9">
      <t>キンロウ</t>
    </rPh>
    <rPh sb="9" eb="12">
      <t>セイショウネン</t>
    </rPh>
    <rPh sb="15" eb="17">
      <t>リヨウ</t>
    </rPh>
    <rPh sb="17" eb="19">
      <t>ジョウキョウ</t>
    </rPh>
    <rPh sb="20" eb="22">
      <t>スイイ</t>
    </rPh>
    <phoneticPr fontId="2"/>
  </si>
  <si>
    <t>16　大田原地域職業訓練センター認定訓練・認定外訓練訓練生の推移</t>
    <rPh sb="3" eb="6">
      <t>オオタワラ</t>
    </rPh>
    <rPh sb="6" eb="8">
      <t>チイキ</t>
    </rPh>
    <rPh sb="8" eb="10">
      <t>ショクギョウ</t>
    </rPh>
    <rPh sb="10" eb="12">
      <t>クンレン</t>
    </rPh>
    <rPh sb="16" eb="18">
      <t>ニンテイ</t>
    </rPh>
    <rPh sb="18" eb="20">
      <t>クンレン</t>
    </rPh>
    <rPh sb="21" eb="24">
      <t>ニンテイガイ</t>
    </rPh>
    <rPh sb="24" eb="26">
      <t>クンレン</t>
    </rPh>
    <rPh sb="26" eb="28">
      <t>クンレン</t>
    </rPh>
    <rPh sb="28" eb="29">
      <t>セイ</t>
    </rPh>
    <rPh sb="30" eb="32">
      <t>スイイ</t>
    </rPh>
    <phoneticPr fontId="2"/>
  </si>
  <si>
    <t>デマンド交通輸送人員の推移     ・・・・・・・・・・・・・・・・・・・・・・・・</t>
    <rPh sb="4" eb="6">
      <t>コウツウ</t>
    </rPh>
    <rPh sb="6" eb="8">
      <t>ユソウ</t>
    </rPh>
    <rPh sb="8" eb="10">
      <t>ジンイン</t>
    </rPh>
    <rPh sb="11" eb="13">
      <t>スイイ</t>
    </rPh>
    <phoneticPr fontId="2"/>
  </si>
  <si>
    <t>後期高齢者医療費の推移   ・・・・・・・・・・・・・・・・・・・・・・・・・</t>
    <rPh sb="0" eb="2">
      <t>コウキ</t>
    </rPh>
    <rPh sb="2" eb="5">
      <t>コウレイシャ</t>
    </rPh>
    <rPh sb="5" eb="8">
      <t>イリョウヒ</t>
    </rPh>
    <phoneticPr fontId="2"/>
  </si>
  <si>
    <t>特定(基本)健康診査の推移   ・・・・・・・・・・・・・・・・・・・・・・・・・・</t>
    <rPh sb="6" eb="8">
      <t>ケンコウ</t>
    </rPh>
    <rPh sb="8" eb="10">
      <t>シンサ</t>
    </rPh>
    <rPh sb="11" eb="13">
      <t>スイイ</t>
    </rPh>
    <phoneticPr fontId="2"/>
  </si>
  <si>
    <t>幼保連携型認定こども園数・学級数・園児数・教員数・職員数の推移   ・・・・・・・</t>
    <rPh sb="0" eb="1">
      <t>ヨウ</t>
    </rPh>
    <rPh sb="1" eb="2">
      <t>タモツ</t>
    </rPh>
    <rPh sb="2" eb="5">
      <t>レンケイガタ</t>
    </rPh>
    <rPh sb="5" eb="7">
      <t>ニンテイ</t>
    </rPh>
    <rPh sb="10" eb="11">
      <t>エン</t>
    </rPh>
    <rPh sb="11" eb="12">
      <t>スウ</t>
    </rPh>
    <rPh sb="13" eb="15">
      <t>ガッキュウ</t>
    </rPh>
    <rPh sb="15" eb="16">
      <t>カズ</t>
    </rPh>
    <rPh sb="17" eb="19">
      <t>エンジ</t>
    </rPh>
    <rPh sb="19" eb="20">
      <t>スウ</t>
    </rPh>
    <rPh sb="21" eb="23">
      <t>キョウイン</t>
    </rPh>
    <rPh sb="23" eb="24">
      <t>カズ</t>
    </rPh>
    <rPh sb="25" eb="28">
      <t>ショクインスウ</t>
    </rPh>
    <rPh sb="29" eb="31">
      <t>スイイ</t>
    </rPh>
    <phoneticPr fontId="2"/>
  </si>
  <si>
    <t>市民学校地区別開催状況の推移  ・・・・・・・・・・・・・・・・・・・・・・・・</t>
    <rPh sb="0" eb="2">
      <t>シミン</t>
    </rPh>
    <rPh sb="2" eb="4">
      <t>ガッコウ</t>
    </rPh>
    <rPh sb="4" eb="6">
      <t>チク</t>
    </rPh>
    <rPh sb="6" eb="7">
      <t>ベツ</t>
    </rPh>
    <rPh sb="7" eb="9">
      <t>カイサイ</t>
    </rPh>
    <rPh sb="9" eb="11">
      <t>ジョウキョウ</t>
    </rPh>
    <rPh sb="12" eb="14">
      <t>スイイ</t>
    </rPh>
    <phoneticPr fontId="2"/>
  </si>
  <si>
    <t>「 ・・・ 」</t>
    <phoneticPr fontId="2"/>
  </si>
  <si>
    <t>(６歳未満・１８歳未満世帯員のいる一般世帯）の推移 　・・・・・・・・・・・・・・・</t>
    <rPh sb="2" eb="5">
      <t>サイミマン</t>
    </rPh>
    <rPh sb="8" eb="9">
      <t>サイ</t>
    </rPh>
    <rPh sb="9" eb="11">
      <t>ミマン</t>
    </rPh>
    <rPh sb="11" eb="14">
      <t>セタイイン</t>
    </rPh>
    <rPh sb="17" eb="19">
      <t>イッパン</t>
    </rPh>
    <rPh sb="19" eb="21">
      <t>セタイ</t>
    </rPh>
    <rPh sb="23" eb="25">
      <t>スイイ</t>
    </rPh>
    <phoneticPr fontId="2"/>
  </si>
  <si>
    <t>市民学校開設状況の推移  ・・・・・・・・・・・・・・・・・・・・・・・・・・・</t>
    <rPh sb="0" eb="2">
      <t>シミン</t>
    </rPh>
    <rPh sb="2" eb="4">
      <t>ガッコウ</t>
    </rPh>
    <rPh sb="4" eb="6">
      <t>カイセツ</t>
    </rPh>
    <rPh sb="6" eb="8">
      <t>ジョウキョウ</t>
    </rPh>
    <rPh sb="9" eb="11">
      <t>スイイ</t>
    </rPh>
    <phoneticPr fontId="2"/>
  </si>
  <si>
    <t xml:space="preserve"> 　　…</t>
    <phoneticPr fontId="2"/>
  </si>
  <si>
    <t>26年(2014)</t>
    <rPh sb="2" eb="3">
      <t>ネン</t>
    </rPh>
    <phoneticPr fontId="12"/>
  </si>
  <si>
    <t>27年(2015)</t>
    <rPh sb="2" eb="3">
      <t>ネン</t>
    </rPh>
    <phoneticPr fontId="12"/>
  </si>
  <si>
    <t>28年(2016)</t>
    <rPh sb="2" eb="3">
      <t>ネン</t>
    </rPh>
    <phoneticPr fontId="12"/>
  </si>
  <si>
    <t>29年(2017)</t>
    <rPh sb="2" eb="3">
      <t>ネン</t>
    </rPh>
    <phoneticPr fontId="2"/>
  </si>
  <si>
    <t>［３］  事 　業 　所</t>
    <phoneticPr fontId="2"/>
  </si>
  <si>
    <t>26年(2014)</t>
    <rPh sb="2" eb="3">
      <t>ネン</t>
    </rPh>
    <phoneticPr fontId="2"/>
  </si>
  <si>
    <t>27年(2015)</t>
    <rPh sb="2" eb="3">
      <t>ネン</t>
    </rPh>
    <phoneticPr fontId="2"/>
  </si>
  <si>
    <t>28年(2016)</t>
    <rPh sb="2" eb="3">
      <t>ネン</t>
    </rPh>
    <phoneticPr fontId="2"/>
  </si>
  <si>
    <t>使　用　電　力　量</t>
    <rPh sb="0" eb="1">
      <t>シ</t>
    </rPh>
    <rPh sb="2" eb="3">
      <t>ヨウ</t>
    </rPh>
    <rPh sb="4" eb="5">
      <t>デン</t>
    </rPh>
    <rPh sb="6" eb="7">
      <t>チカラ</t>
    </rPh>
    <rPh sb="8" eb="9">
      <t>リョウ</t>
    </rPh>
    <phoneticPr fontId="2"/>
  </si>
  <si>
    <t>-</t>
    <phoneticPr fontId="2"/>
  </si>
  <si>
    <t>-</t>
    <phoneticPr fontId="2"/>
  </si>
  <si>
    <t>-</t>
    <phoneticPr fontId="2"/>
  </si>
  <si>
    <t>道路延長</t>
    <rPh sb="0" eb="2">
      <t>ドウロ</t>
    </rPh>
    <rPh sb="2" eb="4">
      <t>エンチョウ</t>
    </rPh>
    <phoneticPr fontId="2"/>
  </si>
  <si>
    <t>道路
舗装率</t>
    <rPh sb="0" eb="1">
      <t>ミチ</t>
    </rPh>
    <rPh sb="1" eb="2">
      <t>ミチ</t>
    </rPh>
    <phoneticPr fontId="2"/>
  </si>
  <si>
    <t>　*国民年金の一連の運営業務は、平成22年1月1日に旧社会保険庁から日本年金機構へ</t>
    <rPh sb="2" eb="4">
      <t>コクミン</t>
    </rPh>
    <rPh sb="4" eb="6">
      <t>ネンキン</t>
    </rPh>
    <rPh sb="7" eb="9">
      <t>イチレン</t>
    </rPh>
    <rPh sb="10" eb="12">
      <t>ウンエイ</t>
    </rPh>
    <rPh sb="12" eb="14">
      <t>ギョウム</t>
    </rPh>
    <rPh sb="16" eb="18">
      <t>ヘイセイ</t>
    </rPh>
    <rPh sb="20" eb="21">
      <t>ネン</t>
    </rPh>
    <rPh sb="22" eb="23">
      <t>ガツ</t>
    </rPh>
    <rPh sb="24" eb="25">
      <t>ニチ</t>
    </rPh>
    <rPh sb="26" eb="27">
      <t>キュウ</t>
    </rPh>
    <rPh sb="27" eb="29">
      <t>シャカイ</t>
    </rPh>
    <rPh sb="29" eb="32">
      <t>ホケンチョウ</t>
    </rPh>
    <rPh sb="34" eb="36">
      <t>ニホン</t>
    </rPh>
    <rPh sb="36" eb="38">
      <t>ネンキン</t>
    </rPh>
    <rPh sb="38" eb="40">
      <t>キコウ</t>
    </rPh>
    <phoneticPr fontId="2"/>
  </si>
  <si>
    <t>*平成27年度に市野沢第2学童保育館、うすば第2学童保育館、レオ子どもクラブが開設。</t>
    <rPh sb="1" eb="3">
      <t>ヘイセイ</t>
    </rPh>
    <rPh sb="5" eb="7">
      <t>ネンド</t>
    </rPh>
    <rPh sb="8" eb="11">
      <t>イチノサワ</t>
    </rPh>
    <rPh sb="11" eb="12">
      <t>ダイ</t>
    </rPh>
    <rPh sb="13" eb="15">
      <t>ガクドウ</t>
    </rPh>
    <rPh sb="15" eb="17">
      <t>ホイク</t>
    </rPh>
    <rPh sb="17" eb="18">
      <t>カン</t>
    </rPh>
    <rPh sb="22" eb="23">
      <t>ダイ</t>
    </rPh>
    <rPh sb="24" eb="26">
      <t>ガクドウ</t>
    </rPh>
    <rPh sb="26" eb="28">
      <t>ホイク</t>
    </rPh>
    <rPh sb="28" eb="29">
      <t>カン</t>
    </rPh>
    <rPh sb="32" eb="33">
      <t>コ</t>
    </rPh>
    <rPh sb="39" eb="41">
      <t>カイセツ</t>
    </rPh>
    <phoneticPr fontId="2"/>
  </si>
  <si>
    <t>*平成28年度にみつばちクラブ、かねだ学童クラブが開設。</t>
    <rPh sb="1" eb="3">
      <t>ヘイセイ</t>
    </rPh>
    <rPh sb="5" eb="7">
      <t>ネンド</t>
    </rPh>
    <rPh sb="19" eb="21">
      <t>ガクドウ</t>
    </rPh>
    <rPh sb="25" eb="27">
      <t>カイセツ</t>
    </rPh>
    <phoneticPr fontId="2"/>
  </si>
  <si>
    <t>*成人式について、平成25年度より３地区合同で開催。</t>
    <rPh sb="1" eb="4">
      <t>セイジンシキ</t>
    </rPh>
    <rPh sb="9" eb="11">
      <t>ヘイセイ</t>
    </rPh>
    <rPh sb="13" eb="15">
      <t>ネンド</t>
    </rPh>
    <rPh sb="18" eb="20">
      <t>チク</t>
    </rPh>
    <rPh sb="20" eb="22">
      <t>ゴウドウ</t>
    </rPh>
    <rPh sb="23" eb="25">
      <t>カイサイ</t>
    </rPh>
    <phoneticPr fontId="2"/>
  </si>
  <si>
    <t>対面・背面</t>
    <rPh sb="0" eb="2">
      <t>タイメン</t>
    </rPh>
    <rPh sb="3" eb="5">
      <t>ハイメン</t>
    </rPh>
    <phoneticPr fontId="2"/>
  </si>
  <si>
    <t>通行中</t>
    <phoneticPr fontId="2"/>
  </si>
  <si>
    <t>*平18.4.1より助役定数を２人に改正。</t>
    <rPh sb="1" eb="2">
      <t>ヘイ</t>
    </rPh>
    <rPh sb="10" eb="12">
      <t>ジョヤク</t>
    </rPh>
    <rPh sb="12" eb="14">
      <t>テイスウ</t>
    </rPh>
    <rPh sb="16" eb="17">
      <t>ニン</t>
    </rPh>
    <rPh sb="18" eb="20">
      <t>カイセイ</t>
    </rPh>
    <phoneticPr fontId="2"/>
  </si>
  <si>
    <t>*地方自治法改正により平19.4.1より助役の名称を副市長に改正。</t>
    <rPh sb="1" eb="3">
      <t>チホウ</t>
    </rPh>
    <rPh sb="3" eb="5">
      <t>ジチ</t>
    </rPh>
    <rPh sb="5" eb="6">
      <t>ホウ</t>
    </rPh>
    <rPh sb="6" eb="8">
      <t>カイセイ</t>
    </rPh>
    <rPh sb="11" eb="12">
      <t>ヘイ</t>
    </rPh>
    <rPh sb="20" eb="22">
      <t>ジョヤク</t>
    </rPh>
    <rPh sb="23" eb="25">
      <t>メイショウ</t>
    </rPh>
    <rPh sb="26" eb="27">
      <t>フク</t>
    </rPh>
    <rPh sb="27" eb="29">
      <t>シチョウ</t>
    </rPh>
    <rPh sb="30" eb="32">
      <t>カイセイ</t>
    </rPh>
    <phoneticPr fontId="2"/>
  </si>
  <si>
    <t>(各年6月1日現在）</t>
    <phoneticPr fontId="2"/>
  </si>
  <si>
    <t>大 田 原 市 統 計 書</t>
    <rPh sb="0" eb="1">
      <t>ダイ</t>
    </rPh>
    <rPh sb="2" eb="3">
      <t>タ</t>
    </rPh>
    <rPh sb="4" eb="5">
      <t>ハラ</t>
    </rPh>
    <rPh sb="6" eb="7">
      <t>シ</t>
    </rPh>
    <rPh sb="8" eb="9">
      <t>トウ</t>
    </rPh>
    <rPh sb="10" eb="11">
      <t>ケイ</t>
    </rPh>
    <rPh sb="12" eb="13">
      <t>ショ</t>
    </rPh>
    <phoneticPr fontId="2"/>
  </si>
  <si>
    <t>平　成　29　年　度</t>
    <rPh sb="0" eb="1">
      <t>ヒラ</t>
    </rPh>
    <rPh sb="2" eb="3">
      <t>シゲル</t>
    </rPh>
    <rPh sb="7" eb="8">
      <t>トシ</t>
    </rPh>
    <rPh sb="9" eb="10">
      <t>ド</t>
    </rPh>
    <phoneticPr fontId="2"/>
  </si>
  <si>
    <t>大   田   原   市</t>
    <rPh sb="0" eb="1">
      <t>ダイ</t>
    </rPh>
    <rPh sb="4" eb="5">
      <t>タ</t>
    </rPh>
    <rPh sb="8" eb="9">
      <t>ハラ</t>
    </rPh>
    <rPh sb="12" eb="13">
      <t>シ</t>
    </rPh>
    <phoneticPr fontId="2"/>
  </si>
  <si>
    <t>*在籍児童がいない学級も含む。</t>
    <rPh sb="1" eb="3">
      <t>ザイセキ</t>
    </rPh>
    <rPh sb="3" eb="5">
      <t>ジドウ</t>
    </rPh>
    <rPh sb="9" eb="11">
      <t>ガッキュウ</t>
    </rPh>
    <rPh sb="12" eb="13">
      <t>フク</t>
    </rPh>
    <phoneticPr fontId="2"/>
  </si>
  <si>
    <t>*平成26年については、7月1日現在の数値。</t>
    <rPh sb="1" eb="3">
      <t>ヘイセイ</t>
    </rPh>
    <rPh sb="5" eb="6">
      <t>ネン</t>
    </rPh>
    <rPh sb="13" eb="14">
      <t>ツキ</t>
    </rPh>
    <rPh sb="15" eb="16">
      <t>ヒ</t>
    </rPh>
    <rPh sb="16" eb="18">
      <t>ゲンザイ</t>
    </rPh>
    <rPh sb="19" eb="21">
      <t>スウチ</t>
    </rPh>
    <phoneticPr fontId="2"/>
  </si>
  <si>
    <t>平成26年</t>
    <rPh sb="0" eb="2">
      <t>ヘイセイ</t>
    </rPh>
    <rPh sb="4" eb="5">
      <t>ネン</t>
    </rPh>
    <phoneticPr fontId="2"/>
  </si>
  <si>
    <t>501  各種商品</t>
    <rPh sb="5" eb="7">
      <t>カクシュ</t>
    </rPh>
    <rPh sb="7" eb="9">
      <t>ショウヒン</t>
    </rPh>
    <phoneticPr fontId="2"/>
  </si>
  <si>
    <t>521　農畜産物・水産物</t>
    <rPh sb="4" eb="5">
      <t>ノウ</t>
    </rPh>
    <rPh sb="5" eb="8">
      <t>チクサンブツ</t>
    </rPh>
    <rPh sb="9" eb="12">
      <t>スイサンブツ</t>
    </rPh>
    <phoneticPr fontId="2"/>
  </si>
  <si>
    <t>522　食料・飲料</t>
    <rPh sb="4" eb="5">
      <t>ショク</t>
    </rPh>
    <rPh sb="5" eb="6">
      <t>リョウ</t>
    </rPh>
    <rPh sb="7" eb="9">
      <t>インリョウ</t>
    </rPh>
    <phoneticPr fontId="2"/>
  </si>
  <si>
    <t>531　建築材料</t>
    <rPh sb="4" eb="6">
      <t>ケンチク</t>
    </rPh>
    <rPh sb="6" eb="8">
      <t>ザイリョウ</t>
    </rPh>
    <phoneticPr fontId="2"/>
  </si>
  <si>
    <t>532　化学製品</t>
    <rPh sb="4" eb="6">
      <t>カガク</t>
    </rPh>
    <rPh sb="6" eb="8">
      <t>セイヒン</t>
    </rPh>
    <phoneticPr fontId="2"/>
  </si>
  <si>
    <t>533　石油・鉱物</t>
    <rPh sb="4" eb="6">
      <t>セキユ</t>
    </rPh>
    <rPh sb="7" eb="9">
      <t>コウブツ</t>
    </rPh>
    <phoneticPr fontId="2"/>
  </si>
  <si>
    <t>534　鉄鋼製品</t>
    <rPh sb="4" eb="6">
      <t>テッコウ</t>
    </rPh>
    <rPh sb="6" eb="8">
      <t>セイヒン</t>
    </rPh>
    <phoneticPr fontId="2"/>
  </si>
  <si>
    <t>536　再生資源</t>
    <rPh sb="4" eb="6">
      <t>サイセイ</t>
    </rPh>
    <rPh sb="6" eb="8">
      <t>シゲン</t>
    </rPh>
    <phoneticPr fontId="2"/>
  </si>
  <si>
    <t>541　産業機械器具</t>
    <rPh sb="4" eb="6">
      <t>サンギョウ</t>
    </rPh>
    <rPh sb="6" eb="8">
      <t>キカイ</t>
    </rPh>
    <rPh sb="8" eb="10">
      <t>キグ</t>
    </rPh>
    <phoneticPr fontId="2"/>
  </si>
  <si>
    <t>542　自動車</t>
    <rPh sb="4" eb="7">
      <t>ジドウシャ</t>
    </rPh>
    <phoneticPr fontId="2"/>
  </si>
  <si>
    <t>543　電気機械器具</t>
    <rPh sb="4" eb="6">
      <t>デンキ</t>
    </rPh>
    <rPh sb="6" eb="8">
      <t>キカイ</t>
    </rPh>
    <rPh sb="8" eb="10">
      <t>キグ</t>
    </rPh>
    <phoneticPr fontId="2"/>
  </si>
  <si>
    <t>549　その他の機械器具</t>
    <rPh sb="6" eb="7">
      <t>タ</t>
    </rPh>
    <rPh sb="8" eb="10">
      <t>キカイ</t>
    </rPh>
    <rPh sb="10" eb="12">
      <t>キグ</t>
    </rPh>
    <phoneticPr fontId="2"/>
  </si>
  <si>
    <t>551　家具・建具・じゅう器等</t>
    <rPh sb="4" eb="6">
      <t>カグ</t>
    </rPh>
    <rPh sb="7" eb="8">
      <t>ケン</t>
    </rPh>
    <rPh sb="8" eb="9">
      <t>グ</t>
    </rPh>
    <rPh sb="13" eb="14">
      <t>キ</t>
    </rPh>
    <rPh sb="14" eb="15">
      <t>トウ</t>
    </rPh>
    <phoneticPr fontId="2"/>
  </si>
  <si>
    <t>552　医薬品・化粧品</t>
    <rPh sb="4" eb="7">
      <t>イヤクヒン</t>
    </rPh>
    <rPh sb="8" eb="11">
      <t>ケショウヒン</t>
    </rPh>
    <phoneticPr fontId="2"/>
  </si>
  <si>
    <t>553　紙・紙製品</t>
    <rPh sb="4" eb="5">
      <t>カミ</t>
    </rPh>
    <rPh sb="6" eb="7">
      <t>カミ</t>
    </rPh>
    <rPh sb="7" eb="9">
      <t>セイヒン</t>
    </rPh>
    <phoneticPr fontId="2"/>
  </si>
  <si>
    <t>549　他に分類されない</t>
    <rPh sb="4" eb="5">
      <t>ホカ</t>
    </rPh>
    <rPh sb="6" eb="8">
      <t>ブンルイ</t>
    </rPh>
    <phoneticPr fontId="2"/>
  </si>
  <si>
    <t>561　百貨店、総合スーパー</t>
    <rPh sb="4" eb="7">
      <t>ヒャッカテン</t>
    </rPh>
    <rPh sb="8" eb="10">
      <t>ソウゴウ</t>
    </rPh>
    <phoneticPr fontId="2"/>
  </si>
  <si>
    <t>569　その他の各種商品</t>
    <rPh sb="6" eb="7">
      <t>タ</t>
    </rPh>
    <rPh sb="8" eb="10">
      <t>カクシュ</t>
    </rPh>
    <rPh sb="10" eb="12">
      <t>ショウヒン</t>
    </rPh>
    <phoneticPr fontId="2"/>
  </si>
  <si>
    <t>571　呉服・服地・寝具</t>
    <rPh sb="4" eb="6">
      <t>ゴフク</t>
    </rPh>
    <rPh sb="7" eb="9">
      <t>フクジ</t>
    </rPh>
    <rPh sb="10" eb="12">
      <t>シング</t>
    </rPh>
    <phoneticPr fontId="2"/>
  </si>
  <si>
    <t>572　男子服</t>
    <rPh sb="4" eb="6">
      <t>ダンシ</t>
    </rPh>
    <rPh sb="6" eb="7">
      <t>フク</t>
    </rPh>
    <phoneticPr fontId="2"/>
  </si>
  <si>
    <t>573　婦人・子供服</t>
    <rPh sb="4" eb="6">
      <t>フジン</t>
    </rPh>
    <rPh sb="7" eb="9">
      <t>コドモ</t>
    </rPh>
    <rPh sb="9" eb="10">
      <t>フク</t>
    </rPh>
    <phoneticPr fontId="2"/>
  </si>
  <si>
    <t>574　靴・履物</t>
    <rPh sb="4" eb="5">
      <t>クツ</t>
    </rPh>
    <rPh sb="6" eb="8">
      <t>ハキモノ</t>
    </rPh>
    <phoneticPr fontId="2"/>
  </si>
  <si>
    <t>579　その他の織物・衣服・身の回り品</t>
    <rPh sb="6" eb="7">
      <t>タ</t>
    </rPh>
    <rPh sb="8" eb="10">
      <t>オリモノ</t>
    </rPh>
    <rPh sb="11" eb="13">
      <t>イフク</t>
    </rPh>
    <rPh sb="14" eb="15">
      <t>ミ</t>
    </rPh>
    <rPh sb="16" eb="17">
      <t>マワ</t>
    </rPh>
    <rPh sb="18" eb="19">
      <t>ヒン</t>
    </rPh>
    <phoneticPr fontId="2"/>
  </si>
  <si>
    <t>581　各種食料品</t>
    <rPh sb="4" eb="6">
      <t>カクシュ</t>
    </rPh>
    <rPh sb="6" eb="9">
      <t>ショクリョウヒン</t>
    </rPh>
    <phoneticPr fontId="2"/>
  </si>
  <si>
    <t>582　野菜・果実</t>
    <rPh sb="4" eb="6">
      <t>ヤサイ</t>
    </rPh>
    <rPh sb="7" eb="9">
      <t>カジツ</t>
    </rPh>
    <phoneticPr fontId="2"/>
  </si>
  <si>
    <t>583　食肉</t>
    <rPh sb="4" eb="6">
      <t>ショクニク</t>
    </rPh>
    <phoneticPr fontId="2"/>
  </si>
  <si>
    <t>584　鮮魚</t>
    <rPh sb="4" eb="6">
      <t>センギョ</t>
    </rPh>
    <phoneticPr fontId="2"/>
  </si>
  <si>
    <t>585　酒</t>
    <rPh sb="4" eb="5">
      <t>サケ</t>
    </rPh>
    <phoneticPr fontId="2"/>
  </si>
  <si>
    <t>586　菓子・パン</t>
    <rPh sb="4" eb="6">
      <t>カシ</t>
    </rPh>
    <phoneticPr fontId="2"/>
  </si>
  <si>
    <t>591　自動車</t>
    <rPh sb="4" eb="7">
      <t>ジドウシャ</t>
    </rPh>
    <phoneticPr fontId="2"/>
  </si>
  <si>
    <t>592　自転車</t>
    <rPh sb="4" eb="7">
      <t>ジテンシャ</t>
    </rPh>
    <phoneticPr fontId="2"/>
  </si>
  <si>
    <t>593　機械器具</t>
    <rPh sb="4" eb="6">
      <t>キカイ</t>
    </rPh>
    <rPh sb="6" eb="8">
      <t>キグ</t>
    </rPh>
    <phoneticPr fontId="2"/>
  </si>
  <si>
    <t>601　家具・建具・畳</t>
    <rPh sb="4" eb="6">
      <t>カグ</t>
    </rPh>
    <rPh sb="7" eb="8">
      <t>ケン</t>
    </rPh>
    <rPh sb="8" eb="9">
      <t>グ</t>
    </rPh>
    <rPh sb="10" eb="11">
      <t>タタミ</t>
    </rPh>
    <phoneticPr fontId="2"/>
  </si>
  <si>
    <t>602  じゅう器</t>
    <rPh sb="8" eb="9">
      <t>キ</t>
    </rPh>
    <phoneticPr fontId="2"/>
  </si>
  <si>
    <t>603　医薬品・化粧品</t>
    <rPh sb="4" eb="7">
      <t>イヤクヒン</t>
    </rPh>
    <rPh sb="8" eb="11">
      <t>ケショウヒン</t>
    </rPh>
    <phoneticPr fontId="2"/>
  </si>
  <si>
    <t>604　農耕用品</t>
    <rPh sb="4" eb="6">
      <t>ノウコウ</t>
    </rPh>
    <rPh sb="6" eb="8">
      <t>ヨウヒン</t>
    </rPh>
    <phoneticPr fontId="2"/>
  </si>
  <si>
    <t>605　燃料</t>
    <rPh sb="4" eb="6">
      <t>ネンリョウ</t>
    </rPh>
    <phoneticPr fontId="2"/>
  </si>
  <si>
    <t>606　書籍・文房具</t>
    <rPh sb="4" eb="6">
      <t>ショセキ</t>
    </rPh>
    <rPh sb="7" eb="10">
      <t>ブンボウグ</t>
    </rPh>
    <phoneticPr fontId="2"/>
  </si>
  <si>
    <t>607　ｽﾎﾟｰﾂ用品・玩具・娯楽用品・楽器</t>
    <rPh sb="9" eb="11">
      <t>ヨウヒン</t>
    </rPh>
    <rPh sb="12" eb="14">
      <t>ガング</t>
    </rPh>
    <rPh sb="15" eb="17">
      <t>ゴラク</t>
    </rPh>
    <rPh sb="17" eb="19">
      <t>ヨウヒン</t>
    </rPh>
    <rPh sb="20" eb="22">
      <t>ガッキ</t>
    </rPh>
    <phoneticPr fontId="2"/>
  </si>
  <si>
    <t>608　写真機・時計・眼鏡</t>
    <rPh sb="4" eb="7">
      <t>シャシンキ</t>
    </rPh>
    <rPh sb="8" eb="10">
      <t>トケイ</t>
    </rPh>
    <rPh sb="11" eb="13">
      <t>メガネ</t>
    </rPh>
    <phoneticPr fontId="2"/>
  </si>
  <si>
    <t>611　通信販売・訪問販売</t>
    <rPh sb="4" eb="6">
      <t>ツウシン</t>
    </rPh>
    <rPh sb="6" eb="8">
      <t>ハンバイ</t>
    </rPh>
    <rPh sb="9" eb="11">
      <t>ホウモン</t>
    </rPh>
    <rPh sb="11" eb="13">
      <t>ハンバイ</t>
    </rPh>
    <phoneticPr fontId="2"/>
  </si>
  <si>
    <t>612　自動販売機による</t>
    <rPh sb="4" eb="6">
      <t>ジドウ</t>
    </rPh>
    <rPh sb="6" eb="9">
      <t>ハンバイキ</t>
    </rPh>
    <phoneticPr fontId="2"/>
  </si>
  <si>
    <t>619　その他の無店舗</t>
    <rPh sb="6" eb="7">
      <t>ホカ</t>
    </rPh>
    <rPh sb="8" eb="11">
      <t>ムテンポ</t>
    </rPh>
    <phoneticPr fontId="2"/>
  </si>
  <si>
    <t>(平成26年7月1日現在）</t>
    <rPh sb="1" eb="3">
      <t>ヘイセイ</t>
    </rPh>
    <rPh sb="5" eb="6">
      <t>ネン</t>
    </rPh>
    <rPh sb="7" eb="8">
      <t>ガツ</t>
    </rPh>
    <rPh sb="9" eb="10">
      <t>ニチ</t>
    </rPh>
    <rPh sb="10" eb="12">
      <t>ゲンザイ</t>
    </rPh>
    <phoneticPr fontId="2"/>
  </si>
  <si>
    <t>資料：生涯学習課</t>
    <phoneticPr fontId="2"/>
  </si>
  <si>
    <t>4　産業分類別商店数・従業者数・年間商品販売額</t>
    <rPh sb="2" eb="4">
      <t>サンギョウ</t>
    </rPh>
    <rPh sb="4" eb="6">
      <t>ブンルイ</t>
    </rPh>
    <rPh sb="6" eb="7">
      <t>ベツ</t>
    </rPh>
    <rPh sb="7" eb="10">
      <t>ショウテンスウ</t>
    </rPh>
    <rPh sb="11" eb="14">
      <t>ジュウギョウシャ</t>
    </rPh>
    <rPh sb="14" eb="15">
      <t>スウ</t>
    </rPh>
    <rPh sb="16" eb="18">
      <t>ネンカン</t>
    </rPh>
    <rPh sb="18" eb="20">
      <t>ショウヒン</t>
    </rPh>
    <rPh sb="20" eb="22">
      <t>ハンバイ</t>
    </rPh>
    <rPh sb="22" eb="23">
      <t>ガク</t>
    </rPh>
    <phoneticPr fontId="2"/>
  </si>
  <si>
    <t>平成 29.10.22</t>
    <rPh sb="0" eb="2">
      <t>ヘイセイ</t>
    </rPh>
    <phoneticPr fontId="2"/>
  </si>
  <si>
    <t>平成 30.3.25</t>
    <rPh sb="0" eb="2">
      <t>ヘイセイ</t>
    </rPh>
    <phoneticPr fontId="2"/>
  </si>
  <si>
    <t>3　従業者規模別商店数の推移</t>
    <rPh sb="2" eb="5">
      <t>ジュウギョウシャ</t>
    </rPh>
    <rPh sb="5" eb="8">
      <t>キボベツ</t>
    </rPh>
    <rPh sb="8" eb="11">
      <t>ショウテンスウ</t>
    </rPh>
    <rPh sb="12" eb="14">
      <t>スイイ</t>
    </rPh>
    <phoneticPr fontId="2"/>
  </si>
  <si>
    <t>従業者規模別商店数の推移     ・・・・・・・・・・・・・・・・・・・・・・・・・</t>
    <rPh sb="0" eb="2">
      <t>ジュウギョウ</t>
    </rPh>
    <rPh sb="2" eb="3">
      <t>シャ</t>
    </rPh>
    <rPh sb="3" eb="5">
      <t>キボ</t>
    </rPh>
    <rPh sb="5" eb="6">
      <t>ベツ</t>
    </rPh>
    <rPh sb="6" eb="8">
      <t>ショウテン</t>
    </rPh>
    <rPh sb="8" eb="9">
      <t>スウ</t>
    </rPh>
    <rPh sb="10" eb="12">
      <t>スイイ</t>
    </rPh>
    <phoneticPr fontId="2"/>
  </si>
  <si>
    <t>　</t>
    <phoneticPr fontId="2"/>
  </si>
  <si>
    <t>-</t>
    <phoneticPr fontId="2"/>
  </si>
  <si>
    <t>平成22年(2010)</t>
    <rPh sb="0" eb="2">
      <t>ヘイセイ</t>
    </rPh>
    <rPh sb="4" eb="5">
      <t>ネン</t>
    </rPh>
    <phoneticPr fontId="2"/>
  </si>
  <si>
    <t>-</t>
    <phoneticPr fontId="2"/>
  </si>
  <si>
    <t>3　農産物販売金額規模別農家数の推移(販売農家)</t>
    <rPh sb="2" eb="5">
      <t>ノウサンブツ</t>
    </rPh>
    <rPh sb="5" eb="7">
      <t>ハンバイ</t>
    </rPh>
    <rPh sb="7" eb="9">
      <t>キンガク</t>
    </rPh>
    <rPh sb="9" eb="11">
      <t>キボ</t>
    </rPh>
    <rPh sb="11" eb="12">
      <t>ベツ</t>
    </rPh>
    <rPh sb="12" eb="14">
      <t>ノウカ</t>
    </rPh>
    <rPh sb="14" eb="15">
      <t>スウ</t>
    </rPh>
    <rPh sb="16" eb="18">
      <t>スイイ</t>
    </rPh>
    <rPh sb="19" eb="21">
      <t>ハンバイ</t>
    </rPh>
    <rPh sb="21" eb="23">
      <t>ノウカ</t>
    </rPh>
    <phoneticPr fontId="2"/>
  </si>
  <si>
    <t>X</t>
    <phoneticPr fontId="2"/>
  </si>
  <si>
    <t>X</t>
    <phoneticPr fontId="2"/>
  </si>
  <si>
    <t>X</t>
    <phoneticPr fontId="2"/>
  </si>
  <si>
    <t>-</t>
    <phoneticPr fontId="2"/>
  </si>
  <si>
    <t>-</t>
    <phoneticPr fontId="2"/>
  </si>
  <si>
    <t>平成24年</t>
    <rPh sb="0" eb="2">
      <t>ヘイセイ</t>
    </rPh>
    <rPh sb="4" eb="5">
      <t>ネン</t>
    </rPh>
    <phoneticPr fontId="2"/>
  </si>
  <si>
    <t>平成25年</t>
    <rPh sb="0" eb="2">
      <t>ヘイセイ</t>
    </rPh>
    <rPh sb="4" eb="5">
      <t>ネン</t>
    </rPh>
    <phoneticPr fontId="2"/>
  </si>
  <si>
    <t>平成24年</t>
    <rPh sb="0" eb="2">
      <t>ヘイセイ</t>
    </rPh>
    <rPh sb="4" eb="5">
      <t>ネン</t>
    </rPh>
    <phoneticPr fontId="2"/>
  </si>
  <si>
    <t>平成25年</t>
    <rPh sb="0" eb="2">
      <t>ヘイセイ</t>
    </rPh>
    <rPh sb="4" eb="5">
      <t>ネン</t>
    </rPh>
    <phoneticPr fontId="2"/>
  </si>
  <si>
    <t>-</t>
    <phoneticPr fontId="2"/>
  </si>
  <si>
    <t>　-</t>
    <phoneticPr fontId="2"/>
  </si>
  <si>
    <t>9　誘致工場の推移</t>
    <rPh sb="2" eb="4">
      <t>ユウチ</t>
    </rPh>
    <rPh sb="4" eb="6">
      <t>コウジョウ</t>
    </rPh>
    <rPh sb="7" eb="9">
      <t>スイイ</t>
    </rPh>
    <phoneticPr fontId="2"/>
  </si>
  <si>
    <t>10　野崎工業団地の推移</t>
    <rPh sb="3" eb="5">
      <t>ノザキ</t>
    </rPh>
    <rPh sb="5" eb="7">
      <t>コウギョウ</t>
    </rPh>
    <rPh sb="7" eb="9">
      <t>ダンチ</t>
    </rPh>
    <rPh sb="10" eb="12">
      <t>スイイ</t>
    </rPh>
    <phoneticPr fontId="2"/>
  </si>
  <si>
    <t>11　野崎第２工業団地の推移</t>
    <rPh sb="3" eb="5">
      <t>ノザキ</t>
    </rPh>
    <rPh sb="5" eb="6">
      <t>ダイ</t>
    </rPh>
    <rPh sb="7" eb="9">
      <t>コウギョウ</t>
    </rPh>
    <rPh sb="9" eb="11">
      <t>ダンチ</t>
    </rPh>
    <rPh sb="12" eb="14">
      <t>スイイ</t>
    </rPh>
    <phoneticPr fontId="2"/>
  </si>
  <si>
    <t>12　品川台工業団地の推移</t>
    <rPh sb="3" eb="5">
      <t>シナガワ</t>
    </rPh>
    <rPh sb="5" eb="6">
      <t>ダイ</t>
    </rPh>
    <rPh sb="6" eb="8">
      <t>コウギョウ</t>
    </rPh>
    <rPh sb="8" eb="10">
      <t>ダンチ</t>
    </rPh>
    <rPh sb="11" eb="13">
      <t>スイイ</t>
    </rPh>
    <phoneticPr fontId="2"/>
  </si>
  <si>
    <t>-</t>
    <phoneticPr fontId="2"/>
  </si>
  <si>
    <t>　77　持ち帰り・配達飲食サービス業</t>
    <rPh sb="4" eb="5">
      <t>モ</t>
    </rPh>
    <rPh sb="6" eb="7">
      <t>カエ</t>
    </rPh>
    <rPh sb="9" eb="11">
      <t>ハイタツ</t>
    </rPh>
    <rPh sb="11" eb="13">
      <t>インショク</t>
    </rPh>
    <rPh sb="17" eb="18">
      <t>ギョウ</t>
    </rPh>
    <phoneticPr fontId="2"/>
  </si>
  <si>
    <t>　85　社会保険・社会福祉・介護事業</t>
    <rPh sb="4" eb="6">
      <t>シャカイ</t>
    </rPh>
    <rPh sb="6" eb="8">
      <t>ホケン</t>
    </rPh>
    <rPh sb="9" eb="11">
      <t>シャカイ</t>
    </rPh>
    <rPh sb="11" eb="13">
      <t>フクシ</t>
    </rPh>
    <rPh sb="14" eb="16">
      <t>カイゴ</t>
    </rPh>
    <rPh sb="16" eb="18">
      <t>ジギョウ</t>
    </rPh>
    <phoneticPr fontId="2"/>
  </si>
  <si>
    <t>-</t>
    <phoneticPr fontId="50"/>
  </si>
  <si>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</si>
  <si>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</si>
  <si>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</si>
  <si>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</si>
  <si>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</si>
  <si>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</si>
  <si>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</si>
  <si>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</si>
  <si>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</si>
  <si>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</si>
  <si>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</si>
  <si>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</si>
  <si>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</si>
  <si>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</si>
  <si>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</si>
  <si>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</si>
  <si>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</si>
  <si>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X</t>
  </si>
  <si>
    <t>「　X　」</t>
    <phoneticPr fontId="2"/>
  </si>
  <si>
    <t>-</t>
    <phoneticPr fontId="2"/>
  </si>
  <si>
    <t xml:space="preserve">  鉱業・採石業・砂利採取業</t>
    <rPh sb="5" eb="7">
      <t>サイセキ</t>
    </rPh>
    <rPh sb="7" eb="8">
      <t>ギョウ</t>
    </rPh>
    <rPh sb="9" eb="11">
      <t>ジャリ</t>
    </rPh>
    <rPh sb="11" eb="14">
      <t>サイシュギョウ</t>
    </rPh>
    <phoneticPr fontId="10"/>
  </si>
  <si>
    <t>　運輸業・郵便業</t>
    <rPh sb="1" eb="4">
      <t>ウンユギョウ</t>
    </rPh>
    <rPh sb="5" eb="7">
      <t>ユウビン</t>
    </rPh>
    <rPh sb="7" eb="8">
      <t>ギョウ</t>
    </rPh>
    <phoneticPr fontId="10"/>
  </si>
  <si>
    <t xml:space="preserve">  不動産業・物品賃貸業</t>
    <rPh sb="7" eb="9">
      <t>ブッピン</t>
    </rPh>
    <rPh sb="9" eb="12">
      <t>チンタイギョウ</t>
    </rPh>
    <phoneticPr fontId="10"/>
  </si>
  <si>
    <t>　40　インターネット附随サービス業</t>
    <rPh sb="11" eb="13">
      <t>フズイ</t>
    </rPh>
    <rPh sb="17" eb="18">
      <t>ギョウ</t>
    </rPh>
    <phoneticPr fontId="2"/>
  </si>
  <si>
    <t>複合サービス事業</t>
    <rPh sb="0" eb="2">
      <t>フクゴウ</t>
    </rPh>
    <rPh sb="6" eb="8">
      <t>ジギョウ</t>
    </rPh>
    <phoneticPr fontId="2"/>
  </si>
  <si>
    <t>運輸業、郵便業</t>
    <rPh sb="0" eb="3">
      <t>ウンユギョウ</t>
    </rPh>
    <rPh sb="4" eb="6">
      <t>ユウビン</t>
    </rPh>
    <rPh sb="6" eb="7">
      <t>ギョウ</t>
    </rPh>
    <phoneticPr fontId="2"/>
  </si>
  <si>
    <t>平成 18年</t>
    <rPh sb="0" eb="2">
      <t>ヘイセイ</t>
    </rPh>
    <rPh sb="5" eb="6">
      <t>ネン</t>
    </rPh>
    <phoneticPr fontId="2"/>
  </si>
  <si>
    <t>平成 21年</t>
    <rPh sb="0" eb="2">
      <t>ヘイセイ</t>
    </rPh>
    <rPh sb="5" eb="6">
      <t>ネン</t>
    </rPh>
    <phoneticPr fontId="2"/>
  </si>
  <si>
    <t>平成 26年</t>
    <rPh sb="0" eb="2">
      <t>ヘイセイ</t>
    </rPh>
    <rPh sb="5" eb="6">
      <t>ネン</t>
    </rPh>
    <phoneticPr fontId="2"/>
  </si>
  <si>
    <t>公務
(他に分類されるものを除く)</t>
    <rPh sb="0" eb="2">
      <t>コウム</t>
    </rPh>
    <rPh sb="4" eb="5">
      <t>タ</t>
    </rPh>
    <rPh sb="6" eb="8">
      <t>ブンルイ</t>
    </rPh>
    <rPh sb="14" eb="15">
      <t>ノゾ</t>
    </rPh>
    <phoneticPr fontId="2"/>
  </si>
  <si>
    <t>資料：事業所・企業統計調査(H18)、経済センサス基礎調査</t>
    <rPh sb="3" eb="6">
      <t>ジギョウショ</t>
    </rPh>
    <rPh sb="7" eb="9">
      <t>キギョウ</t>
    </rPh>
    <rPh sb="9" eb="11">
      <t>トウケイ</t>
    </rPh>
    <rPh sb="11" eb="13">
      <t>チョウサ</t>
    </rPh>
    <phoneticPr fontId="2"/>
  </si>
  <si>
    <t>-</t>
    <phoneticPr fontId="2"/>
  </si>
  <si>
    <t>運輸業・郵便業</t>
    <rPh sb="0" eb="2">
      <t>ウンユ</t>
    </rPh>
    <rPh sb="2" eb="3">
      <t>ギョウ</t>
    </rPh>
    <rPh sb="4" eb="6">
      <t>ユウビン</t>
    </rPh>
    <rPh sb="6" eb="7">
      <t>ギョウ</t>
    </rPh>
    <phoneticPr fontId="2"/>
  </si>
  <si>
    <t>不動産業・物品賃貸業</t>
    <rPh sb="0" eb="3">
      <t>フドウサン</t>
    </rPh>
    <rPh sb="3" eb="4">
      <t>ギョウ</t>
    </rPh>
    <rPh sb="5" eb="7">
      <t>ブッピン</t>
    </rPh>
    <rPh sb="7" eb="10">
      <t>チンタイギョウ</t>
    </rPh>
    <phoneticPr fontId="2"/>
  </si>
  <si>
    <t>-</t>
    <phoneticPr fontId="2"/>
  </si>
  <si>
    <t>-</t>
    <phoneticPr fontId="2"/>
  </si>
  <si>
    <t>X</t>
    <phoneticPr fontId="2"/>
  </si>
  <si>
    <t>X</t>
    <phoneticPr fontId="2"/>
  </si>
  <si>
    <t>X</t>
    <phoneticPr fontId="2"/>
  </si>
  <si>
    <t>X</t>
    <phoneticPr fontId="2"/>
  </si>
  <si>
    <t>-</t>
    <phoneticPr fontId="2"/>
  </si>
  <si>
    <t>コンバイン</t>
    <phoneticPr fontId="2"/>
  </si>
  <si>
    <t>トラクター</t>
    <phoneticPr fontId="2"/>
  </si>
  <si>
    <t>　　総　　　　農　　　　家　　　　数</t>
    <rPh sb="2" eb="3">
      <t>ソウ</t>
    </rPh>
    <rPh sb="7" eb="8">
      <t>ノウ</t>
    </rPh>
    <rPh sb="12" eb="13">
      <t>ケ</t>
    </rPh>
    <rPh sb="17" eb="18">
      <t>スウ</t>
    </rPh>
    <phoneticPr fontId="2"/>
  </si>
  <si>
    <t>平成 17年(2005)</t>
    <rPh sb="5" eb="6">
      <t>ネン</t>
    </rPh>
    <phoneticPr fontId="2"/>
  </si>
  <si>
    <t>-</t>
    <phoneticPr fontId="2"/>
  </si>
  <si>
    <r>
      <t>１戸</t>
    </r>
    <r>
      <rPr>
        <sz val="9"/>
        <rFont val="ＭＳ 明朝"/>
        <family val="1"/>
        <charset val="128"/>
      </rPr>
      <t>あたりの
農家人口</t>
    </r>
    <rPh sb="1" eb="2">
      <t>コ</t>
    </rPh>
    <phoneticPr fontId="2"/>
  </si>
  <si>
    <t>*数量はすべて単位未満を四捨五入しているので、個々の数字を合計しても総数に一致しない場合があります。</t>
    <rPh sb="1" eb="3">
      <t>スウリョウ</t>
    </rPh>
    <rPh sb="7" eb="9">
      <t>タンイ</t>
    </rPh>
    <rPh sb="9" eb="11">
      <t>ミマン</t>
    </rPh>
    <rPh sb="12" eb="16">
      <t>シシャゴニュウ</t>
    </rPh>
    <rPh sb="23" eb="25">
      <t>ココ</t>
    </rPh>
    <phoneticPr fontId="2"/>
  </si>
  <si>
    <t>　 ］ は集計する資料に「欠測」が含まれているが、その割合が20％を超えることを示します。</t>
    <rPh sb="34" eb="35">
      <t>コ</t>
    </rPh>
    <phoneticPr fontId="2"/>
  </si>
  <si>
    <t>*　）は集計する資料に「欠測」が含まれているが、その割合が20％以下であることを示します。</t>
    <rPh sb="4" eb="6">
      <t>シュウケイ</t>
    </rPh>
    <rPh sb="8" eb="10">
      <t>シリョウ</t>
    </rPh>
    <rPh sb="12" eb="13">
      <t>ケツ</t>
    </rPh>
    <rPh sb="13" eb="14">
      <t>ソク</t>
    </rPh>
    <rPh sb="16" eb="17">
      <t>フク</t>
    </rPh>
    <rPh sb="26" eb="28">
      <t>ワリアイ</t>
    </rPh>
    <rPh sb="32" eb="34">
      <t>イカ</t>
    </rPh>
    <rPh sb="40" eb="41">
      <t>シメ</t>
    </rPh>
    <phoneticPr fontId="17"/>
  </si>
  <si>
    <t>　 ］は集計する資料に「欠測」が含まれているが、その割合が20％を超えることを示します。</t>
  </si>
  <si>
    <t>*　）は集計する資料に「欠測」が含まれているが、その割合が20％以下であることを示します。</t>
    <rPh sb="4" eb="6">
      <t>シュウケイ</t>
    </rPh>
    <rPh sb="8" eb="10">
      <t>シリョウ</t>
    </rPh>
    <rPh sb="12" eb="13">
      <t>ケツ</t>
    </rPh>
    <rPh sb="13" eb="14">
      <t>ソク</t>
    </rPh>
    <rPh sb="16" eb="17">
      <t>フク</t>
    </rPh>
    <rPh sb="26" eb="28">
      <t>ワリアイ</t>
    </rPh>
    <rPh sb="32" eb="34">
      <t>イカ</t>
    </rPh>
    <phoneticPr fontId="17"/>
  </si>
  <si>
    <t>*平成12年以前は、平成17年10月1日現在の市の境域に基づいて組み替えた数値を示します。</t>
    <rPh sb="1" eb="3">
      <t>ヘイセイ</t>
    </rPh>
    <rPh sb="5" eb="6">
      <t>ネン</t>
    </rPh>
    <rPh sb="6" eb="8">
      <t>イゼン</t>
    </rPh>
    <rPh sb="10" eb="12">
      <t>ヘイセイ</t>
    </rPh>
    <rPh sb="14" eb="15">
      <t>ネン</t>
    </rPh>
    <rPh sb="17" eb="18">
      <t>ガツ</t>
    </rPh>
    <rPh sb="19" eb="20">
      <t>ニチ</t>
    </rPh>
    <rPh sb="20" eb="22">
      <t>ゲンザイ</t>
    </rPh>
    <rPh sb="23" eb="24">
      <t>シ</t>
    </rPh>
    <rPh sb="25" eb="27">
      <t>キョウイキ</t>
    </rPh>
    <rPh sb="28" eb="29">
      <t>モト</t>
    </rPh>
    <rPh sb="32" eb="33">
      <t>ク</t>
    </rPh>
    <rPh sb="34" eb="35">
      <t>カ</t>
    </rPh>
    <rPh sb="37" eb="39">
      <t>スウチ</t>
    </rPh>
    <rPh sb="40" eb="41">
      <t>シメ</t>
    </rPh>
    <phoneticPr fontId="10"/>
  </si>
  <si>
    <t>*平成12年以前は、平成17年10月1日現在の市の境域に基づいて組み替えた数値を示します。</t>
    <rPh sb="1" eb="3">
      <t>ヘイセイ</t>
    </rPh>
    <rPh sb="5" eb="6">
      <t>ネン</t>
    </rPh>
    <rPh sb="6" eb="8">
      <t>イゼン</t>
    </rPh>
    <rPh sb="10" eb="12">
      <t>ヘイセイ</t>
    </rPh>
    <rPh sb="14" eb="15">
      <t>ネン</t>
    </rPh>
    <rPh sb="17" eb="18">
      <t>ガツ</t>
    </rPh>
    <rPh sb="19" eb="20">
      <t>ニチ</t>
    </rPh>
    <rPh sb="20" eb="22">
      <t>ゲンザイ</t>
    </rPh>
    <rPh sb="23" eb="24">
      <t>シ</t>
    </rPh>
    <rPh sb="25" eb="27">
      <t>キョウイキ</t>
    </rPh>
    <rPh sb="28" eb="29">
      <t>モトヅ</t>
    </rPh>
    <rPh sb="32" eb="33">
      <t>ク</t>
    </rPh>
    <rPh sb="34" eb="35">
      <t>カ</t>
    </rPh>
    <rPh sb="37" eb="39">
      <t>スウチ</t>
    </rPh>
    <rPh sb="40" eb="41">
      <t>シメ</t>
    </rPh>
    <phoneticPr fontId="10"/>
  </si>
  <si>
    <t>*労働力状態「不詳」を含みます。</t>
    <phoneticPr fontId="10"/>
  </si>
  <si>
    <t>*平成12年以前は、平成17年10月1日現在の市の境域に基づいて組み替えた数値を示します。</t>
    <phoneticPr fontId="2"/>
  </si>
  <si>
    <t>*平成22年以降、「学術研究、専門・技術サービス業」、「生活関連サービス業、娯楽業」が追加されました。</t>
    <rPh sb="1" eb="3">
      <t>ヘイセイ</t>
    </rPh>
    <rPh sb="5" eb="6">
      <t>ネン</t>
    </rPh>
    <rPh sb="6" eb="8">
      <t>イコウ</t>
    </rPh>
    <rPh sb="10" eb="12">
      <t>ガクジュツ</t>
    </rPh>
    <rPh sb="12" eb="14">
      <t>ケンキュウ</t>
    </rPh>
    <rPh sb="15" eb="17">
      <t>センモン</t>
    </rPh>
    <rPh sb="18" eb="20">
      <t>ギジュツ</t>
    </rPh>
    <rPh sb="24" eb="25">
      <t>ギョウ</t>
    </rPh>
    <rPh sb="28" eb="30">
      <t>セイカツ</t>
    </rPh>
    <rPh sb="30" eb="32">
      <t>カンレン</t>
    </rPh>
    <rPh sb="36" eb="37">
      <t>ギョウ</t>
    </rPh>
    <rPh sb="38" eb="41">
      <t>ゴラクギョウ</t>
    </rPh>
    <rPh sb="43" eb="45">
      <t>ツイカ</t>
    </rPh>
    <phoneticPr fontId="10"/>
  </si>
  <si>
    <t>*従業上の地位「不詳」を含みます。</t>
    <phoneticPr fontId="2"/>
  </si>
  <si>
    <t>*平成12年以前は、平成17年10月1日現在の市の境域に基づいて組み替えた数値を示します。</t>
    <rPh sb="1" eb="3">
      <t>ヘイセイ</t>
    </rPh>
    <rPh sb="5" eb="6">
      <t>ネン</t>
    </rPh>
    <rPh sb="6" eb="8">
      <t>イゼン</t>
    </rPh>
    <rPh sb="10" eb="12">
      <t>ヘイセイ</t>
    </rPh>
    <rPh sb="14" eb="15">
      <t>ネン</t>
    </rPh>
    <rPh sb="17" eb="18">
      <t>ガツ</t>
    </rPh>
    <rPh sb="19" eb="20">
      <t>ニチ</t>
    </rPh>
    <rPh sb="20" eb="22">
      <t>ゲンザイ</t>
    </rPh>
    <rPh sb="23" eb="24">
      <t>シ</t>
    </rPh>
    <rPh sb="25" eb="27">
      <t>キョウイキ</t>
    </rPh>
    <rPh sb="28" eb="29">
      <t>モト</t>
    </rPh>
    <rPh sb="32" eb="33">
      <t>ク</t>
    </rPh>
    <rPh sb="34" eb="35">
      <t>カ</t>
    </rPh>
    <rPh sb="37" eb="39">
      <t>スウチ</t>
    </rPh>
    <rPh sb="40" eb="41">
      <t>シメ</t>
    </rPh>
    <phoneticPr fontId="2"/>
  </si>
  <si>
    <t>*数値は、平成26年10月1日現在の市の境域に基づいて組替えたものを示します。</t>
    <phoneticPr fontId="2"/>
  </si>
  <si>
    <t>*平成25年度路線再編</t>
    <rPh sb="1" eb="3">
      <t>ヘイセイ</t>
    </rPh>
    <rPh sb="5" eb="7">
      <t>ネンド</t>
    </rPh>
    <rPh sb="7" eb="9">
      <t>ロセン</t>
    </rPh>
    <rPh sb="9" eb="11">
      <t>サイヘン</t>
    </rPh>
    <phoneticPr fontId="2"/>
  </si>
  <si>
    <t>*数値は、栃木北支社エリアのものです。</t>
    <rPh sb="1" eb="3">
      <t>スウチ</t>
    </rPh>
    <rPh sb="5" eb="7">
      <t>トチギ</t>
    </rPh>
    <rPh sb="7" eb="8">
      <t>キタ</t>
    </rPh>
    <rPh sb="8" eb="10">
      <t>シシャ</t>
    </rPh>
    <phoneticPr fontId="2"/>
  </si>
  <si>
    <t>*使用電力量は各項目毎に端数処理をしているため、合計は必ずしも一致しません。</t>
    <rPh sb="1" eb="3">
      <t>シヨウ</t>
    </rPh>
    <rPh sb="3" eb="5">
      <t>デンリョク</t>
    </rPh>
    <rPh sb="5" eb="6">
      <t>リョウ</t>
    </rPh>
    <rPh sb="7" eb="8">
      <t>カク</t>
    </rPh>
    <rPh sb="8" eb="10">
      <t>コウモク</t>
    </rPh>
    <rPh sb="10" eb="11">
      <t>マイ</t>
    </rPh>
    <rPh sb="12" eb="14">
      <t>ハスウ</t>
    </rPh>
    <rPh sb="14" eb="16">
      <t>ショリ</t>
    </rPh>
    <rPh sb="24" eb="26">
      <t>ゴウケイ</t>
    </rPh>
    <rPh sb="27" eb="28">
      <t>カナラ</t>
    </rPh>
    <rPh sb="31" eb="33">
      <t>イッチ</t>
    </rPh>
    <phoneticPr fontId="2"/>
  </si>
  <si>
    <t>単位：MWh</t>
    <rPh sb="0" eb="2">
      <t>タンイ</t>
    </rPh>
    <phoneticPr fontId="2"/>
  </si>
  <si>
    <t>*栃木北支社エリアの数値。</t>
    <rPh sb="1" eb="3">
      <t>トチギ</t>
    </rPh>
    <rPh sb="3" eb="4">
      <t>キタ</t>
    </rPh>
    <rPh sb="4" eb="6">
      <t>シシャ</t>
    </rPh>
    <rPh sb="10" eb="12">
      <t>スウチ</t>
    </rPh>
    <phoneticPr fontId="2"/>
  </si>
  <si>
    <t>*使用電力量は各項目毎に端数処理をしているため、合計は必ずしも一致しません。</t>
    <rPh sb="1" eb="3">
      <t>シヨウ</t>
    </rPh>
    <rPh sb="3" eb="5">
      <t>デンリョク</t>
    </rPh>
    <rPh sb="5" eb="6">
      <t>リョウ</t>
    </rPh>
    <rPh sb="7" eb="8">
      <t>カク</t>
    </rPh>
    <rPh sb="8" eb="10">
      <t>コウモク</t>
    </rPh>
    <rPh sb="10" eb="11">
      <t>ゴト</t>
    </rPh>
    <rPh sb="12" eb="14">
      <t>ハスウ</t>
    </rPh>
    <rPh sb="14" eb="16">
      <t>ショリ</t>
    </rPh>
    <rPh sb="24" eb="26">
      <t>ゴウケイ</t>
    </rPh>
    <rPh sb="27" eb="28">
      <t>カナラ</t>
    </rPh>
    <rPh sb="31" eb="33">
      <t>イッチ</t>
    </rPh>
    <phoneticPr fontId="2"/>
  </si>
  <si>
    <t>*その他電力は、契約電力50ｋｗ未満の需要を指します。</t>
    <rPh sb="3" eb="4">
      <t>タ</t>
    </rPh>
    <rPh sb="4" eb="6">
      <t>デンリョク</t>
    </rPh>
    <rPh sb="8" eb="10">
      <t>ケイヤク</t>
    </rPh>
    <rPh sb="10" eb="12">
      <t>デンリョク</t>
    </rPh>
    <rPh sb="16" eb="18">
      <t>ミマン</t>
    </rPh>
    <rPh sb="19" eb="21">
      <t>ジュヨウ</t>
    </rPh>
    <rPh sb="22" eb="23">
      <t>サ</t>
    </rPh>
    <phoneticPr fontId="2"/>
  </si>
  <si>
    <t>*平成27年より「農家住宅」は「専用住宅」に、「公衆浴場」は「工場・倉庫」に含みます。</t>
    <rPh sb="1" eb="3">
      <t>ヘイセイ</t>
    </rPh>
    <rPh sb="5" eb="6">
      <t>ネン</t>
    </rPh>
    <rPh sb="9" eb="11">
      <t>ノウカ</t>
    </rPh>
    <rPh sb="11" eb="13">
      <t>ジュウタク</t>
    </rPh>
    <rPh sb="16" eb="18">
      <t>センヨウ</t>
    </rPh>
    <rPh sb="18" eb="20">
      <t>ジュウタク</t>
    </rPh>
    <rPh sb="24" eb="26">
      <t>コウシュウ</t>
    </rPh>
    <rPh sb="26" eb="28">
      <t>ヨクジョウ</t>
    </rPh>
    <rPh sb="31" eb="33">
      <t>コウジョウ</t>
    </rPh>
    <rPh sb="34" eb="36">
      <t>ソウコ</t>
    </rPh>
    <rPh sb="38" eb="39">
      <t>フク</t>
    </rPh>
    <phoneticPr fontId="3"/>
  </si>
  <si>
    <t>*平成27年より「銀行」は「その他」に含みます。</t>
    <rPh sb="1" eb="3">
      <t>ヘイセイ</t>
    </rPh>
    <rPh sb="5" eb="6">
      <t>ネン</t>
    </rPh>
    <rPh sb="9" eb="11">
      <t>ギンコウ</t>
    </rPh>
    <rPh sb="16" eb="17">
      <t>タ</t>
    </rPh>
    <rPh sb="19" eb="20">
      <t>フク</t>
    </rPh>
    <phoneticPr fontId="2"/>
  </si>
  <si>
    <t>　*住宅調査は、標本調査による推定値であるため、表中の個々の数字の合計が必ずしも総数とは一致しません。</t>
    <rPh sb="2" eb="4">
      <t>ジュウタク</t>
    </rPh>
    <rPh sb="4" eb="6">
      <t>チョウサ</t>
    </rPh>
    <rPh sb="8" eb="10">
      <t>ヒョウホン</t>
    </rPh>
    <rPh sb="10" eb="12">
      <t>チョウサ</t>
    </rPh>
    <rPh sb="15" eb="18">
      <t>スイテイチ</t>
    </rPh>
    <rPh sb="24" eb="26">
      <t>ヒョウチュウ</t>
    </rPh>
    <rPh sb="27" eb="29">
      <t>ココ</t>
    </rPh>
    <rPh sb="30" eb="32">
      <t>スウジ</t>
    </rPh>
    <rPh sb="33" eb="35">
      <t>ゴウケイ</t>
    </rPh>
    <rPh sb="36" eb="37">
      <t>カナラ</t>
    </rPh>
    <rPh sb="40" eb="42">
      <t>ソウスウ</t>
    </rPh>
    <rPh sb="44" eb="46">
      <t>イッチ</t>
    </rPh>
    <phoneticPr fontId="2"/>
  </si>
  <si>
    <t>*各用途別の件数は総数に対する内数。</t>
    <rPh sb="1" eb="2">
      <t>カク</t>
    </rPh>
    <rPh sb="2" eb="4">
      <t>ヨウト</t>
    </rPh>
    <rPh sb="4" eb="5">
      <t>ベツ</t>
    </rPh>
    <rPh sb="6" eb="8">
      <t>ケンスウ</t>
    </rPh>
    <rPh sb="9" eb="11">
      <t>ソウスウ</t>
    </rPh>
    <rPh sb="12" eb="13">
      <t>タイ</t>
    </rPh>
    <rPh sb="15" eb="16">
      <t>ウチ</t>
    </rPh>
    <rPh sb="16" eb="17">
      <t>スウ</t>
    </rPh>
    <phoneticPr fontId="3"/>
  </si>
  <si>
    <t>*件数に計画変更確認申請は含みません。</t>
    <rPh sb="1" eb="3">
      <t>ケンスウ</t>
    </rPh>
    <rPh sb="4" eb="6">
      <t>ケイカク</t>
    </rPh>
    <rPh sb="6" eb="8">
      <t>ヘンコウ</t>
    </rPh>
    <rPh sb="8" eb="10">
      <t>カクニン</t>
    </rPh>
    <rPh sb="10" eb="12">
      <t>シンセイ</t>
    </rPh>
    <rPh sb="13" eb="14">
      <t>フク</t>
    </rPh>
    <phoneticPr fontId="3"/>
  </si>
  <si>
    <t>*指定確認検査機関への確認申請件数を含みます。</t>
    <rPh sb="1" eb="3">
      <t>シテイ</t>
    </rPh>
    <rPh sb="3" eb="5">
      <t>カクニン</t>
    </rPh>
    <rPh sb="5" eb="7">
      <t>ケンサ</t>
    </rPh>
    <rPh sb="7" eb="9">
      <t>キカン</t>
    </rPh>
    <rPh sb="11" eb="13">
      <t>カクニン</t>
    </rPh>
    <rPh sb="13" eb="15">
      <t>シンセイ</t>
    </rPh>
    <rPh sb="15" eb="17">
      <t>ケンスウ</t>
    </rPh>
    <rPh sb="18" eb="19">
      <t>フク</t>
    </rPh>
    <phoneticPr fontId="3"/>
  </si>
  <si>
    <t>*普通公園は、湯津上、黒羽地区の公園。</t>
    <rPh sb="1" eb="3">
      <t>フツウ</t>
    </rPh>
    <rPh sb="3" eb="5">
      <t>コウエン</t>
    </rPh>
    <rPh sb="7" eb="10">
      <t>ユヅカミ</t>
    </rPh>
    <rPh sb="11" eb="13">
      <t>クロバネ</t>
    </rPh>
    <rPh sb="13" eb="15">
      <t>チク</t>
    </rPh>
    <rPh sb="16" eb="18">
      <t>コウエン</t>
    </rPh>
    <phoneticPr fontId="3"/>
  </si>
  <si>
    <t>　*国民年金の収納事務は、平成14年4月に市から国へ移管になりました。</t>
    <rPh sb="2" eb="4">
      <t>コクミン</t>
    </rPh>
    <rPh sb="4" eb="6">
      <t>ネンキン</t>
    </rPh>
    <rPh sb="7" eb="9">
      <t>シュウノウ</t>
    </rPh>
    <rPh sb="9" eb="11">
      <t>ジム</t>
    </rPh>
    <rPh sb="13" eb="15">
      <t>ヘイセイ</t>
    </rPh>
    <rPh sb="17" eb="18">
      <t>ネン</t>
    </rPh>
    <rPh sb="19" eb="20">
      <t>ガツ</t>
    </rPh>
    <rPh sb="21" eb="22">
      <t>シ</t>
    </rPh>
    <rPh sb="24" eb="25">
      <t>クニ</t>
    </rPh>
    <rPh sb="26" eb="28">
      <t>イカン</t>
    </rPh>
    <phoneticPr fontId="2"/>
  </si>
  <si>
    <t>*平成28,29年は公職選挙法の改正により、選挙権年齢が18歳に引き下げられました。</t>
    <rPh sb="1" eb="3">
      <t>ヘイセイ</t>
    </rPh>
    <rPh sb="8" eb="9">
      <t>ネン</t>
    </rPh>
    <rPh sb="10" eb="12">
      <t>コウショク</t>
    </rPh>
    <rPh sb="12" eb="15">
      <t>センキョホウ</t>
    </rPh>
    <rPh sb="16" eb="18">
      <t>カイセイ</t>
    </rPh>
    <rPh sb="22" eb="25">
      <t>センキョケン</t>
    </rPh>
    <rPh sb="25" eb="27">
      <t>ネンレイ</t>
    </rPh>
    <rPh sb="30" eb="31">
      <t>サイ</t>
    </rPh>
    <rPh sb="32" eb="33">
      <t>ヒ</t>
    </rPh>
    <rPh sb="34" eb="35">
      <t>サ</t>
    </rPh>
    <phoneticPr fontId="2"/>
  </si>
  <si>
    <t>*農業従事者…満15歳以上の世帯員のうち、調査期日前1年間に農業に従事した者をいいます。</t>
    <rPh sb="1" eb="3">
      <t>ノウギョウ</t>
    </rPh>
    <rPh sb="3" eb="5">
      <t>ジュウジ</t>
    </rPh>
    <rPh sb="5" eb="6">
      <t>シャ</t>
    </rPh>
    <rPh sb="7" eb="8">
      <t>マン</t>
    </rPh>
    <rPh sb="10" eb="11">
      <t>サイ</t>
    </rPh>
    <rPh sb="11" eb="13">
      <t>イジョウ</t>
    </rPh>
    <rPh sb="14" eb="17">
      <t>セタイイン</t>
    </rPh>
    <rPh sb="21" eb="23">
      <t>チョウサ</t>
    </rPh>
    <rPh sb="23" eb="25">
      <t>キジツ</t>
    </rPh>
    <rPh sb="25" eb="26">
      <t>マエ</t>
    </rPh>
    <rPh sb="27" eb="29">
      <t>ネンカン</t>
    </rPh>
    <rPh sb="30" eb="32">
      <t>ノウギョウ</t>
    </rPh>
    <rPh sb="33" eb="35">
      <t>ジュウジ</t>
    </rPh>
    <rPh sb="37" eb="38">
      <t>モノ</t>
    </rPh>
    <phoneticPr fontId="2"/>
  </si>
  <si>
    <t>*農業就業人口…調査期日前1年間に「農業のみに従事した世帯員」および「農業と兼業の双方に従事したが、</t>
    <rPh sb="1" eb="3">
      <t>ノウギョウ</t>
    </rPh>
    <rPh sb="3" eb="5">
      <t>シュウギョウ</t>
    </rPh>
    <rPh sb="5" eb="7">
      <t>ジンコウ</t>
    </rPh>
    <rPh sb="8" eb="10">
      <t>チョウサ</t>
    </rPh>
    <rPh sb="10" eb="12">
      <t>キジツ</t>
    </rPh>
    <rPh sb="12" eb="13">
      <t>マエ</t>
    </rPh>
    <rPh sb="14" eb="16">
      <t>ネンカン</t>
    </rPh>
    <rPh sb="18" eb="20">
      <t>ノウギョウ</t>
    </rPh>
    <rPh sb="23" eb="25">
      <t>ジュウジ</t>
    </rPh>
    <rPh sb="27" eb="30">
      <t>セタイイン</t>
    </rPh>
    <rPh sb="35" eb="37">
      <t>ノウギョウ</t>
    </rPh>
    <rPh sb="38" eb="40">
      <t>ケンギョウ</t>
    </rPh>
    <phoneticPr fontId="2"/>
  </si>
  <si>
    <t xml:space="preserve"> で供給する需要を指します。</t>
    <rPh sb="2" eb="4">
      <t>キョウキュウ</t>
    </rPh>
    <phoneticPr fontId="2"/>
  </si>
  <si>
    <t xml:space="preserve"> </t>
    <phoneticPr fontId="2"/>
  </si>
  <si>
    <t>*各用途別の件数は、敷地内の主たる建築物の用途を集計したものです。</t>
    <rPh sb="1" eb="2">
      <t>カク</t>
    </rPh>
    <rPh sb="2" eb="4">
      <t>ヨウト</t>
    </rPh>
    <rPh sb="4" eb="5">
      <t>ベツ</t>
    </rPh>
    <rPh sb="6" eb="8">
      <t>ケンスウ</t>
    </rPh>
    <rPh sb="10" eb="12">
      <t>シキチ</t>
    </rPh>
    <rPh sb="12" eb="13">
      <t>ナイ</t>
    </rPh>
    <rPh sb="14" eb="15">
      <t>シュ</t>
    </rPh>
    <rPh sb="17" eb="20">
      <t>ケンチクブツ</t>
    </rPh>
    <phoneticPr fontId="3"/>
  </si>
  <si>
    <t>　 移行になりました。</t>
    <phoneticPr fontId="2"/>
  </si>
  <si>
    <t xml:space="preserve"> *国民年金における障害給付とは、新法の障害基礎年金及び旧法の障害年金の合計。</t>
    <rPh sb="2" eb="4">
      <t>コクミン</t>
    </rPh>
    <rPh sb="4" eb="6">
      <t>ネンキン</t>
    </rPh>
    <rPh sb="10" eb="12">
      <t>ショウガイ</t>
    </rPh>
    <rPh sb="12" eb="14">
      <t>キュウフ</t>
    </rPh>
    <rPh sb="17" eb="19">
      <t>シンポウ</t>
    </rPh>
    <rPh sb="20" eb="22">
      <t>ショウガイ</t>
    </rPh>
    <rPh sb="22" eb="24">
      <t>キソ</t>
    </rPh>
    <rPh sb="24" eb="26">
      <t>ネンキン</t>
    </rPh>
    <rPh sb="26" eb="27">
      <t>オヨ</t>
    </rPh>
    <rPh sb="28" eb="29">
      <t>キュウ</t>
    </rPh>
    <rPh sb="29" eb="30">
      <t>ホウ</t>
    </rPh>
    <rPh sb="31" eb="33">
      <t>ショウガイ</t>
    </rPh>
    <rPh sb="33" eb="35">
      <t>ネンキン</t>
    </rPh>
    <rPh sb="36" eb="38">
      <t>ゴウケイ</t>
    </rPh>
    <phoneticPr fontId="2"/>
  </si>
  <si>
    <t xml:space="preserve"> *国民年金による遺族給付とは、新法の遺族基礎年金及び寡婦年金等の合計。</t>
    <rPh sb="2" eb="4">
      <t>コクミン</t>
    </rPh>
    <rPh sb="4" eb="6">
      <t>ネンキン</t>
    </rPh>
    <rPh sb="9" eb="11">
      <t>イゾク</t>
    </rPh>
    <rPh sb="11" eb="13">
      <t>キュウフ</t>
    </rPh>
    <rPh sb="16" eb="18">
      <t>シンポウ</t>
    </rPh>
    <rPh sb="19" eb="21">
      <t>イゾク</t>
    </rPh>
    <rPh sb="21" eb="23">
      <t>キソ</t>
    </rPh>
    <rPh sb="23" eb="25">
      <t>ネンキン</t>
    </rPh>
    <rPh sb="25" eb="26">
      <t>オヨ</t>
    </rPh>
    <rPh sb="27" eb="29">
      <t>カフ</t>
    </rPh>
    <rPh sb="29" eb="31">
      <t>ネンキン</t>
    </rPh>
    <rPh sb="31" eb="32">
      <t>トウ</t>
    </rPh>
    <rPh sb="33" eb="35">
      <t>ゴウケイ</t>
    </rPh>
    <phoneticPr fontId="2"/>
  </si>
  <si>
    <t>*就労自立給付金については、制度改正により平成26年7月に開始しました。</t>
    <rPh sb="1" eb="3">
      <t>シュウロウ</t>
    </rPh>
    <rPh sb="3" eb="5">
      <t>ジリツ</t>
    </rPh>
    <rPh sb="5" eb="7">
      <t>キュウフ</t>
    </rPh>
    <rPh sb="7" eb="8">
      <t>キン</t>
    </rPh>
    <rPh sb="14" eb="16">
      <t>セイド</t>
    </rPh>
    <rPh sb="16" eb="18">
      <t>カイセイ</t>
    </rPh>
    <rPh sb="21" eb="23">
      <t>ヘイセイ</t>
    </rPh>
    <rPh sb="25" eb="26">
      <t>ネン</t>
    </rPh>
    <phoneticPr fontId="2"/>
  </si>
  <si>
    <t>*人員は延人員</t>
    <rPh sb="1" eb="3">
      <t>ジンイン</t>
    </rPh>
    <rPh sb="4" eb="7">
      <t>ノベジンイン</t>
    </rPh>
    <phoneticPr fontId="2"/>
  </si>
  <si>
    <t>*平成26年3月9日執行の大田原市議会議員選挙は補欠選挙。</t>
    <rPh sb="1" eb="3">
      <t>ヘイセイ</t>
    </rPh>
    <rPh sb="5" eb="6">
      <t>ネン</t>
    </rPh>
    <rPh sb="7" eb="8">
      <t>ガツ</t>
    </rPh>
    <rPh sb="9" eb="10">
      <t>ニチ</t>
    </rPh>
    <rPh sb="10" eb="12">
      <t>シッコウ</t>
    </rPh>
    <rPh sb="13" eb="16">
      <t>オオタワラ</t>
    </rPh>
    <rPh sb="16" eb="17">
      <t>シ</t>
    </rPh>
    <rPh sb="17" eb="19">
      <t>ギカイ</t>
    </rPh>
    <rPh sb="19" eb="21">
      <t>ギイン</t>
    </rPh>
    <rPh sb="21" eb="23">
      <t>センキョ</t>
    </rPh>
    <rPh sb="24" eb="26">
      <t>ホケツ</t>
    </rPh>
    <rPh sb="26" eb="28">
      <t>センキョ</t>
    </rPh>
    <phoneticPr fontId="2"/>
  </si>
  <si>
    <t>*平成27年11月15日執行の大田原市議会議員選挙は無投票。</t>
    <rPh sb="1" eb="3">
      <t>ヘイセイ</t>
    </rPh>
    <rPh sb="5" eb="6">
      <t>ネン</t>
    </rPh>
    <rPh sb="8" eb="9">
      <t>ガツ</t>
    </rPh>
    <rPh sb="11" eb="12">
      <t>ニチ</t>
    </rPh>
    <rPh sb="12" eb="14">
      <t>シッコウ</t>
    </rPh>
    <rPh sb="15" eb="19">
      <t>オオタワラシ</t>
    </rPh>
    <rPh sb="19" eb="21">
      <t>ギカイ</t>
    </rPh>
    <rPh sb="21" eb="23">
      <t>ギイン</t>
    </rPh>
    <rPh sb="23" eb="25">
      <t>センキョ</t>
    </rPh>
    <rPh sb="26" eb="29">
      <t>ムトウヒョウ</t>
    </rPh>
    <phoneticPr fontId="2"/>
  </si>
  <si>
    <t>　髙　橋　勇　丞</t>
    <rPh sb="1" eb="2">
      <t>コウ</t>
    </rPh>
    <rPh sb="3" eb="4">
      <t>ハシ</t>
    </rPh>
    <rPh sb="5" eb="6">
      <t>イサ</t>
    </rPh>
    <rPh sb="7" eb="8">
      <t>ジョウ</t>
    </rPh>
    <phoneticPr fontId="2"/>
  </si>
  <si>
    <t>　髙　橋　勇　丞</t>
    <rPh sb="3" eb="4">
      <t>ハシ</t>
    </rPh>
    <rPh sb="5" eb="6">
      <t>イサ</t>
    </rPh>
    <rPh sb="7" eb="8">
      <t>ジョウ</t>
    </rPh>
    <phoneticPr fontId="2"/>
  </si>
  <si>
    <t>*大田原市休日等急患診療所と黒磯那須地区休日等急患診療所を統合し、那須地区夜間急患診療所として</t>
    <phoneticPr fontId="2"/>
  </si>
  <si>
    <t xml:space="preserve"> 3月分の数値。</t>
    <phoneticPr fontId="2"/>
  </si>
  <si>
    <t xml:space="preserve"> 平成24年7月1日から那須赤十字病院１階に開設。平成24年度の利用者数については、平成24年7月～平成25年</t>
    <phoneticPr fontId="2"/>
  </si>
  <si>
    <t>9　気象概況の推移</t>
    <rPh sb="2" eb="4">
      <t>キショウ</t>
    </rPh>
    <rPh sb="4" eb="5">
      <t>ガイ</t>
    </rPh>
    <rPh sb="5" eb="6">
      <t>イワン</t>
    </rPh>
    <rPh sb="7" eb="9">
      <t>スイイ</t>
    </rPh>
    <phoneticPr fontId="2"/>
  </si>
  <si>
    <t>5　地区別人口及び世帯数の推移</t>
    <rPh sb="2" eb="4">
      <t>チク</t>
    </rPh>
    <rPh sb="4" eb="5">
      <t>ベツ</t>
    </rPh>
    <rPh sb="5" eb="7">
      <t>ジンコウ</t>
    </rPh>
    <rPh sb="7" eb="8">
      <t>オヨ</t>
    </rPh>
    <rPh sb="9" eb="12">
      <t>セタイスウ</t>
    </rPh>
    <rPh sb="13" eb="15">
      <t>スイイ</t>
    </rPh>
    <phoneticPr fontId="10"/>
  </si>
  <si>
    <t>1　国民健康保険加入状況の推移</t>
    <rPh sb="2" eb="4">
      <t>コクミン</t>
    </rPh>
    <rPh sb="4" eb="6">
      <t>ケンコウ</t>
    </rPh>
    <rPh sb="6" eb="8">
      <t>ホケン</t>
    </rPh>
    <rPh sb="8" eb="10">
      <t>カニュウ</t>
    </rPh>
    <rPh sb="10" eb="12">
      <t>ジョウキョウ</t>
    </rPh>
    <rPh sb="13" eb="15">
      <t>スイイ</t>
    </rPh>
    <phoneticPr fontId="2"/>
  </si>
  <si>
    <t>4　後期高齢者医療費の推移</t>
    <rPh sb="2" eb="4">
      <t>コウキ</t>
    </rPh>
    <rPh sb="4" eb="7">
      <t>コウレイシャ</t>
    </rPh>
    <rPh sb="7" eb="10">
      <t>イリョウヒ</t>
    </rPh>
    <rPh sb="11" eb="13">
      <t>スイイ</t>
    </rPh>
    <phoneticPr fontId="2"/>
  </si>
  <si>
    <t>10　日赤社費募集状況の推移</t>
    <phoneticPr fontId="2"/>
  </si>
  <si>
    <t>12　保育園・保育施設数の推移</t>
    <rPh sb="3" eb="6">
      <t>ホイクエン</t>
    </rPh>
    <rPh sb="7" eb="9">
      <t>ホイク</t>
    </rPh>
    <rPh sb="9" eb="11">
      <t>シセツ</t>
    </rPh>
    <rPh sb="11" eb="12">
      <t>カズ</t>
    </rPh>
    <rPh sb="13" eb="15">
      <t>スイイ</t>
    </rPh>
    <phoneticPr fontId="2"/>
  </si>
  <si>
    <t>13　学童保育館利用状況の推移</t>
    <rPh sb="3" eb="5">
      <t>ガクドウ</t>
    </rPh>
    <rPh sb="5" eb="7">
      <t>ホイク</t>
    </rPh>
    <rPh sb="7" eb="8">
      <t>カン</t>
    </rPh>
    <rPh sb="8" eb="10">
      <t>リヨウ</t>
    </rPh>
    <rPh sb="10" eb="12">
      <t>ジョウキョウ</t>
    </rPh>
    <rPh sb="13" eb="15">
      <t>スイイ</t>
    </rPh>
    <phoneticPr fontId="2"/>
  </si>
  <si>
    <t>7　搬送人員の推移</t>
    <rPh sb="2" eb="4">
      <t>ハンソウ</t>
    </rPh>
    <rPh sb="4" eb="6">
      <t>ジンイン</t>
    </rPh>
    <rPh sb="7" eb="9">
      <t>スイイ</t>
    </rPh>
    <phoneticPr fontId="2"/>
  </si>
  <si>
    <t>1　歳入歳出当初予算・決算の推移</t>
    <rPh sb="2" eb="4">
      <t>サイニュウ</t>
    </rPh>
    <rPh sb="4" eb="6">
      <t>サイシュツ</t>
    </rPh>
    <rPh sb="6" eb="8">
      <t>トウショ</t>
    </rPh>
    <rPh sb="8" eb="10">
      <t>ヨサン</t>
    </rPh>
    <rPh sb="11" eb="13">
      <t>ケッサン</t>
    </rPh>
    <rPh sb="14" eb="16">
      <t>スイイ</t>
    </rPh>
    <phoneticPr fontId="2"/>
  </si>
  <si>
    <t>1　歴代市長</t>
    <rPh sb="2" eb="4">
      <t>レキダイ</t>
    </rPh>
    <rPh sb="4" eb="6">
      <t>シチョウ</t>
    </rPh>
    <phoneticPr fontId="2"/>
  </si>
  <si>
    <t>2　歴代助役・副市長</t>
    <rPh sb="2" eb="4">
      <t>レキダイ</t>
    </rPh>
    <rPh sb="4" eb="6">
      <t>ジョヤク</t>
    </rPh>
    <rPh sb="7" eb="10">
      <t>フクシチョウ</t>
    </rPh>
    <phoneticPr fontId="2"/>
  </si>
  <si>
    <t>所 在 地</t>
    <rPh sb="0" eb="1">
      <t>ショ</t>
    </rPh>
    <rPh sb="2" eb="3">
      <t>ザイ</t>
    </rPh>
    <rPh sb="4" eb="5">
      <t>チ</t>
    </rPh>
    <phoneticPr fontId="2"/>
  </si>
  <si>
    <t>大田原市本町１丁目4番１号</t>
    <phoneticPr fontId="2"/>
  </si>
  <si>
    <t>年　次</t>
    <rPh sb="0" eb="1">
      <t>トシ</t>
    </rPh>
    <rPh sb="2" eb="3">
      <t>ツギ</t>
    </rPh>
    <phoneticPr fontId="2"/>
  </si>
  <si>
    <t>年　次</t>
    <rPh sb="0" eb="1">
      <t>ネン</t>
    </rPh>
    <rPh sb="2" eb="3">
      <t>ツギ</t>
    </rPh>
    <phoneticPr fontId="2"/>
  </si>
  <si>
    <t>年　間</t>
    <rPh sb="0" eb="1">
      <t>ネン</t>
    </rPh>
    <rPh sb="2" eb="3">
      <t>カン</t>
    </rPh>
    <phoneticPr fontId="2"/>
  </si>
  <si>
    <t xml:space="preserve">方　位 </t>
    <rPh sb="0" eb="1">
      <t>カタ</t>
    </rPh>
    <rPh sb="2" eb="3">
      <t>クライ</t>
    </rPh>
    <phoneticPr fontId="2"/>
  </si>
  <si>
    <t>地　　名</t>
    <rPh sb="0" eb="1">
      <t>チ</t>
    </rPh>
    <rPh sb="3" eb="4">
      <t>メイ</t>
    </rPh>
    <phoneticPr fontId="2"/>
  </si>
  <si>
    <t>年　次</t>
    <rPh sb="0" eb="1">
      <t>ネン</t>
    </rPh>
    <rPh sb="2" eb="3">
      <t>ジ</t>
    </rPh>
    <phoneticPr fontId="2"/>
  </si>
  <si>
    <t>年　次</t>
    <rPh sb="0" eb="1">
      <t>ネン</t>
    </rPh>
    <rPh sb="2" eb="3">
      <t>ツギ</t>
    </rPh>
    <phoneticPr fontId="12"/>
  </si>
  <si>
    <t>年 次</t>
    <phoneticPr fontId="10"/>
  </si>
  <si>
    <t>総 数</t>
    <rPh sb="0" eb="1">
      <t>ソウ</t>
    </rPh>
    <rPh sb="2" eb="3">
      <t>カズ</t>
    </rPh>
    <phoneticPr fontId="10"/>
  </si>
  <si>
    <t>年 齢</t>
    <phoneticPr fontId="10"/>
  </si>
  <si>
    <t>年 齢</t>
    <rPh sb="0" eb="1">
      <t>ネン</t>
    </rPh>
    <rPh sb="2" eb="3">
      <t>トシ</t>
    </rPh>
    <phoneticPr fontId="10"/>
  </si>
  <si>
    <t>総 数</t>
    <phoneticPr fontId="10"/>
  </si>
  <si>
    <t>総 数</t>
    <rPh sb="0" eb="1">
      <t>ソウ</t>
    </rPh>
    <rPh sb="2" eb="3">
      <t>カズ</t>
    </rPh>
    <phoneticPr fontId="2"/>
  </si>
  <si>
    <t>区　分</t>
    <rPh sb="0" eb="1">
      <t>ク</t>
    </rPh>
    <rPh sb="2" eb="3">
      <t>ブン</t>
    </rPh>
    <phoneticPr fontId="2"/>
  </si>
  <si>
    <t>項　　　目</t>
    <phoneticPr fontId="2"/>
  </si>
  <si>
    <t>項　　　目</t>
    <rPh sb="0" eb="1">
      <t>コウ</t>
    </rPh>
    <rPh sb="4" eb="5">
      <t>メ</t>
    </rPh>
    <phoneticPr fontId="2"/>
  </si>
  <si>
    <t>区　　分</t>
    <rPh sb="0" eb="1">
      <t>ク</t>
    </rPh>
    <rPh sb="3" eb="4">
      <t>ブン</t>
    </rPh>
    <phoneticPr fontId="2"/>
  </si>
  <si>
    <t xml:space="preserve">区　　分 </t>
    <phoneticPr fontId="10"/>
  </si>
  <si>
    <t>年 次</t>
    <rPh sb="0" eb="1">
      <t>ネン</t>
    </rPh>
    <rPh sb="2" eb="3">
      <t>ツギ</t>
    </rPh>
    <phoneticPr fontId="2"/>
  </si>
  <si>
    <t>産業大分類</t>
    <rPh sb="0" eb="2">
      <t>サンギョウ</t>
    </rPh>
    <rPh sb="2" eb="5">
      <t>ダイブンルイ</t>
    </rPh>
    <phoneticPr fontId="2"/>
  </si>
  <si>
    <t>年　度</t>
    <rPh sb="0" eb="1">
      <t>ネン</t>
    </rPh>
    <rPh sb="2" eb="3">
      <t>ド</t>
    </rPh>
    <phoneticPr fontId="2"/>
  </si>
  <si>
    <t>総　数</t>
    <rPh sb="0" eb="1">
      <t>ソウ</t>
    </rPh>
    <rPh sb="2" eb="3">
      <t>カズ</t>
    </rPh>
    <phoneticPr fontId="2"/>
  </si>
  <si>
    <t>規模</t>
    <rPh sb="0" eb="1">
      <t>キ</t>
    </rPh>
    <rPh sb="1" eb="2">
      <t>ノット</t>
    </rPh>
    <phoneticPr fontId="2"/>
  </si>
  <si>
    <t>普　通</t>
    <rPh sb="0" eb="1">
      <t>ススム</t>
    </rPh>
    <rPh sb="2" eb="3">
      <t>ツウ</t>
    </rPh>
    <phoneticPr fontId="2"/>
  </si>
  <si>
    <t>定　期</t>
    <rPh sb="0" eb="1">
      <t>サダム</t>
    </rPh>
    <rPh sb="2" eb="3">
      <t>キ</t>
    </rPh>
    <phoneticPr fontId="2"/>
  </si>
  <si>
    <t>年　度</t>
    <rPh sb="0" eb="1">
      <t>ネン</t>
    </rPh>
    <rPh sb="2" eb="3">
      <t>ド</t>
    </rPh>
    <phoneticPr fontId="2"/>
  </si>
  <si>
    <t>合　計</t>
    <rPh sb="0" eb="1">
      <t>ア</t>
    </rPh>
    <rPh sb="2" eb="3">
      <t>ケイ</t>
    </rPh>
    <phoneticPr fontId="2"/>
  </si>
  <si>
    <t>人　　口</t>
    <rPh sb="0" eb="1">
      <t>ヒト</t>
    </rPh>
    <rPh sb="3" eb="4">
      <t>クチ</t>
    </rPh>
    <phoneticPr fontId="2"/>
  </si>
  <si>
    <t>世　　帯</t>
    <rPh sb="0" eb="1">
      <t>ヨ</t>
    </rPh>
    <rPh sb="3" eb="4">
      <t>オビ</t>
    </rPh>
    <phoneticPr fontId="2"/>
  </si>
  <si>
    <t>区　　　分</t>
    <rPh sb="0" eb="1">
      <t>ク</t>
    </rPh>
    <rPh sb="4" eb="5">
      <t>フン</t>
    </rPh>
    <phoneticPr fontId="2"/>
  </si>
  <si>
    <t>総　計</t>
    <rPh sb="0" eb="1">
      <t>ソウ</t>
    </rPh>
    <rPh sb="2" eb="3">
      <t>ケイ</t>
    </rPh>
    <phoneticPr fontId="2"/>
  </si>
  <si>
    <t>総　合　計</t>
    <rPh sb="0" eb="1">
      <t>ソウ</t>
    </rPh>
    <rPh sb="2" eb="3">
      <t>ア</t>
    </rPh>
    <rPh sb="4" eb="5">
      <t>ケイ</t>
    </rPh>
    <phoneticPr fontId="2"/>
  </si>
  <si>
    <t>年　　　度</t>
    <rPh sb="0" eb="1">
      <t>ネン</t>
    </rPh>
    <rPh sb="4" eb="5">
      <t>ド</t>
    </rPh>
    <phoneticPr fontId="2"/>
  </si>
  <si>
    <t>年　度</t>
    <phoneticPr fontId="2"/>
  </si>
  <si>
    <t>訴　訟</t>
    <rPh sb="0" eb="1">
      <t>ソ</t>
    </rPh>
    <rPh sb="2" eb="3">
      <t>ショウ</t>
    </rPh>
    <phoneticPr fontId="2"/>
  </si>
  <si>
    <t>調　停</t>
    <rPh sb="0" eb="1">
      <t>チョウ</t>
    </rPh>
    <rPh sb="2" eb="3">
      <t>テイ</t>
    </rPh>
    <phoneticPr fontId="2"/>
  </si>
  <si>
    <t>略　式</t>
    <rPh sb="0" eb="1">
      <t>リャク</t>
    </rPh>
    <rPh sb="2" eb="3">
      <t>シキ</t>
    </rPh>
    <phoneticPr fontId="2"/>
  </si>
  <si>
    <t>甲　号</t>
    <rPh sb="0" eb="1">
      <t>コウ</t>
    </rPh>
    <rPh sb="2" eb="3">
      <t>ゴウ</t>
    </rPh>
    <phoneticPr fontId="2"/>
  </si>
  <si>
    <t>乙　号</t>
    <rPh sb="0" eb="1">
      <t>オツ</t>
    </rPh>
    <rPh sb="2" eb="3">
      <t>ゴウ</t>
    </rPh>
    <phoneticPr fontId="2"/>
  </si>
  <si>
    <t>件　数</t>
    <rPh sb="0" eb="1">
      <t>ケン</t>
    </rPh>
    <rPh sb="2" eb="3">
      <t>カズ</t>
    </rPh>
    <phoneticPr fontId="2"/>
  </si>
  <si>
    <t>年　次　</t>
    <rPh sb="0" eb="1">
      <t>ネン</t>
    </rPh>
    <rPh sb="2" eb="3">
      <t>ツギ</t>
    </rPh>
    <phoneticPr fontId="2"/>
  </si>
  <si>
    <t>月　別</t>
    <rPh sb="0" eb="1">
      <t>ツキ</t>
    </rPh>
    <rPh sb="2" eb="3">
      <t>ベツ</t>
    </rPh>
    <phoneticPr fontId="2"/>
  </si>
  <si>
    <t>月　別</t>
    <phoneticPr fontId="2"/>
  </si>
  <si>
    <t>就　任　期　間</t>
    <rPh sb="0" eb="1">
      <t>シュウ</t>
    </rPh>
    <rPh sb="2" eb="3">
      <t>ジン</t>
    </rPh>
    <rPh sb="4" eb="5">
      <t>キ</t>
    </rPh>
    <rPh sb="6" eb="7">
      <t>カン</t>
    </rPh>
    <phoneticPr fontId="2"/>
  </si>
  <si>
    <t>*平成22年国勢調査では、「親族世帯」及び「非親族世帯」を、「親族のみの世帯」及び 「非親族を含む世帯」に変更</t>
    <rPh sb="1" eb="3">
      <t>ヘイセイ</t>
    </rPh>
    <rPh sb="5" eb="6">
      <t>ネン</t>
    </rPh>
    <rPh sb="6" eb="8">
      <t>コクセイ</t>
    </rPh>
    <rPh sb="8" eb="10">
      <t>チョウサ</t>
    </rPh>
    <rPh sb="14" eb="16">
      <t>シンゾク</t>
    </rPh>
    <rPh sb="16" eb="18">
      <t>セタイ</t>
    </rPh>
    <rPh sb="19" eb="20">
      <t>オヨ</t>
    </rPh>
    <rPh sb="22" eb="23">
      <t>ヒ</t>
    </rPh>
    <rPh sb="23" eb="25">
      <t>シンゾク</t>
    </rPh>
    <rPh sb="25" eb="27">
      <t>セタイ</t>
    </rPh>
    <rPh sb="31" eb="33">
      <t>シンゾク</t>
    </rPh>
    <phoneticPr fontId="2"/>
  </si>
  <si>
    <t xml:space="preserve"> しました。</t>
    <phoneticPr fontId="2"/>
  </si>
  <si>
    <t>*基幹的農業従事者…農業就業人口のうち、調査期日前1年間のふだんの主な状態が「仕事に従事していた者」</t>
    <rPh sb="1" eb="4">
      <t>キカンテキ</t>
    </rPh>
    <rPh sb="4" eb="6">
      <t>ノウギョウ</t>
    </rPh>
    <rPh sb="6" eb="9">
      <t>ジュウジシャ</t>
    </rPh>
    <rPh sb="10" eb="12">
      <t>ノウギョウ</t>
    </rPh>
    <rPh sb="12" eb="14">
      <t>シュウギョウ</t>
    </rPh>
    <rPh sb="14" eb="16">
      <t>ジンコウ</t>
    </rPh>
    <rPh sb="20" eb="22">
      <t>チョウサ</t>
    </rPh>
    <rPh sb="22" eb="24">
      <t>キジツ</t>
    </rPh>
    <rPh sb="24" eb="25">
      <t>マエ</t>
    </rPh>
    <rPh sb="26" eb="28">
      <t>ネンカン</t>
    </rPh>
    <rPh sb="33" eb="34">
      <t>オモ</t>
    </rPh>
    <rPh sb="35" eb="37">
      <t>ジョウタイ</t>
    </rPh>
    <rPh sb="39" eb="40">
      <t>ツコウ</t>
    </rPh>
    <phoneticPr fontId="2"/>
  </si>
  <si>
    <t xml:space="preserve">    のことをいいます。</t>
    <phoneticPr fontId="2"/>
  </si>
  <si>
    <t>13　国際医療福祉大学教員数・職員数・学部別学生数の推移</t>
    <rPh sb="12" eb="14">
      <t>インスウ</t>
    </rPh>
    <rPh sb="17" eb="18">
      <t>スウ</t>
    </rPh>
    <phoneticPr fontId="2"/>
  </si>
  <si>
    <t>12　国際自動車・ビューティ専門学校教員数・職員数・学生数の推移</t>
    <rPh sb="19" eb="21">
      <t>インスウ</t>
    </rPh>
    <rPh sb="24" eb="25">
      <t>スウ</t>
    </rPh>
    <phoneticPr fontId="2"/>
  </si>
  <si>
    <t>　　　 農業の従事日数のほうが多い世帯員」をいいます。</t>
    <phoneticPr fontId="2"/>
  </si>
  <si>
    <t>　　平成18年(2006)</t>
    <rPh sb="2" eb="4">
      <t>ヘイセイ</t>
    </rPh>
    <phoneticPr fontId="2"/>
  </si>
  <si>
    <t>教育・保育
職員数</t>
    <rPh sb="0" eb="2">
      <t>キョウイク</t>
    </rPh>
    <rPh sb="3" eb="5">
      <t>ホイク</t>
    </rPh>
    <rPh sb="6" eb="8">
      <t>ショクイン</t>
    </rPh>
    <rPh sb="8" eb="9">
      <t>スウ</t>
    </rPh>
    <phoneticPr fontId="2"/>
  </si>
  <si>
    <t>産業（大分類）別従業上の地位、事業所数、従業者数（民営） ・・・・・・・・・・・</t>
    <rPh sb="0" eb="2">
      <t>サンギョウ</t>
    </rPh>
    <rPh sb="3" eb="6">
      <t>ダイブンルイ</t>
    </rPh>
    <rPh sb="7" eb="8">
      <t>ベツ</t>
    </rPh>
    <rPh sb="8" eb="10">
      <t>ジュウギョウ</t>
    </rPh>
    <rPh sb="10" eb="11">
      <t>ジョウ</t>
    </rPh>
    <rPh sb="12" eb="14">
      <t>チイ</t>
    </rPh>
    <rPh sb="15" eb="18">
      <t>ジギョウショ</t>
    </rPh>
    <rPh sb="18" eb="19">
      <t>スウ</t>
    </rPh>
    <rPh sb="20" eb="22">
      <t>ジュウギョウ</t>
    </rPh>
    <rPh sb="22" eb="23">
      <t>シャ</t>
    </rPh>
    <rPh sb="23" eb="24">
      <t>スウ</t>
    </rPh>
    <rPh sb="25" eb="27">
      <t>ミンエイ</t>
    </rPh>
    <phoneticPr fontId="2"/>
  </si>
  <si>
    <t>農産物販売金額規模別農家数の推移（販売農家） 　  ・・・・・・・・・・・・・・・</t>
    <rPh sb="0" eb="3">
      <t>ノウサンブツ</t>
    </rPh>
    <rPh sb="3" eb="5">
      <t>ハンバイ</t>
    </rPh>
    <rPh sb="5" eb="7">
      <t>キンガク</t>
    </rPh>
    <rPh sb="7" eb="10">
      <t>キボベツ</t>
    </rPh>
    <rPh sb="10" eb="12">
      <t>ノウカ</t>
    </rPh>
    <rPh sb="12" eb="13">
      <t>スウ</t>
    </rPh>
    <rPh sb="14" eb="16">
      <t>スイイ</t>
    </rPh>
    <rPh sb="17" eb="19">
      <t>ハンバイ</t>
    </rPh>
    <rPh sb="19" eb="21">
      <t>ノウカ</t>
    </rPh>
    <phoneticPr fontId="2"/>
  </si>
  <si>
    <t>農業用機械の推移（販売農家）　     ・・・・・・・・・・・・・・・・・・・・・・</t>
    <rPh sb="0" eb="3">
      <t>ノウギョウヨウ</t>
    </rPh>
    <rPh sb="3" eb="5">
      <t>キカイ</t>
    </rPh>
    <rPh sb="6" eb="8">
      <t>スイイ</t>
    </rPh>
    <rPh sb="9" eb="11">
      <t>ハンバイ</t>
    </rPh>
    <rPh sb="11" eb="13">
      <t>ノウカ</t>
    </rPh>
    <phoneticPr fontId="2"/>
  </si>
  <si>
    <t>農地利用集積円滑化事業等の推移       ・・・・・・・・・・・・・・・・・・・・・</t>
    <rPh sb="0" eb="2">
      <t>ノウチ</t>
    </rPh>
    <rPh sb="2" eb="4">
      <t>リヨウ</t>
    </rPh>
    <rPh sb="4" eb="6">
      <t>シュウセキ</t>
    </rPh>
    <rPh sb="6" eb="8">
      <t>エンカツ</t>
    </rPh>
    <rPh sb="8" eb="9">
      <t>カ</t>
    </rPh>
    <rPh sb="9" eb="11">
      <t>ジギョウ</t>
    </rPh>
    <rPh sb="11" eb="12">
      <t>トウ</t>
    </rPh>
    <rPh sb="13" eb="15">
      <t>スイイ</t>
    </rPh>
    <phoneticPr fontId="2"/>
  </si>
  <si>
    <t>保育園・保育施設数の推移    ・・・・・・・・・・・・・・・・・・・・・・・・・・・・・・・</t>
    <rPh sb="0" eb="3">
      <t>ホイクエン</t>
    </rPh>
    <rPh sb="4" eb="6">
      <t>ホイク</t>
    </rPh>
    <rPh sb="6" eb="9">
      <t>シセツスウ</t>
    </rPh>
    <rPh sb="10" eb="12">
      <t>スイイ</t>
    </rPh>
    <phoneticPr fontId="2"/>
  </si>
  <si>
    <t>那須地区夜間急患診療所利用状況の推移   ・・・・・・・・・・・・・・・・・・・・</t>
    <rPh sb="0" eb="2">
      <t>ナス</t>
    </rPh>
    <rPh sb="2" eb="4">
      <t>チク</t>
    </rPh>
    <rPh sb="4" eb="6">
      <t>ヤカン</t>
    </rPh>
    <rPh sb="6" eb="8">
      <t>キュウカン</t>
    </rPh>
    <rPh sb="8" eb="11">
      <t>シンリョウジョ</t>
    </rPh>
    <rPh sb="11" eb="13">
      <t>リヨウ</t>
    </rPh>
    <rPh sb="13" eb="15">
      <t>ジョウキョウ</t>
    </rPh>
    <rPh sb="16" eb="18">
      <t>スイイ</t>
    </rPh>
    <phoneticPr fontId="2"/>
  </si>
  <si>
    <t>国際医療福祉大学教員数・職員数・学部別学生数の推移    ・・・・・・・・・・・・</t>
    <rPh sb="0" eb="2">
      <t>コクサイ</t>
    </rPh>
    <rPh sb="2" eb="4">
      <t>イリョウ</t>
    </rPh>
    <rPh sb="4" eb="6">
      <t>フクシ</t>
    </rPh>
    <rPh sb="6" eb="8">
      <t>ダイガク</t>
    </rPh>
    <rPh sb="8" eb="9">
      <t>キョウ</t>
    </rPh>
    <rPh sb="9" eb="11">
      <t>インスウ</t>
    </rPh>
    <rPh sb="12" eb="14">
      <t>ショクイン</t>
    </rPh>
    <rPh sb="14" eb="15">
      <t>スウ</t>
    </rPh>
    <rPh sb="16" eb="18">
      <t>ガクブ</t>
    </rPh>
    <rPh sb="18" eb="19">
      <t>ベツ</t>
    </rPh>
    <rPh sb="19" eb="22">
      <t>ガクセイスウ</t>
    </rPh>
    <rPh sb="23" eb="25">
      <t>スイイ</t>
    </rPh>
    <phoneticPr fontId="2"/>
  </si>
  <si>
    <t>国際自動車・ビューティ専門学校教員数・職員数・学生数の推移</t>
    <rPh sb="0" eb="2">
      <t>コクサイ</t>
    </rPh>
    <rPh sb="2" eb="5">
      <t>ジドウシャ</t>
    </rPh>
    <rPh sb="11" eb="13">
      <t>センモン</t>
    </rPh>
    <rPh sb="13" eb="15">
      <t>ガッコウ</t>
    </rPh>
    <rPh sb="15" eb="17">
      <t>キョウイン</t>
    </rPh>
    <rPh sb="17" eb="18">
      <t>スウ</t>
    </rPh>
    <rPh sb="19" eb="21">
      <t>ショクイン</t>
    </rPh>
    <rPh sb="21" eb="22">
      <t>スウ</t>
    </rPh>
    <rPh sb="23" eb="26">
      <t>ガクセイスウ</t>
    </rPh>
    <rPh sb="27" eb="29">
      <t>スイイ</t>
    </rPh>
    <phoneticPr fontId="2"/>
  </si>
  <si>
    <t>衆議院議員選挙投票状況（小選挙区選出） ・・・・・・・・・・・・・・・・・・・・</t>
    <rPh sb="0" eb="3">
      <t>シュウギイン</t>
    </rPh>
    <rPh sb="3" eb="5">
      <t>ギイン</t>
    </rPh>
    <rPh sb="5" eb="7">
      <t>センキョ</t>
    </rPh>
    <rPh sb="7" eb="9">
      <t>トウヒョウ</t>
    </rPh>
    <rPh sb="9" eb="11">
      <t>ジョウキョウ</t>
    </rPh>
    <rPh sb="12" eb="13">
      <t>ショウ</t>
    </rPh>
    <rPh sb="13" eb="16">
      <t>センキョク</t>
    </rPh>
    <rPh sb="16" eb="18">
      <t>センシュツ</t>
    </rPh>
    <phoneticPr fontId="2"/>
  </si>
  <si>
    <t>事業所</t>
    <rPh sb="0" eb="1">
      <t>コト</t>
    </rPh>
    <rPh sb="1" eb="2">
      <t>ギョウ</t>
    </rPh>
    <rPh sb="2" eb="3">
      <t>ショ</t>
    </rPh>
    <phoneticPr fontId="2"/>
  </si>
  <si>
    <t>従業者</t>
    <rPh sb="0" eb="1">
      <t>ジュ</t>
    </rPh>
    <rPh sb="1" eb="2">
      <t>ギョウ</t>
    </rPh>
    <rPh sb="2" eb="3">
      <t>モノ</t>
    </rPh>
    <phoneticPr fontId="2"/>
  </si>
  <si>
    <t>1～4人</t>
    <rPh sb="3" eb="4">
      <t>ニン</t>
    </rPh>
    <phoneticPr fontId="2"/>
  </si>
  <si>
    <t>25年度(2013)</t>
    <rPh sb="2" eb="4">
      <t>ネンド</t>
    </rPh>
    <phoneticPr fontId="2"/>
  </si>
  <si>
    <t>26年度(2014)</t>
    <rPh sb="2" eb="4">
      <t>ネンド</t>
    </rPh>
    <phoneticPr fontId="2"/>
  </si>
  <si>
    <t>27年度(2015)</t>
    <rPh sb="2" eb="4">
      <t>ネンド</t>
    </rPh>
    <phoneticPr fontId="2"/>
  </si>
  <si>
    <t>28年度(2016)</t>
    <rPh sb="2" eb="4">
      <t>ネンド</t>
    </rPh>
    <phoneticPr fontId="2"/>
  </si>
  <si>
    <t>議会費</t>
    <rPh sb="0" eb="1">
      <t>ギ</t>
    </rPh>
    <rPh sb="1" eb="2">
      <t>カイ</t>
    </rPh>
    <rPh sb="2" eb="3">
      <t>ヒ</t>
    </rPh>
    <phoneticPr fontId="2"/>
  </si>
  <si>
    <t>総務費</t>
    <rPh sb="0" eb="1">
      <t>ソウ</t>
    </rPh>
    <rPh sb="1" eb="2">
      <t>ツトム</t>
    </rPh>
    <rPh sb="2" eb="3">
      <t>ヒ</t>
    </rPh>
    <phoneticPr fontId="2"/>
  </si>
  <si>
    <t>民生費</t>
    <rPh sb="0" eb="1">
      <t>タミ</t>
    </rPh>
    <rPh sb="1" eb="2">
      <t>セイ</t>
    </rPh>
    <rPh sb="2" eb="3">
      <t>ヒ</t>
    </rPh>
    <phoneticPr fontId="2"/>
  </si>
  <si>
    <t>衛生費</t>
    <rPh sb="0" eb="1">
      <t>エイ</t>
    </rPh>
    <rPh sb="1" eb="2">
      <t>セイ</t>
    </rPh>
    <rPh sb="2" eb="3">
      <t>ヒ</t>
    </rPh>
    <phoneticPr fontId="2"/>
  </si>
  <si>
    <t>労働費</t>
    <rPh sb="0" eb="1">
      <t>ロウ</t>
    </rPh>
    <rPh sb="1" eb="2">
      <t>ハタラキ</t>
    </rPh>
    <rPh sb="2" eb="3">
      <t>ヒ</t>
    </rPh>
    <phoneticPr fontId="2"/>
  </si>
  <si>
    <t>商工費</t>
    <rPh sb="0" eb="1">
      <t>ショウ</t>
    </rPh>
    <rPh sb="1" eb="2">
      <t>コウ</t>
    </rPh>
    <rPh sb="2" eb="3">
      <t>ヒ</t>
    </rPh>
    <phoneticPr fontId="2"/>
  </si>
  <si>
    <t>土木費</t>
    <rPh sb="0" eb="1">
      <t>ド</t>
    </rPh>
    <rPh sb="1" eb="2">
      <t>ボク</t>
    </rPh>
    <rPh sb="2" eb="3">
      <t>ヒ</t>
    </rPh>
    <phoneticPr fontId="2"/>
  </si>
  <si>
    <t>消防費</t>
    <rPh sb="0" eb="1">
      <t>ショウ</t>
    </rPh>
    <rPh sb="1" eb="2">
      <t>ボウ</t>
    </rPh>
    <rPh sb="2" eb="3">
      <t>ヒ</t>
    </rPh>
    <phoneticPr fontId="2"/>
  </si>
  <si>
    <t>教育費</t>
    <rPh sb="0" eb="1">
      <t>キョウ</t>
    </rPh>
    <rPh sb="1" eb="2">
      <t>イク</t>
    </rPh>
    <rPh sb="2" eb="3">
      <t>ヒ</t>
    </rPh>
    <phoneticPr fontId="2"/>
  </si>
  <si>
    <t>災害復旧費</t>
    <rPh sb="0" eb="1">
      <t>サイ</t>
    </rPh>
    <rPh sb="1" eb="2">
      <t>ガイ</t>
    </rPh>
    <rPh sb="2" eb="3">
      <t>フク</t>
    </rPh>
    <rPh sb="3" eb="4">
      <t>キュウ</t>
    </rPh>
    <rPh sb="4" eb="5">
      <t>ヒ</t>
    </rPh>
    <phoneticPr fontId="2"/>
  </si>
  <si>
    <t>公債費</t>
    <rPh sb="0" eb="1">
      <t>コウ</t>
    </rPh>
    <rPh sb="1" eb="2">
      <t>サイ</t>
    </rPh>
    <rPh sb="2" eb="3">
      <t>ヒ</t>
    </rPh>
    <phoneticPr fontId="2"/>
  </si>
  <si>
    <t>予備費</t>
    <rPh sb="0" eb="1">
      <t>ヨ</t>
    </rPh>
    <rPh sb="1" eb="2">
      <t>ソナエ</t>
    </rPh>
    <rPh sb="2" eb="3">
      <t>ヒ</t>
    </rPh>
    <phoneticPr fontId="2"/>
  </si>
  <si>
    <t>合計</t>
    <rPh sb="0" eb="1">
      <t>ア</t>
    </rPh>
    <rPh sb="1" eb="2">
      <t>ケイ</t>
    </rPh>
    <phoneticPr fontId="2"/>
  </si>
  <si>
    <t>市税</t>
    <rPh sb="0" eb="1">
      <t>シ</t>
    </rPh>
    <rPh sb="1" eb="2">
      <t>ゼイ</t>
    </rPh>
    <phoneticPr fontId="2"/>
  </si>
  <si>
    <t>地方譲与税</t>
    <rPh sb="0" eb="1">
      <t>チ</t>
    </rPh>
    <rPh sb="1" eb="2">
      <t>カタ</t>
    </rPh>
    <rPh sb="2" eb="3">
      <t>ユズル</t>
    </rPh>
    <rPh sb="3" eb="4">
      <t>クミ</t>
    </rPh>
    <rPh sb="4" eb="5">
      <t>ゼイ</t>
    </rPh>
    <phoneticPr fontId="2"/>
  </si>
  <si>
    <t>利子割交付金</t>
    <rPh sb="0" eb="1">
      <t>リ</t>
    </rPh>
    <rPh sb="1" eb="2">
      <t>コ</t>
    </rPh>
    <rPh sb="2" eb="3">
      <t>ワ</t>
    </rPh>
    <rPh sb="3" eb="4">
      <t>コウ</t>
    </rPh>
    <rPh sb="4" eb="5">
      <t>ツキ</t>
    </rPh>
    <rPh sb="5" eb="6">
      <t>キン</t>
    </rPh>
    <phoneticPr fontId="2"/>
  </si>
  <si>
    <t>配当割交付金</t>
    <rPh sb="0" eb="1">
      <t>ハイ</t>
    </rPh>
    <rPh sb="1" eb="2">
      <t>トウ</t>
    </rPh>
    <rPh sb="2" eb="3">
      <t>ワリ</t>
    </rPh>
    <rPh sb="3" eb="4">
      <t>コウ</t>
    </rPh>
    <rPh sb="4" eb="5">
      <t>ツキ</t>
    </rPh>
    <rPh sb="5" eb="6">
      <t>キン</t>
    </rPh>
    <phoneticPr fontId="2"/>
  </si>
  <si>
    <t>地方交付税</t>
    <rPh sb="0" eb="1">
      <t>チ</t>
    </rPh>
    <rPh sb="1" eb="2">
      <t>カタ</t>
    </rPh>
    <rPh sb="2" eb="3">
      <t>コウ</t>
    </rPh>
    <rPh sb="3" eb="4">
      <t>ツキ</t>
    </rPh>
    <rPh sb="4" eb="5">
      <t>ゼイ</t>
    </rPh>
    <phoneticPr fontId="2"/>
  </si>
  <si>
    <t>国庫支出金</t>
    <rPh sb="0" eb="1">
      <t>クニ</t>
    </rPh>
    <rPh sb="1" eb="2">
      <t>コ</t>
    </rPh>
    <rPh sb="2" eb="3">
      <t>シ</t>
    </rPh>
    <rPh sb="3" eb="4">
      <t>デ</t>
    </rPh>
    <rPh sb="4" eb="5">
      <t>キン</t>
    </rPh>
    <phoneticPr fontId="2"/>
  </si>
  <si>
    <t>県支出金</t>
    <rPh sb="0" eb="1">
      <t>ケン</t>
    </rPh>
    <rPh sb="1" eb="2">
      <t>シ</t>
    </rPh>
    <rPh sb="2" eb="3">
      <t>デ</t>
    </rPh>
    <rPh sb="3" eb="4">
      <t>キン</t>
    </rPh>
    <phoneticPr fontId="2"/>
  </si>
  <si>
    <t>財産収入</t>
    <rPh sb="0" eb="1">
      <t>ザイ</t>
    </rPh>
    <rPh sb="1" eb="2">
      <t>サン</t>
    </rPh>
    <rPh sb="2" eb="3">
      <t>シュウ</t>
    </rPh>
    <rPh sb="3" eb="4">
      <t>イ</t>
    </rPh>
    <phoneticPr fontId="2"/>
  </si>
  <si>
    <t>寄付金</t>
    <rPh sb="0" eb="1">
      <t>ヤドリキ</t>
    </rPh>
    <rPh sb="1" eb="2">
      <t>ツキ</t>
    </rPh>
    <rPh sb="2" eb="3">
      <t>キン</t>
    </rPh>
    <phoneticPr fontId="2"/>
  </si>
  <si>
    <t>繰入金</t>
    <rPh sb="0" eb="1">
      <t>ク</t>
    </rPh>
    <rPh sb="1" eb="2">
      <t>イ</t>
    </rPh>
    <rPh sb="2" eb="3">
      <t>キン</t>
    </rPh>
    <phoneticPr fontId="2"/>
  </si>
  <si>
    <t>繰越金</t>
    <rPh sb="0" eb="1">
      <t>クリ</t>
    </rPh>
    <rPh sb="1" eb="2">
      <t>コシ</t>
    </rPh>
    <rPh sb="2" eb="3">
      <t>キン</t>
    </rPh>
    <phoneticPr fontId="2"/>
  </si>
  <si>
    <t>諸収入</t>
    <rPh sb="0" eb="1">
      <t>ショ</t>
    </rPh>
    <rPh sb="1" eb="2">
      <t>シュウ</t>
    </rPh>
    <rPh sb="2" eb="3">
      <t>イ</t>
    </rPh>
    <phoneticPr fontId="2"/>
  </si>
  <si>
    <t>市債</t>
    <rPh sb="0" eb="1">
      <t>シ</t>
    </rPh>
    <rPh sb="1" eb="2">
      <t>サイ</t>
    </rPh>
    <phoneticPr fontId="2"/>
  </si>
  <si>
    <t>　　　い場合があります。</t>
    <phoneticPr fontId="2"/>
  </si>
  <si>
    <t>3　　　数値の単位未満は四捨五入を原則としたため、総数と内訳の合計とは必ずしも一致しな</t>
    <phoneticPr fontId="2"/>
  </si>
  <si>
    <t>５　　　統計表中の符号の用法は次のとおりです。</t>
    <rPh sb="4" eb="6">
      <t>トウケイ</t>
    </rPh>
    <rPh sb="6" eb="7">
      <t>ヒョウ</t>
    </rPh>
    <rPh sb="7" eb="8">
      <t>ナカ</t>
    </rPh>
    <rPh sb="9" eb="11">
      <t>フゴウ</t>
    </rPh>
    <rPh sb="12" eb="13">
      <t>ヨウ</t>
    </rPh>
    <rPh sb="13" eb="14">
      <t>ホウ</t>
    </rPh>
    <rPh sb="15" eb="16">
      <t>ツギ</t>
    </rPh>
    <phoneticPr fontId="2"/>
  </si>
  <si>
    <t>６　　　利用にあたって疑義あるいは、さらに詳細な資料を必要とされるときは、本市総合政策</t>
    <rPh sb="4" eb="6">
      <t>リヨウ</t>
    </rPh>
    <rPh sb="11" eb="13">
      <t>ギギ</t>
    </rPh>
    <rPh sb="21" eb="23">
      <t>ショウサイ</t>
    </rPh>
    <rPh sb="24" eb="26">
      <t>シリョウ</t>
    </rPh>
    <rPh sb="27" eb="29">
      <t>ヒツヨウ</t>
    </rPh>
    <rPh sb="37" eb="39">
      <t>モトイチ</t>
    </rPh>
    <rPh sb="39" eb="41">
      <t>ソウゴウ</t>
    </rPh>
    <rPh sb="41" eb="43">
      <t>セイサク</t>
    </rPh>
    <phoneticPr fontId="2"/>
  </si>
  <si>
    <t xml:space="preserve">     25年(2013)</t>
    <rPh sb="7" eb="8">
      <t>ネン</t>
    </rPh>
    <phoneticPr fontId="2"/>
  </si>
  <si>
    <t xml:space="preserve">     26年(2014)</t>
    <rPh sb="7" eb="8">
      <t>ネン</t>
    </rPh>
    <phoneticPr fontId="2"/>
  </si>
  <si>
    <t xml:space="preserve">     27年(2015)</t>
    <rPh sb="7" eb="8">
      <t>ネン</t>
    </rPh>
    <phoneticPr fontId="2"/>
  </si>
  <si>
    <t>　 　25年(2013)</t>
    <rPh sb="5" eb="6">
      <t>ネン</t>
    </rPh>
    <phoneticPr fontId="2"/>
  </si>
  <si>
    <t>　 　27年(2015)</t>
    <rPh sb="5" eb="6">
      <t>ネン</t>
    </rPh>
    <phoneticPr fontId="2"/>
  </si>
  <si>
    <t>　 　28年(2016)</t>
    <rPh sb="5" eb="6">
      <t>ネン</t>
    </rPh>
    <phoneticPr fontId="2"/>
  </si>
  <si>
    <t>平成24年度(2012)</t>
  </si>
  <si>
    <t>25年度(2013)</t>
  </si>
  <si>
    <t xml:space="preserve"> 　26年度(2014)</t>
  </si>
  <si>
    <t>27年度(2015)</t>
  </si>
  <si>
    <t>28年度(2016)</t>
  </si>
  <si>
    <t>合　　併　(　編　　入　)　市　　町　　村　　名</t>
    <rPh sb="0" eb="1">
      <t>ゴウ</t>
    </rPh>
    <rPh sb="3" eb="4">
      <t>ヘイ</t>
    </rPh>
    <rPh sb="7" eb="8">
      <t>ヘン</t>
    </rPh>
    <rPh sb="10" eb="11">
      <t>イ</t>
    </rPh>
    <rPh sb="14" eb="15">
      <t>シ</t>
    </rPh>
    <rPh sb="17" eb="18">
      <t>マチ</t>
    </rPh>
    <rPh sb="20" eb="21">
      <t>ムラ</t>
    </rPh>
    <rPh sb="23" eb="24">
      <t>メイ</t>
    </rPh>
    <phoneticPr fontId="2"/>
  </si>
  <si>
    <t>昭和２９年１２月　１日(１９５４)</t>
    <rPh sb="0" eb="2">
      <t>ショウワ</t>
    </rPh>
    <rPh sb="4" eb="5">
      <t>ネン</t>
    </rPh>
    <rPh sb="7" eb="8">
      <t>ツキ</t>
    </rPh>
    <rPh sb="10" eb="11">
      <t>ヒ</t>
    </rPh>
    <phoneticPr fontId="2"/>
  </si>
  <si>
    <t>昭和２９年１２月３１日(１９５４)</t>
    <rPh sb="0" eb="2">
      <t>ショウワ</t>
    </rPh>
    <rPh sb="4" eb="5">
      <t>ネン</t>
    </rPh>
    <rPh sb="7" eb="8">
      <t>ツキ</t>
    </rPh>
    <rPh sb="10" eb="11">
      <t>ヒ</t>
    </rPh>
    <phoneticPr fontId="2"/>
  </si>
  <si>
    <t>昭和３０年　４月　１日(１９５５)</t>
    <rPh sb="0" eb="2">
      <t>ショウワ</t>
    </rPh>
    <rPh sb="4" eb="5">
      <t>ネン</t>
    </rPh>
    <rPh sb="7" eb="8">
      <t>ツキ</t>
    </rPh>
    <rPh sb="10" eb="11">
      <t>ヒ</t>
    </rPh>
    <phoneticPr fontId="2"/>
  </si>
  <si>
    <t>昭和３０年１１月　５日(１９５５)</t>
    <rPh sb="0" eb="2">
      <t>ショウワ</t>
    </rPh>
    <rPh sb="4" eb="5">
      <t>ネン</t>
    </rPh>
    <rPh sb="7" eb="8">
      <t>ツキ</t>
    </rPh>
    <rPh sb="10" eb="11">
      <t>ヒ</t>
    </rPh>
    <phoneticPr fontId="2"/>
  </si>
  <si>
    <t>昭和３８年　４月　１日(１９６３)</t>
    <rPh sb="0" eb="2">
      <t>ショウワ</t>
    </rPh>
    <rPh sb="4" eb="5">
      <t>ネン</t>
    </rPh>
    <rPh sb="7" eb="8">
      <t>ツキ</t>
    </rPh>
    <rPh sb="10" eb="11">
      <t>ヒ</t>
    </rPh>
    <phoneticPr fontId="2"/>
  </si>
  <si>
    <t>昭和５１年　４月　１日(１９７６)</t>
    <rPh sb="0" eb="2">
      <t>ショウワ</t>
    </rPh>
    <rPh sb="4" eb="5">
      <t>ネン</t>
    </rPh>
    <rPh sb="7" eb="8">
      <t>ツキ</t>
    </rPh>
    <rPh sb="10" eb="11">
      <t>ヒ</t>
    </rPh>
    <phoneticPr fontId="2"/>
  </si>
  <si>
    <t>昭和５５年　６月　１日(１９８０)</t>
    <rPh sb="0" eb="2">
      <t>ショウワ</t>
    </rPh>
    <rPh sb="4" eb="5">
      <t>ネン</t>
    </rPh>
    <rPh sb="7" eb="8">
      <t>ツキ</t>
    </rPh>
    <rPh sb="10" eb="11">
      <t>ヒ</t>
    </rPh>
    <phoneticPr fontId="2"/>
  </si>
  <si>
    <t>昭和５５年　９月　１日(１９８０)</t>
    <rPh sb="0" eb="2">
      <t>ショウワ</t>
    </rPh>
    <rPh sb="4" eb="5">
      <t>ネン</t>
    </rPh>
    <rPh sb="7" eb="8">
      <t>ツキ</t>
    </rPh>
    <rPh sb="10" eb="11">
      <t>ヒ</t>
    </rPh>
    <phoneticPr fontId="2"/>
  </si>
  <si>
    <t>昭和５６年　９月　１日(１９８１)</t>
    <rPh sb="0" eb="2">
      <t>ショウワ</t>
    </rPh>
    <rPh sb="4" eb="5">
      <t>ネン</t>
    </rPh>
    <rPh sb="7" eb="8">
      <t>ツキ</t>
    </rPh>
    <rPh sb="10" eb="11">
      <t>ヒ</t>
    </rPh>
    <phoneticPr fontId="2"/>
  </si>
  <si>
    <t>平成　４年　７月　１日(１９９２)</t>
    <rPh sb="0" eb="2">
      <t>ヘイセイ</t>
    </rPh>
    <rPh sb="4" eb="5">
      <t>ネン</t>
    </rPh>
    <rPh sb="7" eb="8">
      <t>ガツ</t>
    </rPh>
    <phoneticPr fontId="2"/>
  </si>
  <si>
    <t>平成　５年１２月　１日(１９９３)</t>
    <rPh sb="0" eb="2">
      <t>ヘイセイ</t>
    </rPh>
    <rPh sb="4" eb="5">
      <t>ネン</t>
    </rPh>
    <rPh sb="7" eb="8">
      <t>ツキ</t>
    </rPh>
    <rPh sb="10" eb="11">
      <t>ヒ</t>
    </rPh>
    <phoneticPr fontId="2"/>
  </si>
  <si>
    <t>平成　７年１２月　１日(１９９５)</t>
    <rPh sb="0" eb="2">
      <t>ヘイセイ</t>
    </rPh>
    <rPh sb="4" eb="5">
      <t>ネン</t>
    </rPh>
    <rPh sb="7" eb="8">
      <t>ツキ</t>
    </rPh>
    <rPh sb="10" eb="11">
      <t>ヒ</t>
    </rPh>
    <phoneticPr fontId="2"/>
  </si>
  <si>
    <t>平成１３年　１月　１日(２００１)</t>
    <rPh sb="0" eb="2">
      <t>ヘイセイ</t>
    </rPh>
    <rPh sb="4" eb="5">
      <t>ネン</t>
    </rPh>
    <rPh sb="7" eb="8">
      <t>ツキ</t>
    </rPh>
    <rPh sb="10" eb="11">
      <t>ヒ</t>
    </rPh>
    <phoneticPr fontId="2"/>
  </si>
  <si>
    <t>平成１３年　６月２１日(２００１)</t>
    <rPh sb="0" eb="2">
      <t>ヘイセイ</t>
    </rPh>
    <rPh sb="4" eb="5">
      <t>ネン</t>
    </rPh>
    <rPh sb="7" eb="8">
      <t>ツキ</t>
    </rPh>
    <rPh sb="10" eb="11">
      <t>ヒ</t>
    </rPh>
    <phoneticPr fontId="2"/>
  </si>
  <si>
    <t>平成１６年　６月２４日(２００４)</t>
    <rPh sb="0" eb="2">
      <t>ヘイセイ</t>
    </rPh>
    <rPh sb="4" eb="5">
      <t>ネン</t>
    </rPh>
    <rPh sb="7" eb="8">
      <t>ツキ</t>
    </rPh>
    <rPh sb="10" eb="11">
      <t>ヒ</t>
    </rPh>
    <phoneticPr fontId="2"/>
  </si>
  <si>
    <t>平成１７年１０月　１日(２００５)</t>
    <rPh sb="0" eb="2">
      <t>ヘイセイ</t>
    </rPh>
    <rPh sb="4" eb="5">
      <t>ネン</t>
    </rPh>
    <rPh sb="7" eb="8">
      <t>ツキ</t>
    </rPh>
    <rPh sb="10" eb="11">
      <t>ヒ</t>
    </rPh>
    <phoneticPr fontId="2"/>
  </si>
  <si>
    <t>平成１７年１２月１５日(２００５)</t>
    <rPh sb="0" eb="2">
      <t>ヘイセイ</t>
    </rPh>
    <rPh sb="4" eb="5">
      <t>ネン</t>
    </rPh>
    <rPh sb="7" eb="8">
      <t>ツキ</t>
    </rPh>
    <rPh sb="10" eb="11">
      <t>ヒ</t>
    </rPh>
    <phoneticPr fontId="2"/>
  </si>
  <si>
    <t>平成２０年１２月１９日(２００８)</t>
    <rPh sb="0" eb="2">
      <t>ヘイセイ</t>
    </rPh>
    <rPh sb="4" eb="5">
      <t>ネン</t>
    </rPh>
    <rPh sb="7" eb="8">
      <t>ガツ</t>
    </rPh>
    <rPh sb="10" eb="11">
      <t>ニチ</t>
    </rPh>
    <phoneticPr fontId="2"/>
  </si>
  <si>
    <t>(各年1月1日現在)</t>
  </si>
  <si>
    <t>(各年度3月31日現在)</t>
    <rPh sb="1" eb="4">
      <t>カクネンド</t>
    </rPh>
    <rPh sb="5" eb="6">
      <t>ツキ</t>
    </rPh>
    <rPh sb="8" eb="9">
      <t>ヒ</t>
    </rPh>
    <rPh sb="9" eb="11">
      <t>ゲンザイ</t>
    </rPh>
    <phoneticPr fontId="2"/>
  </si>
  <si>
    <t>6　針・広葉樹別林野面積の推移(国・民有林合計)</t>
    <rPh sb="2" eb="3">
      <t>ハリ</t>
    </rPh>
    <rPh sb="4" eb="5">
      <t>ヒロ</t>
    </rPh>
    <rPh sb="5" eb="6">
      <t>ハ</t>
    </rPh>
    <rPh sb="6" eb="7">
      <t>ジュ</t>
    </rPh>
    <rPh sb="7" eb="8">
      <t>ベツ</t>
    </rPh>
    <rPh sb="8" eb="10">
      <t>リンヤ</t>
    </rPh>
    <rPh sb="10" eb="12">
      <t>メンセキ</t>
    </rPh>
    <rPh sb="13" eb="15">
      <t>スイイ</t>
    </rPh>
    <rPh sb="16" eb="17">
      <t>コク</t>
    </rPh>
    <rPh sb="18" eb="20">
      <t>ミンユウ</t>
    </rPh>
    <rPh sb="20" eb="21">
      <t>リン</t>
    </rPh>
    <rPh sb="21" eb="23">
      <t>ゴウケイ</t>
    </rPh>
    <phoneticPr fontId="2"/>
  </si>
  <si>
    <t>気　　温(℃)</t>
    <rPh sb="0" eb="1">
      <t>キ</t>
    </rPh>
    <rPh sb="3" eb="4">
      <t>アツシ</t>
    </rPh>
    <phoneticPr fontId="2"/>
  </si>
  <si>
    <t>降　水　量(mm)</t>
    <rPh sb="0" eb="1">
      <t>ゴウ</t>
    </rPh>
    <rPh sb="2" eb="3">
      <t>ミズ</t>
    </rPh>
    <rPh sb="4" eb="5">
      <t>リョウ</t>
    </rPh>
    <phoneticPr fontId="2"/>
  </si>
  <si>
    <t>風　速(m/s)</t>
    <rPh sb="0" eb="1">
      <t>カゼ</t>
    </rPh>
    <rPh sb="2" eb="3">
      <t>ソク</t>
    </rPh>
    <phoneticPr fontId="2"/>
  </si>
  <si>
    <t>日照時間(h)</t>
  </si>
  <si>
    <t>最高(極)</t>
  </si>
  <si>
    <t>最低(極)</t>
  </si>
  <si>
    <t>24.1)</t>
  </si>
  <si>
    <t>297.5)</t>
  </si>
  <si>
    <t>216.5)</t>
  </si>
  <si>
    <t>1.6)</t>
  </si>
  <si>
    <t>平成 24年(2012)</t>
    <rPh sb="0" eb="2">
      <t>ヘイセイ</t>
    </rPh>
    <rPh sb="5" eb="6">
      <t>ネン</t>
    </rPh>
    <phoneticPr fontId="2"/>
  </si>
  <si>
    <t>138.7)</t>
  </si>
  <si>
    <t>2.3)</t>
    <phoneticPr fontId="2"/>
  </si>
  <si>
    <t>*　） は集計する資料に「欠測」が含まれているが、その割合が20％以下であることを示します。</t>
    <phoneticPr fontId="2"/>
  </si>
  <si>
    <t>増減率(%)</t>
    <rPh sb="0" eb="2">
      <t>ゾウゲン</t>
    </rPh>
    <rPh sb="2" eb="3">
      <t>リツ</t>
    </rPh>
    <phoneticPr fontId="2"/>
  </si>
  <si>
    <t>女100人
につき
男(%)</t>
    <rPh sb="4" eb="5">
      <t>ヒト</t>
    </rPh>
    <phoneticPr fontId="10"/>
  </si>
  <si>
    <t>昭和35年(1960)</t>
    <rPh sb="0" eb="2">
      <t>ショウワ</t>
    </rPh>
    <phoneticPr fontId="10"/>
  </si>
  <si>
    <t>平成17年</t>
    <phoneticPr fontId="10"/>
  </si>
  <si>
    <t>平成22年</t>
    <phoneticPr fontId="10"/>
  </si>
  <si>
    <t>平成27年</t>
    <phoneticPr fontId="10"/>
  </si>
  <si>
    <t>増減率(%)</t>
  </si>
  <si>
    <t>(K㎡)</t>
  </si>
  <si>
    <t>大正 9年(1920)</t>
  </si>
  <si>
    <t xml:space="preserve">    14年(1925)</t>
  </si>
  <si>
    <t>昭和 5年(1930)</t>
  </si>
  <si>
    <t xml:space="preserve">    10年(1935)</t>
  </si>
  <si>
    <t xml:space="preserve">    15年(1940)</t>
  </si>
  <si>
    <t xml:space="preserve">    22年(1947)</t>
  </si>
  <si>
    <t xml:space="preserve">    25年(1950)</t>
  </si>
  <si>
    <t xml:space="preserve">    30年(1955)</t>
  </si>
  <si>
    <t xml:space="preserve">    35年(1960)</t>
  </si>
  <si>
    <t xml:space="preserve">    40年(1965)</t>
  </si>
  <si>
    <t xml:space="preserve">    45年(1970)</t>
  </si>
  <si>
    <t xml:space="preserve">    50年(1975)</t>
  </si>
  <si>
    <t xml:space="preserve">    55年(1980)</t>
  </si>
  <si>
    <t xml:space="preserve">    60年(1985)</t>
  </si>
  <si>
    <t>平成 2年(1990)</t>
  </si>
  <si>
    <t xml:space="preserve">     7年(1995)</t>
  </si>
  <si>
    <t>(各年10月1日現在)</t>
  </si>
  <si>
    <t>平成 7年(1995)</t>
  </si>
  <si>
    <t>平成12年(2000)</t>
  </si>
  <si>
    <t>平成17年(2005)</t>
  </si>
  <si>
    <t>平成27年(2015)</t>
  </si>
  <si>
    <t>女100人につき男(％)</t>
  </si>
  <si>
    <t>(人/k㎡)</t>
    <rPh sb="1" eb="2">
      <t>ヒト</t>
    </rPh>
    <phoneticPr fontId="10"/>
  </si>
  <si>
    <t>(ｋ㎡)</t>
  </si>
  <si>
    <t>(人/ｋ㎡)</t>
    <rPh sb="1" eb="2">
      <t>ニン</t>
    </rPh>
    <phoneticPr fontId="2"/>
  </si>
  <si>
    <t xml:space="preserve"> 平成７年
(1995)</t>
  </si>
  <si>
    <t xml:space="preserve"> 平成12年
(2000)</t>
  </si>
  <si>
    <t xml:space="preserve"> 平成17年
(2005)</t>
  </si>
  <si>
    <t xml:space="preserve"> 平成22年
(2010)</t>
  </si>
  <si>
    <t xml:space="preserve"> 平成27年
(2015)</t>
  </si>
  <si>
    <t>6　年齢(５歳階級)別、男女別人口の推移</t>
    <rPh sb="2" eb="4">
      <t>ネンレイ</t>
    </rPh>
    <rPh sb="6" eb="7">
      <t>サイ</t>
    </rPh>
    <rPh sb="7" eb="9">
      <t>カイキュウ</t>
    </rPh>
    <rPh sb="10" eb="11">
      <t>ベツ</t>
    </rPh>
    <rPh sb="12" eb="14">
      <t>ダンジョ</t>
    </rPh>
    <rPh sb="14" eb="15">
      <t>ベツ</t>
    </rPh>
    <rPh sb="15" eb="17">
      <t>ジンコウ</t>
    </rPh>
    <rPh sb="18" eb="20">
      <t>スイイ</t>
    </rPh>
    <phoneticPr fontId="10"/>
  </si>
  <si>
    <t>7　労働力状態、年齢(５歳階級)別人口(１５歳以上)</t>
    <rPh sb="2" eb="5">
      <t>ロウドウリョク</t>
    </rPh>
    <rPh sb="5" eb="7">
      <t>ジョウタイ</t>
    </rPh>
    <rPh sb="8" eb="10">
      <t>ネンレイ</t>
    </rPh>
    <rPh sb="12" eb="13">
      <t>サイ</t>
    </rPh>
    <rPh sb="13" eb="15">
      <t>カイキュウ</t>
    </rPh>
    <rPh sb="16" eb="17">
      <t>ベツ</t>
    </rPh>
    <rPh sb="17" eb="19">
      <t>ジンコウ</t>
    </rPh>
    <rPh sb="22" eb="23">
      <t>サイ</t>
    </rPh>
    <rPh sb="23" eb="25">
      <t>イジョウ</t>
    </rPh>
    <phoneticPr fontId="10"/>
  </si>
  <si>
    <t>(5歳階級)</t>
    <rPh sb="2" eb="3">
      <t>サイ</t>
    </rPh>
    <rPh sb="3" eb="5">
      <t>カイキュウ</t>
    </rPh>
    <phoneticPr fontId="2"/>
  </si>
  <si>
    <t>(再掲)</t>
    <rPh sb="1" eb="2">
      <t>サイ</t>
    </rPh>
    <rPh sb="2" eb="3">
      <t>ケイ</t>
    </rPh>
    <phoneticPr fontId="10"/>
  </si>
  <si>
    <t>8　産業(大分類)別就業者数の推移(１５歳以上)</t>
    <rPh sb="2" eb="4">
      <t>サンギョウ</t>
    </rPh>
    <rPh sb="5" eb="8">
      <t>ダイブンルイ</t>
    </rPh>
    <rPh sb="9" eb="10">
      <t>ベツ</t>
    </rPh>
    <rPh sb="10" eb="13">
      <t>シュウギョウシャ</t>
    </rPh>
    <rPh sb="13" eb="14">
      <t>スウ</t>
    </rPh>
    <rPh sb="15" eb="17">
      <t>スイイ</t>
    </rPh>
    <rPh sb="20" eb="21">
      <t>サイ</t>
    </rPh>
    <rPh sb="21" eb="23">
      <t>イジョウ</t>
    </rPh>
    <phoneticPr fontId="10"/>
  </si>
  <si>
    <t>　サービス業(他に分類されないもの)</t>
    <rPh sb="5" eb="6">
      <t>ギョウ</t>
    </rPh>
    <rPh sb="7" eb="8">
      <t>ホカ</t>
    </rPh>
    <rPh sb="9" eb="11">
      <t>ブンルイ</t>
    </rPh>
    <phoneticPr fontId="10"/>
  </si>
  <si>
    <t xml:space="preserve">  公務(他に分類されないもの) </t>
  </si>
  <si>
    <t>9　産業(大分類)別従業者の地位</t>
    <rPh sb="2" eb="4">
      <t>サンギョウ</t>
    </rPh>
    <rPh sb="5" eb="8">
      <t>ダイブンルイ</t>
    </rPh>
    <rPh sb="9" eb="10">
      <t>ベツ</t>
    </rPh>
    <rPh sb="10" eb="13">
      <t>ジュウギョウシャ</t>
    </rPh>
    <rPh sb="14" eb="16">
      <t>チイ</t>
    </rPh>
    <phoneticPr fontId="10"/>
  </si>
  <si>
    <t>(平成27年10月1日現在)</t>
  </si>
  <si>
    <t>(平成27年10月1日現在)</t>
    <rPh sb="1" eb="3">
      <t>ヘイセイ</t>
    </rPh>
    <rPh sb="5" eb="6">
      <t>ネン</t>
    </rPh>
    <phoneticPr fontId="2"/>
  </si>
  <si>
    <t>9　産業(大分類)別従業者の地位・・・つづき</t>
  </si>
  <si>
    <t>11　住居の種類・住宅の所有の関係(６区分)別一般世帯数</t>
  </si>
  <si>
    <t>12  住宅の建て方(６区分)、住宅の所有関係(５区分)別住宅に住む</t>
    <rPh sb="4" eb="6">
      <t>ジュウタク</t>
    </rPh>
    <rPh sb="7" eb="8">
      <t>タ</t>
    </rPh>
    <rPh sb="9" eb="10">
      <t>カタ</t>
    </rPh>
    <rPh sb="12" eb="14">
      <t>クブン</t>
    </rPh>
    <rPh sb="16" eb="18">
      <t>ジュウタク</t>
    </rPh>
    <rPh sb="19" eb="21">
      <t>ショユウ</t>
    </rPh>
    <rPh sb="21" eb="23">
      <t>カンケイ</t>
    </rPh>
    <rPh sb="25" eb="27">
      <t>クブン</t>
    </rPh>
    <rPh sb="28" eb="29">
      <t>ベツ</t>
    </rPh>
    <rPh sb="29" eb="31">
      <t>ジュウタク</t>
    </rPh>
    <rPh sb="32" eb="33">
      <t>ス</t>
    </rPh>
    <phoneticPr fontId="2"/>
  </si>
  <si>
    <t>平成 7年(1995)</t>
    <rPh sb="0" eb="2">
      <t>ヘイセイ</t>
    </rPh>
    <rPh sb="4" eb="5">
      <t>ネン</t>
    </rPh>
    <phoneticPr fontId="2"/>
  </si>
  <si>
    <t>平成12年(2000)</t>
    <rPh sb="0" eb="2">
      <t>ヘイセイ</t>
    </rPh>
    <rPh sb="4" eb="5">
      <t>ネン</t>
    </rPh>
    <phoneticPr fontId="2"/>
  </si>
  <si>
    <t>平成17年(2005)</t>
    <rPh sb="0" eb="2">
      <t>ヘイセイ</t>
    </rPh>
    <rPh sb="4" eb="5">
      <t>ネン</t>
    </rPh>
    <phoneticPr fontId="2"/>
  </si>
  <si>
    <t>平成27年(2015)</t>
    <rPh sb="0" eb="2">
      <t>ヘイセイ</t>
    </rPh>
    <rPh sb="4" eb="5">
      <t>ネン</t>
    </rPh>
    <phoneticPr fontId="2"/>
  </si>
  <si>
    <t>13  常住地または従業地・通学地による年齢(５歳階級)、男女別人口及び15歳以上</t>
    <rPh sb="4" eb="6">
      <t>ジョウジュウ</t>
    </rPh>
    <rPh sb="6" eb="7">
      <t>チ</t>
    </rPh>
    <rPh sb="10" eb="12">
      <t>ジュウギョウ</t>
    </rPh>
    <rPh sb="12" eb="13">
      <t>チ</t>
    </rPh>
    <rPh sb="14" eb="16">
      <t>ツウガク</t>
    </rPh>
    <rPh sb="16" eb="17">
      <t>チ</t>
    </rPh>
    <rPh sb="20" eb="22">
      <t>ネンレイ</t>
    </rPh>
    <rPh sb="24" eb="25">
      <t>サイ</t>
    </rPh>
    <rPh sb="25" eb="27">
      <t>カイキュウ</t>
    </rPh>
    <rPh sb="29" eb="31">
      <t>ダンジョ</t>
    </rPh>
    <rPh sb="31" eb="32">
      <t>ベツ</t>
    </rPh>
    <rPh sb="32" eb="34">
      <t>ジンコウ</t>
    </rPh>
    <rPh sb="34" eb="35">
      <t>オヨ</t>
    </rPh>
    <phoneticPr fontId="2"/>
  </si>
  <si>
    <t>総数(夜間人口)</t>
    <rPh sb="0" eb="2">
      <t>ソウスウ</t>
    </rPh>
    <phoneticPr fontId="2"/>
  </si>
  <si>
    <t>総数(昼間人口)</t>
  </si>
  <si>
    <t>14　世帯の家族類型(３区分)、母子世帯、父子世帯別一般世帯数、</t>
    <rPh sb="3" eb="5">
      <t>セタイ</t>
    </rPh>
    <rPh sb="6" eb="8">
      <t>カゾク</t>
    </rPh>
    <rPh sb="8" eb="10">
      <t>ルイケイ</t>
    </rPh>
    <rPh sb="12" eb="14">
      <t>クブン</t>
    </rPh>
    <rPh sb="16" eb="18">
      <t>ボシ</t>
    </rPh>
    <rPh sb="18" eb="20">
      <t>セタイ</t>
    </rPh>
    <rPh sb="21" eb="23">
      <t>フシ</t>
    </rPh>
    <rPh sb="23" eb="25">
      <t>セタイ</t>
    </rPh>
    <rPh sb="25" eb="26">
      <t>ベツ</t>
    </rPh>
    <rPh sb="26" eb="28">
      <t>イッパン</t>
    </rPh>
    <rPh sb="28" eb="31">
      <t>セタイスウ</t>
    </rPh>
    <phoneticPr fontId="2"/>
  </si>
  <si>
    <t xml:space="preserve">   一般世帯人員(６歳未満・１８歳未満世帯員のいる一般世帯)の推移</t>
    <rPh sb="3" eb="5">
      <t>イッパン</t>
    </rPh>
    <rPh sb="5" eb="7">
      <t>セタイ</t>
    </rPh>
    <rPh sb="7" eb="9">
      <t>ジンイン</t>
    </rPh>
    <rPh sb="11" eb="14">
      <t>サイミマン</t>
    </rPh>
    <rPh sb="17" eb="18">
      <t>サイ</t>
    </rPh>
    <rPh sb="18" eb="20">
      <t>ミマン</t>
    </rPh>
    <rPh sb="20" eb="23">
      <t>セタイイン</t>
    </rPh>
    <rPh sb="26" eb="28">
      <t>イッパン</t>
    </rPh>
    <rPh sb="28" eb="30">
      <t>セタイ</t>
    </rPh>
    <phoneticPr fontId="2"/>
  </si>
  <si>
    <t>(再掲)</t>
    <rPh sb="1" eb="3">
      <t>サイケイ</t>
    </rPh>
    <phoneticPr fontId="2"/>
  </si>
  <si>
    <t>(再掲)</t>
    <rPh sb="1" eb="2">
      <t>サイ</t>
    </rPh>
    <rPh sb="2" eb="3">
      <t>ケイ</t>
    </rPh>
    <phoneticPr fontId="2"/>
  </si>
  <si>
    <t>(平成26年7月1日現在)</t>
  </si>
  <si>
    <t>　49  郵便業(信書便事業を含む)</t>
    <rPh sb="5" eb="7">
      <t>ユウビン</t>
    </rPh>
    <rPh sb="7" eb="8">
      <t>ギョウ</t>
    </rPh>
    <rPh sb="9" eb="10">
      <t>シン</t>
    </rPh>
    <rPh sb="10" eb="11">
      <t>ショ</t>
    </rPh>
    <rPh sb="11" eb="12">
      <t>ビン</t>
    </rPh>
    <rPh sb="12" eb="14">
      <t>ジギョウ</t>
    </rPh>
    <rPh sb="15" eb="16">
      <t>フク</t>
    </rPh>
    <phoneticPr fontId="2"/>
  </si>
  <si>
    <t>1　産業(大分類)別事業所数、従業者数の推移</t>
    <rPh sb="2" eb="4">
      <t>サンギョウ</t>
    </rPh>
    <rPh sb="5" eb="8">
      <t>ダイブンルイ</t>
    </rPh>
    <rPh sb="9" eb="10">
      <t>ベツ</t>
    </rPh>
    <rPh sb="10" eb="13">
      <t>ジギョウショ</t>
    </rPh>
    <rPh sb="13" eb="14">
      <t>スウ</t>
    </rPh>
    <rPh sb="15" eb="16">
      <t>ジュウ</t>
    </rPh>
    <rPh sb="16" eb="19">
      <t>ギョウシャスウ</t>
    </rPh>
    <rPh sb="20" eb="22">
      <t>スイイ</t>
    </rPh>
    <phoneticPr fontId="2"/>
  </si>
  <si>
    <t>サービス業
(他に分類されないもの)</t>
    <rPh sb="4" eb="5">
      <t>ギョウ</t>
    </rPh>
    <phoneticPr fontId="2"/>
  </si>
  <si>
    <t>2　産業(大分類)別従業上の地位、事業所数・従業者数(民営)</t>
    <rPh sb="2" eb="4">
      <t>サンギョウ</t>
    </rPh>
    <rPh sb="5" eb="6">
      <t>ダイ</t>
    </rPh>
    <rPh sb="6" eb="8">
      <t>ブンルイ</t>
    </rPh>
    <rPh sb="9" eb="10">
      <t>ベツ</t>
    </rPh>
    <rPh sb="10" eb="12">
      <t>ジュウギョウ</t>
    </rPh>
    <rPh sb="12" eb="13">
      <t>ジョウ</t>
    </rPh>
    <rPh sb="14" eb="16">
      <t>チイ</t>
    </rPh>
    <rPh sb="17" eb="20">
      <t>ジギョウショ</t>
    </rPh>
    <rPh sb="20" eb="21">
      <t>スウ</t>
    </rPh>
    <rPh sb="22" eb="23">
      <t>ジュウ</t>
    </rPh>
    <rPh sb="23" eb="26">
      <t>ギョウシャスウ</t>
    </rPh>
    <rPh sb="27" eb="29">
      <t>ミンエイ</t>
    </rPh>
    <phoneticPr fontId="2"/>
  </si>
  <si>
    <t>サービス業(他に分類されないもの)</t>
    <rPh sb="4" eb="5">
      <t>ギョウ</t>
    </rPh>
    <rPh sb="6" eb="7">
      <t>ホカ</t>
    </rPh>
    <rPh sb="8" eb="10">
      <t>ブンルイ</t>
    </rPh>
    <phoneticPr fontId="2"/>
  </si>
  <si>
    <t>3　産業(中分類)別、従業者規模別事業所数及び従業者数(民営)</t>
    <rPh sb="2" eb="4">
      <t>サンギョウ</t>
    </rPh>
    <rPh sb="5" eb="6">
      <t>ナカ</t>
    </rPh>
    <rPh sb="6" eb="8">
      <t>ブンルイ</t>
    </rPh>
    <rPh sb="9" eb="10">
      <t>ベツ</t>
    </rPh>
    <rPh sb="11" eb="12">
      <t>ジュウ</t>
    </rPh>
    <rPh sb="12" eb="14">
      <t>ギョウシャ</t>
    </rPh>
    <rPh sb="14" eb="16">
      <t>キボ</t>
    </rPh>
    <rPh sb="16" eb="17">
      <t>ベツ</t>
    </rPh>
    <rPh sb="17" eb="20">
      <t>ジギョウショ</t>
    </rPh>
    <rPh sb="20" eb="21">
      <t>スウ</t>
    </rPh>
    <rPh sb="21" eb="22">
      <t>オヨ</t>
    </rPh>
    <rPh sb="23" eb="24">
      <t>ジュウ</t>
    </rPh>
    <rPh sb="24" eb="27">
      <t>ギョウシャスウ</t>
    </rPh>
    <rPh sb="28" eb="30">
      <t>ミンエイ</t>
    </rPh>
    <phoneticPr fontId="2"/>
  </si>
  <si>
    <t>3　産業(中分類)別、従業者規模別事業所数及び従業者数(民営)・・・つづき</t>
  </si>
  <si>
    <t>　67　保険業(保険媒介代理業等を含む)</t>
    <rPh sb="4" eb="7">
      <t>ホケンギョウ</t>
    </rPh>
    <rPh sb="8" eb="10">
      <t>ホケン</t>
    </rPh>
    <rPh sb="10" eb="12">
      <t>バイカイ</t>
    </rPh>
    <rPh sb="12" eb="14">
      <t>ダイリ</t>
    </rPh>
    <rPh sb="14" eb="15">
      <t>ギョウ</t>
    </rPh>
    <rPh sb="15" eb="16">
      <t>トウ</t>
    </rPh>
    <rPh sb="17" eb="18">
      <t>フク</t>
    </rPh>
    <phoneticPr fontId="2"/>
  </si>
  <si>
    <t>　87　協同組合(他に分類されないもの)</t>
    <rPh sb="4" eb="6">
      <t>キョウドウ</t>
    </rPh>
    <rPh sb="6" eb="8">
      <t>クミアイ</t>
    </rPh>
    <rPh sb="9" eb="10">
      <t>ホカ</t>
    </rPh>
    <rPh sb="11" eb="13">
      <t>ブンルイ</t>
    </rPh>
    <phoneticPr fontId="2"/>
  </si>
  <si>
    <t>Ｒ　サービス業(他に分類されないもの)</t>
    <rPh sb="6" eb="7">
      <t>ギョウ</t>
    </rPh>
    <rPh sb="8" eb="9">
      <t>ホカ</t>
    </rPh>
    <rPh sb="10" eb="12">
      <t>ブンルイ</t>
    </rPh>
    <phoneticPr fontId="2"/>
  </si>
  <si>
    <t>　90　機械等修理業(別掲を除く)</t>
    <rPh sb="4" eb="6">
      <t>キカイ</t>
    </rPh>
    <rPh sb="6" eb="7">
      <t>トウ</t>
    </rPh>
    <rPh sb="7" eb="9">
      <t>シュウリ</t>
    </rPh>
    <rPh sb="9" eb="10">
      <t>ギョウ</t>
    </rPh>
    <rPh sb="11" eb="13">
      <t>ベッケイ</t>
    </rPh>
    <rPh sb="14" eb="15">
      <t>ノゾ</t>
    </rPh>
    <phoneticPr fontId="2"/>
  </si>
  <si>
    <t>(各年2月1日現在)</t>
  </si>
  <si>
    <t>(各年2月1日現在)</t>
    <rPh sb="4" eb="5">
      <t>ツキ</t>
    </rPh>
    <phoneticPr fontId="2"/>
  </si>
  <si>
    <t>4　農家人口の推移(販売農家)</t>
    <rPh sb="2" eb="4">
      <t>ノウカ</t>
    </rPh>
    <rPh sb="4" eb="6">
      <t>ジンコウ</t>
    </rPh>
    <rPh sb="7" eb="9">
      <t>スイイ</t>
    </rPh>
    <rPh sb="10" eb="12">
      <t>ハンバイ</t>
    </rPh>
    <rPh sb="12" eb="14">
      <t>ノウカ</t>
    </rPh>
    <phoneticPr fontId="2"/>
  </si>
  <si>
    <t>(注)総人口は国勢調査によります。</t>
    <rPh sb="1" eb="2">
      <t>チュウ</t>
    </rPh>
    <rPh sb="3" eb="6">
      <t>ソウジンコウ</t>
    </rPh>
    <rPh sb="7" eb="9">
      <t>コクセイ</t>
    </rPh>
    <rPh sb="9" eb="11">
      <t>チョウサ</t>
    </rPh>
    <phoneticPr fontId="2"/>
  </si>
  <si>
    <t>5　年齢別農家人口の推移(販売農家)</t>
    <rPh sb="2" eb="4">
      <t>ネンレイ</t>
    </rPh>
    <rPh sb="4" eb="5">
      <t>ベツ</t>
    </rPh>
    <rPh sb="5" eb="7">
      <t>ノウカ</t>
    </rPh>
    <rPh sb="7" eb="9">
      <t>ジンコウ</t>
    </rPh>
    <rPh sb="10" eb="12">
      <t>スイイ</t>
    </rPh>
    <rPh sb="13" eb="15">
      <t>ハンバイ</t>
    </rPh>
    <rPh sb="15" eb="17">
      <t>ノウカ</t>
    </rPh>
    <phoneticPr fontId="2"/>
  </si>
  <si>
    <t>平成22年
(2010)</t>
    <rPh sb="0" eb="2">
      <t>ヘイセイ</t>
    </rPh>
    <rPh sb="4" eb="5">
      <t>ネン</t>
    </rPh>
    <phoneticPr fontId="2"/>
  </si>
  <si>
    <t>年齢別
(男)</t>
    <rPh sb="0" eb="2">
      <t>ネンレイ</t>
    </rPh>
    <rPh sb="2" eb="3">
      <t>ベツ</t>
    </rPh>
    <rPh sb="5" eb="6">
      <t>オトコ</t>
    </rPh>
    <phoneticPr fontId="2"/>
  </si>
  <si>
    <t>年齢別
(女)</t>
    <rPh sb="0" eb="2">
      <t>ネンレイ</t>
    </rPh>
    <rPh sb="2" eb="3">
      <t>ベツ</t>
    </rPh>
    <rPh sb="5" eb="6">
      <t>オンナ</t>
    </rPh>
    <phoneticPr fontId="2"/>
  </si>
  <si>
    <t>就業状態別(販売農家)</t>
    <rPh sb="0" eb="2">
      <t>シュウギョウ</t>
    </rPh>
    <rPh sb="2" eb="4">
      <t>ジョウタイ</t>
    </rPh>
    <rPh sb="4" eb="5">
      <t>ベツ</t>
    </rPh>
    <rPh sb="6" eb="8">
      <t>ハンバイ</t>
    </rPh>
    <rPh sb="8" eb="10">
      <t>ノウカ</t>
    </rPh>
    <phoneticPr fontId="2"/>
  </si>
  <si>
    <t>8　経営耕地面積規模別経営体数(販売農家)</t>
    <rPh sb="2" eb="4">
      <t>ケイエイ</t>
    </rPh>
    <rPh sb="4" eb="6">
      <t>コウチ</t>
    </rPh>
    <rPh sb="6" eb="8">
      <t>メンセキ</t>
    </rPh>
    <rPh sb="8" eb="10">
      <t>キボ</t>
    </rPh>
    <rPh sb="10" eb="11">
      <t>ベツ</t>
    </rPh>
    <rPh sb="11" eb="13">
      <t>ケイエイ</t>
    </rPh>
    <rPh sb="13" eb="14">
      <t>カラダ</t>
    </rPh>
    <rPh sb="14" eb="15">
      <t>スウ</t>
    </rPh>
    <rPh sb="16" eb="18">
      <t>ハンバイ</t>
    </rPh>
    <rPh sb="18" eb="20">
      <t>ノウカ</t>
    </rPh>
    <phoneticPr fontId="2"/>
  </si>
  <si>
    <t>(平成27年2月1日現在)</t>
  </si>
  <si>
    <t>10　農作物類別作付け(栽培)面積、農家数の推移</t>
    <rPh sb="3" eb="4">
      <t>ノウ</t>
    </rPh>
    <rPh sb="4" eb="6">
      <t>サクモツ</t>
    </rPh>
    <rPh sb="6" eb="7">
      <t>ルイ</t>
    </rPh>
    <rPh sb="7" eb="8">
      <t>ベツ</t>
    </rPh>
    <rPh sb="8" eb="9">
      <t>サク</t>
    </rPh>
    <rPh sb="9" eb="10">
      <t>ヅ</t>
    </rPh>
    <rPh sb="12" eb="14">
      <t>サイバイ</t>
    </rPh>
    <rPh sb="15" eb="17">
      <t>メンセキ</t>
    </rPh>
    <rPh sb="18" eb="20">
      <t>ノウカ</t>
    </rPh>
    <rPh sb="20" eb="21">
      <t>スウ</t>
    </rPh>
    <rPh sb="22" eb="24">
      <t>スイイ</t>
    </rPh>
    <phoneticPr fontId="2"/>
  </si>
  <si>
    <t>13　農業用機械の推移(販売農家)</t>
    <rPh sb="3" eb="6">
      <t>ノウギョウヨウ</t>
    </rPh>
    <rPh sb="6" eb="8">
      <t>キカイ</t>
    </rPh>
    <rPh sb="9" eb="11">
      <t>スイイ</t>
    </rPh>
    <rPh sb="12" eb="14">
      <t>ハンバイ</t>
    </rPh>
    <rPh sb="14" eb="16">
      <t>ノウカ</t>
    </rPh>
    <phoneticPr fontId="2"/>
  </si>
  <si>
    <t>*平成26年度から(下段)は、農地中間管理事業。</t>
    <rPh sb="1" eb="3">
      <t>ヘイセイ</t>
    </rPh>
    <rPh sb="5" eb="7">
      <t>ネンド</t>
    </rPh>
    <rPh sb="10" eb="12">
      <t>ゲダン</t>
    </rPh>
    <rPh sb="15" eb="17">
      <t>ノウチ</t>
    </rPh>
    <rPh sb="17" eb="19">
      <t>チュウカン</t>
    </rPh>
    <rPh sb="19" eb="21">
      <t>カンリ</t>
    </rPh>
    <rPh sb="21" eb="23">
      <t>ジギョウ</t>
    </rPh>
    <phoneticPr fontId="2"/>
  </si>
  <si>
    <t>　  22年(2010)</t>
    <rPh sb="5" eb="6">
      <t>ネン</t>
    </rPh>
    <phoneticPr fontId="2"/>
  </si>
  <si>
    <t>　  27年(2015)</t>
    <rPh sb="5" eb="6">
      <t>ネン</t>
    </rPh>
    <phoneticPr fontId="2"/>
  </si>
  <si>
    <t>単位：戸</t>
    <phoneticPr fontId="2"/>
  </si>
  <si>
    <t>単位：経営体</t>
    <rPh sb="0" eb="2">
      <t>タンイ</t>
    </rPh>
    <rPh sb="3" eb="6">
      <t>ケイエイタイ</t>
    </rPh>
    <phoneticPr fontId="2"/>
  </si>
  <si>
    <t>単位：人</t>
    <rPh sb="0" eb="2">
      <t>タンイ</t>
    </rPh>
    <rPh sb="3" eb="4">
      <t>ヒト</t>
    </rPh>
    <phoneticPr fontId="2"/>
  </si>
  <si>
    <t>単位：戸</t>
    <rPh sb="0" eb="2">
      <t>タンイ</t>
    </rPh>
    <rPh sb="3" eb="4">
      <t>コ</t>
    </rPh>
    <phoneticPr fontId="2"/>
  </si>
  <si>
    <t>平成24年度(2012)</t>
    <phoneticPr fontId="2"/>
  </si>
  <si>
    <t xml:space="preserve">    25年度(2013)</t>
    <phoneticPr fontId="2"/>
  </si>
  <si>
    <t>　　26年度(2014)</t>
    <phoneticPr fontId="2"/>
  </si>
  <si>
    <t>　　27年度(2015)</t>
    <phoneticPr fontId="2"/>
  </si>
  <si>
    <t>　　28年度(2016)</t>
    <phoneticPr fontId="2"/>
  </si>
  <si>
    <t>(各年12月31日現在)</t>
  </si>
  <si>
    <t>(各年12月31日現在)</t>
    <rPh sb="1" eb="3">
      <t>カクネン</t>
    </rPh>
    <rPh sb="5" eb="6">
      <t>ガツ</t>
    </rPh>
    <rPh sb="8" eb="11">
      <t>ニチゲンザイ</t>
    </rPh>
    <phoneticPr fontId="2"/>
  </si>
  <si>
    <t>(各年12月31日現在)</t>
    <rPh sb="1" eb="3">
      <t>カクネン</t>
    </rPh>
    <rPh sb="5" eb="6">
      <t>ガツ</t>
    </rPh>
    <rPh sb="8" eb="9">
      <t>ニチ</t>
    </rPh>
    <rPh sb="9" eb="11">
      <t>ゲンザイ</t>
    </rPh>
    <phoneticPr fontId="2"/>
  </si>
  <si>
    <t>1　工業の推移(４人以上の事業所)</t>
    <rPh sb="2" eb="4">
      <t>コウギョウ</t>
    </rPh>
    <rPh sb="5" eb="7">
      <t>スイイ</t>
    </rPh>
    <rPh sb="9" eb="10">
      <t>ニン</t>
    </rPh>
    <rPh sb="10" eb="12">
      <t>イジョウ</t>
    </rPh>
    <rPh sb="13" eb="16">
      <t>ジギョウショ</t>
    </rPh>
    <phoneticPr fontId="2"/>
  </si>
  <si>
    <t>　平成24年(2012)</t>
    <rPh sb="1" eb="3">
      <t>ヘイセイ</t>
    </rPh>
    <rPh sb="5" eb="6">
      <t>ネン</t>
    </rPh>
    <phoneticPr fontId="2"/>
  </si>
  <si>
    <t>　　　25年(2013)</t>
    <rPh sb="5" eb="6">
      <t>ネン</t>
    </rPh>
    <phoneticPr fontId="2"/>
  </si>
  <si>
    <t>2　産業(中分類)別事業所数・従業者数の推移(４人以上の事業所)</t>
    <rPh sb="2" eb="4">
      <t>サンギョウ</t>
    </rPh>
    <rPh sb="5" eb="8">
      <t>チュウブンルイ</t>
    </rPh>
    <rPh sb="9" eb="10">
      <t>ベツ</t>
    </rPh>
    <rPh sb="10" eb="13">
      <t>ジギョウショ</t>
    </rPh>
    <rPh sb="13" eb="14">
      <t>スウ</t>
    </rPh>
    <rPh sb="15" eb="18">
      <t>ジュウギョウシャ</t>
    </rPh>
    <rPh sb="18" eb="19">
      <t>スウ</t>
    </rPh>
    <rPh sb="20" eb="22">
      <t>スイイ</t>
    </rPh>
    <rPh sb="24" eb="27">
      <t>ニンイジョウ</t>
    </rPh>
    <rPh sb="28" eb="31">
      <t>ジギョウショ</t>
    </rPh>
    <phoneticPr fontId="2"/>
  </si>
  <si>
    <t>3　産業(中分類)別現金給与総額の推移(４人以上の事業所)</t>
    <rPh sb="2" eb="4">
      <t>サンギョウ</t>
    </rPh>
    <rPh sb="5" eb="8">
      <t>チュウブンルイ</t>
    </rPh>
    <rPh sb="9" eb="10">
      <t>ベツ</t>
    </rPh>
    <rPh sb="10" eb="12">
      <t>ゲンキン</t>
    </rPh>
    <rPh sb="12" eb="14">
      <t>キュウヨ</t>
    </rPh>
    <rPh sb="14" eb="16">
      <t>ソウガク</t>
    </rPh>
    <rPh sb="17" eb="19">
      <t>スイイ</t>
    </rPh>
    <rPh sb="21" eb="22">
      <t>ニン</t>
    </rPh>
    <rPh sb="22" eb="24">
      <t>イジョウ</t>
    </rPh>
    <rPh sb="25" eb="28">
      <t>ジギョウショ</t>
    </rPh>
    <phoneticPr fontId="2"/>
  </si>
  <si>
    <t>4　産業(中分類)別製造品出荷額等の推移(４人以上の事業所)</t>
    <rPh sb="2" eb="4">
      <t>サンギョウ</t>
    </rPh>
    <rPh sb="5" eb="8">
      <t>チュウブンルイ</t>
    </rPh>
    <rPh sb="9" eb="10">
      <t>ベツ</t>
    </rPh>
    <rPh sb="10" eb="13">
      <t>セイゾウヒン</t>
    </rPh>
    <rPh sb="13" eb="15">
      <t>シュッカ</t>
    </rPh>
    <rPh sb="15" eb="16">
      <t>ガク</t>
    </rPh>
    <rPh sb="16" eb="17">
      <t>トウ</t>
    </rPh>
    <rPh sb="18" eb="20">
      <t>スイイ</t>
    </rPh>
    <rPh sb="22" eb="25">
      <t>ニンイジョウ</t>
    </rPh>
    <rPh sb="26" eb="29">
      <t>ジギョウショ</t>
    </rPh>
    <phoneticPr fontId="2"/>
  </si>
  <si>
    <t>5　産業(中分類)別付加価値額の推移(４人以上の事業所)</t>
    <rPh sb="2" eb="4">
      <t>サンギョウ</t>
    </rPh>
    <rPh sb="5" eb="8">
      <t>チュウブンルイ</t>
    </rPh>
    <rPh sb="9" eb="10">
      <t>ベツ</t>
    </rPh>
    <rPh sb="10" eb="12">
      <t>フカ</t>
    </rPh>
    <rPh sb="12" eb="14">
      <t>カチ</t>
    </rPh>
    <rPh sb="14" eb="15">
      <t>ガク</t>
    </rPh>
    <rPh sb="16" eb="18">
      <t>スイイ</t>
    </rPh>
    <rPh sb="20" eb="21">
      <t>ニン</t>
    </rPh>
    <rPh sb="21" eb="23">
      <t>イジョウ</t>
    </rPh>
    <rPh sb="24" eb="27">
      <t>ジギョウショ</t>
    </rPh>
    <phoneticPr fontId="2"/>
  </si>
  <si>
    <t>6　産業(中分類)別資産投資額の推移(３０人以上の事業所)</t>
    <rPh sb="2" eb="4">
      <t>サンギョウ</t>
    </rPh>
    <rPh sb="5" eb="8">
      <t>チュウブンルイ</t>
    </rPh>
    <rPh sb="9" eb="10">
      <t>ベツ</t>
    </rPh>
    <rPh sb="10" eb="12">
      <t>シサン</t>
    </rPh>
    <rPh sb="12" eb="14">
      <t>トウシ</t>
    </rPh>
    <rPh sb="14" eb="15">
      <t>ガク</t>
    </rPh>
    <rPh sb="16" eb="18">
      <t>スイイ</t>
    </rPh>
    <rPh sb="21" eb="24">
      <t>ニンイジョウ</t>
    </rPh>
    <rPh sb="25" eb="28">
      <t>ジギョウショ</t>
    </rPh>
    <phoneticPr fontId="2"/>
  </si>
  <si>
    <t>7　従業者規模別事業所の推移(４人以上の事業所)</t>
    <rPh sb="2" eb="5">
      <t>ジュウギョウシャ</t>
    </rPh>
    <rPh sb="5" eb="8">
      <t>キボベツ</t>
    </rPh>
    <rPh sb="8" eb="11">
      <t>ジギョウショ</t>
    </rPh>
    <rPh sb="12" eb="14">
      <t>スイイ</t>
    </rPh>
    <rPh sb="16" eb="17">
      <t>ニン</t>
    </rPh>
    <rPh sb="17" eb="19">
      <t>イジョウ</t>
    </rPh>
    <rPh sb="20" eb="23">
      <t>ジギョウショ</t>
    </rPh>
    <phoneticPr fontId="2"/>
  </si>
  <si>
    <t>8　従業者規模別従業者の推移(４人以上の事業所)</t>
    <rPh sb="2" eb="5">
      <t>ジュウギョウシャ</t>
    </rPh>
    <rPh sb="5" eb="8">
      <t>キボベツ</t>
    </rPh>
    <rPh sb="8" eb="11">
      <t>ジュウギョウシャ</t>
    </rPh>
    <rPh sb="12" eb="14">
      <t>スイイ</t>
    </rPh>
    <rPh sb="16" eb="17">
      <t>ニン</t>
    </rPh>
    <rPh sb="17" eb="19">
      <t>イジョウ</t>
    </rPh>
    <rPh sb="20" eb="23">
      <t>ジギョウショ</t>
    </rPh>
    <phoneticPr fontId="2"/>
  </si>
  <si>
    <t>単位：事業所、人、万円</t>
    <rPh sb="3" eb="5">
      <t>ジギョウ</t>
    </rPh>
    <phoneticPr fontId="2"/>
  </si>
  <si>
    <t>単位：事業所、人</t>
    <rPh sb="0" eb="2">
      <t>タンイ</t>
    </rPh>
    <rPh sb="3" eb="5">
      <t>ジギョウ</t>
    </rPh>
    <rPh sb="5" eb="6">
      <t>トコロ</t>
    </rPh>
    <rPh sb="7" eb="8">
      <t>ヒト</t>
    </rPh>
    <phoneticPr fontId="2"/>
  </si>
  <si>
    <t>　　平成19年（2007）</t>
    <rPh sb="2" eb="4">
      <t>ヘイセイ</t>
    </rPh>
    <rPh sb="6" eb="7">
      <t>ネン</t>
    </rPh>
    <phoneticPr fontId="2"/>
  </si>
  <si>
    <t>運行回数
(回)</t>
  </si>
  <si>
    <t>乗車人数
 (人)</t>
  </si>
  <si>
    <t>平成25年度(2013)</t>
    <rPh sb="0" eb="2">
      <t>ヘイセイ</t>
    </rPh>
    <rPh sb="4" eb="6">
      <t>ネンド</t>
    </rPh>
    <phoneticPr fontId="2"/>
  </si>
  <si>
    <t>(各年4月～3月)</t>
  </si>
  <si>
    <t>4　鉄道旅客乗車人員の推移(野崎駅)</t>
    <rPh sb="2" eb="4">
      <t>テツドウ</t>
    </rPh>
    <rPh sb="4" eb="6">
      <t>リョキャク</t>
    </rPh>
    <rPh sb="6" eb="8">
      <t>ジョウシャ</t>
    </rPh>
    <rPh sb="8" eb="10">
      <t>ジンイン</t>
    </rPh>
    <rPh sb="11" eb="13">
      <t>スイイ</t>
    </rPh>
    <rPh sb="14" eb="16">
      <t>ノザキ</t>
    </rPh>
    <rPh sb="16" eb="17">
      <t>エキ</t>
    </rPh>
    <phoneticPr fontId="2"/>
  </si>
  <si>
    <t>(各年4月1日現在)</t>
    <rPh sb="1" eb="3">
      <t>カクネン</t>
    </rPh>
    <rPh sb="4" eb="5">
      <t>ガツ</t>
    </rPh>
    <rPh sb="6" eb="7">
      <t>ニチ</t>
    </rPh>
    <rPh sb="7" eb="9">
      <t>ゲンザイ</t>
    </rPh>
    <phoneticPr fontId="2"/>
  </si>
  <si>
    <t>25年(2013)</t>
    <rPh sb="2" eb="3">
      <t>ネン</t>
    </rPh>
    <phoneticPr fontId="2"/>
  </si>
  <si>
    <t>*二輪車については、軽二輪車(125ｃｃを超え250ｃｃ以下)、二輪小型車(250ｃｃを超え)の数。</t>
    <rPh sb="1" eb="4">
      <t>ニリンシャ</t>
    </rPh>
    <rPh sb="10" eb="11">
      <t>ケイ</t>
    </rPh>
    <rPh sb="11" eb="14">
      <t>ニリンシャ</t>
    </rPh>
    <rPh sb="21" eb="22">
      <t>コ</t>
    </rPh>
    <rPh sb="28" eb="30">
      <t>イカ</t>
    </rPh>
    <phoneticPr fontId="2"/>
  </si>
  <si>
    <t>(各年1月1日現在)</t>
    <rPh sb="1" eb="3">
      <t>カクネン</t>
    </rPh>
    <rPh sb="4" eb="5">
      <t>ガツ</t>
    </rPh>
    <rPh sb="6" eb="7">
      <t>ニチ</t>
    </rPh>
    <rPh sb="7" eb="9">
      <t>ゲンザイ</t>
    </rPh>
    <phoneticPr fontId="2"/>
  </si>
  <si>
    <t>　　30年(2018)</t>
    <rPh sb="4" eb="5">
      <t>ネン</t>
    </rPh>
    <phoneticPr fontId="2"/>
  </si>
  <si>
    <t>平成 24年度(2012)</t>
  </si>
  <si>
    <t>　　 25年度(2013)</t>
  </si>
  <si>
    <t>　　 26年度(2014)</t>
  </si>
  <si>
    <t>　　  27年度(2015)</t>
  </si>
  <si>
    <t>　　  28年度(2016)</t>
  </si>
  <si>
    <t>西那須野駅</t>
    <rPh sb="0" eb="1">
      <t>ニシ</t>
    </rPh>
    <rPh sb="1" eb="4">
      <t>ナスノ</t>
    </rPh>
    <rPh sb="4" eb="5">
      <t>エキ</t>
    </rPh>
    <phoneticPr fontId="2"/>
  </si>
  <si>
    <t>(1)電灯</t>
    <rPh sb="3" eb="5">
      <t>デントウ</t>
    </rPh>
    <phoneticPr fontId="2"/>
  </si>
  <si>
    <t>25年度(2013)</t>
    <rPh sb="2" eb="3">
      <t>ネン</t>
    </rPh>
    <rPh sb="3" eb="4">
      <t>ド</t>
    </rPh>
    <phoneticPr fontId="2"/>
  </si>
  <si>
    <t>26年度(2014)</t>
    <rPh sb="2" eb="3">
      <t>ネン</t>
    </rPh>
    <rPh sb="3" eb="4">
      <t>ド</t>
    </rPh>
    <phoneticPr fontId="2"/>
  </si>
  <si>
    <t>27年度(2015)</t>
    <rPh sb="2" eb="3">
      <t>ネン</t>
    </rPh>
    <rPh sb="3" eb="4">
      <t>ド</t>
    </rPh>
    <phoneticPr fontId="2"/>
  </si>
  <si>
    <t>28年度(2016)</t>
    <rPh sb="2" eb="3">
      <t>ネン</t>
    </rPh>
    <rPh sb="3" eb="4">
      <t>ド</t>
    </rPh>
    <phoneticPr fontId="2"/>
  </si>
  <si>
    <t>(2)電力</t>
    <rPh sb="3" eb="5">
      <t>デンリョク</t>
    </rPh>
    <phoneticPr fontId="2"/>
  </si>
  <si>
    <t>*特定規模需要とは、特別高圧(標準電圧20,000ボルト以上)で供給する需要と高圧(標準 電圧6,000ボルト)</t>
    <rPh sb="1" eb="3">
      <t>トクテイ</t>
    </rPh>
    <rPh sb="3" eb="5">
      <t>キボ</t>
    </rPh>
    <rPh sb="5" eb="7">
      <t>ジュヨウ</t>
    </rPh>
    <phoneticPr fontId="2"/>
  </si>
  <si>
    <t>(人)</t>
    <rPh sb="1" eb="2">
      <t>ニン</t>
    </rPh>
    <phoneticPr fontId="2"/>
  </si>
  <si>
    <t>(戸)</t>
    <rPh sb="1" eb="2">
      <t>コ</t>
    </rPh>
    <phoneticPr fontId="2"/>
  </si>
  <si>
    <t>(千㎥)</t>
    <rPh sb="1" eb="2">
      <t>セン</t>
    </rPh>
    <phoneticPr fontId="2"/>
  </si>
  <si>
    <t>(㎥)</t>
  </si>
  <si>
    <t>(ℓ)</t>
  </si>
  <si>
    <t>処理区域面積
(ha)</t>
    <rPh sb="0" eb="2">
      <t>ショリ</t>
    </rPh>
    <rPh sb="2" eb="4">
      <t>クイキ</t>
    </rPh>
    <rPh sb="4" eb="6">
      <t>メンセキ</t>
    </rPh>
    <phoneticPr fontId="2"/>
  </si>
  <si>
    <t>処理区域内人口
(人)</t>
    <rPh sb="0" eb="2">
      <t>ショリ</t>
    </rPh>
    <rPh sb="2" eb="4">
      <t>クイキ</t>
    </rPh>
    <rPh sb="4" eb="5">
      <t>ナイ</t>
    </rPh>
    <rPh sb="5" eb="7">
      <t>ジンコウ</t>
    </rPh>
    <phoneticPr fontId="2"/>
  </si>
  <si>
    <t>処理区域内戸数
(戸)</t>
    <rPh sb="0" eb="2">
      <t>ショリ</t>
    </rPh>
    <rPh sb="2" eb="4">
      <t>クイキ</t>
    </rPh>
    <rPh sb="4" eb="5">
      <t>ナイ</t>
    </rPh>
    <rPh sb="5" eb="7">
      <t>コスウ</t>
    </rPh>
    <phoneticPr fontId="2"/>
  </si>
  <si>
    <t>戸数
(戸)</t>
    <rPh sb="0" eb="1">
      <t>ト</t>
    </rPh>
    <rPh sb="1" eb="2">
      <t>カズ</t>
    </rPh>
    <phoneticPr fontId="2"/>
  </si>
  <si>
    <t>水洗化率
(％)</t>
    <rPh sb="0" eb="2">
      <t>スイセン</t>
    </rPh>
    <rPh sb="2" eb="3">
      <t>カ</t>
    </rPh>
    <rPh sb="3" eb="4">
      <t>リツ</t>
    </rPh>
    <phoneticPr fontId="2"/>
  </si>
  <si>
    <t>年間給水量(有収水量)
 (千㎥)</t>
    <rPh sb="0" eb="2">
      <t>ネンカン</t>
    </rPh>
    <rPh sb="2" eb="4">
      <t>キュウスイ</t>
    </rPh>
    <rPh sb="4" eb="5">
      <t>リョウ</t>
    </rPh>
    <phoneticPr fontId="2"/>
  </si>
  <si>
    <t>１　日　　　　平　均</t>
    <rPh sb="2" eb="3">
      <t>ニチ</t>
    </rPh>
    <rPh sb="7" eb="8">
      <t>ヘイ</t>
    </rPh>
    <rPh sb="9" eb="10">
      <t>キン</t>
    </rPh>
    <phoneticPr fontId="2"/>
  </si>
  <si>
    <t>１　日</t>
    <rPh sb="2" eb="3">
      <t>ヒ</t>
    </rPh>
    <phoneticPr fontId="2"/>
  </si>
  <si>
    <t>１　人</t>
    <rPh sb="2" eb="3">
      <t>ヒト</t>
    </rPh>
    <phoneticPr fontId="2"/>
  </si>
  <si>
    <t xml:space="preserve"> 常住地による就業者数</t>
    <rPh sb="1" eb="2">
      <t>ツネ</t>
    </rPh>
    <rPh sb="2" eb="3">
      <t>ジュウ</t>
    </rPh>
    <rPh sb="3" eb="4">
      <t>チ</t>
    </rPh>
    <rPh sb="7" eb="10">
      <t>シュウギョウシャ</t>
    </rPh>
    <rPh sb="10" eb="11">
      <t>スウ</t>
    </rPh>
    <phoneticPr fontId="2"/>
  </si>
  <si>
    <t>従業地・通学地による人口</t>
    <rPh sb="0" eb="2">
      <t>ジュウギョウ</t>
    </rPh>
    <rPh sb="2" eb="3">
      <t>チ</t>
    </rPh>
    <rPh sb="4" eb="6">
      <t>ツウガク</t>
    </rPh>
    <rPh sb="6" eb="7">
      <t>チ</t>
    </rPh>
    <rPh sb="10" eb="12">
      <t>ジンコウ</t>
    </rPh>
    <phoneticPr fontId="2"/>
  </si>
  <si>
    <t>紙本墨書</t>
    <rPh sb="0" eb="2">
      <t>カミモト</t>
    </rPh>
    <rPh sb="2" eb="3">
      <t>スミ</t>
    </rPh>
    <rPh sb="3" eb="4">
      <t>ショ</t>
    </rPh>
    <phoneticPr fontId="4"/>
  </si>
  <si>
    <t>渡辺家三文裏銭文由緒記　附　銀銭</t>
    <rPh sb="0" eb="3">
      <t>ワタナベケ</t>
    </rPh>
    <rPh sb="3" eb="5">
      <t>サンモン</t>
    </rPh>
    <rPh sb="5" eb="6">
      <t>ウラ</t>
    </rPh>
    <rPh sb="6" eb="7">
      <t>ゼニ</t>
    </rPh>
    <rPh sb="7" eb="8">
      <t>ブン</t>
    </rPh>
    <rPh sb="8" eb="10">
      <t>ユイショ</t>
    </rPh>
    <rPh sb="10" eb="11">
      <t>キ</t>
    </rPh>
    <rPh sb="12" eb="13">
      <t>フ</t>
    </rPh>
    <rPh sb="14" eb="15">
      <t>ギン</t>
    </rPh>
    <rPh sb="15" eb="16">
      <t>ゼニ</t>
    </rPh>
    <phoneticPr fontId="2"/>
  </si>
  <si>
    <t xml:space="preserve"> *国民年金における老齢給付とは新法の老齢基礎年金並びに旧法拠出性年金の老齢</t>
    <rPh sb="2" eb="4">
      <t>コクミン</t>
    </rPh>
    <rPh sb="4" eb="6">
      <t>ネンキン</t>
    </rPh>
    <rPh sb="10" eb="12">
      <t>ロウレイ</t>
    </rPh>
    <rPh sb="12" eb="14">
      <t>キュウフ</t>
    </rPh>
    <rPh sb="16" eb="18">
      <t>シンポウ</t>
    </rPh>
    <rPh sb="19" eb="21">
      <t>ロウレイ</t>
    </rPh>
    <rPh sb="21" eb="23">
      <t>キソ</t>
    </rPh>
    <rPh sb="23" eb="25">
      <t>ネンキン</t>
    </rPh>
    <rPh sb="25" eb="26">
      <t>ナラ</t>
    </rPh>
    <rPh sb="28" eb="29">
      <t>キュウ</t>
    </rPh>
    <rPh sb="29" eb="30">
      <t>ホウ</t>
    </rPh>
    <rPh sb="30" eb="32">
      <t>キョシュツ</t>
    </rPh>
    <rPh sb="32" eb="33">
      <t>セイ</t>
    </rPh>
    <rPh sb="33" eb="35">
      <t>ネンキン</t>
    </rPh>
    <rPh sb="36" eb="38">
      <t>ロウレイ</t>
    </rPh>
    <phoneticPr fontId="2"/>
  </si>
  <si>
    <t>(平成29年4月1日)</t>
  </si>
  <si>
    <t>道路延長(ｍ)</t>
  </si>
  <si>
    <t>(各年１月１日現在)</t>
  </si>
  <si>
    <t>昭和63年(1988)</t>
    <rPh sb="0" eb="2">
      <t>ショウワ</t>
    </rPh>
    <rPh sb="4" eb="5">
      <t>ネン</t>
    </rPh>
    <phoneticPr fontId="2"/>
  </si>
  <si>
    <t>平成 5年(1993)</t>
    <rPh sb="0" eb="2">
      <t>ヘイセイ</t>
    </rPh>
    <rPh sb="4" eb="5">
      <t>ネン</t>
    </rPh>
    <phoneticPr fontId="2"/>
  </si>
  <si>
    <t>　　10年(1998)</t>
    <rPh sb="4" eb="5">
      <t>ネン</t>
    </rPh>
    <phoneticPr fontId="2"/>
  </si>
  <si>
    <t>　　15年(2003)</t>
    <rPh sb="4" eb="5">
      <t>ネン</t>
    </rPh>
    <phoneticPr fontId="2"/>
  </si>
  <si>
    <t>　　20年(2008)</t>
    <rPh sb="4" eb="5">
      <t>ネン</t>
    </rPh>
    <phoneticPr fontId="2"/>
  </si>
  <si>
    <t>　　25年(2013)</t>
  </si>
  <si>
    <t>(各年度3月31日現在)</t>
  </si>
  <si>
    <t>店舗(併用住宅を含む)</t>
    <rPh sb="0" eb="2">
      <t>テンポ</t>
    </rPh>
    <rPh sb="3" eb="5">
      <t>ヘイヨウ</t>
    </rPh>
    <rPh sb="5" eb="7">
      <t>ジュウタク</t>
    </rPh>
    <rPh sb="8" eb="9">
      <t>フク</t>
    </rPh>
    <phoneticPr fontId="2"/>
  </si>
  <si>
    <t>*旧黒羽町、旧湯津上村の一部の物件(木造の住宅等)については、確認申請が不要であるため件数に含みません。</t>
    <rPh sb="43" eb="45">
      <t>ケンスウ</t>
    </rPh>
    <rPh sb="46" eb="47">
      <t>フク</t>
    </rPh>
    <phoneticPr fontId="3"/>
  </si>
  <si>
    <t>(平成25年10月1日)</t>
  </si>
  <si>
    <t>(各年4月1日現在)</t>
  </si>
  <si>
    <t>平成25年
(2013)</t>
    <rPh sb="0" eb="2">
      <t>ヘイセイ</t>
    </rPh>
    <rPh sb="4" eb="5">
      <t>ネン</t>
    </rPh>
    <phoneticPr fontId="2"/>
  </si>
  <si>
    <t>　　26年
(2014)</t>
    <rPh sb="4" eb="5">
      <t>ネン</t>
    </rPh>
    <phoneticPr fontId="2"/>
  </si>
  <si>
    <t>　　27年
(2015)</t>
    <rPh sb="4" eb="5">
      <t>ネン</t>
    </rPh>
    <phoneticPr fontId="2"/>
  </si>
  <si>
    <t>　　28年
(2016)</t>
    <rPh sb="4" eb="5">
      <t>ネン</t>
    </rPh>
    <phoneticPr fontId="2"/>
  </si>
  <si>
    <t>　　29年
(2017)</t>
    <rPh sb="4" eb="5">
      <t>ネン</t>
    </rPh>
    <phoneticPr fontId="2"/>
  </si>
  <si>
    <t>道路
舗装率
(％)</t>
  </si>
  <si>
    <t>(単位：ｍ)</t>
    <rPh sb="1" eb="3">
      <t>タンイ</t>
    </rPh>
    <phoneticPr fontId="2"/>
  </si>
  <si>
    <t>-</t>
    <phoneticPr fontId="2"/>
  </si>
  <si>
    <t>　　26年度(2014)</t>
  </si>
  <si>
    <t>　　27年度(2015)</t>
  </si>
  <si>
    <t>　　28年度(2016)</t>
  </si>
  <si>
    <t>　　25年度(2013)</t>
  </si>
  <si>
    <t>26年度(2014)</t>
  </si>
  <si>
    <t>被保険者数
(受給者数)</t>
    <rPh sb="0" eb="4">
      <t>ヒホケンジャ</t>
    </rPh>
    <rPh sb="4" eb="5">
      <t>スウ</t>
    </rPh>
    <rPh sb="7" eb="10">
      <t>ジュキュウシャ</t>
    </rPh>
    <rPh sb="10" eb="11">
      <t>スウ</t>
    </rPh>
    <phoneticPr fontId="2"/>
  </si>
  <si>
    <t>支払医療費
(１人当たり)</t>
    <rPh sb="0" eb="2">
      <t>シハライ</t>
    </rPh>
    <rPh sb="2" eb="5">
      <t>イリョウヒ</t>
    </rPh>
    <phoneticPr fontId="2"/>
  </si>
  <si>
    <t>※被保険者数(受給者数)は、月平均。</t>
    <rPh sb="1" eb="5">
      <t>ヒホケンシャ</t>
    </rPh>
    <rPh sb="5" eb="6">
      <t>スウ</t>
    </rPh>
    <rPh sb="7" eb="10">
      <t>ジュキュウシャ</t>
    </rPh>
    <rPh sb="10" eb="11">
      <t>スウ</t>
    </rPh>
    <rPh sb="14" eb="15">
      <t>ツキ</t>
    </rPh>
    <rPh sb="15" eb="17">
      <t>ヘイキン</t>
    </rPh>
    <phoneticPr fontId="2"/>
  </si>
  <si>
    <t>世帯数
(延)</t>
    <rPh sb="0" eb="3">
      <t>セタイスウ</t>
    </rPh>
    <rPh sb="5" eb="6">
      <t>ノ</t>
    </rPh>
    <phoneticPr fontId="2"/>
  </si>
  <si>
    <t>計
(延)</t>
    <rPh sb="0" eb="1">
      <t>ケイ</t>
    </rPh>
    <rPh sb="3" eb="4">
      <t>ノ</t>
    </rPh>
    <phoneticPr fontId="2"/>
  </si>
  <si>
    <t>(各年4月1日現在)</t>
    <rPh sb="1" eb="2">
      <t>カク</t>
    </rPh>
    <phoneticPr fontId="2"/>
  </si>
  <si>
    <t>保育士等数
(園長除く)</t>
    <rPh sb="0" eb="3">
      <t>ホイクシ</t>
    </rPh>
    <rPh sb="3" eb="4">
      <t>トウ</t>
    </rPh>
    <rPh sb="4" eb="5">
      <t>スウ</t>
    </rPh>
    <rPh sb="7" eb="9">
      <t>エンチョウ</t>
    </rPh>
    <rPh sb="9" eb="10">
      <t>ノゾ</t>
    </rPh>
    <phoneticPr fontId="2"/>
  </si>
  <si>
    <t>入所児童数
(2・3号)</t>
    <rPh sb="0" eb="2">
      <t>ニュウショ</t>
    </rPh>
    <rPh sb="2" eb="4">
      <t>ジドウ</t>
    </rPh>
    <rPh sb="4" eb="5">
      <t>スウ</t>
    </rPh>
    <rPh sb="10" eb="11">
      <t>ゴウ</t>
    </rPh>
    <phoneticPr fontId="2"/>
  </si>
  <si>
    <t>15(28)</t>
  </si>
  <si>
    <t>14(27)</t>
  </si>
  <si>
    <t>14(29)</t>
  </si>
  <si>
    <t>15(30)</t>
  </si>
  <si>
    <t>＊(　　)書きは、コース</t>
    <rPh sb="5" eb="6">
      <t>カ</t>
    </rPh>
    <phoneticPr fontId="2"/>
  </si>
  <si>
    <t>　　平成24年度(2012)</t>
    <rPh sb="2" eb="4">
      <t>ヘイセイ</t>
    </rPh>
    <rPh sb="6" eb="8">
      <t>ネンド</t>
    </rPh>
    <phoneticPr fontId="2"/>
  </si>
  <si>
    <t>単位：人</t>
    <rPh sb="0" eb="2">
      <t>タンイ</t>
    </rPh>
    <rPh sb="3" eb="4">
      <t>ヒト</t>
    </rPh>
    <phoneticPr fontId="2"/>
  </si>
  <si>
    <t>平成23年(2011)</t>
  </si>
  <si>
    <t>　　24年(2012)</t>
  </si>
  <si>
    <t>　26年(2014)</t>
  </si>
  <si>
    <t>5　特定(基本)健康診査の推移</t>
  </si>
  <si>
    <t xml:space="preserve">    24年(2012)</t>
  </si>
  <si>
    <t xml:space="preserve">  　28年度(2016)</t>
  </si>
  <si>
    <t>(各年12月31日)</t>
  </si>
  <si>
    <t>*隔年実施(届出数)</t>
    <rPh sb="1" eb="3">
      <t>カクネン</t>
    </rPh>
    <rPh sb="3" eb="5">
      <t>ジッシ</t>
    </rPh>
    <rPh sb="6" eb="8">
      <t>トドケデ</t>
    </rPh>
    <rPh sb="8" eb="9">
      <t>カズ</t>
    </rPh>
    <phoneticPr fontId="2"/>
  </si>
  <si>
    <t>(３種混合)</t>
    <rPh sb="2" eb="3">
      <t>シュ</t>
    </rPh>
    <rPh sb="3" eb="5">
      <t>コンゴウ</t>
    </rPh>
    <phoneticPr fontId="2"/>
  </si>
  <si>
    <t>(４種混合)</t>
    <rPh sb="2" eb="3">
      <t>シュ</t>
    </rPh>
    <rPh sb="3" eb="5">
      <t>コンゴウ</t>
    </rPh>
    <phoneticPr fontId="2"/>
  </si>
  <si>
    <t>(２種混合)</t>
    <rPh sb="2" eb="3">
      <t>シュ</t>
    </rPh>
    <rPh sb="3" eb="5">
      <t>コンゴウ</t>
    </rPh>
    <phoneticPr fontId="2"/>
  </si>
  <si>
    <t>(ロタリックス)</t>
  </si>
  <si>
    <t>(ロタテック)</t>
  </si>
  <si>
    <t>(麻しん風しん)</t>
    <rPh sb="1" eb="2">
      <t>マ</t>
    </rPh>
    <rPh sb="4" eb="5">
      <t>フウ</t>
    </rPh>
    <phoneticPr fontId="2"/>
  </si>
  <si>
    <t>(風しん)</t>
    <rPh sb="1" eb="2">
      <t>フウ</t>
    </rPh>
    <phoneticPr fontId="2"/>
  </si>
  <si>
    <t>(補助的追加接種)</t>
    <rPh sb="1" eb="4">
      <t>ホジョテキ</t>
    </rPh>
    <rPh sb="4" eb="6">
      <t>ツイカ</t>
    </rPh>
    <rPh sb="6" eb="8">
      <t>セッシュ</t>
    </rPh>
    <phoneticPr fontId="2"/>
  </si>
  <si>
    <t>7　死因(五大死因)別死亡者数の推移</t>
    <rPh sb="2" eb="4">
      <t>シイン</t>
    </rPh>
    <rPh sb="5" eb="6">
      <t>ゴ</t>
    </rPh>
    <rPh sb="6" eb="7">
      <t>ダイ</t>
    </rPh>
    <rPh sb="7" eb="9">
      <t>シイン</t>
    </rPh>
    <rPh sb="10" eb="11">
      <t>ベツ</t>
    </rPh>
    <rPh sb="11" eb="13">
      <t>シボウ</t>
    </rPh>
    <rPh sb="13" eb="14">
      <t>シャ</t>
    </rPh>
    <rPh sb="14" eb="15">
      <t>スウ</t>
    </rPh>
    <rPh sb="16" eb="18">
      <t>スイイ</t>
    </rPh>
    <phoneticPr fontId="2"/>
  </si>
  <si>
    <t>(各年1月から12月まで)</t>
    <rPh sb="1" eb="3">
      <t>カクネン</t>
    </rPh>
    <rPh sb="4" eb="5">
      <t>ツキ</t>
    </rPh>
    <rPh sb="9" eb="10">
      <t>ツキ</t>
    </rPh>
    <phoneticPr fontId="2"/>
  </si>
  <si>
    <t>可燃物(焼却処理)</t>
    <rPh sb="0" eb="3">
      <t>カネンブツ</t>
    </rPh>
    <rPh sb="4" eb="6">
      <t>ショウキャク</t>
    </rPh>
    <rPh sb="6" eb="8">
      <t>ショリ</t>
    </rPh>
    <phoneticPr fontId="2"/>
  </si>
  <si>
    <t>資源物等(焼却処理以外)</t>
    <rPh sb="0" eb="2">
      <t>シゲン</t>
    </rPh>
    <rPh sb="2" eb="3">
      <t>ブツ</t>
    </rPh>
    <rPh sb="3" eb="4">
      <t>トウ</t>
    </rPh>
    <rPh sb="5" eb="7">
      <t>ショウキャク</t>
    </rPh>
    <rPh sb="7" eb="9">
      <t>ショリ</t>
    </rPh>
    <rPh sb="9" eb="11">
      <t>イガイ</t>
    </rPh>
    <phoneticPr fontId="2"/>
  </si>
  <si>
    <t>(焼却残渣等)</t>
    <rPh sb="1" eb="3">
      <t>ショウキャク</t>
    </rPh>
    <rPh sb="3" eb="4">
      <t>ザン</t>
    </rPh>
    <rPh sb="4" eb="5">
      <t>サ</t>
    </rPh>
    <rPh sb="5" eb="6">
      <t>トウ</t>
    </rPh>
    <phoneticPr fontId="2"/>
  </si>
  <si>
    <t xml:space="preserve">     26年(2014)</t>
  </si>
  <si>
    <t xml:space="preserve">     27年(2015)</t>
  </si>
  <si>
    <t xml:space="preserve">     28年(2016)</t>
  </si>
  <si>
    <t xml:space="preserve">     29年(2017)</t>
  </si>
  <si>
    <t>平成28年(2016)</t>
  </si>
  <si>
    <t>勝城一二(勝城蒼鳳)</t>
    <rPh sb="0" eb="2">
      <t>カツシロ</t>
    </rPh>
    <rPh sb="2" eb="3">
      <t>イチ</t>
    </rPh>
    <rPh sb="3" eb="4">
      <t>ニ</t>
    </rPh>
    <phoneticPr fontId="4"/>
  </si>
  <si>
    <t>境内)</t>
  </si>
  <si>
    <t>御霊屋・庫裡・鐘楼)</t>
  </si>
  <si>
    <t>平成27年度
(2015)</t>
  </si>
  <si>
    <t>(各年5月1日現在)</t>
  </si>
  <si>
    <t>(平成29年5月1日現在)</t>
  </si>
  <si>
    <t>専修学校
(高等課程)
進学者</t>
    <rPh sb="0" eb="2">
      <t>センシュウ</t>
    </rPh>
    <rPh sb="2" eb="4">
      <t>ガッコウ</t>
    </rPh>
    <rPh sb="6" eb="8">
      <t>コウトウ</t>
    </rPh>
    <rPh sb="8" eb="10">
      <t>カテイ</t>
    </rPh>
    <rPh sb="12" eb="15">
      <t>シンガクシャ</t>
    </rPh>
    <phoneticPr fontId="2"/>
  </si>
  <si>
    <t>専修学校
(専門課程)
進学者</t>
    <rPh sb="0" eb="2">
      <t>センシュウ</t>
    </rPh>
    <rPh sb="2" eb="4">
      <t>ガッコウ</t>
    </rPh>
    <rPh sb="6" eb="8">
      <t>センモン</t>
    </rPh>
    <rPh sb="8" eb="10">
      <t>カテイ</t>
    </rPh>
    <rPh sb="12" eb="15">
      <t>シンガクシャ</t>
    </rPh>
    <phoneticPr fontId="2"/>
  </si>
  <si>
    <t>専修学校
(一般課程)
等進学者</t>
    <rPh sb="0" eb="2">
      <t>センシュウ</t>
    </rPh>
    <rPh sb="2" eb="4">
      <t>ガッコウ</t>
    </rPh>
    <rPh sb="6" eb="8">
      <t>イッパン</t>
    </rPh>
    <rPh sb="8" eb="10">
      <t>カテイ</t>
    </rPh>
    <rPh sb="12" eb="13">
      <t>トウ</t>
    </rPh>
    <rPh sb="13" eb="16">
      <t>シンガクシャ</t>
    </rPh>
    <phoneticPr fontId="2"/>
  </si>
  <si>
    <t>(１)専門課程</t>
    <rPh sb="3" eb="5">
      <t>センモン</t>
    </rPh>
    <rPh sb="5" eb="7">
      <t>カテイ</t>
    </rPh>
    <phoneticPr fontId="2"/>
  </si>
  <si>
    <t>*職員は(2)高等課程と兼務。</t>
    <rPh sb="1" eb="3">
      <t>ショクイン</t>
    </rPh>
    <rPh sb="7" eb="9">
      <t>コウトウ</t>
    </rPh>
    <rPh sb="9" eb="11">
      <t>カテイ</t>
    </rPh>
    <rPh sb="12" eb="14">
      <t>ケンム</t>
    </rPh>
    <phoneticPr fontId="2"/>
  </si>
  <si>
    <t>(２)高等課程</t>
    <rPh sb="3" eb="5">
      <t>コウトウ</t>
    </rPh>
    <rPh sb="5" eb="7">
      <t>カテイ</t>
    </rPh>
    <phoneticPr fontId="2"/>
  </si>
  <si>
    <t>図書購入費(千円)</t>
    <rPh sb="0" eb="2">
      <t>トショ</t>
    </rPh>
    <rPh sb="2" eb="4">
      <t>コウニュウ</t>
    </rPh>
    <rPh sb="4" eb="5">
      <t>ヒ</t>
    </rPh>
    <rPh sb="6" eb="8">
      <t>センエン</t>
    </rPh>
    <phoneticPr fontId="2"/>
  </si>
  <si>
    <t>(１)国指定等</t>
  </si>
  <si>
    <t>(１)国指定等</t>
    <rPh sb="3" eb="4">
      <t>クニ</t>
    </rPh>
    <rPh sb="4" eb="6">
      <t>シテイ</t>
    </rPh>
    <rPh sb="6" eb="7">
      <t>トウ</t>
    </rPh>
    <phoneticPr fontId="2"/>
  </si>
  <si>
    <t>(２)県、市指定</t>
    <rPh sb="3" eb="4">
      <t>ケン</t>
    </rPh>
    <rPh sb="5" eb="6">
      <t>シ</t>
    </rPh>
    <rPh sb="6" eb="8">
      <t>シテイ</t>
    </rPh>
    <phoneticPr fontId="2"/>
  </si>
  <si>
    <t>(平成29年4月1日現在)</t>
  </si>
  <si>
    <t>重要文化財(建造物)</t>
    <rPh sb="0" eb="2">
      <t>ジュウヨウ</t>
    </rPh>
    <rPh sb="2" eb="5">
      <t>ブンカザイ</t>
    </rPh>
    <rPh sb="6" eb="9">
      <t>ケンゾウブツ</t>
    </rPh>
    <phoneticPr fontId="4"/>
  </si>
  <si>
    <t>那須神社本殿・楼門附銅棟札(本殿附)</t>
  </si>
  <si>
    <t>重要文化財(絵画)</t>
    <rPh sb="0" eb="2">
      <t>ジュウヨウ</t>
    </rPh>
    <rPh sb="2" eb="5">
      <t>ブンカザイ</t>
    </rPh>
    <rPh sb="6" eb="8">
      <t>カイガ</t>
    </rPh>
    <phoneticPr fontId="4"/>
  </si>
  <si>
    <t>重要文化財(彫刻)</t>
    <rPh sb="0" eb="2">
      <t>ジュウヨウ</t>
    </rPh>
    <rPh sb="2" eb="5">
      <t>ブンカザイ</t>
    </rPh>
    <rPh sb="6" eb="8">
      <t>チョウコク</t>
    </rPh>
    <phoneticPr fontId="4"/>
  </si>
  <si>
    <t>おくのほそ道の風景地八幡宮(那須神社</t>
  </si>
  <si>
    <t>登録有形文化財(建造物)</t>
    <rPh sb="0" eb="2">
      <t>トウロク</t>
    </rPh>
    <rPh sb="2" eb="4">
      <t>ユウケイ</t>
    </rPh>
    <rPh sb="4" eb="7">
      <t>ブンカザイ</t>
    </rPh>
    <rPh sb="8" eb="11">
      <t>ケンゾウブツ</t>
    </rPh>
    <phoneticPr fontId="4"/>
  </si>
  <si>
    <t>足利銀行黒羽支店(旧黒羽銀行)</t>
    <rPh sb="0" eb="2">
      <t>アシカガ</t>
    </rPh>
    <rPh sb="2" eb="4">
      <t>ギンコウ</t>
    </rPh>
    <rPh sb="4" eb="6">
      <t>クロバネ</t>
    </rPh>
    <rPh sb="6" eb="8">
      <t>シテン</t>
    </rPh>
    <rPh sb="9" eb="10">
      <t>キュウ</t>
    </rPh>
    <rPh sb="10" eb="12">
      <t>クロバネ</t>
    </rPh>
    <rPh sb="12" eb="14">
      <t>ギンコウ</t>
    </rPh>
    <phoneticPr fontId="4"/>
  </si>
  <si>
    <t>認定重要美術品(工芸品)</t>
    <rPh sb="0" eb="2">
      <t>ニンテイ</t>
    </rPh>
    <rPh sb="2" eb="4">
      <t>ジュウヨウ</t>
    </rPh>
    <rPh sb="4" eb="6">
      <t>ビジュツ</t>
    </rPh>
    <rPh sb="6" eb="7">
      <t>ヒン</t>
    </rPh>
    <rPh sb="8" eb="11">
      <t>コウゲイヒン</t>
    </rPh>
    <phoneticPr fontId="4"/>
  </si>
  <si>
    <t>認定重要美術品(書跡)</t>
    <rPh sb="0" eb="2">
      <t>ニンテイ</t>
    </rPh>
    <rPh sb="2" eb="4">
      <t>ジュウヨウ</t>
    </rPh>
    <rPh sb="4" eb="6">
      <t>ビジュツ</t>
    </rPh>
    <rPh sb="6" eb="7">
      <t>ヒン</t>
    </rPh>
    <rPh sb="8" eb="9">
      <t>ショ</t>
    </rPh>
    <rPh sb="9" eb="10">
      <t>アト</t>
    </rPh>
    <phoneticPr fontId="4"/>
  </si>
  <si>
    <t>(２)県指定</t>
  </si>
  <si>
    <t>有形文化財(絵画)</t>
    <rPh sb="0" eb="2">
      <t>ユウケイ</t>
    </rPh>
    <rPh sb="2" eb="5">
      <t>ブンカザイ</t>
    </rPh>
    <rPh sb="6" eb="8">
      <t>カイガ</t>
    </rPh>
    <phoneticPr fontId="4"/>
  </si>
  <si>
    <t>有形文化財(彫刻)</t>
    <rPh sb="0" eb="2">
      <t>ユウケイ</t>
    </rPh>
    <rPh sb="2" eb="5">
      <t>ブンカザイ</t>
    </rPh>
    <rPh sb="6" eb="8">
      <t>チョウコク</t>
    </rPh>
    <phoneticPr fontId="4"/>
  </si>
  <si>
    <t>木造　釈迦如来坐像(本尊)</t>
    <rPh sb="0" eb="2">
      <t>モクゾウ</t>
    </rPh>
    <rPh sb="3" eb="5">
      <t>シャカ</t>
    </rPh>
    <rPh sb="5" eb="7">
      <t>ニョライ</t>
    </rPh>
    <rPh sb="7" eb="9">
      <t>ザゾウ</t>
    </rPh>
    <rPh sb="10" eb="12">
      <t>ホンゾン</t>
    </rPh>
    <phoneticPr fontId="4"/>
  </si>
  <si>
    <t>(２)県指定 ・・・つづき</t>
  </si>
  <si>
    <t>有形文化財(工芸品)</t>
    <rPh sb="0" eb="2">
      <t>ユウケイ</t>
    </rPh>
    <rPh sb="2" eb="5">
      <t>ブンカザイ</t>
    </rPh>
    <rPh sb="6" eb="9">
      <t>コウゲイヒン</t>
    </rPh>
    <phoneticPr fontId="4"/>
  </si>
  <si>
    <t>銅製鰐口(文和)</t>
    <rPh sb="0" eb="1">
      <t>ドウ</t>
    </rPh>
    <rPh sb="1" eb="2">
      <t>セイ</t>
    </rPh>
    <rPh sb="2" eb="3">
      <t>ワニ</t>
    </rPh>
    <rPh sb="3" eb="4">
      <t>クチ</t>
    </rPh>
    <rPh sb="5" eb="6">
      <t>ブン</t>
    </rPh>
    <rPh sb="6" eb="7">
      <t>ワ</t>
    </rPh>
    <phoneticPr fontId="4"/>
  </si>
  <si>
    <t>銅製鰐口(天正)</t>
    <rPh sb="0" eb="1">
      <t>ドウ</t>
    </rPh>
    <rPh sb="1" eb="2">
      <t>セイ</t>
    </rPh>
    <rPh sb="2" eb="3">
      <t>ワニ</t>
    </rPh>
    <rPh sb="3" eb="4">
      <t>クチ</t>
    </rPh>
    <rPh sb="5" eb="7">
      <t>テンセイ</t>
    </rPh>
    <phoneticPr fontId="4"/>
  </si>
  <si>
    <t>半太刀拵(土屋信親作揃金具)</t>
  </si>
  <si>
    <t>短刀　銘　作陽幕下士細川正義(刻印)</t>
  </si>
  <si>
    <t>有形文化財(書跡)</t>
    <rPh sb="0" eb="2">
      <t>ユウケイ</t>
    </rPh>
    <rPh sb="2" eb="5">
      <t>ブンカザイ</t>
    </rPh>
    <rPh sb="6" eb="7">
      <t>ショ</t>
    </rPh>
    <rPh sb="7" eb="8">
      <t>アト</t>
    </rPh>
    <phoneticPr fontId="4"/>
  </si>
  <si>
    <t>有形文化財(建造物)</t>
    <rPh sb="0" eb="2">
      <t>ユウケイ</t>
    </rPh>
    <rPh sb="2" eb="5">
      <t>ブンカザイ</t>
    </rPh>
    <rPh sb="6" eb="9">
      <t>ケンゾウブツ</t>
    </rPh>
    <phoneticPr fontId="4"/>
  </si>
  <si>
    <t>大雄寺(総門・坐禅堂・廻廊・本堂・</t>
    <rPh sb="0" eb="1">
      <t>ダイ</t>
    </rPh>
    <rPh sb="1" eb="2">
      <t>ユウ</t>
    </rPh>
    <rPh sb="2" eb="3">
      <t>テラ</t>
    </rPh>
    <rPh sb="4" eb="6">
      <t>ソウモン</t>
    </rPh>
    <rPh sb="7" eb="8">
      <t>ザ</t>
    </rPh>
    <rPh sb="8" eb="10">
      <t>ゼンドウ</t>
    </rPh>
    <rPh sb="9" eb="10">
      <t>ドウ</t>
    </rPh>
    <rPh sb="11" eb="13">
      <t>カイロウ</t>
    </rPh>
    <rPh sb="14" eb="16">
      <t>ホンドウ</t>
    </rPh>
    <phoneticPr fontId="4"/>
  </si>
  <si>
    <t>糸魚生息地(田谷川)</t>
    <rPh sb="0" eb="1">
      <t>イト</t>
    </rPh>
    <rPh sb="1" eb="2">
      <t>ウオ</t>
    </rPh>
    <rPh sb="2" eb="5">
      <t>セイソクチ</t>
    </rPh>
    <rPh sb="6" eb="8">
      <t>タヤ</t>
    </rPh>
    <rPh sb="8" eb="9">
      <t>ガワ</t>
    </rPh>
    <phoneticPr fontId="4"/>
  </si>
  <si>
    <t>(３)市指定</t>
  </si>
  <si>
    <t>甲冑(紺糸威)</t>
    <rPh sb="0" eb="1">
      <t>カブト</t>
    </rPh>
    <rPh sb="1" eb="2">
      <t>カブト</t>
    </rPh>
    <rPh sb="3" eb="4">
      <t>コン</t>
    </rPh>
    <rPh sb="4" eb="5">
      <t>イト</t>
    </rPh>
    <rPh sb="5" eb="6">
      <t>イ</t>
    </rPh>
    <phoneticPr fontId="4"/>
  </si>
  <si>
    <t>甲冑(金箔押本小札縹糸威二枚胴具足)</t>
    <rPh sb="0" eb="1">
      <t>カブト</t>
    </rPh>
    <rPh sb="1" eb="2">
      <t>カブト</t>
    </rPh>
    <rPh sb="3" eb="5">
      <t>キンパク</t>
    </rPh>
    <rPh sb="5" eb="6">
      <t>オ</t>
    </rPh>
    <rPh sb="6" eb="7">
      <t>ホン</t>
    </rPh>
    <rPh sb="7" eb="8">
      <t>ショウ</t>
    </rPh>
    <rPh sb="8" eb="9">
      <t>フダ</t>
    </rPh>
    <rPh sb="10" eb="11">
      <t>イト</t>
    </rPh>
    <rPh sb="11" eb="12">
      <t>イ</t>
    </rPh>
    <rPh sb="12" eb="14">
      <t>ニマイ</t>
    </rPh>
    <rPh sb="14" eb="15">
      <t>ドウ</t>
    </rPh>
    <rPh sb="15" eb="17">
      <t>グソク</t>
    </rPh>
    <phoneticPr fontId="4"/>
  </si>
  <si>
    <t>毛織物(フェルト)</t>
    <rPh sb="0" eb="1">
      <t>ケ</t>
    </rPh>
    <rPh sb="1" eb="3">
      <t>オリモノ</t>
    </rPh>
    <phoneticPr fontId="4"/>
  </si>
  <si>
    <t>(３)市指定　・・・つづき</t>
  </si>
  <si>
    <t>有形文化財(典籍)</t>
    <rPh sb="0" eb="2">
      <t>ユウケイ</t>
    </rPh>
    <rPh sb="2" eb="5">
      <t>ブンカザイ</t>
    </rPh>
    <rPh sb="6" eb="8">
      <t>テンセキ</t>
    </rPh>
    <phoneticPr fontId="4"/>
  </si>
  <si>
    <t>有形文化財(古文書)</t>
    <rPh sb="0" eb="2">
      <t>ユウケイ</t>
    </rPh>
    <rPh sb="2" eb="5">
      <t>ブンカザイ</t>
    </rPh>
    <rPh sb="6" eb="9">
      <t>コモンジョ</t>
    </rPh>
    <phoneticPr fontId="4"/>
  </si>
  <si>
    <t>太政官辞令(黒羽藩知事)</t>
    <rPh sb="0" eb="2">
      <t>ダジョウ</t>
    </rPh>
    <rPh sb="2" eb="3">
      <t>カン</t>
    </rPh>
    <rPh sb="3" eb="5">
      <t>ジレイ</t>
    </rPh>
    <rPh sb="6" eb="8">
      <t>クロバネ</t>
    </rPh>
    <rPh sb="8" eb="9">
      <t>ハン</t>
    </rPh>
    <rPh sb="9" eb="11">
      <t>チジ</t>
    </rPh>
    <phoneticPr fontId="4"/>
  </si>
  <si>
    <t>有形文化財(考古資料)</t>
    <rPh sb="0" eb="2">
      <t>ユウケイ</t>
    </rPh>
    <rPh sb="2" eb="5">
      <t>ブンカザイ</t>
    </rPh>
    <rPh sb="6" eb="8">
      <t>コウコ</t>
    </rPh>
    <rPh sb="8" eb="10">
      <t>シリョウ</t>
    </rPh>
    <phoneticPr fontId="4"/>
  </si>
  <si>
    <t>川木谷遺跡遺物(表採) 土器 石器</t>
    <rPh sb="0" eb="1">
      <t>カワ</t>
    </rPh>
    <rPh sb="1" eb="2">
      <t>キ</t>
    </rPh>
    <rPh sb="2" eb="3">
      <t>タニ</t>
    </rPh>
    <rPh sb="3" eb="5">
      <t>イセキ</t>
    </rPh>
    <rPh sb="5" eb="7">
      <t>イブツ</t>
    </rPh>
    <rPh sb="8" eb="9">
      <t>オモテ</t>
    </rPh>
    <rPh sb="9" eb="10">
      <t>サイ</t>
    </rPh>
    <rPh sb="12" eb="14">
      <t>ドキ</t>
    </rPh>
    <rPh sb="15" eb="17">
      <t>セッキ</t>
    </rPh>
    <phoneticPr fontId="4"/>
  </si>
  <si>
    <t>有形文化財(歴史資料)</t>
    <rPh sb="0" eb="2">
      <t>ユウケイ</t>
    </rPh>
    <rPh sb="2" eb="5">
      <t>ブンカザイ</t>
    </rPh>
    <rPh sb="6" eb="8">
      <t>レキシ</t>
    </rPh>
    <rPh sb="8" eb="10">
      <t>シリョウ</t>
    </rPh>
    <phoneticPr fontId="4"/>
  </si>
  <si>
    <t>紙本著色　黒羽城郭(居館)の図</t>
    <rPh sb="0" eb="1">
      <t>カミ</t>
    </rPh>
    <rPh sb="1" eb="2">
      <t>ホン</t>
    </rPh>
    <rPh sb="2" eb="3">
      <t>チョ</t>
    </rPh>
    <rPh sb="3" eb="4">
      <t>イロ</t>
    </rPh>
    <rPh sb="5" eb="7">
      <t>クロバネ</t>
    </rPh>
    <rPh sb="7" eb="9">
      <t>ジョウカク</t>
    </rPh>
    <rPh sb="10" eb="12">
      <t>キョカン</t>
    </rPh>
    <rPh sb="14" eb="15">
      <t>ズ</t>
    </rPh>
    <phoneticPr fontId="4"/>
  </si>
  <si>
    <t>石灯篭(大田原神社)</t>
    <rPh sb="0" eb="3">
      <t>イシドウロウ</t>
    </rPh>
    <rPh sb="4" eb="7">
      <t>オオタワラ</t>
    </rPh>
    <rPh sb="7" eb="9">
      <t>ジンジャ</t>
    </rPh>
    <phoneticPr fontId="4"/>
  </si>
  <si>
    <t>永代々神楽(那須神社)</t>
    <rPh sb="0" eb="1">
      <t>エイ</t>
    </rPh>
    <rPh sb="1" eb="3">
      <t>ダイダイ</t>
    </rPh>
    <rPh sb="3" eb="5">
      <t>カグラ</t>
    </rPh>
    <rPh sb="6" eb="8">
      <t>ナス</t>
    </rPh>
    <rPh sb="8" eb="10">
      <t>ジンジャ</t>
    </rPh>
    <phoneticPr fontId="4"/>
  </si>
  <si>
    <t>縄文時代中期住居跡(平林真子遺跡)</t>
    <rPh sb="0" eb="2">
      <t>ジョウモン</t>
    </rPh>
    <rPh sb="2" eb="4">
      <t>ジダイ</t>
    </rPh>
    <rPh sb="4" eb="6">
      <t>チュウキ</t>
    </rPh>
    <rPh sb="6" eb="9">
      <t>ジュウキョアト</t>
    </rPh>
    <rPh sb="10" eb="12">
      <t>ヒラバヤシ</t>
    </rPh>
    <rPh sb="12" eb="14">
      <t>マコ</t>
    </rPh>
    <rPh sb="14" eb="16">
      <t>イセキ</t>
    </rPh>
    <phoneticPr fontId="4"/>
  </si>
  <si>
    <t>白旗城跡(本城山)</t>
    <rPh sb="0" eb="2">
      <t>シロハタ</t>
    </rPh>
    <rPh sb="2" eb="4">
      <t>シロアト</t>
    </rPh>
    <rPh sb="5" eb="6">
      <t>ホン</t>
    </rPh>
    <rPh sb="6" eb="8">
      <t>シロヤマ</t>
    </rPh>
    <phoneticPr fontId="4"/>
  </si>
  <si>
    <t>カヤ(高性寺)</t>
    <rPh sb="3" eb="4">
      <t>タカ</t>
    </rPh>
    <rPh sb="4" eb="5">
      <t>サガ</t>
    </rPh>
    <rPh sb="5" eb="6">
      <t>テラ</t>
    </rPh>
    <phoneticPr fontId="4"/>
  </si>
  <si>
    <t>両郷のハリキリ(センノキ)</t>
    <rPh sb="0" eb="2">
      <t>リョウゴウ</t>
    </rPh>
    <phoneticPr fontId="4"/>
  </si>
  <si>
    <t>陸上競技場(黒羽)</t>
    <rPh sb="0" eb="2">
      <t>リクジョウ</t>
    </rPh>
    <rPh sb="2" eb="5">
      <t>キョウギジョウ</t>
    </rPh>
    <rPh sb="6" eb="8">
      <t>クロバネ</t>
    </rPh>
    <phoneticPr fontId="2"/>
  </si>
  <si>
    <t>多目的運動広場
(黒羽)</t>
    <rPh sb="0" eb="3">
      <t>タモクテキ</t>
    </rPh>
    <rPh sb="3" eb="5">
      <t>ウンドウ</t>
    </rPh>
    <rPh sb="5" eb="7">
      <t>ヒロバ</t>
    </rPh>
    <rPh sb="9" eb="11">
      <t>クロバネ</t>
    </rPh>
    <phoneticPr fontId="2"/>
  </si>
  <si>
    <t>テニスコート
(黒羽)</t>
    <rPh sb="8" eb="10">
      <t>クロバネ</t>
    </rPh>
    <phoneticPr fontId="2"/>
  </si>
  <si>
    <t>相撲場(黒羽)</t>
    <rPh sb="0" eb="2">
      <t>スモウ</t>
    </rPh>
    <rPh sb="2" eb="3">
      <t>ジョウ</t>
    </rPh>
    <rPh sb="4" eb="6">
      <t>クロバネ</t>
    </rPh>
    <phoneticPr fontId="2"/>
  </si>
  <si>
    <t>(１)宿泊利用者の推移</t>
    <rPh sb="3" eb="5">
      <t>シュクハク</t>
    </rPh>
    <rPh sb="5" eb="8">
      <t>リヨウシャ</t>
    </rPh>
    <rPh sb="9" eb="11">
      <t>スイイ</t>
    </rPh>
    <phoneticPr fontId="2"/>
  </si>
  <si>
    <t>(２)宿泊利用者地区別状況の推移</t>
    <rPh sb="3" eb="5">
      <t>シュクハク</t>
    </rPh>
    <rPh sb="5" eb="7">
      <t>リヨウ</t>
    </rPh>
    <rPh sb="7" eb="8">
      <t>シャ</t>
    </rPh>
    <rPh sb="8" eb="10">
      <t>チク</t>
    </rPh>
    <rPh sb="10" eb="11">
      <t>ベツ</t>
    </rPh>
    <rPh sb="11" eb="13">
      <t>ジョウキョウ</t>
    </rPh>
    <rPh sb="14" eb="16">
      <t>スイイ</t>
    </rPh>
    <phoneticPr fontId="2"/>
  </si>
  <si>
    <t>(３)研修施設利用状況の推移</t>
  </si>
  <si>
    <t>(４)市内小中学校利用状況の推移</t>
  </si>
  <si>
    <t>　　26年(2015)</t>
  </si>
  <si>
    <t>　　27年(2016)</t>
  </si>
  <si>
    <t>　　28年(2017)</t>
  </si>
  <si>
    <t>　　29年(2018)</t>
  </si>
  <si>
    <t>１学年</t>
    <rPh sb="1" eb="3">
      <t>ガクネン</t>
    </rPh>
    <phoneticPr fontId="2"/>
  </si>
  <si>
    <t>全　　　　　日　　　　　制</t>
    <rPh sb="0" eb="1">
      <t>ゼン</t>
    </rPh>
    <rPh sb="6" eb="7">
      <t>ヒ</t>
    </rPh>
    <rPh sb="12" eb="13">
      <t>セイ</t>
    </rPh>
    <phoneticPr fontId="2"/>
  </si>
  <si>
    <t>定　　　　　　時　　　　　　制</t>
    <rPh sb="0" eb="1">
      <t>サダム</t>
    </rPh>
    <rPh sb="7" eb="8">
      <t>トキ</t>
    </rPh>
    <rPh sb="14" eb="15">
      <t>セイ</t>
    </rPh>
    <phoneticPr fontId="2"/>
  </si>
  <si>
    <t>教員数</t>
    <rPh sb="0" eb="2">
      <t>キョウイン</t>
    </rPh>
    <rPh sb="2" eb="3">
      <t>スウ</t>
    </rPh>
    <phoneticPr fontId="2"/>
  </si>
  <si>
    <t>職員数</t>
    <rPh sb="0" eb="3">
      <t>ショクインスウ</t>
    </rPh>
    <phoneticPr fontId="2"/>
  </si>
  <si>
    <t>生　　　徒　　　数</t>
    <rPh sb="0" eb="1">
      <t>ショウ</t>
    </rPh>
    <rPh sb="4" eb="5">
      <t>ト</t>
    </rPh>
    <rPh sb="8" eb="9">
      <t>カズ</t>
    </rPh>
    <phoneticPr fontId="2"/>
  </si>
  <si>
    <t>ＩＴ
医療事務学科</t>
    <rPh sb="3" eb="5">
      <t>イリョウ</t>
    </rPh>
    <rPh sb="5" eb="7">
      <t>ジム</t>
    </rPh>
    <rPh sb="7" eb="9">
      <t>ガッカ</t>
    </rPh>
    <phoneticPr fontId="2"/>
  </si>
  <si>
    <t>自動車
整備課</t>
    <rPh sb="0" eb="3">
      <t>ジドウシャ</t>
    </rPh>
    <rPh sb="4" eb="6">
      <t>セイビ</t>
    </rPh>
    <rPh sb="6" eb="7">
      <t>カ</t>
    </rPh>
    <phoneticPr fontId="2"/>
  </si>
  <si>
    <t>平成26年(2014)</t>
    <rPh sb="0" eb="2">
      <t>ヘイセイ</t>
    </rPh>
    <rPh sb="4" eb="5">
      <t>ネン</t>
    </rPh>
    <phoneticPr fontId="2"/>
  </si>
  <si>
    <t>平成28年(2016)</t>
    <rPh sb="0" eb="2">
      <t>ヘイセイ</t>
    </rPh>
    <rPh sb="4" eb="5">
      <t>ネン</t>
    </rPh>
    <phoneticPr fontId="2"/>
  </si>
  <si>
    <t>平成29年(2017)</t>
    <rPh sb="0" eb="2">
      <t>ヘイセイ</t>
    </rPh>
    <rPh sb="4" eb="5">
      <t>ネン</t>
    </rPh>
    <phoneticPr fontId="2"/>
  </si>
  <si>
    <t>単位：冊、枚、本</t>
    <rPh sb="0" eb="2">
      <t>タンイ</t>
    </rPh>
    <rPh sb="3" eb="4">
      <t>サツ</t>
    </rPh>
    <rPh sb="5" eb="6">
      <t>マイ</t>
    </rPh>
    <rPh sb="7" eb="8">
      <t>ホン</t>
    </rPh>
    <phoneticPr fontId="2"/>
  </si>
  <si>
    <t>単位：冊、点、人</t>
    <rPh sb="0" eb="2">
      <t>タンイ</t>
    </rPh>
    <rPh sb="3" eb="4">
      <t>サツ</t>
    </rPh>
    <rPh sb="5" eb="6">
      <t>テン</t>
    </rPh>
    <rPh sb="7" eb="8">
      <t>ニン</t>
    </rPh>
    <phoneticPr fontId="2"/>
  </si>
  <si>
    <t>-</t>
    <phoneticPr fontId="2"/>
  </si>
  <si>
    <t>-</t>
    <phoneticPr fontId="2"/>
  </si>
  <si>
    <t>-</t>
    <phoneticPr fontId="2"/>
  </si>
  <si>
    <t>昭和56年</t>
    <rPh sb="0" eb="2">
      <t>ショウワ</t>
    </rPh>
    <rPh sb="4" eb="5">
      <t>ネン</t>
    </rPh>
    <phoneticPr fontId="2"/>
  </si>
  <si>
    <t>～平成2年</t>
    <rPh sb="1" eb="3">
      <t>ヘイセイ</t>
    </rPh>
    <rPh sb="4" eb="5">
      <t>ネン</t>
    </rPh>
    <phoneticPr fontId="2"/>
  </si>
  <si>
    <t>平成3年</t>
    <rPh sb="0" eb="2">
      <t>ヘイセイ</t>
    </rPh>
    <rPh sb="3" eb="4">
      <t>ネン</t>
    </rPh>
    <phoneticPr fontId="2"/>
  </si>
  <si>
    <t>～7年</t>
    <rPh sb="2" eb="3">
      <t>ネン</t>
    </rPh>
    <phoneticPr fontId="2"/>
  </si>
  <si>
    <t>平成8年</t>
    <rPh sb="0" eb="2">
      <t>ヘイセイ</t>
    </rPh>
    <rPh sb="3" eb="4">
      <t>ネン</t>
    </rPh>
    <phoneticPr fontId="2"/>
  </si>
  <si>
    <t>～12年</t>
    <rPh sb="3" eb="4">
      <t>ネン</t>
    </rPh>
    <phoneticPr fontId="2"/>
  </si>
  <si>
    <t>平成13年</t>
    <rPh sb="0" eb="2">
      <t>ヘイセイ</t>
    </rPh>
    <rPh sb="4" eb="5">
      <t>ネン</t>
    </rPh>
    <phoneticPr fontId="2"/>
  </si>
  <si>
    <t>～17年</t>
    <rPh sb="3" eb="4">
      <t>ネン</t>
    </rPh>
    <phoneticPr fontId="2"/>
  </si>
  <si>
    <t>平成18年</t>
    <rPh sb="0" eb="2">
      <t>ヘイセイ</t>
    </rPh>
    <rPh sb="4" eb="5">
      <t>ネン</t>
    </rPh>
    <phoneticPr fontId="2"/>
  </si>
  <si>
    <t>～20年</t>
    <rPh sb="3" eb="4">
      <t>ネン</t>
    </rPh>
    <phoneticPr fontId="2"/>
  </si>
  <si>
    <t>平成23年</t>
    <rPh sb="0" eb="2">
      <t>ヘイセイ</t>
    </rPh>
    <rPh sb="4" eb="5">
      <t>ネン</t>
    </rPh>
    <phoneticPr fontId="2"/>
  </si>
  <si>
    <t>～25年9月</t>
    <rPh sb="3" eb="4">
      <t>ネン</t>
    </rPh>
    <rPh sb="5" eb="6">
      <t>ガツ</t>
    </rPh>
    <phoneticPr fontId="2"/>
  </si>
  <si>
    <t>平成25年度
(2013)</t>
    <rPh sb="0" eb="2">
      <t>ヘイセイ</t>
    </rPh>
    <rPh sb="4" eb="6">
      <t>ネンド</t>
    </rPh>
    <phoneticPr fontId="2"/>
  </si>
  <si>
    <t>平成26年度
(2014)</t>
    <rPh sb="0" eb="2">
      <t>ヘイセイ</t>
    </rPh>
    <rPh sb="4" eb="6">
      <t>ネンド</t>
    </rPh>
    <phoneticPr fontId="2"/>
  </si>
  <si>
    <t>単位：人、台</t>
    <phoneticPr fontId="2"/>
  </si>
  <si>
    <t>16( 8)</t>
  </si>
  <si>
    <t>9( 5)</t>
  </si>
  <si>
    <t>65( 6)</t>
  </si>
  <si>
    <t>68( 8)</t>
  </si>
  <si>
    <t>6( 3)</t>
  </si>
  <si>
    <t>81( 9)</t>
  </si>
  <si>
    <t>72( 6)</t>
  </si>
  <si>
    <t>15( 6)</t>
  </si>
  <si>
    <t>(１)地方裁判所</t>
    <rPh sb="3" eb="5">
      <t>チホウ</t>
    </rPh>
    <rPh sb="5" eb="8">
      <t>サイバンショ</t>
    </rPh>
    <phoneticPr fontId="2"/>
  </si>
  <si>
    <t>(２)簡易裁判所</t>
    <rPh sb="3" eb="5">
      <t>カンイ</t>
    </rPh>
    <rPh sb="5" eb="7">
      <t>サイバン</t>
    </rPh>
    <rPh sb="7" eb="8">
      <t>ショ</t>
    </rPh>
    <phoneticPr fontId="2"/>
  </si>
  <si>
    <t>*()は内数で、人事訴訟事件及び通常訴訟等事件の件数です。</t>
  </si>
  <si>
    <t>*大田原支局管轄内(大田原市、那須塩原市、矢板市、那須町、那珂川町)の数値。</t>
  </si>
  <si>
    <t xml:space="preserve">   29年(2017)</t>
  </si>
  <si>
    <t xml:space="preserve">    29年(2017)</t>
  </si>
  <si>
    <t>(各年1月～12月)</t>
    <rPh sb="4" eb="5">
      <t>ツキ</t>
    </rPh>
    <phoneticPr fontId="2"/>
  </si>
  <si>
    <t>放火
(疑い含む)</t>
    <rPh sb="4" eb="5">
      <t>ウタガ</t>
    </rPh>
    <rPh sb="6" eb="7">
      <t>フク</t>
    </rPh>
    <phoneticPr fontId="2"/>
  </si>
  <si>
    <t>(平成28年1月～平成28年12月)</t>
  </si>
  <si>
    <t>*大田原市に所在する消防署( 大田原消防署 ・ 黒羽分署 ・ 湯津上分署 )の数値で集計。</t>
  </si>
  <si>
    <t>*平成27年10月那須地区広域消防が設立、平成28年(2016)以降、車両名称の変更や配置換えに伴い台数が変更。</t>
    <rPh sb="1" eb="3">
      <t>ヘイセイ</t>
    </rPh>
    <rPh sb="5" eb="6">
      <t>ネン</t>
    </rPh>
    <rPh sb="8" eb="9">
      <t>ツキ</t>
    </rPh>
    <rPh sb="18" eb="20">
      <t>セツリツ</t>
    </rPh>
    <rPh sb="21" eb="23">
      <t>ヘイセイ</t>
    </rPh>
    <rPh sb="25" eb="26">
      <t>ネン</t>
    </rPh>
    <rPh sb="32" eb="34">
      <t>イコウ</t>
    </rPh>
    <rPh sb="35" eb="37">
      <t>シャリョウ</t>
    </rPh>
    <rPh sb="37" eb="39">
      <t>メイショウ</t>
    </rPh>
    <rPh sb="40" eb="42">
      <t>ヘンコウ</t>
    </rPh>
    <rPh sb="43" eb="45">
      <t>ハイチ</t>
    </rPh>
    <rPh sb="45" eb="46">
      <t>ガ</t>
    </rPh>
    <rPh sb="48" eb="49">
      <t>トモナ</t>
    </rPh>
    <rPh sb="50" eb="52">
      <t>ダイスウ</t>
    </rPh>
    <rPh sb="53" eb="55">
      <t>ヘンコウ</t>
    </rPh>
    <phoneticPr fontId="2"/>
  </si>
  <si>
    <t>(平成28年1月～平成28年12月)</t>
    <rPh sb="13" eb="14">
      <t>ネン</t>
    </rPh>
    <phoneticPr fontId="2"/>
  </si>
  <si>
    <t>車両相互(含自転車)</t>
    <rPh sb="0" eb="2">
      <t>シャリョウ</t>
    </rPh>
    <rPh sb="2" eb="4">
      <t>ソウゴ</t>
    </rPh>
    <rPh sb="5" eb="6">
      <t>フク</t>
    </rPh>
    <rPh sb="6" eb="9">
      <t>ジテンシャ</t>
    </rPh>
    <phoneticPr fontId="2"/>
  </si>
  <si>
    <t>13　車種別(第1当事者)交通事故発生状況の推移</t>
    <rPh sb="3" eb="6">
      <t>シャシュベツ</t>
    </rPh>
    <rPh sb="7" eb="8">
      <t>ダイ</t>
    </rPh>
    <rPh sb="9" eb="12">
      <t>トウジシャ</t>
    </rPh>
    <rPh sb="13" eb="15">
      <t>コウツウ</t>
    </rPh>
    <rPh sb="15" eb="17">
      <t>ジコ</t>
    </rPh>
    <rPh sb="17" eb="19">
      <t>ハッセイ</t>
    </rPh>
    <rPh sb="19" eb="21">
      <t>ジョウキョウ</t>
    </rPh>
    <rPh sb="22" eb="24">
      <t>スイイ</t>
    </rPh>
    <phoneticPr fontId="2"/>
  </si>
  <si>
    <t>火　　　災　　　件　　　数　　(件)</t>
    <rPh sb="0" eb="1">
      <t>ヒ</t>
    </rPh>
    <rPh sb="4" eb="5">
      <t>ワザワ</t>
    </rPh>
    <rPh sb="8" eb="9">
      <t>ケン</t>
    </rPh>
    <rPh sb="12" eb="13">
      <t>カズ</t>
    </rPh>
    <rPh sb="16" eb="17">
      <t>ケン</t>
    </rPh>
    <phoneticPr fontId="2"/>
  </si>
  <si>
    <t>死者(人)</t>
    <rPh sb="0" eb="1">
      <t>シ</t>
    </rPh>
    <rPh sb="1" eb="2">
      <t>シャ</t>
    </rPh>
    <rPh sb="3" eb="4">
      <t>ニン</t>
    </rPh>
    <phoneticPr fontId="2"/>
  </si>
  <si>
    <t>負傷者(人)</t>
    <rPh sb="0" eb="1">
      <t>フ</t>
    </rPh>
    <rPh sb="1" eb="2">
      <t>キズ</t>
    </rPh>
    <rPh sb="2" eb="3">
      <t>シャ</t>
    </rPh>
    <rPh sb="4" eb="5">
      <t>ニン</t>
    </rPh>
    <phoneticPr fontId="2"/>
  </si>
  <si>
    <t>り災世帯(世帯)</t>
    <rPh sb="1" eb="2">
      <t>サイ</t>
    </rPh>
    <rPh sb="2" eb="3">
      <t>ヨ</t>
    </rPh>
    <rPh sb="3" eb="4">
      <t>オビ</t>
    </rPh>
    <rPh sb="5" eb="7">
      <t>セタイ</t>
    </rPh>
    <phoneticPr fontId="2"/>
  </si>
  <si>
    <t>り災人員(人)</t>
    <rPh sb="1" eb="2">
      <t>サイ</t>
    </rPh>
    <rPh sb="2" eb="4">
      <t>ジンイン</t>
    </rPh>
    <rPh sb="5" eb="6">
      <t>ニン</t>
    </rPh>
    <phoneticPr fontId="2"/>
  </si>
  <si>
    <t>焼損棟数(棟)</t>
    <rPh sb="0" eb="1">
      <t>ヤキ</t>
    </rPh>
    <rPh sb="1" eb="2">
      <t>ソン</t>
    </rPh>
    <rPh sb="2" eb="3">
      <t>トウ</t>
    </rPh>
    <rPh sb="3" eb="4">
      <t>スウ</t>
    </rPh>
    <rPh sb="5" eb="6">
      <t>トウ</t>
    </rPh>
    <phoneticPr fontId="2"/>
  </si>
  <si>
    <t>損　害　見　積　額　(千円)</t>
    <rPh sb="0" eb="1">
      <t>ソン</t>
    </rPh>
    <rPh sb="2" eb="3">
      <t>ガイ</t>
    </rPh>
    <rPh sb="4" eb="5">
      <t>ミ</t>
    </rPh>
    <rPh sb="6" eb="7">
      <t>セキ</t>
    </rPh>
    <rPh sb="8" eb="9">
      <t>ガク</t>
    </rPh>
    <rPh sb="11" eb="13">
      <t>センエン</t>
    </rPh>
    <phoneticPr fontId="2"/>
  </si>
  <si>
    <t>(1)  個人</t>
  </si>
  <si>
    <t>(2)  法人</t>
  </si>
  <si>
    <t>(1)　純固定資産税</t>
  </si>
  <si>
    <t>(2)　交付金及び納付金</t>
  </si>
  <si>
    <t>(単位：千円)</t>
  </si>
  <si>
    <t>(単位：千円)</t>
    <rPh sb="1" eb="3">
      <t>タンイ</t>
    </rPh>
    <rPh sb="4" eb="6">
      <t>センエン</t>
    </rPh>
    <phoneticPr fontId="2"/>
  </si>
  <si>
    <t>(単位：㎥)</t>
  </si>
  <si>
    <t>(単位：千円、％)</t>
    <rPh sb="1" eb="3">
      <t>タンイ</t>
    </rPh>
    <rPh sb="4" eb="6">
      <t>センエン</t>
    </rPh>
    <phoneticPr fontId="2"/>
  </si>
  <si>
    <t>人口1人あたり
決算額(3月31日人口)</t>
    <rPh sb="0" eb="2">
      <t>ジンコウ</t>
    </rPh>
    <rPh sb="3" eb="4">
      <t>ヒト</t>
    </rPh>
    <rPh sb="8" eb="11">
      <t>ケッサンガク</t>
    </rPh>
    <rPh sb="13" eb="14">
      <t>ツキ</t>
    </rPh>
    <rPh sb="16" eb="17">
      <t>ヒ</t>
    </rPh>
    <rPh sb="17" eb="19">
      <t>ジンコウ</t>
    </rPh>
    <phoneticPr fontId="2"/>
  </si>
  <si>
    <t>歳入(円)</t>
    <rPh sb="0" eb="2">
      <t>サイニュウ</t>
    </rPh>
    <rPh sb="3" eb="4">
      <t>エン</t>
    </rPh>
    <phoneticPr fontId="2"/>
  </si>
  <si>
    <t>歳出(円)</t>
    <rPh sb="0" eb="2">
      <t>サイシュツ</t>
    </rPh>
    <rPh sb="3" eb="4">
      <t>エン</t>
    </rPh>
    <phoneticPr fontId="2"/>
  </si>
  <si>
    <t>8　申告所得種類別人員及び所得金額の推移(当初調定)</t>
    <rPh sb="2" eb="4">
      <t>シンコク</t>
    </rPh>
    <rPh sb="4" eb="6">
      <t>ショトク</t>
    </rPh>
    <rPh sb="6" eb="8">
      <t>シュルイ</t>
    </rPh>
    <rPh sb="8" eb="9">
      <t>ベツ</t>
    </rPh>
    <rPh sb="9" eb="11">
      <t>ジンイン</t>
    </rPh>
    <rPh sb="11" eb="12">
      <t>オヨ</t>
    </rPh>
    <rPh sb="13" eb="15">
      <t>ショトク</t>
    </rPh>
    <rPh sb="15" eb="17">
      <t>キンガク</t>
    </rPh>
    <rPh sb="18" eb="20">
      <t>スイイ</t>
    </rPh>
    <rPh sb="21" eb="23">
      <t>トウショ</t>
    </rPh>
    <rPh sb="23" eb="24">
      <t>チョウ</t>
    </rPh>
    <rPh sb="24" eb="25">
      <t>テイ</t>
    </rPh>
    <phoneticPr fontId="2"/>
  </si>
  <si>
    <t>各年度3月31日現在</t>
    <rPh sb="0" eb="3">
      <t>カクネンド</t>
    </rPh>
    <rPh sb="4" eb="5">
      <t>ガツ</t>
    </rPh>
    <rPh sb="7" eb="10">
      <t>ニチゲンザイ</t>
    </rPh>
    <phoneticPr fontId="2"/>
  </si>
  <si>
    <t>平成27年度</t>
    <rPh sb="0" eb="2">
      <t>ヘイセイ</t>
    </rPh>
    <rPh sb="4" eb="5">
      <t>ネン</t>
    </rPh>
    <rPh sb="5" eb="6">
      <t>ド</t>
    </rPh>
    <phoneticPr fontId="2"/>
  </si>
  <si>
    <t>平成28年度</t>
    <rPh sb="0" eb="2">
      <t>ヘイセイ</t>
    </rPh>
    <rPh sb="4" eb="5">
      <t>ネン</t>
    </rPh>
    <rPh sb="5" eb="6">
      <t>ド</t>
    </rPh>
    <phoneticPr fontId="2"/>
  </si>
  <si>
    <t>(平成30年1月1日現在)</t>
    <rPh sb="1" eb="3">
      <t>ヘイセイ</t>
    </rPh>
    <rPh sb="5" eb="6">
      <t>ネン</t>
    </rPh>
    <rPh sb="7" eb="8">
      <t>ガツ</t>
    </rPh>
    <rPh sb="9" eb="10">
      <t>ニチ</t>
    </rPh>
    <rPh sb="10" eb="12">
      <t>ゲンザイ</t>
    </rPh>
    <phoneticPr fontId="2"/>
  </si>
  <si>
    <t>(平成30年3月31日現在)</t>
    <rPh sb="1" eb="3">
      <t>ヘイセイ</t>
    </rPh>
    <rPh sb="5" eb="6">
      <t>ネン</t>
    </rPh>
    <rPh sb="7" eb="8">
      <t>ガツ</t>
    </rPh>
    <rPh sb="10" eb="11">
      <t>ニチ</t>
    </rPh>
    <rPh sb="11" eb="13">
      <t>ゲンザイ</t>
    </rPh>
    <phoneticPr fontId="2"/>
  </si>
  <si>
    <t>(各年9月定時登録現在)</t>
    <rPh sb="1" eb="3">
      <t>カクネン</t>
    </rPh>
    <rPh sb="4" eb="5">
      <t>ガツ</t>
    </rPh>
    <rPh sb="5" eb="7">
      <t>テイジ</t>
    </rPh>
    <rPh sb="7" eb="9">
      <t>トウロク</t>
    </rPh>
    <rPh sb="9" eb="11">
      <t>ゲンザイ</t>
    </rPh>
    <phoneticPr fontId="2"/>
  </si>
  <si>
    <t>25年(2013)</t>
  </si>
  <si>
    <t>26年(2014)</t>
  </si>
  <si>
    <t>27年(2015)</t>
  </si>
  <si>
    <t>28年(2016)</t>
  </si>
  <si>
    <t>29年(2017)</t>
  </si>
  <si>
    <t>(平成30年１月１日現在)</t>
    <rPh sb="1" eb="3">
      <t>ヘイセイ</t>
    </rPh>
    <rPh sb="5" eb="6">
      <t>ネン</t>
    </rPh>
    <rPh sb="7" eb="8">
      <t>ツキ</t>
    </rPh>
    <rPh sb="9" eb="10">
      <t>ヒ</t>
    </rPh>
    <rPh sb="10" eb="12">
      <t>ゲンザイ</t>
    </rPh>
    <phoneticPr fontId="2"/>
  </si>
  <si>
    <t>比率(％)</t>
    <rPh sb="0" eb="2">
      <t>ヒリツ</t>
    </rPh>
    <phoneticPr fontId="2"/>
  </si>
  <si>
    <t>7　衆議院議員選挙投票状況(小選挙区選出)</t>
    <rPh sb="2" eb="5">
      <t>シュウギイン</t>
    </rPh>
    <rPh sb="5" eb="7">
      <t>ギイン</t>
    </rPh>
    <rPh sb="7" eb="9">
      <t>センキョ</t>
    </rPh>
    <rPh sb="9" eb="11">
      <t>トウヒョウ</t>
    </rPh>
    <rPh sb="11" eb="13">
      <t>ジョウキョウ</t>
    </rPh>
    <rPh sb="14" eb="18">
      <t>ショウセンキョク</t>
    </rPh>
    <rPh sb="18" eb="20">
      <t>センシュツ</t>
    </rPh>
    <phoneticPr fontId="2"/>
  </si>
  <si>
    <t>投票率(％)</t>
    <rPh sb="0" eb="2">
      <t>トウヒョウ</t>
    </rPh>
    <rPh sb="2" eb="3">
      <t>リツ</t>
    </rPh>
    <phoneticPr fontId="2"/>
  </si>
  <si>
    <t>8　衆議院議員選挙投票状況(比例代表選出)</t>
    <rPh sb="2" eb="5">
      <t>シュウギイン</t>
    </rPh>
    <rPh sb="5" eb="7">
      <t>ギイン</t>
    </rPh>
    <rPh sb="7" eb="9">
      <t>センキョ</t>
    </rPh>
    <rPh sb="9" eb="11">
      <t>トウヒョウ</t>
    </rPh>
    <rPh sb="11" eb="13">
      <t>ジョウキョウ</t>
    </rPh>
    <rPh sb="14" eb="16">
      <t>ヒレイ</t>
    </rPh>
    <rPh sb="16" eb="18">
      <t>ダイヒョウ</t>
    </rPh>
    <rPh sb="18" eb="20">
      <t>センシュツ</t>
    </rPh>
    <phoneticPr fontId="2"/>
  </si>
  <si>
    <t>9　参議院議員選挙投票状況(栃木県選出)</t>
    <rPh sb="2" eb="5">
      <t>サンギイン</t>
    </rPh>
    <rPh sb="5" eb="7">
      <t>ギイン</t>
    </rPh>
    <rPh sb="7" eb="9">
      <t>センキョ</t>
    </rPh>
    <rPh sb="9" eb="11">
      <t>トウヒョウ</t>
    </rPh>
    <rPh sb="11" eb="13">
      <t>ジョウキョウ</t>
    </rPh>
    <rPh sb="14" eb="17">
      <t>トチギケン</t>
    </rPh>
    <rPh sb="17" eb="19">
      <t>センシュツ</t>
    </rPh>
    <phoneticPr fontId="2"/>
  </si>
  <si>
    <t>10　参議院議員選挙投票状況(比例代表選出)</t>
    <rPh sb="3" eb="6">
      <t>サンギイン</t>
    </rPh>
    <rPh sb="6" eb="8">
      <t>ギイン</t>
    </rPh>
    <rPh sb="8" eb="10">
      <t>センキョ</t>
    </rPh>
    <rPh sb="10" eb="12">
      <t>トウヒョウ</t>
    </rPh>
    <rPh sb="12" eb="14">
      <t>ジョウキョウ</t>
    </rPh>
    <rPh sb="15" eb="17">
      <t>ヒレイ</t>
    </rPh>
    <rPh sb="17" eb="19">
      <t>ダイヒョウ</t>
    </rPh>
    <rPh sb="19" eb="21">
      <t>センシュツ</t>
    </rPh>
    <phoneticPr fontId="2"/>
  </si>
  <si>
    <t>(平成29年4月1日現在)</t>
    <rPh sb="1" eb="3">
      <t>ヘイセイ</t>
    </rPh>
    <rPh sb="5" eb="6">
      <t>ネン</t>
    </rPh>
    <rPh sb="7" eb="8">
      <t>ガツ</t>
    </rPh>
    <rPh sb="9" eb="10">
      <t>ニチ</t>
    </rPh>
    <rPh sb="10" eb="12">
      <t>ゲンザイ</t>
    </rPh>
    <phoneticPr fontId="2"/>
  </si>
  <si>
    <t>検地帳・名寄帳・地検の証</t>
    <rPh sb="0" eb="3">
      <t>ケンチチョウ</t>
    </rPh>
    <rPh sb="4" eb="6">
      <t>ナヨ</t>
    </rPh>
    <rPh sb="6" eb="7">
      <t>チョウ</t>
    </rPh>
    <rPh sb="8" eb="10">
      <t>チケン</t>
    </rPh>
    <rPh sb="11" eb="12">
      <t>アカシ</t>
    </rPh>
    <phoneticPr fontId="4"/>
  </si>
  <si>
    <t>太刀　伝弘綱</t>
    <rPh sb="0" eb="1">
      <t>タ</t>
    </rPh>
    <rPh sb="1" eb="2">
      <t>カタナ</t>
    </rPh>
    <rPh sb="3" eb="4">
      <t>デン</t>
    </rPh>
    <rPh sb="4" eb="5">
      <t>ヒロ</t>
    </rPh>
    <rPh sb="5" eb="6">
      <t>ツナ</t>
    </rPh>
    <phoneticPr fontId="4"/>
  </si>
  <si>
    <t>1基</t>
    <rPh sb="1" eb="2">
      <t>キ</t>
    </rPh>
    <phoneticPr fontId="4"/>
  </si>
  <si>
    <t>2棟1枚</t>
    <phoneticPr fontId="2"/>
  </si>
  <si>
    <t>2基1基</t>
    <phoneticPr fontId="2"/>
  </si>
  <si>
    <t>1幅</t>
    <rPh sb="1" eb="2">
      <t>ハバ</t>
    </rPh>
    <phoneticPr fontId="4"/>
  </si>
  <si>
    <t>1躯</t>
    <phoneticPr fontId="2"/>
  </si>
  <si>
    <t>2人</t>
    <rPh sb="1" eb="2">
      <t>ヒト</t>
    </rPh>
    <phoneticPr fontId="4"/>
  </si>
  <si>
    <t>2基</t>
    <rPh sb="1" eb="2">
      <t>キ</t>
    </rPh>
    <phoneticPr fontId="4"/>
  </si>
  <si>
    <t>1棟</t>
    <rPh sb="1" eb="2">
      <t>トウ</t>
    </rPh>
    <phoneticPr fontId="4"/>
  </si>
  <si>
    <t>1口</t>
    <rPh sb="1" eb="2">
      <t>クチ</t>
    </rPh>
    <phoneticPr fontId="4"/>
  </si>
  <si>
    <t>1巻3箇</t>
    <rPh sb="1" eb="2">
      <t>マキ</t>
    </rPh>
    <rPh sb="3" eb="4">
      <t>コ</t>
    </rPh>
    <phoneticPr fontId="4"/>
  </si>
  <si>
    <t>2幅</t>
    <rPh sb="1" eb="2">
      <t>ハバ</t>
    </rPh>
    <phoneticPr fontId="4"/>
  </si>
  <si>
    <t>1双</t>
    <rPh sb="1" eb="2">
      <t>ソウ</t>
    </rPh>
    <phoneticPr fontId="4"/>
  </si>
  <si>
    <t>1面</t>
    <rPh sb="1" eb="2">
      <t>メン</t>
    </rPh>
    <phoneticPr fontId="4"/>
  </si>
  <si>
    <t>1隻</t>
    <rPh sb="1" eb="2">
      <t>セキ</t>
    </rPh>
    <phoneticPr fontId="4"/>
  </si>
  <si>
    <t>1躯</t>
    <rPh sb="1" eb="2">
      <t>ク</t>
    </rPh>
    <phoneticPr fontId="4"/>
  </si>
  <si>
    <t>1枚</t>
    <rPh sb="1" eb="2">
      <t>マイ</t>
    </rPh>
    <phoneticPr fontId="4"/>
  </si>
  <si>
    <t>1巻</t>
    <rPh sb="1" eb="2">
      <t>カン</t>
    </rPh>
    <phoneticPr fontId="4"/>
  </si>
  <si>
    <t>1躯1枚</t>
    <rPh sb="1" eb="2">
      <t>ク</t>
    </rPh>
    <rPh sb="3" eb="4">
      <t>マイ</t>
    </rPh>
    <phoneticPr fontId="4"/>
  </si>
  <si>
    <t>1領</t>
    <rPh sb="1" eb="2">
      <t>リョウ</t>
    </rPh>
    <phoneticPr fontId="4"/>
  </si>
  <si>
    <t>1冊</t>
    <rPh sb="1" eb="2">
      <t>サツ</t>
    </rPh>
    <phoneticPr fontId="4"/>
  </si>
  <si>
    <t>1点</t>
    <rPh sb="1" eb="2">
      <t>テン</t>
    </rPh>
    <phoneticPr fontId="4"/>
  </si>
  <si>
    <t>1対</t>
    <rPh sb="1" eb="2">
      <t>ツイ</t>
    </rPh>
    <phoneticPr fontId="4"/>
  </si>
  <si>
    <t>3躯</t>
    <rPh sb="1" eb="2">
      <t>ク</t>
    </rPh>
    <phoneticPr fontId="4"/>
  </si>
  <si>
    <t>7棟</t>
    <rPh sb="1" eb="2">
      <t>トウ</t>
    </rPh>
    <phoneticPr fontId="4"/>
  </si>
  <si>
    <t>2躯</t>
    <rPh sb="1" eb="2">
      <t>ク</t>
    </rPh>
    <phoneticPr fontId="4"/>
  </si>
  <si>
    <t>3巻3巻</t>
    <rPh sb="1" eb="2">
      <t>マキ</t>
    </rPh>
    <rPh sb="3" eb="4">
      <t>カン</t>
    </rPh>
    <phoneticPr fontId="4"/>
  </si>
  <si>
    <t>3冊1帙</t>
    <rPh sb="1" eb="2">
      <t>サツ</t>
    </rPh>
    <rPh sb="3" eb="4">
      <t>ジチ</t>
    </rPh>
    <phoneticPr fontId="4"/>
  </si>
  <si>
    <t>5通</t>
    <rPh sb="1" eb="2">
      <t>ツウ</t>
    </rPh>
    <phoneticPr fontId="4"/>
  </si>
  <si>
    <t>2点</t>
    <rPh sb="1" eb="2">
      <t>テン</t>
    </rPh>
    <phoneticPr fontId="4"/>
  </si>
  <si>
    <t>3点</t>
    <rPh sb="1" eb="2">
      <t>テン</t>
    </rPh>
    <phoneticPr fontId="4"/>
  </si>
  <si>
    <t>7点</t>
    <rPh sb="1" eb="2">
      <t>テン</t>
    </rPh>
    <phoneticPr fontId="4"/>
  </si>
  <si>
    <t>7基</t>
    <rPh sb="1" eb="2">
      <t>キ</t>
    </rPh>
    <phoneticPr fontId="4"/>
  </si>
  <si>
    <t>2本</t>
    <rPh sb="1" eb="2">
      <t>ホン</t>
    </rPh>
    <phoneticPr fontId="4"/>
  </si>
  <si>
    <t>6株</t>
    <rPh sb="1" eb="2">
      <t>カブ</t>
    </rPh>
    <phoneticPr fontId="4"/>
  </si>
  <si>
    <t>7株</t>
    <rPh sb="1" eb="2">
      <t>カブ</t>
    </rPh>
    <phoneticPr fontId="4"/>
  </si>
  <si>
    <t>単位：件、ａ</t>
    <phoneticPr fontId="2"/>
  </si>
  <si>
    <t xml:space="preserve">… </t>
    <phoneticPr fontId="2"/>
  </si>
  <si>
    <t xml:space="preserve"> 40～44</t>
    <phoneticPr fontId="2"/>
  </si>
  <si>
    <t>-</t>
    <phoneticPr fontId="2"/>
  </si>
  <si>
    <t>-</t>
    <phoneticPr fontId="2"/>
  </si>
  <si>
    <t>-</t>
    <phoneticPr fontId="2"/>
  </si>
  <si>
    <t>-</t>
    <phoneticPr fontId="2"/>
  </si>
  <si>
    <t>単位：件、千円</t>
    <rPh sb="3" eb="4">
      <t>ケン</t>
    </rPh>
    <phoneticPr fontId="2"/>
  </si>
  <si>
    <t>単位：人、件、円</t>
    <rPh sb="5" eb="6">
      <t>ケン</t>
    </rPh>
    <rPh sb="7" eb="8">
      <t>エン</t>
    </rPh>
    <phoneticPr fontId="2"/>
  </si>
  <si>
    <t>　*保険料全額免除者数は全額免除のほか、学生納付特例及び若年者納付猶予を含みます。</t>
    <rPh sb="12" eb="14">
      <t>ゼンガク</t>
    </rPh>
    <rPh sb="14" eb="16">
      <t>メンジョ</t>
    </rPh>
    <rPh sb="20" eb="22">
      <t>ガクセイ</t>
    </rPh>
    <rPh sb="22" eb="24">
      <t>ノウフ</t>
    </rPh>
    <rPh sb="24" eb="26">
      <t>トクレイ</t>
    </rPh>
    <rPh sb="26" eb="27">
      <t>オヨ</t>
    </rPh>
    <rPh sb="28" eb="30">
      <t>ジャクネン</t>
    </rPh>
    <rPh sb="30" eb="31">
      <t>シャ</t>
    </rPh>
    <rPh sb="31" eb="33">
      <t>ノウフ</t>
    </rPh>
    <rPh sb="33" eb="35">
      <t>ユウヨ</t>
    </rPh>
    <rPh sb="36" eb="37">
      <t>フク</t>
    </rPh>
    <phoneticPr fontId="2"/>
  </si>
  <si>
    <t xml:space="preserve">保険料全額
免除者数 </t>
    <phoneticPr fontId="2"/>
  </si>
  <si>
    <t>-</t>
    <phoneticPr fontId="2"/>
  </si>
  <si>
    <t>-</t>
    <phoneticPr fontId="2"/>
  </si>
  <si>
    <t>-</t>
    <phoneticPr fontId="2"/>
  </si>
  <si>
    <t>-</t>
    <phoneticPr fontId="2"/>
  </si>
  <si>
    <t>-</t>
    <phoneticPr fontId="2"/>
  </si>
  <si>
    <t>-</t>
    <phoneticPr fontId="2"/>
  </si>
  <si>
    <t>…</t>
    <phoneticPr fontId="2"/>
  </si>
  <si>
    <t>-</t>
    <phoneticPr fontId="2"/>
  </si>
  <si>
    <t>21.12 .7</t>
    <phoneticPr fontId="2"/>
  </si>
  <si>
    <t>単位：人、戸、％</t>
    <rPh sb="0" eb="2">
      <t>タンイ</t>
    </rPh>
    <rPh sb="3" eb="4">
      <t>ニン</t>
    </rPh>
    <rPh sb="5" eb="6">
      <t>コ</t>
    </rPh>
    <phoneticPr fontId="2"/>
  </si>
  <si>
    <t xml:space="preserve">  年金及び通算老齢年金の合計。</t>
    <phoneticPr fontId="2"/>
  </si>
  <si>
    <t>不動産業、
物品賃貸業</t>
    <rPh sb="0" eb="3">
      <t>フドウサン</t>
    </rPh>
    <rPh sb="3" eb="4">
      <t>ギョウ</t>
    </rPh>
    <rPh sb="6" eb="8">
      <t>ブッピン</t>
    </rPh>
    <rPh sb="8" eb="11">
      <t>チンタイギョウ</t>
    </rPh>
    <phoneticPr fontId="2"/>
  </si>
  <si>
    <t>学術研究、
専門・技術
サービス業</t>
    <rPh sb="0" eb="2">
      <t>ガクジュツ</t>
    </rPh>
    <rPh sb="2" eb="4">
      <t>ケンキュウ</t>
    </rPh>
    <rPh sb="6" eb="8">
      <t>センモン</t>
    </rPh>
    <rPh sb="9" eb="11">
      <t>ギジュツ</t>
    </rPh>
    <rPh sb="16" eb="17">
      <t>ギョウ</t>
    </rPh>
    <phoneticPr fontId="2"/>
  </si>
  <si>
    <t>生活関連
サービス業、
娯楽業</t>
    <rPh sb="0" eb="2">
      <t>セイカツ</t>
    </rPh>
    <rPh sb="2" eb="4">
      <t>カンレン</t>
    </rPh>
    <rPh sb="9" eb="10">
      <t>ギョウ</t>
    </rPh>
    <rPh sb="12" eb="15">
      <t>ゴラクギョウ</t>
    </rPh>
    <phoneticPr fontId="2"/>
  </si>
  <si>
    <t>複合サービス
事業</t>
    <rPh sb="0" eb="2">
      <t>フクゴウ</t>
    </rPh>
    <rPh sb="7" eb="9">
      <t>ジギョウ</t>
    </rPh>
    <phoneticPr fontId="2"/>
  </si>
  <si>
    <t>総人口に
占める割合(%)</t>
    <rPh sb="0" eb="3">
      <t>ソウジンコウ</t>
    </rPh>
    <rPh sb="5" eb="6">
      <t>シ</t>
    </rPh>
    <phoneticPr fontId="2"/>
  </si>
  <si>
    <t>その他(建築設備、
工作物を含む)</t>
    <rPh sb="2" eb="3">
      <t>ホカ</t>
    </rPh>
    <rPh sb="4" eb="6">
      <t>ケンチク</t>
    </rPh>
    <rPh sb="6" eb="8">
      <t>セツビ</t>
    </rPh>
    <rPh sb="10" eb="13">
      <t>コウサクブツ</t>
    </rPh>
    <rPh sb="14" eb="15">
      <t>フク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</si>
</sst>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_ "/>
    <numFmt numFmtId="177" formatCode="#,##0.0_ "/>
    <numFmt numFmtId="178" formatCode="#,##0_);[Red]\(#,##0\)"/>
    <numFmt numFmtId="179" formatCode="0.0_ "/>
    <numFmt numFmtId="180" formatCode="0;&quot;△ &quot;0"/>
    <numFmt numFmtId="181" formatCode="#,##0;&quot;△ &quot;#,##0"/>
    <numFmt numFmtId="182" formatCode="0_ "/>
    <numFmt numFmtId="183" formatCode="0.0;&quot;△ &quot;0.0"/>
    <numFmt numFmtId="184" formatCode="#,##0.0;&quot;△ &quot;#,##0.0"/>
    <numFmt numFmtId="185" formatCode="#,##0.00;&quot;△ &quot;#,##0.00"/>
    <numFmt numFmtId="186" formatCode="0.0;[Red]0.0"/>
    <numFmt numFmtId="187" formatCode="0;[Red]0"/>
    <numFmt numFmtId="188" formatCode="#,##0;[Red]#,##0"/>
    <numFmt numFmtId="189" formatCode="0.00;[Red]0.00"/>
    <numFmt numFmtId="190" formatCode="#,##0.00;[Red]#,##0.00"/>
    <numFmt numFmtId="191" formatCode="0.0_);[Red]\(0.0\)"/>
    <numFmt numFmtId="192" formatCode="0.0"/>
    <numFmt numFmtId="193" formatCode="0_);\(0\)"/>
    <numFmt numFmtId="194" formatCode="0.0%"/>
    <numFmt numFmtId="195" formatCode="#,##0;[Red]\(#,###"/>
    <numFmt numFmtId="196" formatCode="0.000;[Red]0.000"/>
    <numFmt numFmtId="197" formatCode="0_);[Red]\(0\)"/>
    <numFmt numFmtId="198" formatCode="#,##0.0;[Red]#,##0.0"/>
  </numFmts>
  <fonts count="67">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0"/>
      <name val="ＭＳ 明朝"/>
      <family val="1"/>
      <charset val="128"/>
    </font>
    <font>
      <sz val="11"/>
      <name val="ＭＳ 明朝"/>
      <family val="1"/>
      <charset val="128"/>
    </font>
    <font>
      <b/>
      <sz val="14"/>
      <name val="ＭＳ 明朝"/>
      <family val="1"/>
      <charset val="128"/>
    </font>
    <font>
      <sz val="8"/>
      <name val="ＭＳ 明朝"/>
      <family val="1"/>
      <charset val="128"/>
    </font>
    <font>
      <sz val="9"/>
      <name val="ＭＳ 明朝"/>
      <family val="1"/>
      <charset val="128"/>
    </font>
    <font>
      <sz val="7.9"/>
      <name val="ＭＳ 明朝"/>
      <family val="1"/>
      <charset val="128"/>
    </font>
    <font>
      <sz val="6"/>
      <name val="ＭＳ 明朝"/>
      <family val="1"/>
      <charset val="128"/>
    </font>
    <font>
      <sz val="12"/>
      <name val="ＭＳ ゴシック"/>
      <family val="3"/>
      <charset val="128"/>
    </font>
    <font>
      <sz val="6"/>
      <name val="ＭＳ ゴシック"/>
      <family val="3"/>
      <charset val="128"/>
    </font>
    <font>
      <sz val="11"/>
      <name val="ＭＳ Ｐ明朝"/>
      <family val="1"/>
      <charset val="128"/>
    </font>
    <font>
      <sz val="20"/>
      <name val="ＭＳ Ｐ明朝"/>
      <family val="1"/>
      <charset val="128"/>
    </font>
    <font>
      <sz val="16"/>
      <name val="ＭＳ Ｐ明朝"/>
      <family val="1"/>
      <charset val="128"/>
    </font>
    <font>
      <sz val="14"/>
      <name val="ＭＳ Ｐ明朝"/>
      <family val="1"/>
      <charset val="128"/>
    </font>
    <font>
      <sz val="16"/>
      <name val="ＭＳ 明朝"/>
      <family val="1"/>
      <charset val="128"/>
    </font>
    <font>
      <sz val="11"/>
      <color indexed="30"/>
      <name val="ＭＳ 明朝"/>
      <family val="1"/>
      <charset val="128"/>
    </font>
    <font>
      <b/>
      <sz val="28"/>
      <color indexed="30"/>
      <name val="ＭＳ 明朝"/>
      <family val="1"/>
      <charset val="128"/>
    </font>
    <font>
      <sz val="10"/>
      <color indexed="30"/>
      <name val="ＭＳ 明朝"/>
      <family val="1"/>
      <charset val="128"/>
    </font>
    <font>
      <sz val="16"/>
      <color indexed="30"/>
      <name val="ＭＳ 明朝"/>
      <family val="1"/>
      <charset val="128"/>
    </font>
    <font>
      <b/>
      <sz val="11"/>
      <color indexed="30"/>
      <name val="ＭＳ 明朝"/>
      <family val="1"/>
      <charset val="128"/>
    </font>
    <font>
      <sz val="12"/>
      <color theme="1"/>
      <name val="ＭＳ Ｐゴシック"/>
      <family val="3"/>
      <charset val="128"/>
      <scheme val="minor"/>
    </font>
    <font>
      <sz val="12"/>
      <color theme="1"/>
      <name val="ＭＳ ゴシック"/>
      <family val="3"/>
      <charset val="128"/>
    </font>
    <font>
      <b/>
      <sz val="11"/>
      <name val="ＭＳ 明朝"/>
      <family val="1"/>
      <charset val="128"/>
    </font>
    <font>
      <b/>
      <sz val="28"/>
      <name val="ＭＳ 明朝"/>
      <family val="1"/>
      <charset val="128"/>
    </font>
    <font>
      <sz val="10"/>
      <color rgb="FFFF0000"/>
      <name val="ＭＳ 明朝"/>
      <family val="1"/>
      <charset val="128"/>
    </font>
    <font>
      <b/>
      <sz val="12"/>
      <name val="ＭＳ 明朝"/>
      <family val="1"/>
      <charset val="128"/>
    </font>
    <font>
      <b/>
      <sz val="10"/>
      <name val="ＭＳ 明朝"/>
      <family val="1"/>
      <charset val="128"/>
    </font>
    <font>
      <b/>
      <sz val="9"/>
      <name val="ＭＳ 明朝"/>
      <family val="1"/>
      <charset val="128"/>
    </font>
    <font>
      <sz val="20"/>
      <name val="ＭＳ 明朝"/>
      <family val="1"/>
      <charset val="128"/>
    </font>
    <font>
      <sz val="18"/>
      <name val="ＭＳ 明朝"/>
      <family val="1"/>
      <charset val="128"/>
    </font>
    <font>
      <sz val="14"/>
      <name val="ＭＳ 明朝"/>
      <family val="1"/>
      <charset val="128"/>
    </font>
    <font>
      <b/>
      <sz val="36"/>
      <name val="ＭＳ 明朝"/>
      <family val="1"/>
      <charset val="128"/>
    </font>
    <font>
      <sz val="11"/>
      <color rgb="FFFF0000"/>
      <name val="ＭＳ 明朝"/>
      <family val="1"/>
      <charset val="128"/>
    </font>
    <font>
      <sz val="14"/>
      <name val="ＭＳ Ｐゴシック"/>
      <family val="3"/>
      <charset val="128"/>
    </font>
    <font>
      <sz val="22"/>
      <name val="ＭＳ 明朝"/>
      <family val="1"/>
      <charset val="128"/>
    </font>
    <font>
      <sz val="14"/>
      <name val="HGS創英角ｺﾞｼｯｸUB"/>
      <family val="3"/>
      <charset val="128"/>
    </font>
    <font>
      <sz val="16"/>
      <name val="ＭＳ Ｐゴシック"/>
      <family val="3"/>
      <charset val="128"/>
    </font>
    <font>
      <sz val="12"/>
      <name val="ＭＳ Ｐゴシック"/>
      <family val="3"/>
      <charset val="128"/>
    </font>
    <font>
      <sz val="48"/>
      <name val="ＤＨＰ平成ゴシックW5"/>
      <family val="3"/>
      <charset val="128"/>
    </font>
    <font>
      <sz val="24"/>
      <name val="ＤＦ行書体"/>
      <family val="3"/>
      <charset val="128"/>
    </font>
    <font>
      <sz val="24"/>
      <name val="ＭＳ Ｐゴシック"/>
      <family val="3"/>
      <charset val="128"/>
    </font>
    <font>
      <sz val="18"/>
      <name val="HGS正楷書体"/>
      <family val="3"/>
      <charset val="128"/>
    </font>
    <font>
      <sz val="48"/>
      <name val="HG正楷書体-PRO"/>
      <family val="4"/>
      <charset val="128"/>
    </font>
    <font>
      <sz val="11"/>
      <name val="HG祥南行書体"/>
      <family val="3"/>
      <charset val="128"/>
    </font>
    <font>
      <sz val="24"/>
      <name val="HG正楷書体-PRO"/>
      <family val="4"/>
      <charset val="128"/>
    </font>
    <font>
      <sz val="32"/>
      <name val="HG正楷書体-PRO"/>
      <family val="4"/>
      <charset val="128"/>
    </font>
    <font>
      <sz val="36"/>
      <color rgb="FFFF0000"/>
      <name val="HG正楷書体-PRO"/>
      <family val="4"/>
      <charset val="128"/>
    </font>
    <font>
      <sz val="6"/>
      <name val="ＭＳ Ｐゴシック"/>
      <family val="2"/>
      <charset val="128"/>
      <scheme val="minor"/>
    </font>
    <font>
      <sz val="11"/>
      <color rgb="FF0066CC"/>
      <name val="ＭＳ 明朝"/>
      <family val="1"/>
      <charset val="128"/>
    </font>
    <font>
      <sz val="11"/>
      <color rgb="FF0070C0"/>
      <name val="ＭＳ 明朝"/>
      <family val="1"/>
      <charset val="128"/>
    </font>
    <font>
      <b/>
      <sz val="8"/>
      <name val="ＭＳ 明朝"/>
      <family val="1"/>
      <charset val="128"/>
    </font>
    <font>
      <sz val="7.4"/>
      <name val="ＭＳ 明朝"/>
      <family val="1"/>
      <charset val="128"/>
    </font>
    <font>
      <sz val="48"/>
      <name val="ＭＳ 明朝"/>
      <family val="1"/>
      <charset val="128"/>
    </font>
    <font>
      <b/>
      <sz val="16"/>
      <name val="ＭＳ 明朝"/>
      <family val="1"/>
      <charset val="128"/>
    </font>
    <font>
      <sz val="12"/>
      <color rgb="FFFF0000"/>
      <name val="ＭＳ 明朝"/>
      <family val="1"/>
      <charset val="128"/>
    </font>
    <font>
      <sz val="9"/>
      <color rgb="FFFF0000"/>
      <name val="ＭＳ 明朝"/>
      <family val="1"/>
      <charset val="128"/>
    </font>
    <font>
      <sz val="8"/>
      <color rgb="FFFF0000"/>
      <name val="ＭＳ 明朝"/>
      <family val="1"/>
      <charset val="128"/>
    </font>
    <font>
      <sz val="16"/>
      <color rgb="FFFF0000"/>
      <name val="ＭＳ 明朝"/>
      <family val="1"/>
      <charset val="128"/>
    </font>
    <font>
      <b/>
      <sz val="11"/>
      <color rgb="FFFF0000"/>
      <name val="ＭＳ 明朝"/>
      <family val="1"/>
      <charset val="128"/>
    </font>
    <font>
      <sz val="10"/>
      <color rgb="FFFFFF00"/>
      <name val="ＭＳ 明朝"/>
      <family val="1"/>
      <charset val="128"/>
    </font>
    <font>
      <sz val="11"/>
      <color rgb="FFFFFF00"/>
      <name val="ＭＳ 明朝"/>
      <family val="1"/>
      <charset val="128"/>
    </font>
    <font>
      <sz val="11"/>
      <color rgb="FFFF0000"/>
      <name val="ＭＳ Ｐゴシック"/>
      <family val="3"/>
      <charset val="128"/>
    </font>
    <font>
      <sz val="8"/>
      <color rgb="FFFF0000"/>
      <name val="ＭＳ Ｐゴシック"/>
      <family val="3"/>
      <charset val="128"/>
    </font>
    <font>
      <sz val="12"/>
      <color indexed="8"/>
      <name val="ＭＳ Ｐゴシック"/>
      <family val="3"/>
      <charset val="128"/>
    </font>
  </fonts>
  <fills count="4">
    <fill>
      <patternFill patternType="none"/>
    </fill>
    <fill>
      <patternFill patternType="gray125"/>
    </fill>
    <fill>
      <patternFill patternType="solid">
        <fgColor indexed="9"/>
        <bgColor indexed="64"/>
      </patternFill>
    </fill>
    <fill>
      <patternFill patternType="solid">
        <fgColor rgb="FFFFFF00"/>
        <bgColor indexed="64"/>
      </patternFill>
    </fill>
  </fills>
  <borders count="115">
    <border>
      <left/>
      <right/>
      <top/>
      <bottom/>
      <diagonal/>
    </border>
    <border>
      <left style="thin">
        <color indexed="64"/>
      </left>
      <right/>
      <top/>
      <bottom/>
      <diagonal/>
    </border>
    <border>
      <left style="hair">
        <color indexed="64"/>
      </left>
      <right style="hair">
        <color indexed="64"/>
      </right>
      <top/>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bottom/>
      <diagonal/>
    </border>
    <border>
      <left style="hair">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style="hair">
        <color indexed="64"/>
      </right>
      <top/>
      <bottom/>
      <diagonal/>
    </border>
    <border>
      <left/>
      <right style="hair">
        <color indexed="64"/>
      </right>
      <top/>
      <bottom style="medium">
        <color indexed="64"/>
      </bottom>
      <diagonal/>
    </border>
    <border>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bottom style="medium">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bottom/>
      <diagonal/>
    </border>
    <border>
      <left style="thin">
        <color indexed="64"/>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hair">
        <color theme="0" tint="-0.34998626667073579"/>
      </diagonal>
    </border>
    <border diagonalUp="1">
      <left style="thin">
        <color indexed="64"/>
      </left>
      <right style="thin">
        <color indexed="64"/>
      </right>
      <top/>
      <bottom/>
      <diagonal style="hair">
        <color theme="0" tint="-0.34998626667073579"/>
      </diagonal>
    </border>
    <border diagonalUp="1">
      <left style="thin">
        <color indexed="64"/>
      </left>
      <right style="thin">
        <color indexed="64"/>
      </right>
      <top/>
      <bottom style="thin">
        <color indexed="64"/>
      </bottom>
      <diagonal style="hair">
        <color theme="0" tint="-0.34998626667073579"/>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right style="thin">
        <color indexed="64"/>
      </right>
      <top style="hair">
        <color indexed="64"/>
      </top>
      <bottom/>
      <diagonal/>
    </border>
    <border diagonalUp="1">
      <left style="thin">
        <color indexed="64"/>
      </left>
      <right style="thin">
        <color indexed="64"/>
      </right>
      <top/>
      <bottom style="medium">
        <color indexed="64"/>
      </bottom>
      <diagonal style="hair">
        <color theme="0" tint="-0.34998626667073579"/>
      </diagonal>
    </border>
    <border>
      <left/>
      <right style="double">
        <color indexed="64"/>
      </right>
      <top style="medium">
        <color indexed="64"/>
      </top>
      <bottom/>
      <diagonal/>
    </border>
    <border>
      <left/>
      <right style="double">
        <color indexed="64"/>
      </right>
      <top style="thin">
        <color indexed="64"/>
      </top>
      <bottom/>
      <diagonal/>
    </border>
    <border diagonalDown="1">
      <left style="medium">
        <color indexed="64"/>
      </left>
      <right/>
      <top style="medium">
        <color indexed="64"/>
      </top>
      <bottom/>
      <diagonal style="thin">
        <color indexed="64"/>
      </diagonal>
    </border>
    <border diagonalDown="1">
      <left style="medium">
        <color indexed="64"/>
      </left>
      <right/>
      <top/>
      <bottom style="thin">
        <color indexed="64"/>
      </bottom>
      <diagonal style="thin">
        <color indexed="64"/>
      </diagonal>
    </border>
  </borders>
  <cellStyleXfs count="21">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alignment vertical="center"/>
    </xf>
    <xf numFmtId="0" fontId="9" fillId="0" borderId="0"/>
    <xf numFmtId="0" fontId="1" fillId="0" borderId="0"/>
    <xf numFmtId="0" fontId="1" fillId="0" borderId="0">
      <alignment vertical="center"/>
    </xf>
    <xf numFmtId="0" fontId="23" fillId="0" borderId="0">
      <alignment vertical="center"/>
    </xf>
    <xf numFmtId="0" fontId="1" fillId="0" borderId="0">
      <alignment vertical="center"/>
    </xf>
    <xf numFmtId="0" fontId="24" fillId="0" borderId="0">
      <alignment vertical="center"/>
    </xf>
    <xf numFmtId="0" fontId="1" fillId="0" borderId="0"/>
    <xf numFmtId="0" fontId="1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66" fillId="0" borderId="0">
      <alignment vertical="center"/>
    </xf>
  </cellStyleXfs>
  <cellXfs count="4570">
    <xf numFmtId="0" fontId="0" fillId="0" borderId="0" xfId="0"/>
    <xf numFmtId="0" fontId="3" fillId="0" borderId="0" xfId="0" applyFont="1"/>
    <xf numFmtId="0" fontId="5" fillId="0" borderId="0" xfId="0" applyFont="1"/>
    <xf numFmtId="0" fontId="6" fillId="0" borderId="0" xfId="0" applyFont="1"/>
    <xf numFmtId="183" fontId="4" fillId="0" borderId="0" xfId="0" applyNumberFormat="1" applyFont="1" applyBorder="1" applyAlignment="1">
      <alignment vertical="center"/>
    </xf>
    <xf numFmtId="0" fontId="7" fillId="0" borderId="0" xfId="0" applyFont="1"/>
    <xf numFmtId="0" fontId="6" fillId="0" borderId="0" xfId="0" applyFont="1" applyBorder="1"/>
    <xf numFmtId="0" fontId="4" fillId="0" borderId="0" xfId="0" applyFont="1" applyFill="1" applyBorder="1" applyAlignment="1"/>
    <xf numFmtId="0" fontId="13" fillId="0" borderId="0" xfId="7" applyFont="1">
      <alignment vertical="center"/>
    </xf>
    <xf numFmtId="0" fontId="14" fillId="0" borderId="0" xfId="7" applyFont="1">
      <alignment vertical="center"/>
    </xf>
    <xf numFmtId="0" fontId="15" fillId="0" borderId="0" xfId="7" applyFont="1">
      <alignment vertical="center"/>
    </xf>
    <xf numFmtId="0" fontId="15" fillId="0" borderId="0" xfId="7" applyFont="1" applyAlignment="1">
      <alignment horizontal="center" vertical="center"/>
    </xf>
    <xf numFmtId="0" fontId="16" fillId="0" borderId="0" xfId="7" applyFont="1">
      <alignment vertical="center"/>
    </xf>
    <xf numFmtId="0" fontId="18" fillId="0" borderId="0" xfId="0" applyFont="1"/>
    <xf numFmtId="0" fontId="18" fillId="0" borderId="0" xfId="0" applyFont="1" applyBorder="1"/>
    <xf numFmtId="0" fontId="20" fillId="0" borderId="0" xfId="0" applyFont="1"/>
    <xf numFmtId="0" fontId="19" fillId="0" borderId="0" xfId="0" applyFont="1" applyAlignment="1"/>
    <xf numFmtId="0" fontId="18" fillId="0" borderId="0" xfId="0" applyFont="1" applyAlignment="1">
      <alignment vertical="center"/>
    </xf>
    <xf numFmtId="0" fontId="20" fillId="0" borderId="0" xfId="0" applyFont="1" applyAlignment="1">
      <alignment vertical="center"/>
    </xf>
    <xf numFmtId="0" fontId="20" fillId="0" borderId="0" xfId="0" applyFont="1" applyAlignment="1"/>
    <xf numFmtId="0" fontId="20" fillId="0" borderId="0" xfId="0" applyNumberFormat="1" applyFont="1" applyBorder="1" applyAlignment="1">
      <alignment vertical="center"/>
    </xf>
    <xf numFmtId="183" fontId="20" fillId="0" borderId="0" xfId="0" applyNumberFormat="1" applyFont="1" applyBorder="1" applyAlignment="1">
      <alignment vertical="center"/>
    </xf>
    <xf numFmtId="0" fontId="18" fillId="0" borderId="0" xfId="14" applyFont="1"/>
    <xf numFmtId="188" fontId="20" fillId="0" borderId="0" xfId="0" applyNumberFormat="1" applyFont="1" applyBorder="1" applyAlignment="1">
      <alignment vertical="center"/>
    </xf>
    <xf numFmtId="0" fontId="20" fillId="0" borderId="0" xfId="0" applyFont="1" applyBorder="1" applyAlignment="1">
      <alignment horizontal="center" vertical="center" wrapText="1" shrinkToFit="1"/>
    </xf>
    <xf numFmtId="0" fontId="21" fillId="0" borderId="0" xfId="0" applyFont="1"/>
    <xf numFmtId="0" fontId="22" fillId="0" borderId="0" xfId="0" applyFont="1"/>
    <xf numFmtId="0" fontId="17" fillId="0" borderId="0" xfId="0" applyFont="1"/>
    <xf numFmtId="0" fontId="4" fillId="0" borderId="31" xfId="0" applyFont="1" applyBorder="1" applyAlignment="1">
      <alignment vertical="center"/>
    </xf>
    <xf numFmtId="0" fontId="4" fillId="0" borderId="20" xfId="0" applyFont="1" applyBorder="1" applyAlignment="1">
      <alignment horizontal="center" vertical="center"/>
    </xf>
    <xf numFmtId="0" fontId="4" fillId="0" borderId="20" xfId="0" applyFont="1" applyBorder="1" applyAlignment="1">
      <alignment vertical="center"/>
    </xf>
    <xf numFmtId="0" fontId="4" fillId="0" borderId="49" xfId="0" applyFont="1" applyBorder="1" applyAlignment="1">
      <alignment horizontal="right" vertical="center"/>
    </xf>
    <xf numFmtId="0" fontId="4" fillId="0" borderId="0" xfId="0" applyFont="1" applyAlignment="1">
      <alignment horizontal="right" vertical="top"/>
    </xf>
    <xf numFmtId="0" fontId="8" fillId="0" borderId="0" xfId="0" applyFont="1" applyAlignment="1">
      <alignment horizontal="right"/>
    </xf>
    <xf numFmtId="0" fontId="7" fillId="0" borderId="0" xfId="0" applyFont="1" applyAlignment="1">
      <alignment horizontal="right"/>
    </xf>
    <xf numFmtId="0" fontId="4" fillId="0" borderId="21" xfId="0" applyFont="1" applyBorder="1" applyAlignment="1">
      <alignment vertical="center"/>
    </xf>
    <xf numFmtId="0" fontId="4" fillId="0" borderId="31" xfId="0" applyFont="1" applyBorder="1"/>
    <xf numFmtId="0" fontId="4" fillId="0" borderId="32" xfId="0" applyFont="1" applyBorder="1"/>
    <xf numFmtId="0" fontId="4" fillId="0" borderId="20" xfId="0" applyFont="1" applyBorder="1"/>
    <xf numFmtId="0" fontId="4" fillId="0" borderId="21" xfId="0" applyFont="1" applyBorder="1"/>
    <xf numFmtId="0" fontId="6" fillId="0" borderId="0" xfId="0" applyFont="1" applyAlignment="1"/>
    <xf numFmtId="0" fontId="5" fillId="0" borderId="0" xfId="0" applyFont="1" applyAlignment="1"/>
    <xf numFmtId="0" fontId="25" fillId="0" borderId="0" xfId="0" applyFont="1"/>
    <xf numFmtId="0" fontId="7" fillId="0" borderId="0" xfId="0" applyFont="1" applyAlignment="1">
      <alignment horizontal="right" vertical="top"/>
    </xf>
    <xf numFmtId="0" fontId="4" fillId="0" borderId="16" xfId="0" applyFont="1" applyBorder="1"/>
    <xf numFmtId="0" fontId="4" fillId="0" borderId="41" xfId="0" applyFont="1" applyBorder="1"/>
    <xf numFmtId="0" fontId="4" fillId="0" borderId="16" xfId="0" applyFont="1" applyBorder="1" applyAlignment="1"/>
    <xf numFmtId="0" fontId="4" fillId="0" borderId="0" xfId="0" applyFont="1" applyBorder="1" applyAlignment="1">
      <alignment vertical="center" justifyLastLine="1"/>
    </xf>
    <xf numFmtId="0" fontId="4" fillId="0" borderId="0" xfId="0" applyFont="1" applyBorder="1" applyAlignment="1">
      <alignment vertical="top"/>
    </xf>
    <xf numFmtId="0" fontId="20" fillId="0" borderId="0" xfId="0" applyFont="1"/>
    <xf numFmtId="181" fontId="4" fillId="0" borderId="31" xfId="0" applyNumberFormat="1" applyFont="1" applyBorder="1" applyAlignment="1">
      <alignment horizontal="right" vertical="center"/>
    </xf>
    <xf numFmtId="181" fontId="4" fillId="0" borderId="32" xfId="0" applyNumberFormat="1" applyFont="1" applyBorder="1" applyAlignment="1">
      <alignment horizontal="right" vertical="center"/>
    </xf>
    <xf numFmtId="0" fontId="28" fillId="0" borderId="0" xfId="0" applyFont="1"/>
    <xf numFmtId="181" fontId="4" fillId="0" borderId="21" xfId="0" applyNumberFormat="1" applyFont="1" applyBorder="1" applyAlignment="1">
      <alignment vertical="center"/>
    </xf>
    <xf numFmtId="0" fontId="7" fillId="0" borderId="0" xfId="0" applyFont="1" applyAlignment="1"/>
    <xf numFmtId="0" fontId="8" fillId="0" borderId="0" xfId="0" applyFont="1" applyAlignment="1"/>
    <xf numFmtId="0" fontId="8" fillId="0" borderId="0" xfId="0" applyFont="1"/>
    <xf numFmtId="0" fontId="8" fillId="0" borderId="0" xfId="0" applyFont="1" applyBorder="1" applyAlignment="1">
      <alignment vertical="top"/>
    </xf>
    <xf numFmtId="0" fontId="8" fillId="0" borderId="0" xfId="0" applyFont="1" applyBorder="1" applyAlignment="1"/>
    <xf numFmtId="0" fontId="4" fillId="0" borderId="63" xfId="0" applyFont="1" applyBorder="1" applyAlignment="1">
      <alignment vertical="center"/>
    </xf>
    <xf numFmtId="38" fontId="4" fillId="0" borderId="19" xfId="2" applyFont="1" applyBorder="1"/>
    <xf numFmtId="38" fontId="4" fillId="0" borderId="21" xfId="2" applyFont="1" applyBorder="1"/>
    <xf numFmtId="0" fontId="4" fillId="0" borderId="24" xfId="0" applyFont="1" applyBorder="1" applyAlignment="1">
      <alignment horizontal="center" vertical="center" shrinkToFit="1"/>
    </xf>
    <xf numFmtId="0" fontId="4" fillId="0" borderId="0" xfId="0" applyFont="1" applyAlignment="1">
      <alignment vertical="center"/>
    </xf>
    <xf numFmtId="0" fontId="7" fillId="0" borderId="0" xfId="0" applyFont="1" applyAlignment="1">
      <alignment vertical="center"/>
    </xf>
    <xf numFmtId="0" fontId="7" fillId="0" borderId="0" xfId="0" applyFont="1" applyBorder="1" applyAlignment="1">
      <alignment vertical="center"/>
    </xf>
    <xf numFmtId="189" fontId="4" fillId="0" borderId="0" xfId="0" applyNumberFormat="1" applyFont="1" applyBorder="1" applyAlignment="1">
      <alignment horizontal="right" vertical="center" justifyLastLine="1"/>
    </xf>
    <xf numFmtId="189" fontId="4" fillId="0" borderId="0" xfId="0" applyNumberFormat="1" applyFont="1" applyBorder="1" applyAlignment="1">
      <alignment horizontal="right" vertical="center"/>
    </xf>
    <xf numFmtId="0" fontId="8" fillId="0" borderId="0" xfId="0" applyFont="1" applyBorder="1" applyAlignment="1">
      <alignment vertical="distributed"/>
    </xf>
    <xf numFmtId="0" fontId="8" fillId="0" borderId="0" xfId="0" applyFont="1" applyBorder="1" applyAlignment="1">
      <alignment horizontal="right" vertical="distributed"/>
    </xf>
    <xf numFmtId="189" fontId="4" fillId="0" borderId="0" xfId="0" applyNumberFormat="1" applyFont="1" applyBorder="1" applyAlignment="1">
      <alignment horizontal="center" vertical="center"/>
    </xf>
    <xf numFmtId="0" fontId="6" fillId="0" borderId="0" xfId="13" applyFont="1" applyAlignment="1"/>
    <xf numFmtId="0" fontId="3" fillId="0" borderId="0" xfId="13" applyFont="1"/>
    <xf numFmtId="0" fontId="5" fillId="0" borderId="0" xfId="14" applyFont="1"/>
    <xf numFmtId="0" fontId="7" fillId="0" borderId="0" xfId="13" applyFont="1" applyAlignment="1">
      <alignment horizontal="right"/>
    </xf>
    <xf numFmtId="0" fontId="4" fillId="0" borderId="0" xfId="14" applyFont="1" applyAlignment="1">
      <alignment horizontal="right"/>
    </xf>
    <xf numFmtId="0" fontId="6" fillId="0" borderId="15" xfId="13" applyFont="1" applyBorder="1" applyAlignment="1"/>
    <xf numFmtId="0" fontId="4" fillId="0" borderId="16" xfId="13" applyFont="1" applyBorder="1" applyAlignment="1">
      <alignment horizontal="right"/>
    </xf>
    <xf numFmtId="0" fontId="4" fillId="0" borderId="29" xfId="13" applyFont="1" applyBorder="1" applyAlignment="1">
      <alignment horizontal="right"/>
    </xf>
    <xf numFmtId="0" fontId="4" fillId="0" borderId="0" xfId="13" applyFont="1" applyBorder="1"/>
    <xf numFmtId="0" fontId="4" fillId="0" borderId="30" xfId="13" applyFont="1" applyBorder="1"/>
    <xf numFmtId="0" fontId="4" fillId="0" borderId="47" xfId="13" applyFont="1" applyBorder="1"/>
    <xf numFmtId="0" fontId="4" fillId="0" borderId="42" xfId="13" applyFont="1" applyBorder="1"/>
    <xf numFmtId="0" fontId="5" fillId="0" borderId="0" xfId="14" applyFont="1" applyAlignment="1">
      <alignment horizontal="right"/>
    </xf>
    <xf numFmtId="0" fontId="6" fillId="0" borderId="0" xfId="13" applyFont="1" applyBorder="1" applyAlignment="1"/>
    <xf numFmtId="0" fontId="4" fillId="0" borderId="48" xfId="0" applyFont="1" applyBorder="1"/>
    <xf numFmtId="0" fontId="4" fillId="0" borderId="51" xfId="0" applyFont="1" applyBorder="1" applyAlignment="1">
      <alignment horizontal="center"/>
    </xf>
    <xf numFmtId="0" fontId="4" fillId="0" borderId="20" xfId="0" applyFont="1" applyBorder="1" applyAlignment="1">
      <alignment horizontal="center" vertical="top"/>
    </xf>
    <xf numFmtId="181" fontId="4" fillId="0" borderId="31" xfId="0" applyNumberFormat="1" applyFont="1" applyBorder="1" applyAlignment="1">
      <alignment vertical="center"/>
    </xf>
    <xf numFmtId="181" fontId="4" fillId="0" borderId="20" xfId="0" applyNumberFormat="1" applyFont="1" applyBorder="1" applyAlignment="1">
      <alignment vertical="center"/>
    </xf>
    <xf numFmtId="181" fontId="4" fillId="0" borderId="22" xfId="0" applyNumberFormat="1" applyFont="1" applyBorder="1" applyAlignment="1">
      <alignment vertical="center"/>
    </xf>
    <xf numFmtId="184" fontId="4" fillId="0" borderId="20" xfId="0" applyNumberFormat="1" applyFont="1" applyBorder="1" applyAlignment="1">
      <alignment vertical="center"/>
    </xf>
    <xf numFmtId="184" fontId="4" fillId="0" borderId="1" xfId="0" applyNumberFormat="1" applyFont="1" applyBorder="1" applyAlignment="1">
      <alignment vertical="center"/>
    </xf>
    <xf numFmtId="184" fontId="4" fillId="0" borderId="22" xfId="0" applyNumberFormat="1" applyFont="1" applyBorder="1" applyAlignment="1">
      <alignment vertical="center"/>
    </xf>
    <xf numFmtId="0" fontId="25" fillId="0" borderId="41" xfId="0" applyFont="1" applyBorder="1"/>
    <xf numFmtId="0" fontId="4" fillId="0" borderId="50" xfId="0" applyFont="1" applyBorder="1" applyAlignment="1">
      <alignment vertical="center" justifyLastLine="1"/>
    </xf>
    <xf numFmtId="0" fontId="25" fillId="0" borderId="50" xfId="0" applyFont="1" applyBorder="1"/>
    <xf numFmtId="0" fontId="25" fillId="0" borderId="0" xfId="0" applyFont="1" applyBorder="1"/>
    <xf numFmtId="0" fontId="4" fillId="0" borderId="50" xfId="0" applyFont="1" applyBorder="1" applyAlignment="1"/>
    <xf numFmtId="0" fontId="25" fillId="0" borderId="15" xfId="0" applyFont="1" applyBorder="1"/>
    <xf numFmtId="0" fontId="4" fillId="0" borderId="1" xfId="0" applyFont="1" applyBorder="1" applyAlignment="1">
      <alignment vertical="center" shrinkToFit="1"/>
    </xf>
    <xf numFmtId="188" fontId="4" fillId="0" borderId="0" xfId="0" applyNumberFormat="1" applyFont="1" applyBorder="1" applyAlignment="1">
      <alignment horizontal="center"/>
    </xf>
    <xf numFmtId="0" fontId="5" fillId="0" borderId="16" xfId="0" applyFont="1" applyBorder="1" applyAlignment="1"/>
    <xf numFmtId="185" fontId="4" fillId="0" borderId="0" xfId="0" applyNumberFormat="1" applyFont="1" applyBorder="1" applyAlignment="1">
      <alignment vertical="center"/>
    </xf>
    <xf numFmtId="0" fontId="7" fillId="0" borderId="0" xfId="0" applyFont="1" applyBorder="1" applyAlignment="1"/>
    <xf numFmtId="181" fontId="4" fillId="0" borderId="0" xfId="0" applyNumberFormat="1" applyFont="1" applyFill="1" applyBorder="1" applyAlignment="1">
      <alignment horizontal="right"/>
    </xf>
    <xf numFmtId="0" fontId="4" fillId="0" borderId="0" xfId="0" applyFont="1" applyAlignment="1">
      <alignment horizontal="center" vertical="center"/>
    </xf>
    <xf numFmtId="188" fontId="4" fillId="0" borderId="0" xfId="0" applyNumberFormat="1" applyFont="1" applyBorder="1" applyAlignment="1">
      <alignment vertical="center" shrinkToFit="1"/>
    </xf>
    <xf numFmtId="181" fontId="4" fillId="0" borderId="0" xfId="0" applyNumberFormat="1" applyFont="1" applyBorder="1" applyAlignment="1">
      <alignment horizontal="center"/>
    </xf>
    <xf numFmtId="0" fontId="5" fillId="0" borderId="18" xfId="0" applyFont="1" applyBorder="1" applyAlignment="1">
      <alignment horizontal="center" vertical="center"/>
    </xf>
    <xf numFmtId="192" fontId="5" fillId="0" borderId="0" xfId="0" applyNumberFormat="1" applyFont="1" applyBorder="1" applyAlignment="1">
      <alignment horizontal="right" vertical="center"/>
    </xf>
    <xf numFmtId="192" fontId="5" fillId="0" borderId="21" xfId="0" applyNumberFormat="1" applyFont="1" applyBorder="1" applyAlignment="1">
      <alignment horizontal="right" vertical="center"/>
    </xf>
    <xf numFmtId="192" fontId="5" fillId="0" borderId="49" xfId="0" applyNumberFormat="1" applyFont="1" applyBorder="1" applyAlignment="1">
      <alignment horizontal="right" vertical="center"/>
    </xf>
    <xf numFmtId="38" fontId="5" fillId="0" borderId="31" xfId="2" applyFont="1" applyBorder="1" applyAlignment="1">
      <alignment vertical="center"/>
    </xf>
    <xf numFmtId="38" fontId="5" fillId="0" borderId="19" xfId="2" applyFont="1" applyBorder="1" applyAlignment="1">
      <alignment vertical="center"/>
    </xf>
    <xf numFmtId="188" fontId="5" fillId="0" borderId="31" xfId="0" applyNumberFormat="1" applyFont="1" applyBorder="1" applyAlignment="1"/>
    <xf numFmtId="179" fontId="5" fillId="0" borderId="31" xfId="0" applyNumberFormat="1" applyFont="1" applyBorder="1" applyAlignment="1"/>
    <xf numFmtId="188" fontId="5" fillId="0" borderId="31" xfId="0" applyNumberFormat="1" applyFont="1" applyBorder="1" applyAlignment="1">
      <alignment horizontal="right"/>
    </xf>
    <xf numFmtId="188" fontId="5" fillId="0" borderId="19" xfId="0" applyNumberFormat="1" applyFont="1" applyBorder="1" applyAlignment="1"/>
    <xf numFmtId="179" fontId="5" fillId="0" borderId="19" xfId="0" applyNumberFormat="1" applyFont="1" applyBorder="1" applyAlignment="1"/>
    <xf numFmtId="188" fontId="5" fillId="0" borderId="21" xfId="0" applyNumberFormat="1" applyFont="1" applyBorder="1" applyAlignment="1"/>
    <xf numFmtId="179" fontId="5" fillId="0" borderId="21" xfId="0" applyNumberFormat="1" applyFont="1" applyBorder="1" applyAlignment="1"/>
    <xf numFmtId="0" fontId="5" fillId="0" borderId="31" xfId="0" applyFont="1" applyBorder="1" applyAlignment="1">
      <alignment horizontal="distributed" vertical="center" shrinkToFit="1"/>
    </xf>
    <xf numFmtId="0" fontId="5" fillId="0" borderId="49" xfId="0" applyFont="1" applyBorder="1" applyAlignment="1">
      <alignment horizontal="distributed" vertical="center" shrinkToFit="1"/>
    </xf>
    <xf numFmtId="0" fontId="5" fillId="0" borderId="21" xfId="0" applyFont="1" applyBorder="1" applyAlignment="1">
      <alignment horizontal="distributed" vertical="center" shrinkToFit="1"/>
    </xf>
    <xf numFmtId="38" fontId="5" fillId="0" borderId="31" xfId="2" applyFont="1" applyBorder="1" applyAlignment="1">
      <alignment vertical="center" justifyLastLine="1"/>
    </xf>
    <xf numFmtId="38" fontId="5" fillId="0" borderId="49" xfId="2" applyFont="1" applyBorder="1" applyAlignment="1">
      <alignment vertical="center" justifyLastLine="1"/>
    </xf>
    <xf numFmtId="38" fontId="5" fillId="0" borderId="31" xfId="2" applyFont="1" applyBorder="1" applyAlignment="1">
      <alignment horizontal="right" vertical="center" justifyLastLine="1"/>
    </xf>
    <xf numFmtId="38" fontId="5" fillId="0" borderId="38" xfId="2" applyFont="1" applyBorder="1" applyAlignment="1">
      <alignment vertical="center" justifyLastLine="1"/>
    </xf>
    <xf numFmtId="38" fontId="5" fillId="0" borderId="49" xfId="2" applyFont="1" applyBorder="1" applyAlignment="1">
      <alignment horizontal="right" vertical="center" justifyLastLine="1"/>
    </xf>
    <xf numFmtId="38" fontId="5" fillId="0" borderId="12" xfId="2" applyFont="1" applyBorder="1" applyAlignment="1">
      <alignment vertical="center" justifyLastLine="1"/>
    </xf>
    <xf numFmtId="38" fontId="5" fillId="0" borderId="21" xfId="2" applyFont="1" applyBorder="1" applyAlignment="1">
      <alignment vertical="center" justifyLastLine="1"/>
    </xf>
    <xf numFmtId="0" fontId="4" fillId="0" borderId="0" xfId="0" applyFont="1" applyAlignment="1">
      <alignment vertical="top"/>
    </xf>
    <xf numFmtId="0" fontId="4" fillId="0" borderId="0" xfId="0" applyFont="1" applyAlignment="1">
      <alignment horizontal="left" wrapText="1"/>
    </xf>
    <xf numFmtId="0" fontId="3" fillId="0" borderId="0" xfId="0" applyFont="1" applyAlignment="1">
      <alignment horizontal="left"/>
    </xf>
    <xf numFmtId="0" fontId="0" fillId="0" borderId="0" xfId="0" applyFont="1"/>
    <xf numFmtId="0" fontId="5" fillId="0" borderId="31" xfId="0" applyFont="1" applyBorder="1" applyAlignment="1">
      <alignment horizontal="left" vertical="center"/>
    </xf>
    <xf numFmtId="0" fontId="4" fillId="0" borderId="17" xfId="0" applyFont="1" applyBorder="1" applyAlignment="1" applyProtection="1">
      <alignment horizontal="center" vertical="center" shrinkToFit="1"/>
    </xf>
    <xf numFmtId="0" fontId="4" fillId="0" borderId="3" xfId="0" applyFont="1" applyBorder="1" applyAlignment="1" applyProtection="1">
      <alignment horizontal="center" vertical="center" shrinkToFit="1"/>
    </xf>
    <xf numFmtId="0" fontId="20" fillId="0" borderId="0" xfId="0" applyFont="1" applyAlignment="1">
      <alignment horizontal="right"/>
    </xf>
    <xf numFmtId="181" fontId="4" fillId="0" borderId="32" xfId="0" applyNumberFormat="1" applyFont="1" applyBorder="1" applyAlignment="1">
      <alignment vertical="center"/>
    </xf>
    <xf numFmtId="0" fontId="8" fillId="0" borderId="50" xfId="0" applyFont="1" applyBorder="1" applyAlignment="1">
      <alignment vertical="center"/>
    </xf>
    <xf numFmtId="181" fontId="4" fillId="0" borderId="49" xfId="0" applyNumberFormat="1" applyFont="1" applyBorder="1" applyAlignment="1">
      <alignment horizontal="right" vertical="center"/>
    </xf>
    <xf numFmtId="181" fontId="4" fillId="0" borderId="52" xfId="0" applyNumberFormat="1" applyFont="1" applyBorder="1" applyAlignment="1">
      <alignment horizontal="right" vertical="center"/>
    </xf>
    <xf numFmtId="0" fontId="4" fillId="0" borderId="21" xfId="0" applyFont="1" applyBorder="1" applyAlignment="1">
      <alignment horizontal="distributed" vertical="center" justifyLastLine="1"/>
    </xf>
    <xf numFmtId="0" fontId="29" fillId="0" borderId="0" xfId="0" applyFont="1"/>
    <xf numFmtId="0" fontId="4" fillId="0" borderId="0" xfId="0" applyFont="1" applyBorder="1" applyAlignment="1">
      <alignment justifyLastLine="1"/>
    </xf>
    <xf numFmtId="0" fontId="6" fillId="2" borderId="0" xfId="0" applyFont="1" applyFill="1"/>
    <xf numFmtId="0" fontId="25" fillId="2" borderId="0" xfId="0" applyFont="1" applyFill="1"/>
    <xf numFmtId="0" fontId="4" fillId="2" borderId="0" xfId="0" applyFont="1" applyFill="1"/>
    <xf numFmtId="0" fontId="4" fillId="2" borderId="0" xfId="0" applyFont="1" applyFill="1" applyAlignment="1">
      <alignment horizontal="right"/>
    </xf>
    <xf numFmtId="0" fontId="30" fillId="0" borderId="0" xfId="0" applyFont="1" applyBorder="1" applyAlignment="1">
      <alignment horizontal="center"/>
    </xf>
    <xf numFmtId="0" fontId="25" fillId="0" borderId="0" xfId="0" applyFont="1" applyBorder="1" applyAlignment="1">
      <alignment horizontal="center"/>
    </xf>
    <xf numFmtId="38" fontId="4" fillId="0" borderId="19" xfId="2" applyFont="1" applyBorder="1" applyAlignment="1">
      <alignment horizontal="right" vertical="center" justifyLastLine="1"/>
    </xf>
    <xf numFmtId="40" fontId="4" fillId="0" borderId="19" xfId="2" applyNumberFormat="1" applyFont="1" applyBorder="1" applyAlignment="1">
      <alignment horizontal="right" vertical="center" justifyLastLine="1"/>
    </xf>
    <xf numFmtId="40" fontId="4" fillId="0" borderId="20" xfId="2" applyNumberFormat="1" applyFont="1" applyBorder="1" applyAlignment="1">
      <alignment horizontal="right" vertical="center" justifyLastLine="1"/>
    </xf>
    <xf numFmtId="190" fontId="4" fillId="0" borderId="31" xfId="0" applyNumberFormat="1" applyFont="1" applyBorder="1" applyAlignment="1">
      <alignment horizontal="right" vertical="center"/>
    </xf>
    <xf numFmtId="190" fontId="4" fillId="0" borderId="32" xfId="0" applyNumberFormat="1" applyFont="1" applyBorder="1" applyAlignment="1">
      <alignment horizontal="right" vertical="center"/>
    </xf>
    <xf numFmtId="188" fontId="4" fillId="0" borderId="58" xfId="0" applyNumberFormat="1" applyFont="1" applyBorder="1" applyAlignment="1">
      <alignment horizontal="right" vertical="center"/>
    </xf>
    <xf numFmtId="189" fontId="4" fillId="0" borderId="31" xfId="0" applyNumberFormat="1" applyFont="1" applyBorder="1" applyAlignment="1">
      <alignment horizontal="right" vertical="center"/>
    </xf>
    <xf numFmtId="189" fontId="4" fillId="0" borderId="32" xfId="0" applyNumberFormat="1" applyFont="1" applyBorder="1" applyAlignment="1">
      <alignment horizontal="right" vertical="center"/>
    </xf>
    <xf numFmtId="189" fontId="4" fillId="0" borderId="58" xfId="0" applyNumberFormat="1" applyFont="1" applyBorder="1" applyAlignment="1">
      <alignment horizontal="right" vertical="center"/>
    </xf>
    <xf numFmtId="189" fontId="4" fillId="0" borderId="59" xfId="0" applyNumberFormat="1" applyFont="1" applyBorder="1" applyAlignment="1">
      <alignment horizontal="right" vertical="center"/>
    </xf>
    <xf numFmtId="0" fontId="4" fillId="0" borderId="20" xfId="0" applyFont="1" applyBorder="1" applyAlignment="1">
      <alignment horizontal="center"/>
    </xf>
    <xf numFmtId="0" fontId="4" fillId="0" borderId="22" xfId="0" applyFont="1" applyBorder="1" applyAlignment="1">
      <alignment horizontal="center"/>
    </xf>
    <xf numFmtId="0" fontId="4" fillId="0" borderId="19" xfId="0" applyFont="1" applyBorder="1" applyAlignment="1">
      <alignment horizontal="distributed" vertical="center"/>
    </xf>
    <xf numFmtId="0" fontId="4" fillId="0" borderId="21" xfId="0" applyFont="1" applyBorder="1" applyAlignment="1">
      <alignment horizontal="distributed" vertical="center"/>
    </xf>
    <xf numFmtId="0" fontId="8" fillId="0" borderId="0" xfId="0" applyFont="1" applyAlignment="1">
      <alignment vertical="center"/>
    </xf>
    <xf numFmtId="0" fontId="5" fillId="0" borderId="0" xfId="0" applyFont="1" applyAlignment="1">
      <alignment vertical="center"/>
    </xf>
    <xf numFmtId="0" fontId="4" fillId="0" borderId="38" xfId="0" applyFont="1" applyBorder="1" applyAlignment="1">
      <alignment vertical="center" shrinkToFit="1"/>
    </xf>
    <xf numFmtId="0" fontId="4" fillId="0" borderId="40" xfId="0" applyFont="1" applyBorder="1" applyAlignment="1">
      <alignment horizontal="left" vertical="center" shrinkToFit="1"/>
    </xf>
    <xf numFmtId="0" fontId="4" fillId="0" borderId="28" xfId="0" applyFont="1" applyBorder="1" applyAlignment="1">
      <alignment horizontal="left" vertical="center" shrinkToFit="1"/>
    </xf>
    <xf numFmtId="0" fontId="4" fillId="0" borderId="12" xfId="0" applyFont="1" applyBorder="1"/>
    <xf numFmtId="0" fontId="3" fillId="0" borderId="15" xfId="0" applyFont="1" applyBorder="1" applyAlignment="1">
      <alignment vertical="center"/>
    </xf>
    <xf numFmtId="0" fontId="5" fillId="0" borderId="0" xfId="0" applyFont="1" applyBorder="1" applyAlignment="1">
      <alignment vertical="center"/>
    </xf>
    <xf numFmtId="0" fontId="5" fillId="0" borderId="15" xfId="0" applyFont="1" applyBorder="1" applyAlignment="1">
      <alignment vertical="center"/>
    </xf>
    <xf numFmtId="0" fontId="4" fillId="0" borderId="0" xfId="0" applyFont="1" applyAlignment="1">
      <alignment horizontal="right"/>
    </xf>
    <xf numFmtId="181" fontId="4" fillId="0" borderId="20" xfId="0" applyNumberFormat="1" applyFont="1" applyBorder="1" applyAlignment="1">
      <alignment horizontal="right" vertical="center"/>
    </xf>
    <xf numFmtId="181" fontId="4" fillId="0" borderId="22" xfId="0" applyNumberFormat="1" applyFont="1" applyBorder="1" applyAlignment="1">
      <alignment horizontal="right" vertical="center"/>
    </xf>
    <xf numFmtId="181" fontId="4" fillId="0" borderId="42" xfId="0" applyNumberFormat="1" applyFont="1" applyBorder="1" applyAlignment="1">
      <alignment horizontal="right" vertical="center"/>
    </xf>
    <xf numFmtId="0" fontId="4" fillId="0" borderId="0" xfId="0" applyFont="1" applyBorder="1" applyAlignment="1">
      <alignment horizontal="center" vertical="center" shrinkToFit="1"/>
    </xf>
    <xf numFmtId="0" fontId="4" fillId="0" borderId="15" xfId="0" applyFont="1" applyBorder="1" applyAlignment="1">
      <alignment horizontal="left" vertical="center" shrinkToFit="1"/>
    </xf>
    <xf numFmtId="181" fontId="4" fillId="0" borderId="23" xfId="0" applyNumberFormat="1" applyFont="1" applyBorder="1" applyAlignment="1">
      <alignment vertical="center"/>
    </xf>
    <xf numFmtId="181" fontId="4" fillId="0" borderId="24" xfId="0" applyNumberFormat="1" applyFont="1" applyBorder="1" applyAlignment="1">
      <alignment vertical="center"/>
    </xf>
    <xf numFmtId="0" fontId="4" fillId="0" borderId="39"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1" xfId="0" applyFont="1" applyBorder="1" applyAlignment="1">
      <alignment horizontal="center" vertical="center" shrinkToFit="1"/>
    </xf>
    <xf numFmtId="0" fontId="5" fillId="0" borderId="50" xfId="0" applyFont="1" applyBorder="1" applyAlignment="1">
      <alignment vertical="center" justifyLastLine="1"/>
    </xf>
    <xf numFmtId="38" fontId="4" fillId="0" borderId="31" xfId="2" applyFont="1" applyBorder="1" applyAlignment="1">
      <alignment vertical="center"/>
    </xf>
    <xf numFmtId="188" fontId="4" fillId="0" borderId="31" xfId="0" applyNumberFormat="1" applyFont="1" applyBorder="1" applyAlignment="1">
      <alignment vertical="center"/>
    </xf>
    <xf numFmtId="188" fontId="4" fillId="0" borderId="50" xfId="0" applyNumberFormat="1" applyFont="1" applyBorder="1" applyAlignment="1">
      <alignment horizontal="right" vertical="center"/>
    </xf>
    <xf numFmtId="188" fontId="4" fillId="0" borderId="21" xfId="0" applyNumberFormat="1" applyFont="1" applyBorder="1" applyAlignment="1">
      <alignment vertical="center"/>
    </xf>
    <xf numFmtId="188" fontId="4" fillId="0" borderId="32" xfId="0" applyNumberFormat="1" applyFont="1" applyBorder="1" applyAlignment="1">
      <alignment vertical="center"/>
    </xf>
    <xf numFmtId="188" fontId="4" fillId="0" borderId="20" xfId="0" applyNumberFormat="1" applyFont="1" applyBorder="1" applyAlignment="1">
      <alignment vertical="center"/>
    </xf>
    <xf numFmtId="188" fontId="4" fillId="0" borderId="22" xfId="0" applyNumberFormat="1" applyFont="1" applyBorder="1" applyAlignment="1">
      <alignment vertical="center"/>
    </xf>
    <xf numFmtId="0" fontId="5" fillId="0" borderId="0" xfId="0" applyFont="1" applyBorder="1" applyAlignment="1">
      <alignment vertical="center" justifyLastLine="1"/>
    </xf>
    <xf numFmtId="181" fontId="4" fillId="0" borderId="49" xfId="0" applyNumberFormat="1" applyFont="1" applyBorder="1" applyAlignment="1">
      <alignment vertical="center"/>
    </xf>
    <xf numFmtId="181" fontId="4" fillId="0" borderId="52" xfId="0" applyNumberFormat="1" applyFont="1" applyBorder="1" applyAlignment="1">
      <alignment vertical="center"/>
    </xf>
    <xf numFmtId="0" fontId="4" fillId="0" borderId="0" xfId="0" applyFont="1" applyAlignment="1">
      <alignment horizontal="center"/>
    </xf>
    <xf numFmtId="188" fontId="4" fillId="0" borderId="23" xfId="0" applyNumberFormat="1" applyFont="1" applyBorder="1" applyAlignment="1">
      <alignment vertical="center"/>
    </xf>
    <xf numFmtId="188" fontId="4" fillId="0" borderId="24" xfId="0" applyNumberFormat="1" applyFont="1" applyBorder="1" applyAlignment="1">
      <alignment vertical="center"/>
    </xf>
    <xf numFmtId="188" fontId="4" fillId="0" borderId="23" xfId="0" applyNumberFormat="1" applyFont="1" applyBorder="1" applyAlignment="1">
      <alignment horizontal="right" vertical="center"/>
    </xf>
    <xf numFmtId="188" fontId="4" fillId="0" borderId="32" xfId="0" applyNumberFormat="1" applyFont="1" applyBorder="1" applyAlignment="1">
      <alignment horizontal="right" vertical="center"/>
    </xf>
    <xf numFmtId="188" fontId="4" fillId="0" borderId="58" xfId="0" applyNumberFormat="1" applyFont="1" applyBorder="1" applyAlignment="1">
      <alignment vertical="center"/>
    </xf>
    <xf numFmtId="188" fontId="4" fillId="0" borderId="59" xfId="0" applyNumberFormat="1" applyFont="1" applyBorder="1" applyAlignment="1">
      <alignment vertical="center"/>
    </xf>
    <xf numFmtId="0" fontId="7" fillId="0" borderId="11" xfId="0" applyFont="1" applyBorder="1" applyAlignment="1">
      <alignment horizontal="right" vertical="center"/>
    </xf>
    <xf numFmtId="0" fontId="31" fillId="0" borderId="0" xfId="0" applyFont="1"/>
    <xf numFmtId="0" fontId="32" fillId="0" borderId="0" xfId="0" applyFont="1"/>
    <xf numFmtId="0" fontId="26" fillId="0" borderId="0" xfId="0" applyFont="1" applyAlignment="1">
      <alignment vertical="top"/>
    </xf>
    <xf numFmtId="0" fontId="5" fillId="0" borderId="0" xfId="0" applyFont="1" applyFill="1" applyAlignment="1"/>
    <xf numFmtId="0" fontId="8" fillId="0" borderId="0" xfId="0" applyFont="1" applyBorder="1" applyAlignment="1">
      <alignment vertical="distributed" textRotation="255" wrapText="1" shrinkToFit="1"/>
    </xf>
    <xf numFmtId="0" fontId="5" fillId="0" borderId="0" xfId="0" applyFont="1" applyBorder="1" applyAlignment="1"/>
    <xf numFmtId="0" fontId="34" fillId="0" borderId="0" xfId="0" applyFont="1" applyAlignment="1"/>
    <xf numFmtId="38" fontId="5" fillId="0" borderId="0" xfId="2" applyFont="1"/>
    <xf numFmtId="38" fontId="4" fillId="0" borderId="0" xfId="2" applyFont="1"/>
    <xf numFmtId="0" fontId="5" fillId="0" borderId="3" xfId="0" applyFont="1" applyBorder="1" applyAlignment="1">
      <alignment horizontal="center" vertical="center"/>
    </xf>
    <xf numFmtId="0" fontId="5" fillId="0" borderId="38" xfId="0" applyFont="1" applyBorder="1" applyAlignment="1">
      <alignment vertical="center"/>
    </xf>
    <xf numFmtId="0" fontId="5" fillId="0" borderId="43" xfId="0" applyFont="1" applyBorder="1" applyAlignment="1">
      <alignment vertical="center"/>
    </xf>
    <xf numFmtId="0" fontId="5" fillId="0" borderId="1" xfId="0" applyFont="1" applyBorder="1" applyAlignment="1">
      <alignment horizontal="left" vertical="center"/>
    </xf>
    <xf numFmtId="0" fontId="5" fillId="0" borderId="30" xfId="0" applyFont="1" applyBorder="1" applyAlignment="1">
      <alignment horizontal="left" vertical="center"/>
    </xf>
    <xf numFmtId="0" fontId="5" fillId="0" borderId="19" xfId="0" applyFont="1" applyBorder="1" applyAlignment="1">
      <alignment horizontal="left" vertical="center"/>
    </xf>
    <xf numFmtId="0" fontId="5" fillId="0" borderId="12" xfId="0" applyFont="1" applyBorder="1" applyAlignment="1">
      <alignment horizontal="left" vertical="center"/>
    </xf>
    <xf numFmtId="0" fontId="5" fillId="0" borderId="47" xfId="0" applyFont="1" applyBorder="1" applyAlignment="1">
      <alignment horizontal="left" vertical="center"/>
    </xf>
    <xf numFmtId="0" fontId="5" fillId="0" borderId="49" xfId="0" applyFont="1" applyBorder="1" applyAlignment="1">
      <alignment horizontal="left" vertical="center"/>
    </xf>
    <xf numFmtId="0" fontId="8" fillId="0" borderId="1" xfId="0" applyFont="1" applyBorder="1" applyAlignment="1">
      <alignment vertical="center"/>
    </xf>
    <xf numFmtId="0" fontId="8" fillId="0" borderId="30" xfId="0" applyFont="1" applyBorder="1" applyAlignment="1">
      <alignment vertical="center"/>
    </xf>
    <xf numFmtId="0" fontId="5" fillId="0" borderId="109" xfId="0" applyFont="1" applyBorder="1" applyAlignment="1">
      <alignment horizontal="left" vertical="center"/>
    </xf>
    <xf numFmtId="0" fontId="5" fillId="0" borderId="1" xfId="0" applyFont="1" applyBorder="1" applyAlignment="1">
      <alignment horizontal="left" vertical="center" indent="1"/>
    </xf>
    <xf numFmtId="0" fontId="5" fillId="0" borderId="12" xfId="0" applyFont="1" applyBorder="1" applyAlignment="1">
      <alignment horizontal="left" vertical="center" indent="1"/>
    </xf>
    <xf numFmtId="194" fontId="5" fillId="0" borderId="49" xfId="1" applyNumberFormat="1" applyFont="1" applyBorder="1" applyAlignment="1">
      <alignment horizontal="right" vertical="center"/>
    </xf>
    <xf numFmtId="0" fontId="5" fillId="0" borderId="21" xfId="0" applyFont="1" applyBorder="1" applyAlignment="1">
      <alignment horizontal="left" vertical="center"/>
    </xf>
    <xf numFmtId="0" fontId="5" fillId="0" borderId="0" xfId="0" applyFont="1" applyBorder="1" applyAlignment="1">
      <alignment horizontal="center" vertical="center" textRotation="255"/>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38" fontId="5" fillId="0" borderId="0" xfId="2" applyFont="1" applyBorder="1" applyAlignment="1">
      <alignment horizontal="center" vertical="center"/>
    </xf>
    <xf numFmtId="0" fontId="28" fillId="0" borderId="0" xfId="0" applyFont="1" applyBorder="1"/>
    <xf numFmtId="0" fontId="5" fillId="0" borderId="5" xfId="0" applyFont="1" applyBorder="1" applyAlignment="1">
      <alignment horizontal="left" vertical="center" indent="1"/>
    </xf>
    <xf numFmtId="0" fontId="5" fillId="0" borderId="27" xfId="0" applyFont="1" applyBorder="1" applyAlignment="1">
      <alignment horizontal="left" vertical="center"/>
    </xf>
    <xf numFmtId="194" fontId="5" fillId="0" borderId="21" xfId="1" applyNumberFormat="1" applyFont="1" applyBorder="1" applyAlignment="1">
      <alignment horizontal="right" vertical="center"/>
    </xf>
    <xf numFmtId="0" fontId="0" fillId="0" borderId="0" xfId="0" applyFont="1" applyAlignment="1">
      <alignment vertical="center"/>
    </xf>
    <xf numFmtId="0" fontId="7" fillId="0" borderId="0" xfId="0" applyFont="1" applyBorder="1" applyAlignment="1">
      <alignment horizontal="right" vertical="top"/>
    </xf>
    <xf numFmtId="0" fontId="29" fillId="0" borderId="0" xfId="0" applyFont="1" applyBorder="1"/>
    <xf numFmtId="3" fontId="4" fillId="0" borderId="0" xfId="0" applyNumberFormat="1" applyFont="1" applyBorder="1" applyAlignment="1">
      <alignment vertical="center"/>
    </xf>
    <xf numFmtId="0" fontId="4" fillId="0" borderId="0" xfId="0" applyFont="1" applyBorder="1" applyAlignment="1">
      <alignment vertical="center" wrapText="1"/>
    </xf>
    <xf numFmtId="38" fontId="4" fillId="0" borderId="0" xfId="2" applyFont="1" applyBorder="1" applyAlignment="1">
      <alignment vertical="center" justifyLastLine="1"/>
    </xf>
    <xf numFmtId="0" fontId="4" fillId="0" borderId="0" xfId="0" applyFont="1" applyBorder="1" applyAlignment="1">
      <alignment vertical="center" justifyLastLine="1" shrinkToFit="1"/>
    </xf>
    <xf numFmtId="38" fontId="4" fillId="0" borderId="0" xfId="2" applyFont="1" applyBorder="1" applyAlignment="1">
      <alignment vertical="center"/>
    </xf>
    <xf numFmtId="0" fontId="5" fillId="0" borderId="0" xfId="0" applyFont="1" applyBorder="1" applyAlignment="1">
      <alignment vertical="distributed"/>
    </xf>
    <xf numFmtId="0" fontId="5" fillId="0" borderId="0" xfId="0" applyFont="1" applyBorder="1" applyAlignment="1">
      <alignment horizontal="right" vertical="distributed"/>
    </xf>
    <xf numFmtId="189" fontId="5" fillId="0" borderId="0" xfId="0" applyNumberFormat="1" applyFont="1" applyBorder="1" applyAlignment="1">
      <alignment horizontal="center" vertical="center"/>
    </xf>
    <xf numFmtId="189" fontId="5" fillId="0" borderId="0" xfId="0" applyNumberFormat="1" applyFont="1" applyBorder="1" applyAlignment="1">
      <alignment horizontal="right" vertical="center"/>
    </xf>
    <xf numFmtId="0" fontId="6" fillId="0" borderId="0" xfId="0" applyFont="1" applyAlignment="1">
      <alignment vertical="center"/>
    </xf>
    <xf numFmtId="0" fontId="5" fillId="0" borderId="0" xfId="0" applyFont="1" applyAlignment="1">
      <alignment horizontal="center" vertical="center"/>
    </xf>
    <xf numFmtId="0" fontId="5" fillId="0" borderId="15" xfId="0" applyFont="1" applyBorder="1" applyAlignment="1">
      <alignment horizontal="center" vertical="center"/>
    </xf>
    <xf numFmtId="0" fontId="4" fillId="0" borderId="36" xfId="0" applyFont="1" applyBorder="1" applyAlignment="1">
      <alignment vertical="center"/>
    </xf>
    <xf numFmtId="0" fontId="5" fillId="0" borderId="37" xfId="0" applyFont="1" applyBorder="1"/>
    <xf numFmtId="0" fontId="4" fillId="0" borderId="0" xfId="0" applyFont="1" applyBorder="1" applyAlignment="1">
      <alignment horizontal="distributed" vertical="center" indent="1"/>
    </xf>
    <xf numFmtId="58" fontId="4" fillId="0" borderId="11" xfId="0" applyNumberFormat="1" applyFont="1" applyFill="1" applyBorder="1" applyAlignment="1">
      <alignment horizontal="right" vertical="center"/>
    </xf>
    <xf numFmtId="58" fontId="8" fillId="0" borderId="0" xfId="0" applyNumberFormat="1" applyFont="1" applyBorder="1" applyAlignment="1">
      <alignment horizontal="right" vertical="center"/>
    </xf>
    <xf numFmtId="0" fontId="4" fillId="0" borderId="0" xfId="0" applyFont="1" applyAlignment="1">
      <alignment horizontal="right"/>
    </xf>
    <xf numFmtId="0" fontId="17" fillId="0" borderId="0" xfId="0" applyFont="1" applyBorder="1"/>
    <xf numFmtId="0" fontId="5" fillId="0" borderId="41" xfId="0" applyFont="1" applyBorder="1" applyAlignment="1">
      <alignment horizontal="right"/>
    </xf>
    <xf numFmtId="0" fontId="4" fillId="0" borderId="41" xfId="0" applyFont="1" applyBorder="1" applyAlignment="1">
      <alignment horizontal="right"/>
    </xf>
    <xf numFmtId="38" fontId="4" fillId="0" borderId="21" xfId="2" applyFont="1" applyBorder="1" applyAlignment="1">
      <alignment vertical="center" justifyLastLine="1"/>
    </xf>
    <xf numFmtId="38" fontId="4" fillId="0" borderId="27" xfId="2" applyFont="1" applyBorder="1" applyAlignment="1">
      <alignment vertical="center" justifyLastLine="1"/>
    </xf>
    <xf numFmtId="38" fontId="4" fillId="0" borderId="21" xfId="2" applyFont="1" applyBorder="1" applyAlignment="1">
      <alignment horizontal="right" vertical="center" justifyLastLine="1"/>
    </xf>
    <xf numFmtId="38" fontId="4" fillId="0" borderId="5" xfId="2" applyFont="1" applyBorder="1" applyAlignment="1">
      <alignment horizontal="right" vertical="center" justifyLastLine="1"/>
    </xf>
    <xf numFmtId="0" fontId="4" fillId="0" borderId="31" xfId="0" applyFont="1" applyBorder="1" applyAlignment="1">
      <alignment horizontal="right" vertical="center" justifyLastLine="1"/>
    </xf>
    <xf numFmtId="0" fontId="4" fillId="0" borderId="0" xfId="0" applyFont="1" applyBorder="1" applyAlignment="1">
      <alignment vertical="center" wrapText="1" justifyLastLine="1"/>
    </xf>
    <xf numFmtId="0" fontId="27" fillId="0" borderId="0" xfId="0" applyFont="1" applyAlignment="1">
      <alignment horizontal="right"/>
    </xf>
    <xf numFmtId="0" fontId="25" fillId="0" borderId="0" xfId="0" applyFont="1" applyBorder="1" applyAlignment="1"/>
    <xf numFmtId="0" fontId="4" fillId="0" borderId="0" xfId="0" applyFont="1" applyBorder="1" applyAlignment="1">
      <alignment horizontal="distributed" justifyLastLine="1"/>
    </xf>
    <xf numFmtId="180" fontId="4" fillId="0" borderId="0" xfId="0" applyNumberFormat="1" applyFont="1" applyBorder="1"/>
    <xf numFmtId="183" fontId="4" fillId="0" borderId="0" xfId="0" applyNumberFormat="1" applyFont="1" applyBorder="1"/>
    <xf numFmtId="181" fontId="4" fillId="0" borderId="0" xfId="0" applyNumberFormat="1" applyFont="1" applyBorder="1" applyAlignment="1">
      <alignment shrinkToFit="1"/>
    </xf>
    <xf numFmtId="0" fontId="25" fillId="0" borderId="15" xfId="0" applyFont="1" applyBorder="1" applyAlignment="1">
      <alignment vertical="center"/>
    </xf>
    <xf numFmtId="187" fontId="4" fillId="0" borderId="30" xfId="0" applyNumberFormat="1" applyFont="1" applyBorder="1" applyAlignment="1">
      <alignment horizontal="right" vertical="center"/>
    </xf>
    <xf numFmtId="187" fontId="4" fillId="0" borderId="19" xfId="0" applyNumberFormat="1" applyFont="1" applyBorder="1" applyAlignment="1">
      <alignment horizontal="right" vertical="center"/>
    </xf>
    <xf numFmtId="187" fontId="4" fillId="0" borderId="15" xfId="0" applyNumberFormat="1" applyFont="1" applyBorder="1" applyAlignment="1">
      <alignment horizontal="right" vertical="center"/>
    </xf>
    <xf numFmtId="187" fontId="4" fillId="0" borderId="20" xfId="0" applyNumberFormat="1" applyFont="1" applyBorder="1" applyAlignment="1">
      <alignment horizontal="right" vertical="center"/>
    </xf>
    <xf numFmtId="187" fontId="4" fillId="0" borderId="21" xfId="0" applyNumberFormat="1" applyFont="1" applyBorder="1" applyAlignment="1">
      <alignment vertical="center"/>
    </xf>
    <xf numFmtId="187" fontId="4" fillId="0" borderId="22" xfId="0" applyNumberFormat="1" applyFont="1" applyBorder="1" applyAlignment="1">
      <alignment vertical="center"/>
    </xf>
    <xf numFmtId="0" fontId="7" fillId="0" borderId="0" xfId="0" applyFont="1" applyAlignment="1">
      <alignment horizontal="right" vertical="center"/>
    </xf>
    <xf numFmtId="38" fontId="4" fillId="0" borderId="32" xfId="2" applyFont="1" applyBorder="1" applyAlignment="1">
      <alignment vertical="center"/>
    </xf>
    <xf numFmtId="38" fontId="4" fillId="0" borderId="19" xfId="2" applyFont="1" applyBorder="1" applyAlignment="1">
      <alignment vertical="center"/>
    </xf>
    <xf numFmtId="38" fontId="4" fillId="0" borderId="20" xfId="2" applyFont="1" applyBorder="1" applyAlignment="1">
      <alignment vertical="center"/>
    </xf>
    <xf numFmtId="38" fontId="5" fillId="0" borderId="21" xfId="2" applyFont="1" applyBorder="1" applyAlignment="1">
      <alignment vertical="center"/>
    </xf>
    <xf numFmtId="38" fontId="4" fillId="0" borderId="21" xfId="2" applyFont="1" applyBorder="1" applyAlignment="1">
      <alignment vertical="center"/>
    </xf>
    <xf numFmtId="38" fontId="4" fillId="0" borderId="22" xfId="2" applyFont="1" applyBorder="1" applyAlignment="1">
      <alignment vertical="center"/>
    </xf>
    <xf numFmtId="0" fontId="4" fillId="0" borderId="28" xfId="0" applyFont="1" applyBorder="1" applyAlignment="1"/>
    <xf numFmtId="0" fontId="4" fillId="0" borderId="32" xfId="0" applyFont="1" applyBorder="1" applyAlignment="1">
      <alignment horizontal="right" vertical="center"/>
    </xf>
    <xf numFmtId="0" fontId="36" fillId="0" borderId="0" xfId="7" applyFont="1">
      <alignment vertical="center"/>
    </xf>
    <xf numFmtId="0" fontId="37" fillId="0" borderId="0" xfId="7" applyFont="1">
      <alignment vertical="center"/>
    </xf>
    <xf numFmtId="0" fontId="38" fillId="0" borderId="0" xfId="7" applyFont="1">
      <alignment vertical="center"/>
    </xf>
    <xf numFmtId="0" fontId="17" fillId="0" borderId="0" xfId="7" applyFont="1">
      <alignment vertical="center"/>
    </xf>
    <xf numFmtId="0" fontId="39" fillId="0" borderId="0" xfId="7" applyFont="1">
      <alignment vertical="center"/>
    </xf>
    <xf numFmtId="0" fontId="1" fillId="0" borderId="0" xfId="7" applyFont="1">
      <alignment vertical="center"/>
    </xf>
    <xf numFmtId="0" fontId="3" fillId="0" borderId="0" xfId="7" applyFont="1" applyAlignment="1">
      <alignment horizontal="center" vertical="center"/>
    </xf>
    <xf numFmtId="0" fontId="3" fillId="0" borderId="0" xfId="7" applyFont="1">
      <alignment vertical="center"/>
    </xf>
    <xf numFmtId="0" fontId="5" fillId="0" borderId="0" xfId="7" applyFont="1">
      <alignment vertical="center"/>
    </xf>
    <xf numFmtId="0" fontId="33" fillId="0" borderId="0" xfId="7" applyFont="1">
      <alignment vertical="center"/>
    </xf>
    <xf numFmtId="0" fontId="31" fillId="0" borderId="0" xfId="7" applyFont="1">
      <alignment vertical="center"/>
    </xf>
    <xf numFmtId="0" fontId="3" fillId="0" borderId="0" xfId="7" applyFont="1" applyAlignment="1">
      <alignment vertical="center"/>
    </xf>
    <xf numFmtId="0" fontId="5" fillId="0" borderId="0" xfId="7" applyFont="1" applyAlignment="1">
      <alignment horizontal="center" vertical="center"/>
    </xf>
    <xf numFmtId="0" fontId="3" fillId="0" borderId="0" xfId="7" applyNumberFormat="1" applyFont="1" applyAlignment="1">
      <alignment horizontal="left" vertical="center"/>
    </xf>
    <xf numFmtId="187" fontId="3" fillId="0" borderId="0" xfId="7" applyNumberFormat="1" applyFont="1">
      <alignment vertical="center"/>
    </xf>
    <xf numFmtId="0" fontId="17" fillId="2" borderId="0" xfId="7" applyFont="1" applyFill="1">
      <alignment vertical="center"/>
    </xf>
    <xf numFmtId="0" fontId="3" fillId="2" borderId="0" xfId="7" applyFont="1" applyFill="1" applyAlignment="1">
      <alignment horizontal="center" vertical="center"/>
    </xf>
    <xf numFmtId="187" fontId="33" fillId="2" borderId="0" xfId="7" applyNumberFormat="1" applyFont="1" applyFill="1">
      <alignment vertical="center"/>
    </xf>
    <xf numFmtId="0" fontId="33" fillId="2" borderId="0" xfId="7" applyFont="1" applyFill="1">
      <alignment vertical="center"/>
    </xf>
    <xf numFmtId="0" fontId="5" fillId="2" borderId="0" xfId="7" applyFont="1" applyFill="1">
      <alignment vertical="center"/>
    </xf>
    <xf numFmtId="0" fontId="3" fillId="2" borderId="0" xfId="7" applyFont="1" applyFill="1">
      <alignment vertical="center"/>
    </xf>
    <xf numFmtId="0" fontId="40" fillId="0" borderId="0" xfId="7" applyFont="1" applyAlignment="1">
      <alignment horizontal="center" vertical="center"/>
    </xf>
    <xf numFmtId="0" fontId="40" fillId="0" borderId="0" xfId="7" applyFont="1">
      <alignment vertical="center"/>
    </xf>
    <xf numFmtId="0" fontId="4" fillId="0" borderId="0" xfId="0" applyFont="1" applyBorder="1" applyAlignment="1">
      <alignment horizontal="distributed" vertical="center" justifyLastLine="1"/>
    </xf>
    <xf numFmtId="0" fontId="4" fillId="0" borderId="0" xfId="0" applyFont="1"/>
    <xf numFmtId="0" fontId="5" fillId="0" borderId="0" xfId="0" applyFont="1" applyBorder="1" applyAlignment="1">
      <alignment horizontal="distributed" vertical="center" justifyLastLine="1"/>
    </xf>
    <xf numFmtId="189" fontId="5" fillId="0" borderId="0" xfId="0" applyNumberFormat="1" applyFont="1" applyBorder="1" applyAlignment="1">
      <alignment horizontal="right" vertical="center" justifyLastLine="1"/>
    </xf>
    <xf numFmtId="38" fontId="4" fillId="0" borderId="22" xfId="2" applyFont="1" applyBorder="1" applyAlignment="1">
      <alignment vertical="center" justifyLastLine="1"/>
    </xf>
    <xf numFmtId="38" fontId="4" fillId="0" borderId="22" xfId="2" applyFont="1" applyBorder="1" applyAlignment="1">
      <alignment horizontal="right" vertical="center" justifyLastLine="1"/>
    </xf>
    <xf numFmtId="0" fontId="41" fillId="0" borderId="0" xfId="18" applyFont="1">
      <alignment vertical="center"/>
    </xf>
    <xf numFmtId="0" fontId="42" fillId="0" borderId="0" xfId="18" applyFont="1">
      <alignment vertical="center"/>
    </xf>
    <xf numFmtId="0" fontId="43" fillId="0" borderId="0" xfId="18" applyFont="1">
      <alignment vertical="center"/>
    </xf>
    <xf numFmtId="0" fontId="44" fillId="0" borderId="0" xfId="18" applyFont="1">
      <alignment vertical="center"/>
    </xf>
    <xf numFmtId="0" fontId="1" fillId="0" borderId="0" xfId="18">
      <alignment vertical="center"/>
    </xf>
    <xf numFmtId="0" fontId="46" fillId="0" borderId="0" xfId="18" applyFont="1">
      <alignment vertical="center"/>
    </xf>
    <xf numFmtId="0" fontId="1" fillId="0" borderId="0" xfId="18" applyAlignment="1">
      <alignment horizontal="center" vertical="center"/>
    </xf>
    <xf numFmtId="0" fontId="27" fillId="0" borderId="0" xfId="0" applyFont="1"/>
    <xf numFmtId="0" fontId="18" fillId="0" borderId="0" xfId="0" applyFont="1"/>
    <xf numFmtId="0" fontId="5" fillId="0" borderId="0" xfId="0" applyFont="1"/>
    <xf numFmtId="0" fontId="4" fillId="0" borderId="19" xfId="0" applyFont="1" applyBorder="1" applyAlignment="1">
      <alignment horizontal="distributed" vertical="center" justifyLastLine="1"/>
    </xf>
    <xf numFmtId="0" fontId="4" fillId="0" borderId="28" xfId="0" applyFont="1" applyBorder="1" applyAlignment="1">
      <alignment vertical="center"/>
    </xf>
    <xf numFmtId="0" fontId="5" fillId="0" borderId="0" xfId="0" applyFont="1"/>
    <xf numFmtId="0" fontId="5" fillId="0" borderId="0" xfId="0" applyFont="1" applyBorder="1"/>
    <xf numFmtId="0" fontId="5" fillId="0" borderId="0" xfId="0" applyFont="1"/>
    <xf numFmtId="0" fontId="5" fillId="0" borderId="0" xfId="0" applyFont="1" applyBorder="1" applyAlignment="1">
      <alignment horizontal="left" vertical="top" wrapText="1"/>
    </xf>
    <xf numFmtId="0" fontId="20" fillId="0" borderId="0" xfId="0" applyFont="1" applyBorder="1" applyAlignment="1">
      <alignment horizontal="right" vertical="center"/>
    </xf>
    <xf numFmtId="188" fontId="20" fillId="0" borderId="0" xfId="0" applyNumberFormat="1" applyFont="1" applyBorder="1" applyAlignment="1">
      <alignment horizontal="right" vertical="center"/>
    </xf>
    <xf numFmtId="0" fontId="18" fillId="0" borderId="0" xfId="0" applyFont="1" applyAlignment="1">
      <alignment horizontal="right"/>
    </xf>
    <xf numFmtId="38" fontId="20" fillId="0" borderId="0" xfId="2" applyFont="1" applyBorder="1" applyAlignment="1">
      <alignment horizontal="right" vertical="center"/>
    </xf>
    <xf numFmtId="38" fontId="20" fillId="0" borderId="0" xfId="2" applyFont="1" applyAlignment="1">
      <alignment horizontal="right"/>
    </xf>
    <xf numFmtId="38" fontId="27" fillId="0" borderId="0" xfId="2" applyFont="1" applyBorder="1" applyAlignment="1">
      <alignment horizontal="right" vertical="center"/>
    </xf>
    <xf numFmtId="188" fontId="27" fillId="0" borderId="0" xfId="0" applyNumberFormat="1" applyFont="1" applyBorder="1" applyAlignment="1">
      <alignment vertical="center"/>
    </xf>
    <xf numFmtId="0" fontId="35" fillId="0" borderId="0" xfId="0" applyFont="1"/>
    <xf numFmtId="0" fontId="27" fillId="0" borderId="0" xfId="0" applyFont="1" applyAlignment="1">
      <alignment vertical="center"/>
    </xf>
    <xf numFmtId="0" fontId="27" fillId="0" borderId="0" xfId="0" applyFont="1" applyBorder="1" applyAlignment="1">
      <alignment horizontal="center" vertical="center" wrapText="1" shrinkToFit="1"/>
    </xf>
    <xf numFmtId="0" fontId="27" fillId="0" borderId="0" xfId="0" applyFont="1" applyBorder="1" applyAlignment="1">
      <alignment horizontal="right" vertical="center"/>
    </xf>
    <xf numFmtId="38" fontId="27" fillId="0" borderId="0" xfId="2" applyFont="1" applyAlignment="1">
      <alignment horizontal="right"/>
    </xf>
    <xf numFmtId="0" fontId="27" fillId="0" borderId="0" xfId="0" applyFont="1" applyAlignment="1"/>
    <xf numFmtId="0" fontId="27" fillId="0" borderId="0" xfId="0" applyFont="1" applyBorder="1" applyAlignment="1">
      <alignment vertical="center" justifyLastLine="1"/>
    </xf>
    <xf numFmtId="0" fontId="27" fillId="0" borderId="0" xfId="0" applyFont="1" applyBorder="1" applyAlignment="1">
      <alignment vertical="center"/>
    </xf>
    <xf numFmtId="188" fontId="27" fillId="0" borderId="0" xfId="0" applyNumberFormat="1" applyFont="1" applyBorder="1"/>
    <xf numFmtId="188" fontId="27" fillId="0" borderId="0" xfId="0" applyNumberFormat="1" applyFont="1" applyBorder="1" applyAlignment="1">
      <alignment horizontal="right"/>
    </xf>
    <xf numFmtId="0" fontId="18" fillId="0" borderId="0" xfId="0" applyFont="1" applyBorder="1"/>
    <xf numFmtId="38" fontId="0" fillId="0" borderId="0" xfId="2" applyFont="1" applyAlignment="1">
      <alignment horizontal="right" vertical="center"/>
    </xf>
    <xf numFmtId="0" fontId="0" fillId="0" borderId="0" xfId="0" applyAlignment="1">
      <alignment horizontal="left" vertical="center"/>
    </xf>
    <xf numFmtId="0" fontId="0" fillId="0" borderId="0" xfId="0" applyAlignment="1">
      <alignment vertical="center"/>
    </xf>
    <xf numFmtId="0" fontId="51" fillId="0" borderId="0" xfId="0" applyFont="1"/>
    <xf numFmtId="0" fontId="51" fillId="0" borderId="0" xfId="0" applyFont="1" applyBorder="1"/>
    <xf numFmtId="0" fontId="5" fillId="0" borderId="0" xfId="0" applyFont="1"/>
    <xf numFmtId="0" fontId="6" fillId="0" borderId="0" xfId="5" applyNumberFormat="1" applyFont="1" applyAlignment="1">
      <alignment vertical="center"/>
    </xf>
    <xf numFmtId="0" fontId="9" fillId="0" borderId="0" xfId="5" applyNumberFormat="1" applyFont="1"/>
    <xf numFmtId="0" fontId="8" fillId="0" borderId="0" xfId="5" applyFont="1"/>
    <xf numFmtId="0" fontId="8" fillId="0" borderId="0" xfId="5" applyNumberFormat="1" applyFont="1"/>
    <xf numFmtId="0" fontId="3" fillId="0" borderId="11" xfId="5" applyNumberFormat="1" applyFont="1" applyBorder="1" applyAlignment="1">
      <alignment vertical="center"/>
    </xf>
    <xf numFmtId="0" fontId="8" fillId="0" borderId="11" xfId="5" applyFont="1" applyBorder="1"/>
    <xf numFmtId="0" fontId="8" fillId="0" borderId="11" xfId="5" applyNumberFormat="1" applyFont="1" applyBorder="1"/>
    <xf numFmtId="0" fontId="8" fillId="0" borderId="0" xfId="5" applyNumberFormat="1" applyFont="1" applyAlignment="1">
      <alignment horizontal="right"/>
    </xf>
    <xf numFmtId="0" fontId="4" fillId="0" borderId="1" xfId="5" applyNumberFormat="1" applyFont="1" applyBorder="1" applyAlignment="1">
      <alignment vertical="center" justifyLastLine="1"/>
    </xf>
    <xf numFmtId="0" fontId="4" fillId="0" borderId="0" xfId="5" applyNumberFormat="1" applyFont="1" applyBorder="1" applyAlignment="1">
      <alignment vertical="center" justifyLastLine="1"/>
    </xf>
    <xf numFmtId="0" fontId="4" fillId="0" borderId="12" xfId="5" applyNumberFormat="1" applyFont="1" applyBorder="1" applyAlignment="1">
      <alignment vertical="center" justifyLastLine="1"/>
    </xf>
    <xf numFmtId="0" fontId="4" fillId="0" borderId="42" xfId="5" applyNumberFormat="1" applyFont="1" applyBorder="1" applyAlignment="1">
      <alignment vertical="center" justifyLastLine="1"/>
    </xf>
    <xf numFmtId="0" fontId="4" fillId="0" borderId="0" xfId="14" applyFont="1"/>
    <xf numFmtId="0" fontId="9" fillId="0" borderId="0" xfId="5" applyFont="1"/>
    <xf numFmtId="0" fontId="4" fillId="0" borderId="0" xfId="5" applyNumberFormat="1" applyFont="1" applyBorder="1" applyAlignment="1"/>
    <xf numFmtId="0" fontId="8" fillId="0" borderId="16" xfId="5" applyFont="1" applyBorder="1" applyAlignment="1"/>
    <xf numFmtId="0" fontId="5" fillId="0" borderId="16" xfId="14" applyFont="1" applyBorder="1"/>
    <xf numFmtId="0" fontId="8" fillId="0" borderId="0" xfId="11" applyFont="1" applyBorder="1"/>
    <xf numFmtId="0" fontId="3" fillId="0" borderId="11" xfId="11" applyFont="1" applyBorder="1"/>
    <xf numFmtId="0" fontId="8" fillId="0" borderId="11" xfId="11" applyFont="1" applyBorder="1"/>
    <xf numFmtId="0" fontId="8" fillId="0" borderId="0" xfId="11" applyFont="1"/>
    <xf numFmtId="0" fontId="9" fillId="0" borderId="11" xfId="5" applyFont="1" applyBorder="1"/>
    <xf numFmtId="0" fontId="5" fillId="0" borderId="11" xfId="14" applyFont="1" applyBorder="1"/>
    <xf numFmtId="0" fontId="8" fillId="0" borderId="0" xfId="5" applyNumberFormat="1" applyFont="1" applyBorder="1" applyAlignment="1"/>
    <xf numFmtId="0" fontId="9" fillId="0" borderId="0" xfId="5" applyNumberFormat="1" applyFont="1" applyBorder="1" applyAlignment="1">
      <alignment horizontal="right"/>
    </xf>
    <xf numFmtId="0" fontId="52" fillId="0" borderId="0" xfId="14" applyFont="1"/>
    <xf numFmtId="0" fontId="4" fillId="0" borderId="0" xfId="5" applyFont="1"/>
    <xf numFmtId="0" fontId="4" fillId="0" borderId="0" xfId="5" applyNumberFormat="1" applyFont="1"/>
    <xf numFmtId="176" fontId="4" fillId="0" borderId="0" xfId="5" applyNumberFormat="1" applyFont="1" applyBorder="1"/>
    <xf numFmtId="0" fontId="3" fillId="0" borderId="0" xfId="12" applyFont="1" applyBorder="1">
      <alignment vertical="center"/>
    </xf>
    <xf numFmtId="0" fontId="6" fillId="0" borderId="0" xfId="12" applyFont="1">
      <alignment vertical="center"/>
    </xf>
    <xf numFmtId="0" fontId="3" fillId="0" borderId="0" xfId="12" applyFont="1">
      <alignment vertical="center"/>
    </xf>
    <xf numFmtId="0" fontId="3" fillId="0" borderId="11" xfId="12" applyFont="1" applyBorder="1">
      <alignment vertical="center"/>
    </xf>
    <xf numFmtId="0" fontId="4" fillId="0" borderId="0" xfId="12" applyFont="1">
      <alignment vertical="center"/>
    </xf>
    <xf numFmtId="0" fontId="5" fillId="0" borderId="0" xfId="14" applyFont="1" applyBorder="1"/>
    <xf numFmtId="0" fontId="9" fillId="0" borderId="15" xfId="5" applyFont="1" applyBorder="1"/>
    <xf numFmtId="0" fontId="5" fillId="0" borderId="42" xfId="14" applyFont="1" applyBorder="1"/>
    <xf numFmtId="0" fontId="5" fillId="0" borderId="44" xfId="14" applyFont="1" applyBorder="1"/>
    <xf numFmtId="0" fontId="4" fillId="0" borderId="0" xfId="5" applyNumberFormat="1" applyFont="1" applyAlignment="1"/>
    <xf numFmtId="0" fontId="8" fillId="0" borderId="0" xfId="5" applyNumberFormat="1" applyFont="1" applyAlignment="1"/>
    <xf numFmtId="0" fontId="7" fillId="0" borderId="0" xfId="5" applyNumberFormat="1" applyFont="1"/>
    <xf numFmtId="0" fontId="5" fillId="0" borderId="0" xfId="0" applyFont="1" applyBorder="1"/>
    <xf numFmtId="0" fontId="5" fillId="0" borderId="0" xfId="0" applyFont="1" applyAlignment="1">
      <alignment horizontal="left"/>
    </xf>
    <xf numFmtId="0" fontId="4" fillId="0" borderId="0" xfId="0" applyFont="1" applyAlignment="1">
      <alignment horizontal="right"/>
    </xf>
    <xf numFmtId="0" fontId="4" fillId="0" borderId="24" xfId="0" applyFont="1" applyBorder="1" applyAlignment="1">
      <alignment horizontal="center" vertical="center" justifyLastLine="1"/>
    </xf>
    <xf numFmtId="188" fontId="4" fillId="0" borderId="0" xfId="0" applyNumberFormat="1" applyFont="1" applyBorder="1"/>
    <xf numFmtId="0" fontId="4" fillId="0" borderId="38" xfId="0" applyFont="1" applyBorder="1" applyAlignment="1"/>
    <xf numFmtId="0" fontId="5" fillId="0" borderId="0" xfId="0" applyFont="1"/>
    <xf numFmtId="0" fontId="5" fillId="0" borderId="40" xfId="0" applyFont="1" applyBorder="1"/>
    <xf numFmtId="38" fontId="4" fillId="0" borderId="0" xfId="2" applyFont="1" applyBorder="1"/>
    <xf numFmtId="38" fontId="4" fillId="0" borderId="11" xfId="2" applyFont="1" applyBorder="1"/>
    <xf numFmtId="38" fontId="4" fillId="0" borderId="23" xfId="2" applyFont="1" applyBorder="1" applyAlignment="1">
      <alignment vertical="center"/>
    </xf>
    <xf numFmtId="38" fontId="4" fillId="0" borderId="46" xfId="2" applyFont="1" applyBorder="1" applyAlignment="1">
      <alignment vertical="center"/>
    </xf>
    <xf numFmtId="38" fontId="4" fillId="0" borderId="24" xfId="2" applyFont="1" applyBorder="1" applyAlignment="1">
      <alignment horizontal="right" vertical="center"/>
    </xf>
    <xf numFmtId="181" fontId="4" fillId="0" borderId="0" xfId="0" applyNumberFormat="1" applyFont="1" applyBorder="1"/>
    <xf numFmtId="0" fontId="4" fillId="0" borderId="24" xfId="0" applyFont="1" applyBorder="1" applyAlignment="1">
      <alignment horizontal="center" vertical="center"/>
    </xf>
    <xf numFmtId="188" fontId="4" fillId="0" borderId="0" xfId="0" applyNumberFormat="1" applyFont="1" applyBorder="1" applyAlignment="1">
      <alignment vertical="center"/>
    </xf>
    <xf numFmtId="0" fontId="4" fillId="0" borderId="56" xfId="0" applyFont="1" applyBorder="1" applyAlignment="1">
      <alignment horizontal="center" vertical="center"/>
    </xf>
    <xf numFmtId="0" fontId="4" fillId="0" borderId="0" xfId="0" applyFont="1"/>
    <xf numFmtId="0" fontId="6" fillId="0" borderId="0" xfId="5" applyNumberFormat="1" applyFont="1"/>
    <xf numFmtId="0" fontId="29" fillId="0" borderId="0" xfId="5" applyFont="1"/>
    <xf numFmtId="0" fontId="30" fillId="0" borderId="0" xfId="5" applyFont="1"/>
    <xf numFmtId="0" fontId="30" fillId="0" borderId="0" xfId="5" applyNumberFormat="1" applyFont="1"/>
    <xf numFmtId="0" fontId="53" fillId="0" borderId="0" xfId="5" applyNumberFormat="1" applyFont="1"/>
    <xf numFmtId="0" fontId="53" fillId="0" borderId="0" xfId="5" applyFont="1"/>
    <xf numFmtId="0" fontId="3" fillId="0" borderId="0" xfId="5" applyNumberFormat="1" applyFont="1"/>
    <xf numFmtId="0" fontId="7" fillId="0" borderId="0" xfId="5" applyFont="1" applyAlignment="1">
      <alignment horizontal="right"/>
    </xf>
    <xf numFmtId="0" fontId="7" fillId="0" borderId="0" xfId="5" applyFont="1"/>
    <xf numFmtId="0" fontId="7" fillId="0" borderId="0" xfId="5" applyNumberFormat="1" applyFont="1" applyAlignment="1">
      <alignment horizontal="right"/>
    </xf>
    <xf numFmtId="182" fontId="8" fillId="0" borderId="0" xfId="5" applyNumberFormat="1" applyFont="1" applyBorder="1" applyAlignment="1">
      <alignment vertical="center"/>
    </xf>
    <xf numFmtId="176" fontId="8" fillId="0" borderId="0" xfId="5" applyNumberFormat="1" applyFont="1" applyBorder="1" applyAlignment="1">
      <alignment vertical="center"/>
    </xf>
    <xf numFmtId="0" fontId="8" fillId="0" borderId="0" xfId="5" applyFont="1" applyBorder="1" applyAlignment="1">
      <alignment horizontal="right" vertical="center"/>
    </xf>
    <xf numFmtId="0" fontId="7" fillId="0" borderId="11" xfId="5" applyNumberFormat="1" applyFont="1" applyBorder="1" applyAlignment="1"/>
    <xf numFmtId="0" fontId="7" fillId="0" borderId="11" xfId="5" applyNumberFormat="1" applyFont="1" applyBorder="1" applyAlignment="1">
      <alignment horizontal="right"/>
    </xf>
    <xf numFmtId="0" fontId="8" fillId="0" borderId="45" xfId="5" applyNumberFormat="1" applyFont="1" applyBorder="1" applyAlignment="1">
      <alignment horizontal="distributed" vertical="center" justifyLastLine="1"/>
    </xf>
    <xf numFmtId="0" fontId="8" fillId="0" borderId="25" xfId="5" applyNumberFormat="1" applyFont="1" applyBorder="1" applyAlignment="1">
      <alignment horizontal="distributed" vertical="center" justifyLastLine="1"/>
    </xf>
    <xf numFmtId="0" fontId="3" fillId="0" borderId="0" xfId="5" applyNumberFormat="1" applyFont="1" applyAlignment="1">
      <alignment vertical="center"/>
    </xf>
    <xf numFmtId="0" fontId="7" fillId="0" borderId="0" xfId="5" applyNumberFormat="1" applyFont="1" applyBorder="1" applyAlignment="1">
      <alignment horizontal="right"/>
    </xf>
    <xf numFmtId="0" fontId="28" fillId="0" borderId="0" xfId="5" applyNumberFormat="1" applyFont="1"/>
    <xf numFmtId="0" fontId="6" fillId="0" borderId="0" xfId="15" applyFont="1"/>
    <xf numFmtId="0" fontId="5" fillId="0" borderId="0" xfId="15" applyFont="1"/>
    <xf numFmtId="0" fontId="8" fillId="0" borderId="0" xfId="15" applyFont="1"/>
    <xf numFmtId="0" fontId="3" fillId="0" borderId="0" xfId="15" applyFont="1"/>
    <xf numFmtId="0" fontId="8" fillId="0" borderId="15" xfId="15" applyFont="1" applyBorder="1"/>
    <xf numFmtId="0" fontId="4" fillId="0" borderId="0" xfId="15" applyFont="1"/>
    <xf numFmtId="0" fontId="8" fillId="0" borderId="0" xfId="15" applyFont="1" applyBorder="1" applyAlignment="1">
      <alignment horizontal="right"/>
    </xf>
    <xf numFmtId="0" fontId="5" fillId="0" borderId="0" xfId="14" applyFont="1" applyAlignment="1">
      <alignment horizontal="left"/>
    </xf>
    <xf numFmtId="0" fontId="6" fillId="0" borderId="0" xfId="16" applyFont="1"/>
    <xf numFmtId="0" fontId="28" fillId="0" borderId="0" xfId="16" applyFont="1"/>
    <xf numFmtId="0" fontId="8" fillId="0" borderId="0" xfId="16" applyFont="1"/>
    <xf numFmtId="0" fontId="6" fillId="0" borderId="0" xfId="16" applyFont="1" applyAlignment="1">
      <alignment vertical="center" textRotation="255"/>
    </xf>
    <xf numFmtId="0" fontId="28" fillId="0" borderId="11" xfId="16" applyFont="1" applyBorder="1"/>
    <xf numFmtId="0" fontId="8" fillId="0" borderId="11" xfId="16" applyFont="1" applyBorder="1"/>
    <xf numFmtId="0" fontId="4" fillId="0" borderId="42" xfId="16" applyFont="1" applyBorder="1" applyAlignment="1">
      <alignment vertical="center" wrapText="1" justifyLastLine="1"/>
    </xf>
    <xf numFmtId="0" fontId="5" fillId="0" borderId="47" xfId="14" applyFont="1" applyBorder="1"/>
    <xf numFmtId="0" fontId="5" fillId="0" borderId="39" xfId="14" applyFont="1" applyBorder="1"/>
    <xf numFmtId="0" fontId="8" fillId="0" borderId="0" xfId="16" applyFont="1" applyBorder="1"/>
    <xf numFmtId="176" fontId="8" fillId="0" borderId="0" xfId="16" applyNumberFormat="1" applyFont="1" applyBorder="1"/>
    <xf numFmtId="0" fontId="8" fillId="0" borderId="30" xfId="16" applyFont="1" applyBorder="1"/>
    <xf numFmtId="0" fontId="8" fillId="0" borderId="42" xfId="16" applyFont="1" applyBorder="1" applyAlignment="1">
      <alignment horizontal="distributed" justifyLastLine="1"/>
    </xf>
    <xf numFmtId="0" fontId="8" fillId="0" borderId="30" xfId="16" applyFont="1" applyBorder="1" applyAlignment="1"/>
    <xf numFmtId="0" fontId="4" fillId="0" borderId="1" xfId="16" applyFont="1" applyBorder="1" applyAlignment="1">
      <alignment vertical="top" wrapText="1" justifyLastLine="1"/>
    </xf>
    <xf numFmtId="0" fontId="4" fillId="0" borderId="0" xfId="16" applyFont="1" applyBorder="1" applyAlignment="1">
      <alignment vertical="top" wrapText="1" justifyLastLine="1"/>
    </xf>
    <xf numFmtId="0" fontId="4" fillId="0" borderId="12" xfId="16" applyFont="1" applyBorder="1" applyAlignment="1">
      <alignment vertical="top" wrapText="1" justifyLastLine="1"/>
    </xf>
    <xf numFmtId="0" fontId="4" fillId="0" borderId="42" xfId="16" applyFont="1" applyBorder="1" applyAlignment="1">
      <alignment vertical="top" wrapText="1" justifyLastLine="1"/>
    </xf>
    <xf numFmtId="0" fontId="4" fillId="0" borderId="38" xfId="16" applyFont="1" applyBorder="1" applyAlignment="1">
      <alignment horizontal="center"/>
    </xf>
    <xf numFmtId="0" fontId="5" fillId="0" borderId="40" xfId="14" applyFont="1" applyBorder="1"/>
    <xf numFmtId="0" fontId="4" fillId="0" borderId="12" xfId="16" applyFont="1" applyBorder="1" applyAlignment="1">
      <alignment horizontal="center"/>
    </xf>
    <xf numFmtId="0" fontId="4" fillId="0" borderId="5" xfId="16" applyFont="1" applyBorder="1" applyAlignment="1">
      <alignment horizontal="center"/>
    </xf>
    <xf numFmtId="0" fontId="5" fillId="0" borderId="28" xfId="14" applyFont="1" applyBorder="1"/>
    <xf numFmtId="0" fontId="6" fillId="0" borderId="0" xfId="17" applyFont="1"/>
    <xf numFmtId="0" fontId="8" fillId="0" borderId="0" xfId="17" applyFont="1"/>
    <xf numFmtId="0" fontId="3" fillId="0" borderId="0" xfId="17" applyFont="1"/>
    <xf numFmtId="0" fontId="8" fillId="0" borderId="15" xfId="17" applyFont="1" applyBorder="1"/>
    <xf numFmtId="0" fontId="4" fillId="0" borderId="0" xfId="17" applyFont="1"/>
    <xf numFmtId="0" fontId="8" fillId="0" borderId="0" xfId="17" applyFont="1" applyAlignment="1">
      <alignment horizontal="right"/>
    </xf>
    <xf numFmtId="0" fontId="4" fillId="0" borderId="0" xfId="17" applyFont="1" applyFill="1"/>
    <xf numFmtId="0" fontId="8" fillId="0" borderId="0" xfId="17" applyFont="1" applyFill="1"/>
    <xf numFmtId="0" fontId="7" fillId="0" borderId="0" xfId="5" applyNumberFormat="1" applyFont="1" applyBorder="1" applyAlignment="1">
      <alignment vertical="top"/>
    </xf>
    <xf numFmtId="0" fontId="26" fillId="0" borderId="0" xfId="14" applyFont="1" applyAlignment="1"/>
    <xf numFmtId="0" fontId="3" fillId="0" borderId="11" xfId="5" applyNumberFormat="1" applyFont="1" applyBorder="1"/>
    <xf numFmtId="0" fontId="4" fillId="0" borderId="11" xfId="14" applyFont="1" applyBorder="1" applyAlignment="1"/>
    <xf numFmtId="0" fontId="8" fillId="0" borderId="0" xfId="5" applyFont="1" applyAlignment="1">
      <alignment horizontal="left"/>
    </xf>
    <xf numFmtId="0" fontId="8" fillId="0" borderId="15" xfId="5" applyNumberFormat="1" applyFont="1" applyBorder="1" applyAlignment="1">
      <alignment vertical="center"/>
    </xf>
    <xf numFmtId="0" fontId="9" fillId="0" borderId="0" xfId="5" applyFont="1" applyAlignment="1"/>
    <xf numFmtId="0" fontId="6" fillId="0" borderId="0" xfId="11" applyFont="1"/>
    <xf numFmtId="0" fontId="5" fillId="0" borderId="0" xfId="11" applyFont="1"/>
    <xf numFmtId="0" fontId="3" fillId="0" borderId="0" xfId="11" applyFont="1"/>
    <xf numFmtId="0" fontId="6" fillId="0" borderId="0" xfId="5" applyFont="1"/>
    <xf numFmtId="182" fontId="54" fillId="0" borderId="0" xfId="5" applyNumberFormat="1" applyFont="1" applyBorder="1" applyAlignment="1">
      <alignment vertical="center"/>
    </xf>
    <xf numFmtId="176" fontId="54" fillId="0" borderId="0" xfId="5" applyNumberFormat="1" applyFont="1" applyBorder="1" applyAlignment="1">
      <alignment vertical="center"/>
    </xf>
    <xf numFmtId="0" fontId="4" fillId="0" borderId="0" xfId="14" applyFont="1" applyBorder="1"/>
    <xf numFmtId="0" fontId="7" fillId="0" borderId="0" xfId="5" applyNumberFormat="1" applyFont="1" applyBorder="1" applyAlignment="1"/>
    <xf numFmtId="0" fontId="8" fillId="0" borderId="0" xfId="11" applyFont="1" applyBorder="1" applyAlignment="1">
      <alignment horizontal="right"/>
    </xf>
    <xf numFmtId="0" fontId="8" fillId="0" borderId="0" xfId="11" applyFont="1" applyBorder="1" applyAlignment="1">
      <alignment horizontal="left"/>
    </xf>
    <xf numFmtId="0" fontId="8" fillId="0" borderId="0" xfId="5" applyFont="1" applyBorder="1" applyAlignment="1">
      <alignment horizontal="right"/>
    </xf>
    <xf numFmtId="0" fontId="4" fillId="0" borderId="0" xfId="5" applyNumberFormat="1" applyFont="1" applyAlignment="1">
      <alignment vertical="center"/>
    </xf>
    <xf numFmtId="0" fontId="29" fillId="0" borderId="11" xfId="0" applyFont="1" applyBorder="1" applyAlignment="1">
      <alignment vertical="center"/>
    </xf>
    <xf numFmtId="0" fontId="4" fillId="0" borderId="23" xfId="0" applyFont="1" applyBorder="1" applyAlignment="1">
      <alignment horizontal="distributed" vertical="center"/>
    </xf>
    <xf numFmtId="0" fontId="4" fillId="0" borderId="45" xfId="0" applyFont="1" applyBorder="1" applyAlignment="1">
      <alignment horizontal="distributed" vertical="center"/>
    </xf>
    <xf numFmtId="38" fontId="4" fillId="0" borderId="20" xfId="2" applyFont="1" applyBorder="1"/>
    <xf numFmtId="0" fontId="4" fillId="0" borderId="41" xfId="0" applyFont="1" applyBorder="1" applyAlignment="1"/>
    <xf numFmtId="0" fontId="6" fillId="0" borderId="0" xfId="0" applyFont="1" applyAlignment="1">
      <alignment horizontal="left" vertical="top"/>
    </xf>
    <xf numFmtId="38" fontId="4" fillId="0" borderId="0" xfId="2" applyFont="1" applyAlignment="1">
      <alignment horizontal="right"/>
    </xf>
    <xf numFmtId="38" fontId="4" fillId="0" borderId="17" xfId="2" applyFont="1" applyBorder="1" applyAlignment="1">
      <alignment horizontal="distributed" vertical="center" justifyLastLine="1"/>
    </xf>
    <xf numFmtId="38" fontId="4" fillId="0" borderId="17" xfId="2" applyFont="1" applyBorder="1" applyAlignment="1">
      <alignment horizontal="distributed" vertical="center" wrapText="1" justifyLastLine="1"/>
    </xf>
    <xf numFmtId="38" fontId="4" fillId="0" borderId="18" xfId="2" applyFont="1" applyBorder="1" applyAlignment="1">
      <alignment horizontal="distributed" vertical="center" justifyLastLine="1"/>
    </xf>
    <xf numFmtId="38" fontId="4" fillId="0" borderId="22" xfId="2" applyFont="1" applyBorder="1"/>
    <xf numFmtId="38" fontId="4" fillId="0" borderId="46" xfId="2" applyFont="1" applyBorder="1" applyAlignment="1">
      <alignment horizontal="center" vertical="center"/>
    </xf>
    <xf numFmtId="38" fontId="4" fillId="0" borderId="24" xfId="2" applyFont="1" applyBorder="1" applyAlignment="1">
      <alignment horizontal="center"/>
    </xf>
    <xf numFmtId="38" fontId="4" fillId="0" borderId="0" xfId="2" applyFont="1" applyBorder="1" applyAlignment="1">
      <alignment horizontal="center"/>
    </xf>
    <xf numFmtId="38" fontId="4" fillId="0" borderId="23" xfId="2" applyFont="1" applyBorder="1" applyAlignment="1"/>
    <xf numFmtId="38" fontId="4" fillId="0" borderId="24" xfId="2" applyFont="1" applyBorder="1" applyAlignment="1"/>
    <xf numFmtId="38" fontId="4" fillId="0" borderId="0" xfId="2" applyFont="1" applyAlignment="1">
      <alignment horizontal="center"/>
    </xf>
    <xf numFmtId="38" fontId="4" fillId="0" borderId="23" xfId="2" applyFont="1" applyBorder="1"/>
    <xf numFmtId="38" fontId="4" fillId="0" borderId="52" xfId="2" applyFont="1" applyBorder="1" applyAlignment="1">
      <alignment horizontal="center" vertical="center"/>
    </xf>
    <xf numFmtId="38" fontId="4" fillId="0" borderId="24" xfId="2" applyFont="1" applyBorder="1"/>
    <xf numFmtId="38" fontId="4" fillId="0" borderId="20" xfId="2" applyFont="1" applyBorder="1" applyAlignment="1">
      <alignment horizontal="right" vertical="center"/>
    </xf>
    <xf numFmtId="38" fontId="4" fillId="0" borderId="16" xfId="2" applyFont="1" applyBorder="1" applyAlignment="1"/>
    <xf numFmtId="0" fontId="4" fillId="0" borderId="61" xfId="0" applyFont="1" applyBorder="1" applyAlignment="1">
      <alignment horizontal="right" vertical="center"/>
    </xf>
    <xf numFmtId="38" fontId="4" fillId="0" borderId="50" xfId="2" applyFont="1" applyBorder="1" applyAlignment="1">
      <alignment vertical="center"/>
    </xf>
    <xf numFmtId="0" fontId="4" fillId="0" borderId="90" xfId="0" applyFont="1" applyBorder="1" applyAlignment="1">
      <alignment horizontal="distributed" vertical="center" indent="1"/>
    </xf>
    <xf numFmtId="38" fontId="4" fillId="0" borderId="23" xfId="2" applyFont="1" applyFill="1" applyBorder="1" applyAlignment="1">
      <alignment vertical="center"/>
    </xf>
    <xf numFmtId="183" fontId="4" fillId="0" borderId="24" xfId="0" applyNumberFormat="1" applyFont="1" applyFill="1" applyBorder="1" applyAlignment="1">
      <alignment horizontal="right" vertical="center"/>
    </xf>
    <xf numFmtId="38" fontId="4" fillId="0" borderId="19" xfId="2" applyFont="1" applyFill="1" applyBorder="1" applyAlignment="1">
      <alignment vertical="center"/>
    </xf>
    <xf numFmtId="183" fontId="4" fillId="0" borderId="32" xfId="0" applyNumberFormat="1" applyFont="1" applyFill="1" applyBorder="1" applyAlignment="1">
      <alignment horizontal="right" vertical="center"/>
    </xf>
    <xf numFmtId="183" fontId="4" fillId="0" borderId="20" xfId="0" applyNumberFormat="1" applyFont="1" applyFill="1" applyBorder="1" applyAlignment="1">
      <alignment horizontal="right" vertical="center"/>
    </xf>
    <xf numFmtId="180" fontId="4" fillId="0" borderId="20" xfId="0" applyNumberFormat="1" applyFont="1" applyFill="1" applyBorder="1" applyAlignment="1">
      <alignment horizontal="right" vertical="center"/>
    </xf>
    <xf numFmtId="0" fontId="4" fillId="0" borderId="57" xfId="0" applyFont="1" applyBorder="1" applyAlignment="1">
      <alignment horizontal="center" vertical="center"/>
    </xf>
    <xf numFmtId="38" fontId="4" fillId="0" borderId="21" xfId="2" applyFont="1" applyFill="1" applyBorder="1" applyAlignment="1">
      <alignment vertical="center"/>
    </xf>
    <xf numFmtId="180" fontId="4" fillId="0" borderId="22" xfId="0" applyNumberFormat="1" applyFont="1" applyFill="1" applyBorder="1" applyAlignment="1">
      <alignment horizontal="right" vertical="center"/>
    </xf>
    <xf numFmtId="183" fontId="4" fillId="0" borderId="22" xfId="0" applyNumberFormat="1" applyFont="1" applyFill="1" applyBorder="1" applyAlignment="1">
      <alignment horizontal="right" vertical="center"/>
    </xf>
    <xf numFmtId="38" fontId="4" fillId="0" borderId="17" xfId="2" applyFont="1" applyBorder="1" applyAlignment="1">
      <alignment horizontal="center" vertical="center" shrinkToFit="1"/>
    </xf>
    <xf numFmtId="38" fontId="4" fillId="0" borderId="17" xfId="2" applyFont="1" applyBorder="1" applyAlignment="1">
      <alignment horizontal="center" vertical="center" wrapText="1" shrinkToFit="1"/>
    </xf>
    <xf numFmtId="38" fontId="4" fillId="0" borderId="18" xfId="2" applyFont="1" applyBorder="1" applyAlignment="1">
      <alignment horizontal="center" vertical="center" wrapText="1" shrinkToFit="1"/>
    </xf>
    <xf numFmtId="38" fontId="4" fillId="0" borderId="0" xfId="2" applyFont="1" applyAlignment="1">
      <alignment vertical="center"/>
    </xf>
    <xf numFmtId="0" fontId="53" fillId="0" borderId="0" xfId="0" applyFont="1" applyAlignment="1">
      <alignment horizontal="right"/>
    </xf>
    <xf numFmtId="0" fontId="34" fillId="0" borderId="0" xfId="0" applyFont="1" applyAlignment="1">
      <alignment vertical="center"/>
    </xf>
    <xf numFmtId="0" fontId="55" fillId="0" borderId="0" xfId="14" applyFont="1" applyAlignment="1"/>
    <xf numFmtId="0" fontId="55" fillId="0" borderId="0" xfId="14" applyFont="1"/>
    <xf numFmtId="0" fontId="55" fillId="0" borderId="0" xfId="0" applyFont="1" applyAlignment="1"/>
    <xf numFmtId="0" fontId="55" fillId="0" borderId="0" xfId="0" applyFont="1"/>
    <xf numFmtId="0" fontId="6" fillId="0" borderId="11" xfId="0" applyFont="1" applyBorder="1"/>
    <xf numFmtId="0" fontId="4" fillId="0" borderId="15" xfId="0" applyFont="1" applyBorder="1" applyAlignment="1">
      <alignment vertical="distributed" justifyLastLine="1"/>
    </xf>
    <xf numFmtId="0" fontId="4" fillId="0" borderId="3" xfId="0" applyFont="1" applyBorder="1"/>
    <xf numFmtId="0" fontId="4" fillId="0" borderId="33" xfId="0" applyFont="1" applyBorder="1"/>
    <xf numFmtId="38" fontId="4" fillId="0" borderId="19" xfId="2" quotePrefix="1" applyFont="1" applyBorder="1" applyAlignment="1">
      <alignment horizontal="right" vertical="center"/>
    </xf>
    <xf numFmtId="188" fontId="4" fillId="0" borderId="0" xfId="0" applyNumberFormat="1" applyFont="1" applyBorder="1" applyAlignment="1">
      <alignment horizontal="right" vertical="top"/>
    </xf>
    <xf numFmtId="38" fontId="4" fillId="0" borderId="21" xfId="2" applyFont="1" applyBorder="1" applyAlignment="1">
      <alignment horizontal="right" vertical="center"/>
    </xf>
    <xf numFmtId="0" fontId="29" fillId="0" borderId="30" xfId="0" applyFont="1" applyBorder="1" applyAlignment="1">
      <alignment vertical="center"/>
    </xf>
    <xf numFmtId="0" fontId="29" fillId="0" borderId="3" xfId="0" applyFont="1" applyBorder="1" applyAlignment="1">
      <alignment vertical="center"/>
    </xf>
    <xf numFmtId="0" fontId="29" fillId="0" borderId="33" xfId="0" applyFont="1" applyBorder="1" applyAlignment="1">
      <alignment vertical="center"/>
    </xf>
    <xf numFmtId="0" fontId="29" fillId="0" borderId="0" xfId="0" applyFont="1" applyBorder="1" applyAlignment="1">
      <alignment vertical="center"/>
    </xf>
    <xf numFmtId="0" fontId="4" fillId="0" borderId="45" xfId="0" applyFont="1" applyBorder="1" applyAlignment="1"/>
    <xf numFmtId="0" fontId="4" fillId="0" borderId="25" xfId="0" applyFont="1" applyBorder="1" applyAlignment="1"/>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38" fontId="4" fillId="0" borderId="0" xfId="2" applyFont="1" applyAlignment="1">
      <alignment horizontal="right" vertical="center"/>
    </xf>
    <xf numFmtId="38" fontId="4" fillId="0" borderId="21" xfId="2" quotePrefix="1" applyFont="1" applyBorder="1" applyAlignment="1">
      <alignment horizontal="right" vertical="center"/>
    </xf>
    <xf numFmtId="0" fontId="56" fillId="0" borderId="0" xfId="0" applyFont="1"/>
    <xf numFmtId="0" fontId="5" fillId="0" borderId="0" xfId="0" applyFont="1"/>
    <xf numFmtId="0" fontId="5" fillId="0" borderId="16" xfId="0" applyFont="1" applyBorder="1"/>
    <xf numFmtId="190" fontId="4" fillId="0" borderId="58" xfId="0" applyNumberFormat="1" applyFont="1" applyBorder="1" applyAlignment="1">
      <alignment horizontal="right" vertical="center"/>
    </xf>
    <xf numFmtId="190" fontId="4" fillId="0" borderId="59" xfId="0" applyNumberFormat="1" applyFont="1" applyBorder="1" applyAlignment="1">
      <alignment horizontal="right" vertical="center"/>
    </xf>
    <xf numFmtId="0" fontId="57" fillId="0" borderId="0" xfId="0" applyFont="1"/>
    <xf numFmtId="0" fontId="35" fillId="0" borderId="0" xfId="0" applyFont="1" applyAlignment="1"/>
    <xf numFmtId="0" fontId="35" fillId="0" borderId="0" xfId="0" applyFont="1" applyBorder="1"/>
    <xf numFmtId="0" fontId="27" fillId="0" borderId="0" xfId="0" applyFont="1" applyBorder="1" applyAlignment="1">
      <alignment horizontal="right"/>
    </xf>
    <xf numFmtId="0" fontId="27" fillId="0" borderId="0" xfId="0" applyFont="1" applyBorder="1" applyAlignment="1"/>
    <xf numFmtId="0" fontId="59" fillId="0" borderId="0" xfId="0" applyFont="1" applyBorder="1" applyAlignment="1"/>
    <xf numFmtId="0" fontId="60" fillId="0" borderId="0" xfId="0" applyFont="1"/>
    <xf numFmtId="0" fontId="58" fillId="0" borderId="0" xfId="0" applyFont="1" applyAlignment="1">
      <alignment horizontal="right"/>
    </xf>
    <xf numFmtId="0" fontId="35" fillId="0" borderId="0" xfId="0" applyFont="1" applyAlignment="1">
      <alignment vertical="center"/>
    </xf>
    <xf numFmtId="0" fontId="59" fillId="0" borderId="0" xfId="0" applyFont="1" applyBorder="1" applyAlignment="1">
      <alignment horizontal="right"/>
    </xf>
    <xf numFmtId="0" fontId="27" fillId="0" borderId="0" xfId="0" applyNumberFormat="1" applyFont="1" applyBorder="1" applyAlignment="1">
      <alignment vertical="center"/>
    </xf>
    <xf numFmtId="183" fontId="27" fillId="0" borderId="0" xfId="0" applyNumberFormat="1" applyFont="1" applyBorder="1" applyAlignment="1">
      <alignment vertical="center"/>
    </xf>
    <xf numFmtId="0" fontId="27" fillId="0" borderId="0" xfId="0" applyFont="1" applyBorder="1" applyAlignment="1">
      <alignment horizontal="center" vertical="center" textRotation="255" wrapText="1"/>
    </xf>
    <xf numFmtId="0" fontId="27" fillId="0" borderId="0" xfId="0" applyFont="1" applyBorder="1" applyAlignment="1">
      <alignment horizontal="distributed" vertical="center" justifyLastLine="1"/>
    </xf>
    <xf numFmtId="0" fontId="4" fillId="0" borderId="0" xfId="0" applyFont="1" applyFill="1"/>
    <xf numFmtId="0" fontId="4" fillId="0" borderId="0" xfId="0" applyFont="1" applyFill="1" applyAlignment="1">
      <alignment horizontal="right"/>
    </xf>
    <xf numFmtId="0" fontId="5" fillId="0" borderId="0" xfId="0" applyFont="1" applyFill="1" applyBorder="1"/>
    <xf numFmtId="0" fontId="5" fillId="0" borderId="0" xfId="0" applyFont="1" applyFill="1"/>
    <xf numFmtId="0" fontId="6" fillId="0" borderId="0" xfId="0" applyFont="1" applyFill="1"/>
    <xf numFmtId="0" fontId="3" fillId="0" borderId="0" xfId="0" applyFont="1" applyFill="1"/>
    <xf numFmtId="188" fontId="4" fillId="0" borderId="0" xfId="0" applyNumberFormat="1" applyFont="1" applyFill="1" applyBorder="1" applyAlignment="1"/>
    <xf numFmtId="0" fontId="7" fillId="0" borderId="0" xfId="0" applyFont="1" applyFill="1" applyBorder="1" applyAlignment="1">
      <alignment horizontal="right"/>
    </xf>
    <xf numFmtId="0" fontId="10" fillId="0" borderId="0" xfId="0" applyFont="1" applyFill="1" applyBorder="1" applyAlignment="1">
      <alignment vertical="center"/>
    </xf>
    <xf numFmtId="0" fontId="29" fillId="0" borderId="0" xfId="0" applyFont="1" applyFill="1" applyBorder="1" applyAlignment="1"/>
    <xf numFmtId="192" fontId="4" fillId="0" borderId="0" xfId="0" applyNumberFormat="1" applyFont="1" applyFill="1" applyBorder="1" applyAlignment="1">
      <alignment vertical="center"/>
    </xf>
    <xf numFmtId="186" fontId="4" fillId="0" borderId="0" xfId="0" applyNumberFormat="1" applyFont="1" applyFill="1" applyBorder="1" applyAlignment="1">
      <alignment vertical="center"/>
    </xf>
    <xf numFmtId="185" fontId="4" fillId="0" borderId="0"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0" xfId="0" applyFont="1" applyFill="1" applyBorder="1" applyAlignment="1">
      <alignment horizontal="center"/>
    </xf>
    <xf numFmtId="0" fontId="28" fillId="0" borderId="0" xfId="0" applyFont="1" applyFill="1" applyAlignment="1">
      <alignment horizontal="left"/>
    </xf>
    <xf numFmtId="0" fontId="10" fillId="0" borderId="0" xfId="0" applyFont="1" applyFill="1" applyAlignment="1"/>
    <xf numFmtId="0" fontId="10" fillId="0" borderId="0" xfId="0" applyFont="1" applyFill="1" applyAlignment="1">
      <alignment horizontal="right"/>
    </xf>
    <xf numFmtId="0" fontId="28" fillId="0" borderId="0" xfId="0" applyFont="1" applyFill="1"/>
    <xf numFmtId="0" fontId="10" fillId="0" borderId="0" xfId="0" applyFont="1" applyFill="1"/>
    <xf numFmtId="0" fontId="28" fillId="0" borderId="0" xfId="0" applyFont="1" applyFill="1" applyAlignment="1">
      <alignment vertical="center"/>
    </xf>
    <xf numFmtId="0" fontId="4" fillId="0" borderId="12" xfId="0" applyFont="1" applyFill="1" applyBorder="1" applyAlignment="1">
      <alignment vertical="center"/>
    </xf>
    <xf numFmtId="0" fontId="4" fillId="0" borderId="42" xfId="0" applyFont="1" applyFill="1" applyBorder="1" applyAlignment="1">
      <alignment vertical="center"/>
    </xf>
    <xf numFmtId="0" fontId="28" fillId="0" borderId="11" xfId="0" applyFont="1" applyFill="1" applyBorder="1"/>
    <xf numFmtId="0" fontId="4" fillId="0" borderId="0" xfId="0" applyFont="1" applyFill="1" applyAlignment="1"/>
    <xf numFmtId="0" fontId="6" fillId="0" borderId="0" xfId="0" applyFont="1" applyFill="1" applyAlignment="1"/>
    <xf numFmtId="180" fontId="4" fillId="0" borderId="0" xfId="0" applyNumberFormat="1" applyFont="1" applyFill="1" applyBorder="1" applyAlignment="1">
      <alignment vertical="center"/>
    </xf>
    <xf numFmtId="0" fontId="10" fillId="0" borderId="0" xfId="0" applyFont="1" applyFill="1" applyBorder="1" applyAlignment="1">
      <alignment horizontal="right"/>
    </xf>
    <xf numFmtId="0" fontId="27" fillId="0" borderId="0" xfId="0" applyFont="1" applyBorder="1"/>
    <xf numFmtId="0" fontId="5" fillId="0" borderId="0" xfId="0" applyFont="1" applyAlignment="1">
      <alignment horizontal="right"/>
    </xf>
    <xf numFmtId="0" fontId="27" fillId="3" borderId="0" xfId="0" applyFont="1" applyFill="1"/>
    <xf numFmtId="38" fontId="27" fillId="3" borderId="0" xfId="2" applyFont="1" applyFill="1"/>
    <xf numFmtId="38" fontId="27" fillId="0" borderId="0" xfId="2" applyFont="1"/>
    <xf numFmtId="38" fontId="27" fillId="0" borderId="0" xfId="0" applyNumberFormat="1" applyFont="1"/>
    <xf numFmtId="0" fontId="27" fillId="0" borderId="0" xfId="0" applyFont="1" applyBorder="1" applyAlignment="1">
      <alignment horizontal="right"/>
    </xf>
    <xf numFmtId="0" fontId="27" fillId="0" borderId="0" xfId="0" applyFont="1" applyBorder="1"/>
    <xf numFmtId="0" fontId="27" fillId="0" borderId="0" xfId="0" applyFont="1" applyFill="1" applyBorder="1" applyAlignment="1">
      <alignment horizontal="right"/>
    </xf>
    <xf numFmtId="0" fontId="27" fillId="0" borderId="0" xfId="0" applyFont="1" applyFill="1" applyBorder="1" applyAlignment="1"/>
    <xf numFmtId="0" fontId="62" fillId="0" borderId="0" xfId="0" applyFont="1"/>
    <xf numFmtId="0" fontId="63" fillId="0" borderId="0" xfId="0" applyFont="1"/>
    <xf numFmtId="0" fontId="3" fillId="0" borderId="0" xfId="0" applyFont="1" applyAlignment="1">
      <alignment horizontal="left" vertical="center"/>
    </xf>
    <xf numFmtId="0" fontId="4" fillId="0" borderId="1" xfId="0" applyFont="1" applyBorder="1" applyAlignment="1">
      <alignment horizontal="distributed" justifyLastLine="1"/>
    </xf>
    <xf numFmtId="176" fontId="4" fillId="0" borderId="16" xfId="0" applyNumberFormat="1" applyFont="1" applyBorder="1" applyAlignment="1">
      <alignment horizontal="center"/>
    </xf>
    <xf numFmtId="176" fontId="4" fillId="0" borderId="36" xfId="0" applyNumberFormat="1" applyFont="1" applyBorder="1" applyAlignment="1">
      <alignment horizontal="center"/>
    </xf>
    <xf numFmtId="176" fontId="4" fillId="0" borderId="36" xfId="0" applyNumberFormat="1" applyFont="1" applyBorder="1" applyAlignment="1">
      <alignment horizontal="center" shrinkToFit="1"/>
    </xf>
    <xf numFmtId="176" fontId="4" fillId="0" borderId="16" xfId="0" applyNumberFormat="1" applyFont="1" applyBorder="1" applyAlignment="1">
      <alignment horizontal="center" shrinkToFit="1"/>
    </xf>
    <xf numFmtId="176" fontId="4" fillId="0" borderId="51" xfId="0" applyNumberFormat="1" applyFont="1" applyBorder="1" applyAlignment="1">
      <alignment horizontal="center" shrinkToFit="1"/>
    </xf>
    <xf numFmtId="176" fontId="4" fillId="0" borderId="19" xfId="0" applyNumberFormat="1" applyFont="1" applyBorder="1" applyAlignment="1">
      <alignment horizontal="center" vertical="center" textRotation="255"/>
    </xf>
    <xf numFmtId="176" fontId="4" fillId="0" borderId="20" xfId="0" applyNumberFormat="1" applyFont="1" applyBorder="1" applyAlignment="1">
      <alignment horizontal="center"/>
    </xf>
    <xf numFmtId="176" fontId="4" fillId="0" borderId="42" xfId="0" applyNumberFormat="1" applyFont="1" applyBorder="1" applyAlignment="1">
      <alignment horizontal="center" vertical="top"/>
    </xf>
    <xf numFmtId="176" fontId="4" fillId="0" borderId="49" xfId="0" applyNumberFormat="1" applyFont="1" applyBorder="1" applyAlignment="1">
      <alignment horizontal="center" vertical="top"/>
    </xf>
    <xf numFmtId="176" fontId="4" fillId="0" borderId="49" xfId="0" applyNumberFormat="1" applyFont="1" applyBorder="1" applyAlignment="1">
      <alignment horizontal="center" vertical="top" shrinkToFit="1"/>
    </xf>
    <xf numFmtId="49" fontId="4" fillId="0" borderId="42" xfId="0" applyNumberFormat="1" applyFont="1" applyBorder="1" applyAlignment="1">
      <alignment horizontal="center" vertical="top" shrinkToFit="1"/>
    </xf>
    <xf numFmtId="176" fontId="4" fillId="0" borderId="52" xfId="0" applyNumberFormat="1" applyFont="1" applyBorder="1" applyAlignment="1">
      <alignment horizontal="center" vertical="top" shrinkToFit="1"/>
    </xf>
    <xf numFmtId="188" fontId="4" fillId="0" borderId="11" xfId="0" applyNumberFormat="1" applyFont="1" applyBorder="1" applyAlignment="1">
      <alignment vertical="center"/>
    </xf>
    <xf numFmtId="0" fontId="4" fillId="0" borderId="22" xfId="0" applyFont="1" applyBorder="1" applyAlignment="1">
      <alignment vertical="center"/>
    </xf>
    <xf numFmtId="0" fontId="8" fillId="0" borderId="0" xfId="0" applyFont="1" applyFill="1" applyBorder="1" applyAlignment="1">
      <alignment horizontal="right"/>
    </xf>
    <xf numFmtId="179" fontId="4" fillId="0" borderId="16" xfId="0" applyNumberFormat="1" applyFont="1" applyBorder="1" applyAlignment="1">
      <alignment horizontal="left" vertical="center"/>
    </xf>
    <xf numFmtId="179" fontId="4" fillId="0" borderId="36" xfId="0" applyNumberFormat="1" applyFont="1" applyBorder="1" applyAlignment="1">
      <alignment horizontal="left" vertical="center"/>
    </xf>
    <xf numFmtId="179" fontId="4" fillId="0" borderId="51" xfId="0" applyNumberFormat="1" applyFont="1" applyBorder="1" applyAlignment="1">
      <alignment horizontal="center" vertical="center"/>
    </xf>
    <xf numFmtId="179" fontId="4" fillId="0" borderId="0" xfId="0" applyNumberFormat="1" applyFont="1" applyBorder="1" applyAlignment="1">
      <alignment horizontal="center" vertical="center"/>
    </xf>
    <xf numFmtId="179" fontId="4" fillId="0" borderId="19" xfId="0" applyNumberFormat="1" applyFont="1" applyBorder="1" applyAlignment="1">
      <alignment horizontal="center" vertical="center"/>
    </xf>
    <xf numFmtId="179" fontId="4" fillId="0" borderId="20" xfId="0" applyNumberFormat="1" applyFont="1" applyBorder="1" applyAlignment="1">
      <alignment horizontal="center"/>
    </xf>
    <xf numFmtId="183" fontId="4" fillId="0" borderId="42" xfId="0" applyNumberFormat="1" applyFont="1" applyBorder="1"/>
    <xf numFmtId="183" fontId="4" fillId="0" borderId="49" xfId="0" applyNumberFormat="1" applyFont="1" applyBorder="1"/>
    <xf numFmtId="179" fontId="4" fillId="0" borderId="52" xfId="0" applyNumberFormat="1" applyFont="1" applyBorder="1" applyAlignment="1">
      <alignment horizontal="center"/>
    </xf>
    <xf numFmtId="0" fontId="5" fillId="0" borderId="19" xfId="0" applyFont="1" applyBorder="1"/>
    <xf numFmtId="0" fontId="5" fillId="0" borderId="20" xfId="0" applyFont="1" applyBorder="1"/>
    <xf numFmtId="181" fontId="4" fillId="0" borderId="21" xfId="0" applyNumberFormat="1" applyFont="1" applyFill="1" applyBorder="1" applyAlignment="1">
      <alignment horizontal="right" vertical="center"/>
    </xf>
    <xf numFmtId="0" fontId="4" fillId="0" borderId="30" xfId="0" applyFont="1" applyBorder="1" applyAlignment="1">
      <alignment horizontal="right" vertical="center" wrapText="1"/>
    </xf>
    <xf numFmtId="0" fontId="4" fillId="0" borderId="27" xfId="0" applyFont="1" applyBorder="1" applyAlignment="1">
      <alignment horizontal="right" vertical="center" wrapText="1"/>
    </xf>
    <xf numFmtId="176" fontId="4" fillId="0" borderId="0" xfId="0" applyNumberFormat="1" applyFont="1"/>
    <xf numFmtId="0" fontId="4" fillId="0" borderId="0" xfId="0" applyFont="1" applyAlignment="1">
      <alignment horizontal="left" vertical="center"/>
    </xf>
    <xf numFmtId="0" fontId="4" fillId="0" borderId="0" xfId="0" applyFont="1" applyBorder="1" applyAlignment="1">
      <alignment horizontal="center" vertical="top"/>
    </xf>
    <xf numFmtId="188" fontId="4" fillId="0" borderId="31" xfId="0" applyNumberFormat="1" applyFont="1" applyFill="1" applyBorder="1" applyAlignment="1">
      <alignment horizontal="right" vertical="center"/>
    </xf>
    <xf numFmtId="188" fontId="4" fillId="0" borderId="32" xfId="0" applyNumberFormat="1" applyFont="1" applyFill="1" applyBorder="1" applyAlignment="1">
      <alignment horizontal="right" vertical="center"/>
    </xf>
    <xf numFmtId="188" fontId="4" fillId="0" borderId="20" xfId="0" applyNumberFormat="1" applyFont="1" applyBorder="1" applyAlignment="1">
      <alignment horizontal="right" vertical="center"/>
    </xf>
    <xf numFmtId="188" fontId="4" fillId="0" borderId="22" xfId="0" applyNumberFormat="1" applyFont="1" applyBorder="1" applyAlignment="1">
      <alignment horizontal="right" vertical="center"/>
    </xf>
    <xf numFmtId="0" fontId="4" fillId="0" borderId="49" xfId="0" applyFont="1" applyBorder="1" applyAlignment="1">
      <alignment horizontal="center" vertical="center" wrapText="1" shrinkToFit="1"/>
    </xf>
    <xf numFmtId="0" fontId="4" fillId="0" borderId="52" xfId="0" applyFont="1" applyBorder="1" applyAlignment="1">
      <alignment horizontal="center" vertical="center" wrapText="1" shrinkToFit="1"/>
    </xf>
    <xf numFmtId="181" fontId="4" fillId="0" borderId="19" xfId="0" applyNumberFormat="1" applyFont="1" applyBorder="1" applyAlignment="1">
      <alignment horizontal="right"/>
    </xf>
    <xf numFmtId="181" fontId="4" fillId="0" borderId="20" xfId="0" applyNumberFormat="1" applyFont="1" applyBorder="1" applyAlignment="1">
      <alignment horizontal="right"/>
    </xf>
    <xf numFmtId="0" fontId="10" fillId="0" borderId="0" xfId="0" applyFont="1" applyAlignment="1">
      <alignment vertical="top"/>
    </xf>
    <xf numFmtId="0" fontId="8" fillId="0" borderId="0" xfId="0" applyFont="1" applyAlignment="1">
      <alignment horizontal="right" vertical="top"/>
    </xf>
    <xf numFmtId="0" fontId="7" fillId="0" borderId="0" xfId="0" applyFont="1" applyAlignment="1">
      <alignment vertical="top"/>
    </xf>
    <xf numFmtId="181" fontId="4" fillId="0" borderId="0" xfId="0" applyNumberFormat="1" applyFont="1" applyFill="1" applyBorder="1" applyAlignment="1">
      <alignment horizontal="center" vertical="center"/>
    </xf>
    <xf numFmtId="181" fontId="4" fillId="0" borderId="0" xfId="0" applyNumberFormat="1"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28" fillId="0" borderId="0" xfId="5" applyFont="1"/>
    <xf numFmtId="0" fontId="4" fillId="0" borderId="46" xfId="0" applyFont="1" applyBorder="1" applyAlignment="1">
      <alignment horizontal="center" vertical="center" justifyLastLine="1"/>
    </xf>
    <xf numFmtId="181" fontId="4" fillId="0" borderId="1" xfId="0" applyNumberFormat="1" applyFont="1" applyBorder="1" applyAlignment="1">
      <alignment horizontal="right"/>
    </xf>
    <xf numFmtId="0" fontId="4" fillId="0" borderId="0" xfId="0" applyFont="1" applyBorder="1" applyAlignment="1">
      <alignment horizontal="center" vertical="center" justifyLastLine="1"/>
    </xf>
    <xf numFmtId="0" fontId="4" fillId="0" borderId="0" xfId="0" applyFont="1" applyBorder="1" applyAlignment="1">
      <alignment horizontal="right"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30" xfId="0" applyFont="1" applyBorder="1" applyAlignment="1">
      <alignment horizontal="center" vertical="center"/>
    </xf>
    <xf numFmtId="0" fontId="4" fillId="0" borderId="11" xfId="0" applyFont="1" applyBorder="1" applyAlignment="1">
      <alignment horizontal="center" vertical="center"/>
    </xf>
    <xf numFmtId="0" fontId="4" fillId="0" borderId="27"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distributed" vertical="center"/>
    </xf>
    <xf numFmtId="0" fontId="4" fillId="0" borderId="0" xfId="0" applyFont="1" applyAlignment="1">
      <alignment horizontal="right"/>
    </xf>
    <xf numFmtId="0" fontId="4" fillId="0" borderId="11" xfId="0" applyFont="1" applyBorder="1" applyAlignment="1">
      <alignment horizontal="right"/>
    </xf>
    <xf numFmtId="0" fontId="5" fillId="0" borderId="0" xfId="0" applyFont="1" applyBorder="1" applyAlignment="1">
      <alignment horizontal="center" vertical="center"/>
    </xf>
    <xf numFmtId="0" fontId="5" fillId="0" borderId="11" xfId="0" applyFont="1" applyBorder="1" applyAlignment="1">
      <alignment horizontal="center" vertical="center"/>
    </xf>
    <xf numFmtId="0" fontId="5" fillId="0" borderId="0" xfId="14" applyFont="1" applyBorder="1"/>
    <xf numFmtId="0" fontId="5" fillId="0" borderId="15" xfId="14" applyFont="1" applyBorder="1"/>
    <xf numFmtId="0" fontId="4" fillId="0" borderId="27" xfId="16" applyFont="1" applyBorder="1"/>
    <xf numFmtId="0" fontId="4" fillId="0" borderId="0" xfId="16" applyFont="1" applyBorder="1" applyAlignment="1"/>
    <xf numFmtId="0" fontId="4" fillId="0" borderId="30" xfId="16" applyFont="1" applyBorder="1" applyAlignment="1"/>
    <xf numFmtId="0" fontId="4" fillId="0" borderId="1" xfId="16" applyFont="1" applyBorder="1" applyAlignment="1">
      <alignment horizontal="center"/>
    </xf>
    <xf numFmtId="0" fontId="4" fillId="0" borderId="42" xfId="16" applyFont="1" applyBorder="1" applyAlignment="1"/>
    <xf numFmtId="0" fontId="4" fillId="0" borderId="47" xfId="16" applyFont="1" applyBorder="1" applyAlignment="1"/>
    <xf numFmtId="0" fontId="4" fillId="0" borderId="30" xfId="16" applyFont="1" applyBorder="1"/>
    <xf numFmtId="0" fontId="4" fillId="0" borderId="30" xfId="16" applyFont="1" applyBorder="1" applyAlignment="1">
      <alignment horizontal="center"/>
    </xf>
    <xf numFmtId="0" fontId="4" fillId="0" borderId="0" xfId="14" applyFont="1"/>
    <xf numFmtId="0" fontId="4" fillId="0" borderId="47" xfId="16" applyFont="1" applyBorder="1"/>
    <xf numFmtId="0" fontId="4" fillId="0" borderId="0" xfId="14" applyFont="1" applyBorder="1"/>
    <xf numFmtId="0" fontId="4" fillId="0" borderId="0" xfId="5" applyNumberFormat="1" applyFont="1" applyBorder="1" applyAlignment="1">
      <alignment horizontal="left" vertical="center"/>
    </xf>
    <xf numFmtId="0" fontId="4" fillId="0" borderId="0" xfId="14" applyFont="1" applyAlignment="1">
      <alignment horizontal="right"/>
    </xf>
    <xf numFmtId="38" fontId="4" fillId="0" borderId="0" xfId="2" applyFont="1" applyFill="1" applyBorder="1"/>
    <xf numFmtId="0" fontId="9" fillId="0" borderId="0" xfId="5" applyFont="1" applyBorder="1"/>
    <xf numFmtId="0" fontId="7" fillId="0" borderId="0" xfId="12" applyFont="1" applyBorder="1" applyAlignment="1">
      <alignment horizontal="right" vertical="center"/>
    </xf>
    <xf numFmtId="0" fontId="4" fillId="0" borderId="11" xfId="14" applyFont="1" applyBorder="1" applyAlignment="1">
      <alignment horizontal="right"/>
    </xf>
    <xf numFmtId="179" fontId="8" fillId="0" borderId="0" xfId="5" applyNumberFormat="1" applyFont="1" applyBorder="1" applyAlignment="1">
      <alignment horizontal="right" vertical="center"/>
    </xf>
    <xf numFmtId="176" fontId="8" fillId="0" borderId="0" xfId="5" applyNumberFormat="1" applyFont="1" applyBorder="1" applyAlignment="1">
      <alignment horizontal="right" vertical="center"/>
    </xf>
    <xf numFmtId="0" fontId="4" fillId="0" borderId="0" xfId="5" applyFont="1" applyAlignment="1">
      <alignment horizontal="right"/>
    </xf>
    <xf numFmtId="0" fontId="8" fillId="0" borderId="0" xfId="5" applyNumberFormat="1" applyFont="1" applyBorder="1" applyAlignment="1">
      <alignment horizontal="right" vertical="center"/>
    </xf>
    <xf numFmtId="0" fontId="4" fillId="0" borderId="0" xfId="14" applyFont="1" applyBorder="1" applyAlignment="1">
      <alignment horizontal="right"/>
    </xf>
    <xf numFmtId="0" fontId="3" fillId="0" borderId="0" xfId="12" applyFont="1" applyBorder="1" applyAlignment="1">
      <alignment horizontal="right" vertical="center"/>
    </xf>
    <xf numFmtId="0" fontId="4" fillId="0" borderId="35" xfId="0" applyFont="1" applyBorder="1" applyAlignment="1">
      <alignment horizontal="center" vertical="center"/>
    </xf>
    <xf numFmtId="0" fontId="4" fillId="0" borderId="29" xfId="0" applyFont="1" applyBorder="1" applyAlignment="1">
      <alignment horizontal="center" vertical="center"/>
    </xf>
    <xf numFmtId="0" fontId="4" fillId="0" borderId="47" xfId="0" applyFont="1" applyBorder="1" applyAlignment="1">
      <alignment horizontal="center" vertical="center"/>
    </xf>
    <xf numFmtId="0" fontId="4" fillId="0" borderId="0" xfId="0" applyFont="1" applyBorder="1"/>
    <xf numFmtId="0" fontId="4" fillId="0" borderId="15" xfId="0" applyFont="1" applyBorder="1"/>
    <xf numFmtId="0" fontId="4" fillId="0" borderId="1" xfId="0" applyFont="1" applyBorder="1" applyAlignment="1">
      <alignment vertical="center"/>
    </xf>
    <xf numFmtId="0" fontId="4" fillId="0" borderId="0" xfId="0" applyFont="1" applyBorder="1" applyAlignment="1">
      <alignment vertical="center"/>
    </xf>
    <xf numFmtId="0" fontId="4" fillId="0" borderId="15" xfId="0" applyFont="1" applyBorder="1" applyAlignment="1">
      <alignment vertical="center"/>
    </xf>
    <xf numFmtId="0" fontId="4" fillId="0" borderId="11" xfId="0" applyFont="1" applyBorder="1"/>
    <xf numFmtId="0" fontId="4" fillId="0" borderId="0" xfId="0" applyFont="1" applyBorder="1" applyAlignment="1"/>
    <xf numFmtId="0" fontId="4" fillId="0" borderId="30" xfId="0" applyFont="1" applyBorder="1" applyAlignment="1"/>
    <xf numFmtId="0" fontId="4" fillId="0" borderId="30" xfId="0" applyFont="1" applyBorder="1" applyAlignment="1">
      <alignment vertical="center"/>
    </xf>
    <xf numFmtId="0" fontId="4" fillId="0" borderId="11" xfId="0" applyFont="1" applyBorder="1" applyAlignment="1"/>
    <xf numFmtId="0" fontId="4" fillId="0" borderId="16" xfId="0" applyFont="1" applyBorder="1" applyAlignment="1">
      <alignment horizontal="center" vertical="center"/>
    </xf>
    <xf numFmtId="0" fontId="4" fillId="0" borderId="42" xfId="0" applyFont="1" applyBorder="1" applyAlignment="1">
      <alignment horizontal="center" vertical="center"/>
    </xf>
    <xf numFmtId="0" fontId="4" fillId="0" borderId="39" xfId="0" applyFont="1" applyBorder="1" applyAlignment="1"/>
    <xf numFmtId="0" fontId="4" fillId="0" borderId="43" xfId="0" applyFont="1" applyBorder="1" applyAlignment="1"/>
    <xf numFmtId="0" fontId="4" fillId="0" borderId="0" xfId="0" applyFont="1" applyBorder="1" applyAlignment="1">
      <alignment horizontal="center" vertical="distributed" justifyLastLine="1"/>
    </xf>
    <xf numFmtId="0" fontId="4" fillId="0" borderId="49" xfId="0" applyFont="1" applyBorder="1" applyAlignment="1">
      <alignment horizontal="center" vertical="center" wrapText="1"/>
    </xf>
    <xf numFmtId="0" fontId="4" fillId="0" borderId="43" xfId="0" applyFont="1" applyBorder="1" applyAlignment="1">
      <alignment horizontal="distributed" vertical="center" justifyLastLine="1"/>
    </xf>
    <xf numFmtId="0" fontId="4" fillId="0" borderId="42" xfId="0" applyFont="1" applyBorder="1" applyAlignment="1">
      <alignment horizontal="distributed" vertical="center" justifyLastLine="1"/>
    </xf>
    <xf numFmtId="0" fontId="4" fillId="0" borderId="47" xfId="0" applyFont="1" applyBorder="1" applyAlignment="1">
      <alignment horizontal="distributed" vertical="center" justifyLastLine="1"/>
    </xf>
    <xf numFmtId="0" fontId="4" fillId="0" borderId="30" xfId="0" applyFont="1" applyBorder="1"/>
    <xf numFmtId="0" fontId="4" fillId="0" borderId="0" xfId="0" applyFont="1" applyAlignment="1"/>
    <xf numFmtId="0" fontId="4" fillId="0" borderId="0" xfId="0" applyFont="1" applyBorder="1" applyAlignment="1">
      <alignment horizontal="left"/>
    </xf>
    <xf numFmtId="0" fontId="4" fillId="0" borderId="15" xfId="0" applyFont="1" applyBorder="1" applyAlignment="1">
      <alignment horizontal="left"/>
    </xf>
    <xf numFmtId="0" fontId="4" fillId="0" borderId="0" xfId="0" applyFont="1" applyBorder="1" applyAlignment="1">
      <alignment horizontal="left" shrinkToFit="1"/>
    </xf>
    <xf numFmtId="0" fontId="4" fillId="0" borderId="0" xfId="0" applyFont="1" applyBorder="1" applyAlignment="1">
      <alignment vertical="center" textRotation="255"/>
    </xf>
    <xf numFmtId="0" fontId="4" fillId="0" borderId="30" xfId="0" applyFont="1" applyBorder="1" applyAlignment="1">
      <alignment vertical="center" textRotation="255"/>
    </xf>
    <xf numFmtId="0" fontId="6" fillId="0" borderId="0" xfId="0" applyFont="1" applyAlignment="1">
      <alignment horizontal="left"/>
    </xf>
    <xf numFmtId="0" fontId="4" fillId="0" borderId="11" xfId="0" applyFont="1" applyBorder="1" applyAlignment="1">
      <alignment vertical="center" shrinkToFit="1"/>
    </xf>
    <xf numFmtId="188" fontId="4" fillId="0" borderId="5" xfId="0" applyNumberFormat="1" applyFont="1" applyBorder="1" applyAlignment="1">
      <alignment horizontal="right" vertical="center"/>
    </xf>
    <xf numFmtId="188" fontId="4" fillId="0" borderId="27" xfId="0" applyNumberFormat="1" applyFont="1" applyBorder="1" applyAlignment="1">
      <alignment horizontal="right" vertical="center"/>
    </xf>
    <xf numFmtId="0" fontId="4" fillId="0" borderId="0" xfId="0" applyFont="1" applyBorder="1" applyAlignment="1">
      <alignment vertical="center" shrinkToFit="1"/>
    </xf>
    <xf numFmtId="188" fontId="4" fillId="0" borderId="1" xfId="0" applyNumberFormat="1" applyFont="1" applyBorder="1" applyAlignment="1">
      <alignment horizontal="right" vertical="center"/>
    </xf>
    <xf numFmtId="188" fontId="4" fillId="0" borderId="30" xfId="0" applyNumberFormat="1" applyFont="1" applyBorder="1" applyAlignment="1">
      <alignment horizontal="right" vertical="center"/>
    </xf>
    <xf numFmtId="0" fontId="6" fillId="0" borderId="0" xfId="0" applyFont="1" applyAlignment="1">
      <alignment horizontal="left" vertical="center"/>
    </xf>
    <xf numFmtId="0" fontId="4" fillId="0" borderId="39" xfId="0" applyFont="1" applyBorder="1" applyAlignment="1">
      <alignment vertical="center" shrinkToFit="1"/>
    </xf>
    <xf numFmtId="188" fontId="4" fillId="0" borderId="38" xfId="0" applyNumberFormat="1" applyFont="1" applyBorder="1" applyAlignment="1">
      <alignment vertical="center"/>
    </xf>
    <xf numFmtId="188" fontId="4" fillId="0" borderId="43" xfId="0" applyNumberFormat="1" applyFont="1" applyBorder="1" applyAlignment="1">
      <alignment vertical="center"/>
    </xf>
    <xf numFmtId="0" fontId="4" fillId="0" borderId="42" xfId="0" applyFont="1" applyBorder="1" applyAlignment="1">
      <alignment horizontal="center" vertical="center" wrapText="1" shrinkToFit="1"/>
    </xf>
    <xf numFmtId="0" fontId="4" fillId="0" borderId="50" xfId="0" applyFont="1" applyBorder="1" applyAlignment="1">
      <alignment vertical="center"/>
    </xf>
    <xf numFmtId="0" fontId="4" fillId="0" borderId="46" xfId="0" applyFont="1" applyBorder="1" applyAlignment="1">
      <alignment horizontal="center" vertical="center"/>
    </xf>
    <xf numFmtId="38" fontId="4" fillId="0" borderId="23" xfId="2" applyFont="1" applyBorder="1" applyAlignment="1">
      <alignment horizontal="right"/>
    </xf>
    <xf numFmtId="38" fontId="4" fillId="0" borderId="46" xfId="2" applyFont="1" applyBorder="1" applyAlignment="1"/>
    <xf numFmtId="0" fontId="7" fillId="0" borderId="11" xfId="0" applyFont="1" applyBorder="1" applyAlignment="1">
      <alignment horizontal="right"/>
    </xf>
    <xf numFmtId="0" fontId="4" fillId="0" borderId="19" xfId="0" applyFont="1" applyBorder="1" applyAlignment="1">
      <alignment horizontal="right" vertical="center"/>
    </xf>
    <xf numFmtId="0" fontId="4" fillId="0" borderId="21" xfId="0" applyFont="1" applyBorder="1" applyAlignment="1">
      <alignment horizontal="right" vertical="center"/>
    </xf>
    <xf numFmtId="0" fontId="4" fillId="0" borderId="56" xfId="0" applyFont="1" applyBorder="1" applyAlignment="1">
      <alignment vertical="center"/>
    </xf>
    <xf numFmtId="0" fontId="4" fillId="0" borderId="19" xfId="0" applyFont="1" applyBorder="1" applyAlignment="1">
      <alignment vertical="center"/>
    </xf>
    <xf numFmtId="188" fontId="4" fillId="0" borderId="19" xfId="0" applyNumberFormat="1" applyFont="1" applyBorder="1" applyAlignment="1">
      <alignment vertical="center"/>
    </xf>
    <xf numFmtId="181" fontId="4" fillId="0" borderId="19" xfId="0" applyNumberFormat="1" applyFont="1" applyBorder="1" applyAlignment="1">
      <alignment vertical="center"/>
    </xf>
    <xf numFmtId="181" fontId="4" fillId="0" borderId="19" xfId="0" applyNumberFormat="1" applyFont="1" applyFill="1" applyBorder="1" applyAlignment="1">
      <alignment vertical="center"/>
    </xf>
    <xf numFmtId="181" fontId="4" fillId="0" borderId="21" xfId="0" applyNumberFormat="1" applyFont="1" applyFill="1" applyBorder="1" applyAlignment="1">
      <alignment vertical="center"/>
    </xf>
    <xf numFmtId="0" fontId="4" fillId="0" borderId="16" xfId="0" applyFont="1" applyBorder="1" applyAlignment="1">
      <alignment horizontal="right"/>
    </xf>
    <xf numFmtId="181" fontId="4" fillId="0" borderId="43" xfId="0" applyNumberFormat="1" applyFont="1" applyBorder="1" applyAlignment="1">
      <alignment horizontal="right" vertical="center"/>
    </xf>
    <xf numFmtId="188" fontId="4" fillId="0" borderId="0" xfId="0" applyNumberFormat="1" applyFont="1" applyBorder="1" applyAlignment="1">
      <alignment horizontal="right" vertical="center"/>
    </xf>
    <xf numFmtId="0" fontId="4" fillId="0" borderId="38" xfId="0" applyFont="1" applyBorder="1" applyAlignment="1">
      <alignment horizontal="right" vertical="center"/>
    </xf>
    <xf numFmtId="0" fontId="4" fillId="0" borderId="1" xfId="0" applyFont="1" applyBorder="1" applyAlignment="1">
      <alignment horizontal="right" vertical="center"/>
    </xf>
    <xf numFmtId="188" fontId="4" fillId="0" borderId="1" xfId="0" applyNumberFormat="1" applyFont="1" applyBorder="1" applyAlignment="1">
      <alignment vertical="center"/>
    </xf>
    <xf numFmtId="188" fontId="4" fillId="0" borderId="30" xfId="0" applyNumberFormat="1" applyFont="1" applyBorder="1" applyAlignment="1">
      <alignment vertical="center"/>
    </xf>
    <xf numFmtId="0" fontId="7" fillId="0" borderId="0" xfId="0" applyFont="1" applyBorder="1" applyAlignment="1">
      <alignment horizontal="right" vertical="center"/>
    </xf>
    <xf numFmtId="188" fontId="4" fillId="0" borderId="15" xfId="0" applyNumberFormat="1" applyFont="1" applyBorder="1" applyAlignment="1">
      <alignment vertical="center"/>
    </xf>
    <xf numFmtId="188" fontId="4" fillId="0" borderId="5" xfId="0" applyNumberFormat="1" applyFont="1" applyBorder="1" applyAlignment="1">
      <alignment vertical="center"/>
    </xf>
    <xf numFmtId="188" fontId="4" fillId="0" borderId="27" xfId="0" applyNumberFormat="1" applyFont="1" applyBorder="1" applyAlignment="1">
      <alignment vertical="center"/>
    </xf>
    <xf numFmtId="188" fontId="4" fillId="0" borderId="43" xfId="0" applyNumberFormat="1" applyFont="1" applyBorder="1" applyAlignment="1">
      <alignment horizontal="right" vertical="center"/>
    </xf>
    <xf numFmtId="0" fontId="4" fillId="0" borderId="11" xfId="0" applyFont="1" applyBorder="1" applyAlignment="1">
      <alignment horizontal="right" vertical="center"/>
    </xf>
    <xf numFmtId="181" fontId="4" fillId="0" borderId="1" xfId="0" applyNumberFormat="1" applyFont="1" applyBorder="1" applyAlignment="1">
      <alignment vertical="center"/>
    </xf>
    <xf numFmtId="181" fontId="4" fillId="0" borderId="30" xfId="0" applyNumberFormat="1" applyFont="1" applyBorder="1" applyAlignment="1">
      <alignment vertical="center"/>
    </xf>
    <xf numFmtId="181" fontId="4" fillId="0" borderId="5" xfId="0" applyNumberFormat="1" applyFont="1" applyBorder="1" applyAlignment="1">
      <alignment vertical="center"/>
    </xf>
    <xf numFmtId="0" fontId="5" fillId="0" borderId="15" xfId="0" applyFont="1" applyBorder="1"/>
    <xf numFmtId="0" fontId="5" fillId="0" borderId="30" xfId="0" applyFont="1" applyBorder="1"/>
    <xf numFmtId="0" fontId="8" fillId="0" borderId="0" xfId="0" applyFont="1" applyBorder="1" applyAlignment="1">
      <alignment horizontal="right"/>
    </xf>
    <xf numFmtId="0" fontId="4" fillId="0" borderId="19" xfId="0" applyFont="1" applyBorder="1"/>
    <xf numFmtId="38" fontId="4" fillId="0" borderId="23" xfId="2" applyFont="1" applyBorder="1" applyAlignment="1">
      <alignment horizontal="center"/>
    </xf>
    <xf numFmtId="0" fontId="4" fillId="0" borderId="0" xfId="0" applyFont="1" applyBorder="1" applyAlignment="1">
      <alignment horizontal="right"/>
    </xf>
    <xf numFmtId="181" fontId="4" fillId="0" borderId="19" xfId="0" applyNumberFormat="1" applyFont="1" applyFill="1" applyBorder="1" applyAlignment="1">
      <alignment horizontal="right" vertical="center"/>
    </xf>
    <xf numFmtId="0" fontId="7" fillId="0" borderId="0" xfId="0" applyFont="1" applyBorder="1" applyAlignment="1">
      <alignment horizontal="right"/>
    </xf>
    <xf numFmtId="188" fontId="4" fillId="0" borderId="11" xfId="0" applyNumberFormat="1" applyFont="1" applyBorder="1" applyAlignment="1">
      <alignment horizontal="right" vertical="center"/>
    </xf>
    <xf numFmtId="188" fontId="4" fillId="0" borderId="0" xfId="0" applyNumberFormat="1" applyFont="1" applyBorder="1" applyAlignment="1">
      <alignment horizontal="right"/>
    </xf>
    <xf numFmtId="0" fontId="4" fillId="0" borderId="44" xfId="0" applyFont="1" applyBorder="1" applyAlignment="1">
      <alignment horizontal="distributed" vertical="center" justifyLastLine="1"/>
    </xf>
    <xf numFmtId="0" fontId="4" fillId="0" borderId="0" xfId="0" applyFont="1" applyAlignment="1">
      <alignment horizontal="right" vertical="center"/>
    </xf>
    <xf numFmtId="0" fontId="4" fillId="0" borderId="11" xfId="0" applyFont="1" applyBorder="1" applyAlignment="1">
      <alignment vertical="center"/>
    </xf>
    <xf numFmtId="0" fontId="4" fillId="0" borderId="27" xfId="0" applyFont="1" applyBorder="1" applyAlignment="1">
      <alignment vertical="center"/>
    </xf>
    <xf numFmtId="188" fontId="4" fillId="0" borderId="38" xfId="0" applyNumberFormat="1" applyFont="1" applyFill="1" applyBorder="1" applyAlignment="1">
      <alignment horizontal="right" vertical="center"/>
    </xf>
    <xf numFmtId="181" fontId="4" fillId="0" borderId="0" xfId="0" applyNumberFormat="1" applyFont="1" applyBorder="1" applyAlignment="1">
      <alignment vertical="center"/>
    </xf>
    <xf numFmtId="0" fontId="4" fillId="0" borderId="11" xfId="0" applyFont="1" applyBorder="1" applyAlignment="1">
      <alignment horizontal="left" vertical="center" shrinkToFit="1"/>
    </xf>
    <xf numFmtId="0" fontId="4" fillId="0" borderId="0" xfId="0" applyFont="1" applyBorder="1" applyAlignment="1">
      <alignment horizontal="left" vertical="center" shrinkToFit="1"/>
    </xf>
    <xf numFmtId="0" fontId="5" fillId="0" borderId="50" xfId="0" applyFont="1" applyBorder="1"/>
    <xf numFmtId="0" fontId="5" fillId="0" borderId="0" xfId="0" applyFont="1" applyBorder="1"/>
    <xf numFmtId="0" fontId="4" fillId="0" borderId="0" xfId="0" applyFont="1" applyBorder="1" applyAlignment="1">
      <alignment horizontal="center"/>
    </xf>
    <xf numFmtId="0" fontId="4" fillId="0" borderId="30" xfId="0" applyFont="1" applyBorder="1" applyAlignment="1">
      <alignment horizontal="right"/>
    </xf>
    <xf numFmtId="0" fontId="5" fillId="0" borderId="27" xfId="0" applyFont="1" applyBorder="1"/>
    <xf numFmtId="0" fontId="4" fillId="0" borderId="36" xfId="0" applyFont="1" applyBorder="1" applyAlignment="1">
      <alignment horizontal="distributed" vertical="center" justifyLastLine="1"/>
    </xf>
    <xf numFmtId="0" fontId="4" fillId="0" borderId="51" xfId="0" applyFont="1" applyBorder="1" applyAlignment="1">
      <alignment horizontal="distributed" vertical="center" justifyLastLine="1"/>
    </xf>
    <xf numFmtId="0" fontId="5" fillId="0" borderId="50" xfId="0" applyFont="1" applyBorder="1" applyAlignment="1">
      <alignment horizontal="right"/>
    </xf>
    <xf numFmtId="0" fontId="5" fillId="0" borderId="30" xfId="0" applyFont="1" applyBorder="1" applyAlignment="1">
      <alignment horizontal="right"/>
    </xf>
    <xf numFmtId="181" fontId="4" fillId="0" borderId="0" xfId="0" applyNumberFormat="1" applyFont="1" applyBorder="1" applyAlignment="1">
      <alignment horizontal="right"/>
    </xf>
    <xf numFmtId="0" fontId="4" fillId="0" borderId="17" xfId="0" applyFont="1" applyBorder="1" applyAlignment="1">
      <alignment horizontal="distributed" vertical="center" justifyLastLine="1"/>
    </xf>
    <xf numFmtId="0" fontId="4" fillId="0" borderId="18" xfId="0" applyFont="1" applyBorder="1" applyAlignment="1">
      <alignment horizontal="distributed" vertical="center" justifyLastLine="1"/>
    </xf>
    <xf numFmtId="0" fontId="4" fillId="0" borderId="31" xfId="0" applyFont="1" applyBorder="1" applyAlignment="1">
      <alignment horizontal="distributed" vertical="center" justifyLastLine="1"/>
    </xf>
    <xf numFmtId="0" fontId="4" fillId="0" borderId="49" xfId="0" applyFont="1" applyBorder="1" applyAlignment="1">
      <alignment horizontal="distributed" vertical="center" justifyLastLine="1"/>
    </xf>
    <xf numFmtId="0" fontId="4" fillId="0" borderId="32" xfId="0" applyFont="1" applyBorder="1" applyAlignment="1">
      <alignment horizontal="distributed" vertical="center" justifyLastLine="1"/>
    </xf>
    <xf numFmtId="0" fontId="4" fillId="0" borderId="0" xfId="0" applyFont="1" applyBorder="1" applyAlignment="1">
      <alignment horizontal="right" shrinkToFit="1"/>
    </xf>
    <xf numFmtId="0" fontId="4" fillId="0" borderId="18" xfId="0" applyFont="1" applyBorder="1" applyAlignment="1">
      <alignment horizontal="center" vertical="center"/>
    </xf>
    <xf numFmtId="0" fontId="5" fillId="0" borderId="0" xfId="0" applyFont="1" applyBorder="1" applyAlignment="1">
      <alignment horizontal="right"/>
    </xf>
    <xf numFmtId="0" fontId="4" fillId="0" borderId="50" xfId="0" applyFont="1" applyBorder="1" applyAlignment="1">
      <alignment horizontal="right" vertical="center" shrinkToFit="1"/>
    </xf>
    <xf numFmtId="0" fontId="4" fillId="0" borderId="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45" xfId="0" applyFont="1" applyBorder="1" applyAlignment="1">
      <alignment horizontal="center" vertical="center"/>
    </xf>
    <xf numFmtId="181" fontId="4" fillId="0" borderId="0" xfId="0" applyNumberFormat="1" applyFont="1" applyBorder="1" applyAlignment="1">
      <alignment horizontal="center" vertical="center"/>
    </xf>
    <xf numFmtId="181" fontId="4" fillId="0" borderId="11" xfId="0" applyNumberFormat="1" applyFont="1" applyBorder="1" applyAlignment="1">
      <alignment horizontal="right"/>
    </xf>
    <xf numFmtId="0" fontId="4" fillId="0" borderId="23" xfId="0" applyFont="1" applyBorder="1" applyAlignment="1">
      <alignment horizontal="center" vertical="center"/>
    </xf>
    <xf numFmtId="181" fontId="4" fillId="0" borderId="11" xfId="0" applyNumberFormat="1" applyFont="1" applyBorder="1" applyAlignment="1">
      <alignment horizontal="right" vertical="center"/>
    </xf>
    <xf numFmtId="181" fontId="4" fillId="0" borderId="0" xfId="0" applyNumberFormat="1" applyFont="1" applyBorder="1" applyAlignment="1">
      <alignment horizontal="right" vertical="center"/>
    </xf>
    <xf numFmtId="0" fontId="4" fillId="0" borderId="5" xfId="0" applyFont="1" applyBorder="1" applyAlignment="1">
      <alignment horizontal="right" vertical="center"/>
    </xf>
    <xf numFmtId="38" fontId="4" fillId="0" borderId="0" xfId="2" applyFont="1" applyBorder="1" applyAlignment="1">
      <alignment horizontal="center" vertical="center"/>
    </xf>
    <xf numFmtId="0" fontId="4" fillId="0" borderId="15" xfId="0" applyFont="1" applyBorder="1" applyAlignment="1">
      <alignment horizontal="right"/>
    </xf>
    <xf numFmtId="0" fontId="4" fillId="0" borderId="11" xfId="0" applyFont="1" applyFill="1" applyBorder="1" applyAlignment="1">
      <alignment vertical="center"/>
    </xf>
    <xf numFmtId="0" fontId="5" fillId="0" borderId="11" xfId="0" applyFont="1" applyFill="1" applyBorder="1"/>
    <xf numFmtId="0" fontId="4" fillId="0" borderId="0" xfId="0" applyFont="1" applyBorder="1" applyAlignment="1">
      <alignment horizontal="distributed" vertical="center" justifyLastLine="1"/>
    </xf>
    <xf numFmtId="38" fontId="4" fillId="0" borderId="19" xfId="2" applyFont="1" applyBorder="1" applyAlignment="1">
      <alignment horizontal="right" vertical="center"/>
    </xf>
    <xf numFmtId="38" fontId="5" fillId="0" borderId="19" xfId="2" applyFont="1" applyBorder="1" applyAlignment="1">
      <alignment horizontal="right" vertical="center"/>
    </xf>
    <xf numFmtId="0" fontId="5" fillId="0" borderId="0" xfId="0" applyFont="1" applyBorder="1" applyAlignment="1">
      <alignment horizontal="center"/>
    </xf>
    <xf numFmtId="0" fontId="27" fillId="0" borderId="0" xfId="0" applyFont="1" applyBorder="1"/>
    <xf numFmtId="0" fontId="27" fillId="0" borderId="0" xfId="0" applyFont="1" applyBorder="1" applyAlignment="1">
      <alignment horizontal="center" vertical="center" justifyLastLine="1"/>
    </xf>
    <xf numFmtId="38" fontId="4" fillId="0" borderId="31" xfId="2" applyFont="1" applyBorder="1" applyAlignment="1">
      <alignment horizontal="right" vertical="center"/>
    </xf>
    <xf numFmtId="38" fontId="5" fillId="0" borderId="31" xfId="2" applyFont="1" applyBorder="1" applyAlignment="1">
      <alignment horizontal="right" vertical="center"/>
    </xf>
    <xf numFmtId="0" fontId="4" fillId="0" borderId="23" xfId="0" applyFont="1" applyBorder="1" applyAlignment="1">
      <alignment horizontal="distributed" vertical="center" justifyLastLine="1"/>
    </xf>
    <xf numFmtId="0" fontId="5" fillId="0" borderId="23" xfId="0" applyFont="1" applyBorder="1" applyAlignment="1">
      <alignment horizontal="distributed" vertical="center" justifyLastLine="1"/>
    </xf>
    <xf numFmtId="0" fontId="4" fillId="0" borderId="46" xfId="0" applyFont="1" applyBorder="1" applyAlignment="1">
      <alignment horizontal="distributed" vertical="center" justifyLastLine="1"/>
    </xf>
    <xf numFmtId="0" fontId="4" fillId="0" borderId="25" xfId="0" applyFont="1" applyBorder="1" applyAlignment="1">
      <alignment horizontal="distributed" vertical="center" justifyLastLine="1"/>
    </xf>
    <xf numFmtId="0" fontId="4" fillId="0" borderId="45" xfId="0" applyFont="1" applyBorder="1" applyAlignment="1">
      <alignment horizontal="distributed" vertical="center" justifyLastLine="1"/>
    </xf>
    <xf numFmtId="0" fontId="4" fillId="0" borderId="17" xfId="0" applyFont="1" applyBorder="1" applyAlignment="1">
      <alignment horizontal="center" vertical="center" wrapText="1" shrinkToFit="1"/>
    </xf>
    <xf numFmtId="0" fontId="4" fillId="0" borderId="49" xfId="0" applyFont="1" applyBorder="1" applyAlignment="1">
      <alignment horizontal="center" vertical="center" shrinkToFit="1"/>
    </xf>
    <xf numFmtId="0" fontId="4" fillId="0" borderId="23" xfId="0" applyFont="1" applyBorder="1" applyAlignment="1">
      <alignment horizontal="center" vertical="center" shrinkToFit="1"/>
    </xf>
    <xf numFmtId="188" fontId="4" fillId="0" borderId="19" xfId="0" applyNumberFormat="1" applyFont="1" applyBorder="1" applyAlignment="1">
      <alignment horizontal="right" vertical="center"/>
    </xf>
    <xf numFmtId="0" fontId="4" fillId="0" borderId="53" xfId="0" applyFont="1" applyBorder="1" applyAlignment="1">
      <alignment horizontal="distributed" vertical="center" justifyLastLine="1"/>
    </xf>
    <xf numFmtId="0" fontId="4" fillId="0" borderId="54" xfId="0" applyFont="1" applyBorder="1" applyAlignment="1">
      <alignment horizontal="distributed" vertical="center" justifyLastLine="1"/>
    </xf>
    <xf numFmtId="188" fontId="4" fillId="0" borderId="31" xfId="0" applyNumberFormat="1" applyFont="1" applyBorder="1" applyAlignment="1">
      <alignment horizontal="right" vertical="center"/>
    </xf>
    <xf numFmtId="0" fontId="4" fillId="0" borderId="0" xfId="0" applyFont="1" applyBorder="1" applyAlignment="1">
      <alignment horizontal="right" vertical="top"/>
    </xf>
    <xf numFmtId="188" fontId="4" fillId="0" borderId="21" xfId="0" applyNumberFormat="1" applyFont="1" applyBorder="1" applyAlignment="1">
      <alignment horizontal="right" vertical="center"/>
    </xf>
    <xf numFmtId="0" fontId="4" fillId="0" borderId="24" xfId="0" applyFont="1" applyBorder="1" applyAlignment="1">
      <alignment horizontal="distributed" vertical="center" justifyLastLine="1"/>
    </xf>
    <xf numFmtId="0" fontId="5" fillId="0" borderId="43" xfId="0" applyFont="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justifyLastLine="1"/>
    </xf>
    <xf numFmtId="0" fontId="4" fillId="0" borderId="0" xfId="0" applyFont="1" applyFill="1" applyBorder="1" applyAlignment="1">
      <alignment horizontal="left" vertical="center" justifyLastLine="1"/>
    </xf>
    <xf numFmtId="181" fontId="4" fillId="0" borderId="0" xfId="0" applyNumberFormat="1" applyFont="1" applyFill="1" applyBorder="1" applyAlignment="1">
      <alignment horizontal="right" vertical="center"/>
    </xf>
    <xf numFmtId="188" fontId="4" fillId="0" borderId="0" xfId="0" applyNumberFormat="1" applyFont="1" applyFill="1" applyBorder="1" applyAlignment="1">
      <alignment vertical="center"/>
    </xf>
    <xf numFmtId="181" fontId="4" fillId="0" borderId="0" xfId="0" applyNumberFormat="1" applyFont="1" applyFill="1" applyBorder="1" applyAlignment="1">
      <alignment vertical="center"/>
    </xf>
    <xf numFmtId="0" fontId="4" fillId="0" borderId="0" xfId="0" applyFont="1" applyFill="1" applyBorder="1" applyAlignment="1">
      <alignment horizontal="right" vertical="top"/>
    </xf>
    <xf numFmtId="0" fontId="4" fillId="0" borderId="5" xfId="0" applyFont="1" applyFill="1" applyBorder="1" applyAlignment="1">
      <alignment vertical="center"/>
    </xf>
    <xf numFmtId="0" fontId="4" fillId="0" borderId="0" xfId="0" applyFont="1" applyFill="1" applyBorder="1" applyAlignment="1">
      <alignment horizontal="right"/>
    </xf>
    <xf numFmtId="0" fontId="4" fillId="0" borderId="0" xfId="0" applyFont="1" applyFill="1" applyBorder="1"/>
    <xf numFmtId="0" fontId="4" fillId="0" borderId="0" xfId="0" applyFont="1" applyFill="1" applyBorder="1" applyAlignment="1">
      <alignment vertical="center" shrinkToFit="1"/>
    </xf>
    <xf numFmtId="0" fontId="4" fillId="0" borderId="0" xfId="0" applyFont="1" applyFill="1" applyBorder="1" applyAlignment="1">
      <alignment horizontal="distributed" vertical="center" justifyLastLine="1"/>
    </xf>
    <xf numFmtId="0" fontId="4" fillId="0" borderId="0" xfId="0" applyFont="1" applyFill="1" applyBorder="1" applyAlignment="1">
      <alignment horizontal="right" vertical="center"/>
    </xf>
    <xf numFmtId="0" fontId="6" fillId="0" borderId="0" xfId="0" applyFont="1" applyFill="1" applyAlignment="1">
      <alignment horizontal="left"/>
    </xf>
    <xf numFmtId="0" fontId="4" fillId="0" borderId="15" xfId="0" applyFont="1" applyFill="1" applyBorder="1"/>
    <xf numFmtId="0" fontId="4" fillId="0" borderId="11" xfId="0" applyFont="1" applyFill="1" applyBorder="1"/>
    <xf numFmtId="188" fontId="4" fillId="0" borderId="0" xfId="0" applyNumberFormat="1" applyFont="1" applyFill="1" applyBorder="1" applyAlignment="1">
      <alignment horizontal="right"/>
    </xf>
    <xf numFmtId="0" fontId="4" fillId="0" borderId="11" xfId="0" applyFont="1" applyFill="1" applyBorder="1" applyAlignment="1">
      <alignment horizontal="left" vertical="center" justifyLastLine="1"/>
    </xf>
    <xf numFmtId="0" fontId="4" fillId="0" borderId="0" xfId="0" applyFont="1" applyFill="1" applyBorder="1" applyAlignment="1">
      <alignment horizontal="right" vertical="center" justifyLastLine="1"/>
    </xf>
    <xf numFmtId="0" fontId="4" fillId="0" borderId="11" xfId="0" applyFont="1" applyFill="1" applyBorder="1" applyAlignment="1">
      <alignment horizontal="left" vertical="center"/>
    </xf>
    <xf numFmtId="0" fontId="10" fillId="0" borderId="0" xfId="0" applyFont="1" applyFill="1" applyBorder="1" applyAlignment="1">
      <alignment horizontal="right" vertical="top"/>
    </xf>
    <xf numFmtId="0" fontId="10" fillId="0" borderId="0" xfId="0" applyFont="1" applyFill="1" applyBorder="1" applyAlignment="1">
      <alignment horizontal="right" vertical="center"/>
    </xf>
    <xf numFmtId="0" fontId="4" fillId="0" borderId="0" xfId="0" applyFont="1" applyFill="1" applyBorder="1" applyAlignment="1">
      <alignment horizontal="left" wrapText="1"/>
    </xf>
    <xf numFmtId="0" fontId="4" fillId="0" borderId="1" xfId="0" applyFont="1" applyFill="1" applyBorder="1" applyAlignment="1">
      <alignment vertical="center"/>
    </xf>
    <xf numFmtId="0" fontId="4" fillId="0" borderId="0" xfId="0" applyFont="1" applyFill="1" applyBorder="1" applyAlignment="1">
      <alignment vertical="center"/>
    </xf>
    <xf numFmtId="0" fontId="4" fillId="0" borderId="15" xfId="0" applyFont="1" applyFill="1" applyBorder="1" applyAlignment="1">
      <alignment vertical="center"/>
    </xf>
    <xf numFmtId="0" fontId="4" fillId="0" borderId="11" xfId="0" applyFont="1" applyFill="1" applyBorder="1" applyAlignment="1">
      <alignment horizontal="right" vertical="center"/>
    </xf>
    <xf numFmtId="0" fontId="4" fillId="0" borderId="39" xfId="0" applyFont="1" applyFill="1" applyBorder="1" applyAlignment="1">
      <alignment vertical="center"/>
    </xf>
    <xf numFmtId="0" fontId="4" fillId="0" borderId="0" xfId="0" applyFont="1" applyFill="1" applyBorder="1" applyAlignment="1">
      <alignment horizontal="center" vertical="center"/>
    </xf>
    <xf numFmtId="0" fontId="4" fillId="0" borderId="23" xfId="0" applyFont="1" applyFill="1" applyBorder="1" applyAlignment="1">
      <alignment horizontal="distributed" vertical="center" justifyLastLine="1"/>
    </xf>
    <xf numFmtId="0" fontId="27" fillId="0" borderId="0" xfId="0" applyFont="1" applyFill="1" applyBorder="1" applyAlignment="1"/>
    <xf numFmtId="38" fontId="4" fillId="0" borderId="0" xfId="2" applyFont="1" applyBorder="1" applyAlignment="1">
      <alignment horizontal="right"/>
    </xf>
    <xf numFmtId="0" fontId="5" fillId="0" borderId="11" xfId="0" applyFont="1" applyBorder="1" applyAlignment="1">
      <alignment horizontal="right"/>
    </xf>
    <xf numFmtId="0" fontId="5" fillId="0" borderId="11" xfId="0" applyFont="1" applyBorder="1"/>
    <xf numFmtId="0" fontId="5" fillId="0" borderId="28" xfId="0" applyFont="1" applyBorder="1"/>
    <xf numFmtId="0" fontId="5" fillId="0" borderId="39" xfId="0" applyFont="1" applyBorder="1"/>
    <xf numFmtId="0" fontId="4" fillId="0" borderId="1" xfId="0" applyFont="1" applyBorder="1" applyAlignment="1"/>
    <xf numFmtId="0" fontId="27" fillId="0" borderId="0" xfId="0" applyFont="1" applyBorder="1" applyAlignment="1">
      <alignment horizontal="distributed" vertical="center" justifyLastLine="1"/>
    </xf>
    <xf numFmtId="38" fontId="4" fillId="0" borderId="45" xfId="2" applyFont="1" applyBorder="1" applyAlignment="1">
      <alignment horizontal="center"/>
    </xf>
    <xf numFmtId="38" fontId="4" fillId="0" borderId="15" xfId="2" applyFont="1" applyBorder="1" applyAlignment="1">
      <alignment horizontal="right"/>
    </xf>
    <xf numFmtId="0" fontId="4" fillId="0" borderId="20" xfId="0" applyFont="1" applyBorder="1" applyAlignment="1">
      <alignment horizontal="right" vertical="center"/>
    </xf>
    <xf numFmtId="181" fontId="4" fillId="0" borderId="19" xfId="0" applyNumberFormat="1" applyFont="1" applyBorder="1" applyAlignment="1">
      <alignment horizontal="right" vertical="center"/>
    </xf>
    <xf numFmtId="181" fontId="4" fillId="0" borderId="21" xfId="0" applyNumberFormat="1" applyFont="1" applyBorder="1" applyAlignment="1">
      <alignment horizontal="right" vertical="center"/>
    </xf>
    <xf numFmtId="0" fontId="4" fillId="0" borderId="22" xfId="0" applyFont="1" applyBorder="1" applyAlignment="1">
      <alignment horizontal="right" vertical="center"/>
    </xf>
    <xf numFmtId="0" fontId="4" fillId="0" borderId="31" xfId="0" applyFont="1" applyBorder="1" applyAlignment="1">
      <alignment horizontal="right" vertical="center"/>
    </xf>
    <xf numFmtId="38" fontId="4" fillId="0" borderId="23" xfId="2" applyFont="1" applyBorder="1" applyAlignment="1">
      <alignment horizontal="center" vertical="center"/>
    </xf>
    <xf numFmtId="0" fontId="4" fillId="0" borderId="0" xfId="0" applyFont="1" applyBorder="1" applyAlignment="1">
      <alignment horizontal="left" vertical="center"/>
    </xf>
    <xf numFmtId="181" fontId="4" fillId="0" borderId="23" xfId="0" applyNumberFormat="1" applyFont="1" applyBorder="1" applyAlignment="1">
      <alignment horizontal="distributed" vertical="center" justifyLastLine="1"/>
    </xf>
    <xf numFmtId="181" fontId="4" fillId="0" borderId="24" xfId="0" applyNumberFormat="1" applyFont="1" applyBorder="1" applyAlignment="1">
      <alignment horizontal="distributed" vertical="center" justifyLastLine="1"/>
    </xf>
    <xf numFmtId="0" fontId="4" fillId="0" borderId="52" xfId="0" applyFont="1" applyBorder="1" applyAlignment="1">
      <alignment horizontal="center" vertical="center"/>
    </xf>
    <xf numFmtId="0" fontId="4" fillId="0" borderId="49" xfId="0" applyFont="1" applyBorder="1" applyAlignment="1">
      <alignment horizontal="distributed" vertical="center"/>
    </xf>
    <xf numFmtId="0" fontId="5" fillId="0" borderId="50" xfId="0" applyFont="1" applyBorder="1" applyAlignment="1"/>
    <xf numFmtId="0" fontId="4" fillId="0" borderId="38" xfId="0" applyFont="1" applyBorder="1" applyAlignment="1">
      <alignment horizontal="right" vertical="center" justifyLastLine="1"/>
    </xf>
    <xf numFmtId="0" fontId="4" fillId="0" borderId="5" xfId="0" applyFont="1" applyBorder="1" applyAlignment="1">
      <alignment vertical="center"/>
    </xf>
    <xf numFmtId="0" fontId="4" fillId="0" borderId="38" xfId="0" applyFont="1" applyBorder="1" applyAlignment="1">
      <alignment vertical="center"/>
    </xf>
    <xf numFmtId="0" fontId="4" fillId="0" borderId="0" xfId="0" applyFont="1"/>
    <xf numFmtId="0" fontId="4" fillId="0" borderId="11" xfId="0" applyFont="1" applyBorder="1" applyAlignment="1">
      <alignment horizontal="left" vertical="center"/>
    </xf>
    <xf numFmtId="0" fontId="8" fillId="0" borderId="38" xfId="0" applyFont="1" applyFill="1" applyBorder="1" applyAlignment="1">
      <alignment vertical="center"/>
    </xf>
    <xf numFmtId="0" fontId="4" fillId="0" borderId="16" xfId="0" applyFont="1" applyFill="1" applyBorder="1" applyAlignment="1">
      <alignment wrapText="1"/>
    </xf>
    <xf numFmtId="0" fontId="60" fillId="0" borderId="0" xfId="0" applyFont="1" applyBorder="1"/>
    <xf numFmtId="0" fontId="61" fillId="0" borderId="0" xfId="0" applyFont="1"/>
    <xf numFmtId="0" fontId="27" fillId="0" borderId="0" xfId="0" applyFont="1" applyBorder="1" applyAlignment="1">
      <alignment vertical="center" shrinkToFit="1"/>
    </xf>
    <xf numFmtId="0" fontId="64" fillId="0" borderId="0" xfId="0" applyFont="1"/>
    <xf numFmtId="0" fontId="61" fillId="0" borderId="0" xfId="0" applyFont="1" applyBorder="1" applyAlignment="1"/>
    <xf numFmtId="0" fontId="61" fillId="0" borderId="0" xfId="0" applyFont="1" applyBorder="1" applyAlignment="1">
      <alignment vertical="center" justifyLastLine="1"/>
    </xf>
    <xf numFmtId="0" fontId="61" fillId="0" borderId="0" xfId="0" applyFont="1" applyBorder="1" applyAlignment="1">
      <alignment vertical="center" wrapText="1"/>
    </xf>
    <xf numFmtId="0" fontId="61" fillId="0" borderId="0" xfId="0" applyFont="1" applyBorder="1" applyAlignment="1">
      <alignment vertical="center" shrinkToFit="1"/>
    </xf>
    <xf numFmtId="0" fontId="61" fillId="0" borderId="0" xfId="0" applyFont="1" applyBorder="1" applyAlignment="1">
      <alignment shrinkToFit="1"/>
    </xf>
    <xf numFmtId="0" fontId="61" fillId="0" borderId="0" xfId="0" applyFont="1" applyAlignment="1">
      <alignment vertical="center"/>
    </xf>
    <xf numFmtId="0" fontId="35" fillId="0" borderId="50" xfId="0" applyFont="1" applyBorder="1"/>
    <xf numFmtId="188" fontId="27" fillId="0" borderId="0" xfId="0" applyNumberFormat="1" applyFont="1" applyBorder="1" applyAlignment="1">
      <alignment vertical="center" shrinkToFit="1"/>
    </xf>
    <xf numFmtId="0" fontId="27" fillId="0" borderId="0" xfId="0" applyFont="1" applyAlignment="1">
      <alignment horizontal="left" vertical="top" wrapText="1"/>
    </xf>
    <xf numFmtId="180" fontId="27" fillId="0" borderId="0" xfId="0" applyNumberFormat="1" applyFont="1" applyBorder="1" applyAlignment="1">
      <alignment vertical="center"/>
    </xf>
    <xf numFmtId="38" fontId="35" fillId="0" borderId="0" xfId="2" applyFont="1" applyAlignment="1">
      <alignment horizontal="right"/>
    </xf>
    <xf numFmtId="38" fontId="35" fillId="0" borderId="0" xfId="2" applyFont="1"/>
    <xf numFmtId="0" fontId="65" fillId="0" borderId="0" xfId="0" applyFont="1" applyFill="1" applyBorder="1" applyAlignment="1">
      <alignment vertical="distributed" textRotation="255"/>
    </xf>
    <xf numFmtId="0" fontId="27" fillId="0" borderId="0" xfId="0" applyFont="1" applyBorder="1" applyAlignment="1">
      <alignment vertical="center" textRotation="255" wrapText="1"/>
    </xf>
    <xf numFmtId="0" fontId="27" fillId="0" borderId="0" xfId="0" applyFont="1" applyBorder="1" applyAlignment="1">
      <alignment vertical="center" textRotation="255"/>
    </xf>
    <xf numFmtId="0" fontId="27" fillId="0" borderId="0" xfId="0" applyFont="1" applyBorder="1" applyAlignment="1">
      <alignment vertical="center" textRotation="255" shrinkToFit="1"/>
    </xf>
    <xf numFmtId="0" fontId="3" fillId="0" borderId="11" xfId="0" applyFont="1" applyBorder="1"/>
    <xf numFmtId="0" fontId="3" fillId="0" borderId="11" xfId="0" applyFont="1" applyBorder="1" applyAlignment="1">
      <alignment vertical="center"/>
    </xf>
    <xf numFmtId="0" fontId="4" fillId="0" borderId="0" xfId="0" applyFont="1" applyFill="1" applyBorder="1" applyAlignment="1">
      <alignment shrinkToFit="1"/>
    </xf>
    <xf numFmtId="0" fontId="4" fillId="0" borderId="41" xfId="0" applyFont="1" applyBorder="1" applyAlignment="1">
      <alignment horizontal="center" vertical="center" shrinkToFi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3" fillId="0" borderId="0" xfId="0" applyFont="1" applyBorder="1"/>
    <xf numFmtId="0" fontId="4" fillId="0" borderId="8" xfId="0" applyFont="1" applyBorder="1" applyAlignment="1">
      <alignment horizontal="center" vertical="center"/>
    </xf>
    <xf numFmtId="186" fontId="4" fillId="0" borderId="1" xfId="0" applyNumberFormat="1" applyFont="1" applyBorder="1" applyAlignment="1">
      <alignment vertical="center"/>
    </xf>
    <xf numFmtId="186" fontId="4" fillId="0" borderId="2" xfId="0" applyNumberFormat="1" applyFont="1" applyBorder="1" applyAlignment="1">
      <alignment vertical="center"/>
    </xf>
    <xf numFmtId="186" fontId="4" fillId="0" borderId="9" xfId="0" applyNumberFormat="1" applyFont="1" applyBorder="1" applyAlignment="1">
      <alignment vertical="center"/>
    </xf>
    <xf numFmtId="186" fontId="4" fillId="0" borderId="1" xfId="0" applyNumberFormat="1" applyFont="1" applyBorder="1" applyAlignment="1">
      <alignment horizontal="right" vertical="center"/>
    </xf>
    <xf numFmtId="186" fontId="4" fillId="0" borderId="2" xfId="0" applyNumberFormat="1" applyFont="1" applyBorder="1" applyAlignment="1">
      <alignment horizontal="right" vertical="center"/>
    </xf>
    <xf numFmtId="186" fontId="4" fillId="0" borderId="9" xfId="0" applyNumberFormat="1" applyFont="1" applyBorder="1" applyAlignment="1">
      <alignment horizontal="right" vertical="center"/>
    </xf>
    <xf numFmtId="186" fontId="4" fillId="0" borderId="5" xfId="0" applyNumberFormat="1" applyFont="1" applyBorder="1" applyAlignment="1">
      <alignment vertical="center"/>
    </xf>
    <xf numFmtId="186" fontId="4" fillId="0" borderId="6" xfId="0" applyNumberFormat="1" applyFont="1" applyBorder="1" applyAlignment="1">
      <alignment vertical="center"/>
    </xf>
    <xf numFmtId="186" fontId="4" fillId="0" borderId="10" xfId="0" applyNumberFormat="1" applyFont="1" applyBorder="1" applyAlignment="1">
      <alignment vertical="center"/>
    </xf>
    <xf numFmtId="0" fontId="4" fillId="0" borderId="16" xfId="0" applyFont="1" applyFill="1" applyBorder="1" applyAlignment="1"/>
    <xf numFmtId="0" fontId="17" fillId="0" borderId="11" xfId="0" applyFont="1" applyBorder="1"/>
    <xf numFmtId="0" fontId="4" fillId="0" borderId="31" xfId="0" applyFont="1" applyBorder="1" applyAlignment="1">
      <alignment horizontal="left" vertical="center"/>
    </xf>
    <xf numFmtId="0" fontId="4" fillId="0" borderId="32" xfId="0" applyFont="1" applyBorder="1" applyAlignment="1">
      <alignment vertical="center"/>
    </xf>
    <xf numFmtId="0" fontId="4" fillId="0" borderId="19" xfId="0" applyFont="1" applyBorder="1" applyAlignment="1">
      <alignment horizontal="center" vertical="center"/>
    </xf>
    <xf numFmtId="0" fontId="4" fillId="0" borderId="49" xfId="0" applyFont="1" applyBorder="1" applyAlignment="1">
      <alignment horizontal="right" vertical="center" shrinkToFit="1"/>
    </xf>
    <xf numFmtId="0" fontId="4" fillId="0" borderId="52" xfId="0" applyFont="1" applyBorder="1" applyAlignment="1">
      <alignment horizontal="right" vertical="center" shrinkToFit="1"/>
    </xf>
    <xf numFmtId="0" fontId="4" fillId="0" borderId="56" xfId="0" applyFont="1" applyBorder="1" applyAlignment="1">
      <alignment horizontal="right" vertical="center" justifyLastLine="1"/>
    </xf>
    <xf numFmtId="0" fontId="4" fillId="0" borderId="56" xfId="0" applyFont="1" applyFill="1" applyBorder="1" applyAlignment="1">
      <alignment horizontal="right" vertical="center" justifyLastLine="1"/>
    </xf>
    <xf numFmtId="0" fontId="4" fillId="0" borderId="57" xfId="0" applyFont="1" applyBorder="1" applyAlignment="1">
      <alignment horizontal="right" vertical="center" justifyLastLine="1"/>
    </xf>
    <xf numFmtId="0" fontId="4" fillId="0" borderId="20" xfId="0" applyFont="1" applyBorder="1" applyAlignment="1">
      <alignment horizontal="distributed" vertical="center" justifyLastLine="1"/>
    </xf>
    <xf numFmtId="0" fontId="4" fillId="0" borderId="52" xfId="0" applyFont="1" applyBorder="1" applyAlignment="1">
      <alignment horizontal="distributed" vertical="center"/>
    </xf>
    <xf numFmtId="0" fontId="28" fillId="0" borderId="0" xfId="0" applyFont="1" applyAlignment="1">
      <alignment horizontal="left"/>
    </xf>
    <xf numFmtId="181" fontId="4" fillId="0" borderId="31" xfId="0" applyNumberFormat="1" applyFont="1" applyBorder="1" applyAlignment="1">
      <alignment vertical="center" shrinkToFit="1"/>
    </xf>
    <xf numFmtId="181" fontId="4" fillId="0" borderId="19" xfId="0" applyNumberFormat="1" applyFont="1" applyBorder="1" applyAlignment="1">
      <alignment vertical="center" shrinkToFit="1"/>
    </xf>
    <xf numFmtId="0" fontId="8" fillId="0" borderId="11" xfId="0" applyFont="1" applyBorder="1" applyAlignment="1">
      <alignment horizontal="right" vertical="top"/>
    </xf>
    <xf numFmtId="0" fontId="5" fillId="0" borderId="23" xfId="0" applyFont="1" applyBorder="1" applyAlignment="1">
      <alignment horizontal="distributed" vertical="center"/>
    </xf>
    <xf numFmtId="0" fontId="4" fillId="0" borderId="17" xfId="0" applyFont="1" applyBorder="1" applyAlignment="1">
      <alignment horizontal="distributed" vertical="center" wrapText="1" justifyLastLine="1" shrinkToFit="1"/>
    </xf>
    <xf numFmtId="0" fontId="5" fillId="0" borderId="0" xfId="0" applyFont="1" applyFill="1" applyBorder="1" applyAlignment="1"/>
    <xf numFmtId="0" fontId="4" fillId="0" borderId="0" xfId="0" applyFont="1" applyFill="1" applyAlignment="1">
      <alignment vertical="top"/>
    </xf>
    <xf numFmtId="0" fontId="4" fillId="0" borderId="0" xfId="0" applyFont="1" applyFill="1" applyBorder="1" applyAlignment="1">
      <alignment vertical="center" justifyLastLine="1"/>
    </xf>
    <xf numFmtId="0" fontId="8" fillId="0" borderId="0" xfId="0" applyFont="1" applyFill="1" applyBorder="1" applyAlignment="1">
      <alignment horizontal="right" wrapText="1" justifyLastLine="1"/>
    </xf>
    <xf numFmtId="191" fontId="4" fillId="0" borderId="0" xfId="0" applyNumberFormat="1" applyFont="1" applyFill="1" applyBorder="1" applyAlignment="1">
      <alignment horizontal="right"/>
    </xf>
    <xf numFmtId="0" fontId="10" fillId="0" borderId="0" xfId="0" applyFont="1" applyFill="1" applyBorder="1" applyAlignment="1"/>
    <xf numFmtId="0" fontId="10" fillId="0" borderId="11" xfId="0" applyFont="1" applyFill="1" applyBorder="1" applyAlignment="1">
      <alignment vertical="center"/>
    </xf>
    <xf numFmtId="0" fontId="8" fillId="0" borderId="0" xfId="0" applyFont="1" applyFill="1" applyBorder="1" applyAlignment="1">
      <alignment horizontal="center" vertical="center"/>
    </xf>
    <xf numFmtId="0" fontId="29" fillId="0" borderId="0" xfId="0" applyFont="1" applyFill="1" applyBorder="1"/>
    <xf numFmtId="38" fontId="4" fillId="0" borderId="0" xfId="2" applyFont="1" applyFill="1" applyBorder="1" applyAlignment="1">
      <alignment horizontal="right"/>
    </xf>
    <xf numFmtId="0" fontId="6" fillId="0" borderId="0" xfId="0" applyFont="1" applyFill="1" applyBorder="1"/>
    <xf numFmtId="0" fontId="6" fillId="0" borderId="0" xfId="0" applyFont="1" applyFill="1" applyBorder="1" applyAlignment="1"/>
    <xf numFmtId="0" fontId="4" fillId="0" borderId="0" xfId="0" applyFont="1" applyFill="1" applyAlignment="1">
      <alignment horizontal="left"/>
    </xf>
    <xf numFmtId="0" fontId="25" fillId="0" borderId="0" xfId="0" applyFont="1" applyFill="1" applyAlignment="1">
      <alignment horizontal="left"/>
    </xf>
    <xf numFmtId="0" fontId="10" fillId="0" borderId="0" xfId="0" applyFont="1" applyFill="1" applyBorder="1"/>
    <xf numFmtId="0" fontId="10" fillId="0" borderId="11" xfId="0" applyFont="1" applyFill="1" applyBorder="1" applyAlignment="1"/>
    <xf numFmtId="0" fontId="4" fillId="0" borderId="16" xfId="0" applyFont="1" applyFill="1" applyBorder="1" applyAlignment="1">
      <alignment vertical="center"/>
    </xf>
    <xf numFmtId="0" fontId="28" fillId="0" borderId="0" xfId="0" applyFont="1" applyFill="1" applyAlignment="1"/>
    <xf numFmtId="0" fontId="33" fillId="0" borderId="0" xfId="0" applyFont="1" applyFill="1" applyAlignment="1">
      <alignment horizontal="left"/>
    </xf>
    <xf numFmtId="0" fontId="33" fillId="0" borderId="0" xfId="0" applyFont="1" applyFill="1"/>
    <xf numFmtId="185" fontId="4" fillId="0" borderId="0" xfId="0" applyNumberFormat="1" applyFont="1" applyFill="1" applyBorder="1" applyAlignment="1"/>
    <xf numFmtId="0" fontId="33" fillId="0" borderId="0" xfId="0" applyFont="1"/>
    <xf numFmtId="0" fontId="4" fillId="0" borderId="11" xfId="0" applyFont="1" applyBorder="1" applyAlignment="1">
      <alignment vertical="top"/>
    </xf>
    <xf numFmtId="0" fontId="8" fillId="0" borderId="16" xfId="0" applyFont="1" applyBorder="1" applyAlignment="1">
      <alignment horizontal="right"/>
    </xf>
    <xf numFmtId="0" fontId="4" fillId="0" borderId="0" xfId="0" applyFont="1" applyBorder="1" applyAlignment="1">
      <alignment vertical="distributed" wrapText="1" justifyLastLine="1"/>
    </xf>
    <xf numFmtId="0" fontId="7" fillId="0" borderId="0" xfId="0" applyFont="1" applyBorder="1" applyAlignment="1">
      <alignment vertical="top"/>
    </xf>
    <xf numFmtId="0" fontId="4" fillId="0" borderId="58" xfId="0" applyFont="1" applyBorder="1" applyAlignment="1">
      <alignment horizontal="distributed" vertical="center"/>
    </xf>
    <xf numFmtId="0" fontId="4" fillId="0" borderId="0" xfId="0" applyFont="1" applyBorder="1" applyAlignment="1">
      <alignment horizontal="right"/>
    </xf>
    <xf numFmtId="0" fontId="5" fillId="0" borderId="0" xfId="14" applyFont="1" applyBorder="1"/>
    <xf numFmtId="0" fontId="4" fillId="0" borderId="0" xfId="5" applyNumberFormat="1" applyFont="1" applyBorder="1" applyAlignment="1">
      <alignment horizontal="left" vertical="center"/>
    </xf>
    <xf numFmtId="0" fontId="4" fillId="0" borderId="0" xfId="14" applyFont="1" applyAlignment="1">
      <alignment horizontal="right"/>
    </xf>
    <xf numFmtId="179" fontId="8" fillId="0" borderId="0" xfId="5" applyNumberFormat="1" applyFont="1" applyBorder="1" applyAlignment="1">
      <alignment horizontal="right" vertical="center"/>
    </xf>
    <xf numFmtId="176" fontId="8" fillId="0" borderId="0" xfId="5" applyNumberFormat="1" applyFont="1" applyBorder="1" applyAlignment="1">
      <alignment horizontal="right" vertical="center"/>
    </xf>
    <xf numFmtId="0" fontId="4" fillId="0" borderId="0" xfId="0" applyFont="1" applyBorder="1" applyAlignment="1">
      <alignment vertical="center"/>
    </xf>
    <xf numFmtId="0" fontId="4" fillId="0" borderId="0" xfId="0" applyFont="1" applyBorder="1" applyAlignment="1"/>
    <xf numFmtId="0" fontId="4" fillId="0" borderId="30" xfId="0" applyFont="1" applyBorder="1" applyAlignment="1">
      <alignment vertical="center"/>
    </xf>
    <xf numFmtId="0" fontId="4" fillId="0" borderId="0" xfId="0" applyFont="1" applyAlignment="1"/>
    <xf numFmtId="0" fontId="5" fillId="0" borderId="15" xfId="0" applyFont="1" applyBorder="1"/>
    <xf numFmtId="0" fontId="4" fillId="0" borderId="66" xfId="0" applyFont="1" applyBorder="1" applyAlignment="1">
      <alignment horizontal="center" vertical="center"/>
    </xf>
    <xf numFmtId="0" fontId="26" fillId="0" borderId="0" xfId="0" applyFont="1" applyAlignment="1"/>
    <xf numFmtId="0" fontId="4" fillId="0" borderId="0" xfId="0" applyFont="1" applyAlignment="1">
      <alignment horizontal="right"/>
    </xf>
    <xf numFmtId="0" fontId="7" fillId="0" borderId="0" xfId="5" applyFont="1" applyAlignment="1"/>
    <xf numFmtId="0" fontId="7" fillId="0" borderId="16" xfId="5" applyFont="1" applyBorder="1" applyAlignment="1"/>
    <xf numFmtId="0" fontId="7" fillId="0" borderId="0" xfId="14" applyFont="1"/>
    <xf numFmtId="188" fontId="4" fillId="0" borderId="21" xfId="0" applyNumberFormat="1" applyFont="1" applyBorder="1" applyAlignment="1">
      <alignment vertical="center"/>
    </xf>
    <xf numFmtId="0" fontId="5" fillId="0" borderId="16" xfId="14" applyFont="1" applyBorder="1"/>
    <xf numFmtId="188" fontId="4" fillId="0" borderId="0" xfId="0" applyNumberFormat="1" applyFont="1" applyBorder="1" applyAlignment="1">
      <alignment vertical="center"/>
    </xf>
    <xf numFmtId="0" fontId="8" fillId="0" borderId="45" xfId="5" applyNumberFormat="1" applyFont="1" applyBorder="1" applyAlignment="1">
      <alignment vertical="center" justifyLastLine="1"/>
    </xf>
    <xf numFmtId="0" fontId="8" fillId="0" borderId="25" xfId="5" applyNumberFormat="1" applyFont="1" applyBorder="1" applyAlignment="1">
      <alignment vertical="center" justifyLastLine="1"/>
    </xf>
    <xf numFmtId="188" fontId="4" fillId="0" borderId="19" xfId="0" applyNumberFormat="1" applyFont="1" applyBorder="1" applyAlignment="1">
      <alignment vertical="center"/>
    </xf>
    <xf numFmtId="188" fontId="4" fillId="0" borderId="19" xfId="0" applyNumberFormat="1" applyFont="1" applyBorder="1" applyAlignment="1">
      <alignment horizontal="right" vertical="center"/>
    </xf>
    <xf numFmtId="0" fontId="4" fillId="0" borderId="101" xfId="0" applyFont="1" applyBorder="1" applyAlignment="1">
      <alignment horizontal="distributed" vertical="center" justifyLastLine="1"/>
    </xf>
    <xf numFmtId="0" fontId="4" fillId="0" borderId="64" xfId="0" applyFont="1" applyBorder="1" applyAlignment="1">
      <alignment vertical="center"/>
    </xf>
    <xf numFmtId="0" fontId="4" fillId="0" borderId="64" xfId="0" applyFont="1" applyBorder="1" applyAlignment="1">
      <alignment horizontal="right" vertical="center"/>
    </xf>
    <xf numFmtId="0" fontId="4" fillId="0" borderId="65" xfId="0" applyFont="1" applyBorder="1" applyAlignment="1">
      <alignment vertical="center"/>
    </xf>
    <xf numFmtId="0" fontId="5" fillId="0" borderId="15" xfId="14" applyFont="1" applyBorder="1" applyAlignment="1">
      <alignment vertical="center"/>
    </xf>
    <xf numFmtId="0" fontId="4" fillId="0" borderId="0" xfId="11" applyFont="1" applyBorder="1" applyAlignment="1">
      <alignment horizontal="center" vertical="center"/>
    </xf>
    <xf numFmtId="0" fontId="4" fillId="0" borderId="0" xfId="14" applyFont="1" applyAlignment="1">
      <alignment vertical="center"/>
    </xf>
    <xf numFmtId="0" fontId="5" fillId="0" borderId="0" xfId="14" applyFont="1" applyAlignment="1">
      <alignment vertical="center"/>
    </xf>
    <xf numFmtId="0" fontId="5" fillId="0" borderId="28" xfId="14" applyFont="1" applyFill="1" applyBorder="1" applyAlignment="1">
      <alignment vertical="center"/>
    </xf>
    <xf numFmtId="0" fontId="4" fillId="0" borderId="0" xfId="11" applyFont="1" applyBorder="1" applyAlignment="1"/>
    <xf numFmtId="0" fontId="5" fillId="0" borderId="0" xfId="14" applyFont="1" applyAlignment="1"/>
    <xf numFmtId="0" fontId="4" fillId="0" borderId="0" xfId="0" applyFont="1" applyBorder="1" applyAlignment="1">
      <alignment horizontal="center" vertical="center"/>
    </xf>
    <xf numFmtId="0" fontId="4" fillId="0" borderId="0" xfId="0" applyFont="1" applyBorder="1"/>
    <xf numFmtId="0" fontId="4" fillId="0" borderId="15" xfId="0" applyFont="1" applyBorder="1"/>
    <xf numFmtId="0" fontId="4" fillId="0" borderId="1" xfId="0" applyFont="1" applyBorder="1" applyAlignment="1">
      <alignment vertical="center"/>
    </xf>
    <xf numFmtId="0" fontId="4" fillId="0" borderId="0" xfId="0" applyFont="1" applyBorder="1" applyAlignment="1">
      <alignment vertical="center"/>
    </xf>
    <xf numFmtId="0" fontId="4" fillId="0" borderId="30" xfId="0" applyFont="1" applyBorder="1" applyAlignment="1">
      <alignment vertical="center"/>
    </xf>
    <xf numFmtId="0" fontId="6" fillId="0" borderId="0" xfId="0" applyFont="1" applyAlignment="1">
      <alignment horizontal="left" vertical="center"/>
    </xf>
    <xf numFmtId="0" fontId="4" fillId="0" borderId="50" xfId="0" applyFont="1" applyBorder="1" applyAlignment="1">
      <alignment vertical="center"/>
    </xf>
    <xf numFmtId="38" fontId="4" fillId="0" borderId="1" xfId="2" applyFont="1" applyBorder="1" applyAlignment="1">
      <alignment vertical="center"/>
    </xf>
    <xf numFmtId="38" fontId="4" fillId="0" borderId="30" xfId="2" applyFont="1" applyBorder="1" applyAlignment="1">
      <alignment vertical="center"/>
    </xf>
    <xf numFmtId="38" fontId="4" fillId="0" borderId="1" xfId="2" applyFont="1" applyBorder="1" applyAlignment="1">
      <alignment horizontal="right" vertical="center"/>
    </xf>
    <xf numFmtId="38" fontId="4" fillId="0" borderId="15" xfId="2" applyFont="1" applyBorder="1" applyAlignment="1">
      <alignment horizontal="right" vertical="center"/>
    </xf>
    <xf numFmtId="38" fontId="4" fillId="0" borderId="5" xfId="2" applyFont="1" applyBorder="1" applyAlignment="1">
      <alignment vertical="center"/>
    </xf>
    <xf numFmtId="38" fontId="4" fillId="0" borderId="27" xfId="2" applyFont="1" applyBorder="1" applyAlignment="1">
      <alignment vertical="center"/>
    </xf>
    <xf numFmtId="181" fontId="4" fillId="0" borderId="19" xfId="0" applyNumberFormat="1" applyFont="1" applyBorder="1" applyAlignment="1">
      <alignment vertical="center"/>
    </xf>
    <xf numFmtId="181" fontId="4" fillId="0" borderId="19" xfId="0" applyNumberFormat="1" applyFont="1" applyFill="1" applyBorder="1" applyAlignment="1">
      <alignment vertical="center"/>
    </xf>
    <xf numFmtId="181" fontId="4" fillId="0" borderId="21" xfId="0" applyNumberFormat="1" applyFont="1" applyFill="1" applyBorder="1" applyAlignment="1">
      <alignment vertical="center"/>
    </xf>
    <xf numFmtId="0" fontId="4" fillId="0" borderId="19" xfId="0" applyFont="1" applyBorder="1" applyAlignment="1">
      <alignment vertical="center"/>
    </xf>
    <xf numFmtId="0" fontId="4" fillId="0" borderId="1" xfId="0" applyFont="1" applyBorder="1" applyAlignment="1">
      <alignment horizontal="right" vertical="center"/>
    </xf>
    <xf numFmtId="181" fontId="4" fillId="0" borderId="30" xfId="0" applyNumberFormat="1" applyFont="1" applyBorder="1" applyAlignment="1">
      <alignment vertical="center"/>
    </xf>
    <xf numFmtId="38" fontId="4" fillId="0" borderId="28" xfId="2" applyFont="1" applyBorder="1" applyAlignment="1">
      <alignment horizontal="right" vertical="center"/>
    </xf>
    <xf numFmtId="0" fontId="4" fillId="0" borderId="0" xfId="0" applyFont="1" applyAlignment="1">
      <alignment horizontal="right" vertical="center"/>
    </xf>
    <xf numFmtId="0" fontId="4" fillId="0" borderId="26" xfId="0" applyFont="1" applyBorder="1" applyAlignment="1">
      <alignment vertical="center"/>
    </xf>
    <xf numFmtId="38" fontId="4" fillId="0" borderId="38" xfId="2" applyFont="1" applyBorder="1" applyAlignment="1">
      <alignment vertical="center"/>
    </xf>
    <xf numFmtId="181" fontId="4" fillId="0" borderId="15" xfId="0" applyNumberFormat="1" applyFont="1" applyBorder="1" applyAlignment="1">
      <alignment vertical="center"/>
    </xf>
    <xf numFmtId="181" fontId="4" fillId="0" borderId="0" xfId="0" applyNumberFormat="1" applyFont="1" applyBorder="1" applyAlignment="1">
      <alignment vertical="center"/>
    </xf>
    <xf numFmtId="0" fontId="4" fillId="0" borderId="5" xfId="0" applyFont="1" applyBorder="1" applyAlignment="1">
      <alignment horizontal="right" vertical="center"/>
    </xf>
    <xf numFmtId="38" fontId="4" fillId="0" borderId="0" xfId="2" applyFont="1" applyBorder="1" applyAlignment="1">
      <alignment horizontal="center" vertical="center"/>
    </xf>
    <xf numFmtId="38" fontId="4" fillId="0" borderId="19" xfId="2" applyFont="1" applyBorder="1" applyAlignment="1">
      <alignment horizontal="right" vertical="center"/>
    </xf>
    <xf numFmtId="38" fontId="4" fillId="0" borderId="31" xfId="2" applyFont="1" applyBorder="1" applyAlignment="1">
      <alignment horizontal="right" vertical="center"/>
    </xf>
    <xf numFmtId="0" fontId="4" fillId="0" borderId="0" xfId="0" applyFont="1" applyBorder="1" applyAlignment="1">
      <alignment horizontal="distributed" vertical="center" justifyLastLine="1"/>
    </xf>
    <xf numFmtId="38" fontId="4" fillId="0" borderId="0" xfId="2" applyFont="1" applyFill="1" applyBorder="1" applyAlignment="1">
      <alignment vertical="center"/>
    </xf>
    <xf numFmtId="0" fontId="4" fillId="0" borderId="20" xfId="0" applyFont="1" applyBorder="1" applyAlignment="1">
      <alignment horizontal="right" vertical="center"/>
    </xf>
    <xf numFmtId="0" fontId="4" fillId="0" borderId="22" xfId="0" applyFont="1" applyBorder="1" applyAlignment="1">
      <alignment horizontal="right" vertical="center"/>
    </xf>
    <xf numFmtId="0" fontId="4" fillId="0" borderId="38" xfId="0" applyFont="1" applyBorder="1" applyAlignment="1">
      <alignment vertical="center"/>
    </xf>
    <xf numFmtId="0" fontId="4" fillId="0" borderId="0" xfId="0" applyFont="1"/>
    <xf numFmtId="0" fontId="5" fillId="0" borderId="0" xfId="0" applyFont="1"/>
    <xf numFmtId="0" fontId="6" fillId="0" borderId="0" xfId="0" applyFont="1"/>
    <xf numFmtId="0" fontId="8" fillId="0" borderId="0" xfId="0" applyFont="1" applyAlignment="1">
      <alignment horizontal="right"/>
    </xf>
    <xf numFmtId="0" fontId="8" fillId="0" borderId="50" xfId="0" applyFont="1" applyBorder="1" applyAlignment="1">
      <alignment vertical="center"/>
    </xf>
    <xf numFmtId="0" fontId="5" fillId="0" borderId="0" xfId="0" applyFont="1" applyAlignment="1">
      <alignment vertical="center"/>
    </xf>
    <xf numFmtId="0" fontId="5" fillId="0" borderId="15" xfId="0" applyFont="1" applyBorder="1" applyAlignment="1">
      <alignment vertical="center"/>
    </xf>
    <xf numFmtId="0" fontId="4" fillId="0" borderId="0" xfId="0" applyFont="1" applyAlignment="1">
      <alignment horizontal="right"/>
    </xf>
    <xf numFmtId="0" fontId="35" fillId="0" borderId="0" xfId="0" applyFont="1"/>
    <xf numFmtId="0" fontId="8" fillId="0" borderId="11" xfId="5" applyFont="1" applyBorder="1"/>
    <xf numFmtId="0" fontId="8" fillId="0" borderId="11" xfId="5" applyNumberFormat="1" applyFont="1" applyBorder="1"/>
    <xf numFmtId="0" fontId="35" fillId="0" borderId="0" xfId="0" applyFont="1" applyAlignment="1">
      <alignment vertical="center"/>
    </xf>
    <xf numFmtId="0" fontId="4" fillId="0" borderId="0" xfId="0" applyFont="1" applyBorder="1" applyAlignment="1">
      <alignment horizontal="right" vertical="center"/>
    </xf>
    <xf numFmtId="0" fontId="4" fillId="0" borderId="15" xfId="0" applyFont="1" applyBorder="1" applyAlignment="1">
      <alignment vertical="center"/>
    </xf>
    <xf numFmtId="0" fontId="35" fillId="0" borderId="50" xfId="0" applyFont="1" applyBorder="1"/>
    <xf numFmtId="0" fontId="8" fillId="0" borderId="0" xfId="0" applyFont="1" applyBorder="1" applyAlignment="1">
      <alignment vertical="center"/>
    </xf>
    <xf numFmtId="0" fontId="3" fillId="0" borderId="0" xfId="0" applyFont="1" applyAlignment="1">
      <alignment horizontal="right" vertical="center"/>
    </xf>
    <xf numFmtId="0" fontId="8" fillId="0" borderId="15" xfId="15" applyFont="1" applyBorder="1" applyAlignment="1">
      <alignment vertical="center"/>
    </xf>
    <xf numFmtId="0" fontId="6" fillId="0" borderId="15" xfId="13" applyFont="1" applyBorder="1" applyAlignment="1">
      <alignment vertical="center"/>
    </xf>
    <xf numFmtId="181" fontId="5" fillId="0" borderId="0" xfId="14" applyNumberFormat="1" applyFont="1" applyAlignment="1">
      <alignment vertical="center"/>
    </xf>
    <xf numFmtId="0" fontId="5" fillId="0" borderId="0" xfId="14" applyFont="1" applyAlignment="1">
      <alignment horizontal="right" vertical="center"/>
    </xf>
    <xf numFmtId="0" fontId="4" fillId="0" borderId="30" xfId="0" applyNumberFormat="1" applyFont="1" applyBorder="1" applyAlignment="1">
      <alignment horizontal="right" vertical="center"/>
    </xf>
    <xf numFmtId="183" fontId="4" fillId="0" borderId="30" xfId="0" applyNumberFormat="1" applyFont="1" applyBorder="1" applyAlignment="1">
      <alignment horizontal="right"/>
    </xf>
    <xf numFmtId="0" fontId="4" fillId="0" borderId="19" xfId="0" applyNumberFormat="1" applyFont="1" applyBorder="1" applyAlignment="1">
      <alignment horizontal="right" vertical="center"/>
    </xf>
    <xf numFmtId="0" fontId="4" fillId="0" borderId="21" xfId="0" applyNumberFormat="1" applyFont="1" applyBorder="1" applyAlignment="1">
      <alignment horizontal="right" vertical="center"/>
    </xf>
    <xf numFmtId="0" fontId="4" fillId="0" borderId="20" xfId="0" applyNumberFormat="1" applyFont="1" applyBorder="1" applyAlignment="1">
      <alignment horizontal="right" vertical="center"/>
    </xf>
    <xf numFmtId="179" fontId="4" fillId="0" borderId="20" xfId="0" applyNumberFormat="1" applyFont="1" applyBorder="1" applyAlignment="1">
      <alignment horizontal="right"/>
    </xf>
    <xf numFmtId="0" fontId="4" fillId="0" borderId="27" xfId="0" applyNumberFormat="1" applyFont="1" applyBorder="1" applyAlignment="1">
      <alignment horizontal="right" vertical="center"/>
    </xf>
    <xf numFmtId="0" fontId="4" fillId="0" borderId="22" xfId="0" applyNumberFormat="1" applyFont="1" applyBorder="1" applyAlignment="1">
      <alignment horizontal="right" vertical="center"/>
    </xf>
    <xf numFmtId="38" fontId="4" fillId="0" borderId="30" xfId="2" applyFont="1" applyBorder="1" applyAlignment="1">
      <alignment horizontal="right" vertical="center" wrapText="1"/>
    </xf>
    <xf numFmtId="0" fontId="4" fillId="0" borderId="19" xfId="0" applyFont="1" applyBorder="1" applyAlignment="1">
      <alignment horizontal="right" vertical="center" wrapText="1"/>
    </xf>
    <xf numFmtId="0" fontId="4" fillId="0" borderId="21" xfId="0" applyFont="1" applyBorder="1" applyAlignment="1">
      <alignment horizontal="right" vertical="center" wrapText="1"/>
    </xf>
    <xf numFmtId="38" fontId="5" fillId="0" borderId="0" xfId="2" applyFont="1" applyAlignment="1">
      <alignment vertical="center"/>
    </xf>
    <xf numFmtId="38" fontId="4" fillId="0" borderId="22" xfId="2" applyFont="1" applyBorder="1" applyAlignment="1">
      <alignment horizontal="right" vertical="center"/>
    </xf>
    <xf numFmtId="38" fontId="4" fillId="0" borderId="32" xfId="2" applyFont="1" applyBorder="1" applyAlignment="1">
      <alignment horizontal="right" vertical="center"/>
    </xf>
    <xf numFmtId="181" fontId="5" fillId="0" borderId="0" xfId="0" applyNumberFormat="1" applyFont="1" applyAlignment="1">
      <alignment vertical="center"/>
    </xf>
    <xf numFmtId="38" fontId="4" fillId="0" borderId="19" xfId="2" applyFont="1" applyBorder="1" applyAlignment="1">
      <alignment vertical="center" shrinkToFit="1"/>
    </xf>
    <xf numFmtId="38" fontId="4" fillId="0" borderId="15" xfId="2" applyFont="1" applyBorder="1" applyAlignment="1">
      <alignment vertical="center"/>
    </xf>
    <xf numFmtId="38" fontId="4" fillId="0" borderId="31" xfId="2" applyFont="1" applyBorder="1" applyAlignment="1">
      <alignment horizontal="right" vertical="center" justifyLastLine="1"/>
    </xf>
    <xf numFmtId="38" fontId="4" fillId="0" borderId="32" xfId="2" applyFont="1" applyBorder="1" applyAlignment="1">
      <alignment horizontal="right" vertical="center" justifyLastLine="1"/>
    </xf>
    <xf numFmtId="0" fontId="60" fillId="0" borderId="0" xfId="0" applyFont="1" applyAlignment="1">
      <alignment vertical="center"/>
    </xf>
    <xf numFmtId="38" fontId="4" fillId="0" borderId="43" xfId="2" applyFont="1" applyBorder="1" applyAlignment="1">
      <alignment horizontal="right" vertical="center" justifyLastLine="1"/>
    </xf>
    <xf numFmtId="0" fontId="60" fillId="0" borderId="0" xfId="0" applyFont="1" applyBorder="1" applyAlignment="1">
      <alignment vertical="center"/>
    </xf>
    <xf numFmtId="38" fontId="4" fillId="0" borderId="38" xfId="2" applyFont="1" applyBorder="1" applyAlignment="1">
      <alignment horizontal="right" vertical="center" justifyLastLine="1"/>
    </xf>
    <xf numFmtId="0" fontId="4" fillId="0" borderId="32" xfId="0" applyFont="1" applyBorder="1" applyAlignment="1">
      <alignment horizontal="right" vertical="center" justifyLastLine="1"/>
    </xf>
    <xf numFmtId="0" fontId="27" fillId="0" borderId="0" xfId="0" applyFont="1" applyAlignment="1">
      <alignment horizontal="right" vertical="center"/>
    </xf>
    <xf numFmtId="0" fontId="17" fillId="0" borderId="0" xfId="0" applyFont="1" applyAlignment="1">
      <alignment vertical="center"/>
    </xf>
    <xf numFmtId="181" fontId="4" fillId="0" borderId="20" xfId="0" applyNumberFormat="1" applyFont="1" applyFill="1" applyBorder="1" applyAlignment="1">
      <alignment vertical="center"/>
    </xf>
    <xf numFmtId="181" fontId="4" fillId="0" borderId="22" xfId="0" applyNumberFormat="1" applyFont="1" applyFill="1" applyBorder="1" applyAlignment="1">
      <alignment vertical="center"/>
    </xf>
    <xf numFmtId="0" fontId="58" fillId="0" borderId="0" xfId="0" applyFont="1" applyAlignment="1">
      <alignment horizontal="right" vertical="center"/>
    </xf>
    <xf numFmtId="0" fontId="25" fillId="0" borderId="0" xfId="0" applyFont="1" applyAlignment="1">
      <alignment vertical="center"/>
    </xf>
    <xf numFmtId="0" fontId="4" fillId="0" borderId="0" xfId="0" applyFont="1" applyAlignment="1">
      <alignment horizontal="right"/>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0" xfId="0" applyFont="1" applyFill="1" applyBorder="1"/>
    <xf numFmtId="0" fontId="4" fillId="0" borderId="11" xfId="0" applyFont="1" applyFill="1" applyBorder="1"/>
    <xf numFmtId="0" fontId="4" fillId="0" borderId="0" xfId="0" applyFont="1" applyFill="1" applyBorder="1" applyAlignment="1">
      <alignment vertical="center"/>
    </xf>
    <xf numFmtId="0" fontId="4" fillId="0" borderId="0" xfId="0" applyFont="1" applyFill="1" applyAlignment="1">
      <alignment horizontal="right"/>
    </xf>
    <xf numFmtId="38" fontId="4" fillId="0" borderId="0" xfId="2" applyFont="1" applyFill="1" applyBorder="1" applyAlignment="1"/>
    <xf numFmtId="0" fontId="10" fillId="0" borderId="16" xfId="0" applyFont="1" applyFill="1" applyBorder="1" applyAlignment="1">
      <alignment horizontal="right" vertical="center"/>
    </xf>
    <xf numFmtId="0" fontId="5" fillId="0" borderId="0" xfId="0" applyFont="1" applyFill="1"/>
    <xf numFmtId="0" fontId="4" fillId="0" borderId="0" xfId="0" applyFont="1" applyFill="1" applyBorder="1" applyAlignment="1">
      <alignment horizontal="right" vertical="center"/>
    </xf>
    <xf numFmtId="0" fontId="4" fillId="0" borderId="15" xfId="0" applyFont="1" applyFill="1" applyBorder="1" applyAlignment="1">
      <alignment horizontal="right" vertical="center"/>
    </xf>
    <xf numFmtId="38" fontId="4" fillId="0" borderId="1" xfId="2" applyFont="1" applyFill="1" applyBorder="1" applyAlignment="1">
      <alignment horizontal="right" vertical="center"/>
    </xf>
    <xf numFmtId="38" fontId="4" fillId="0" borderId="0" xfId="2" applyFont="1" applyFill="1" applyBorder="1" applyAlignment="1">
      <alignment horizontal="right" vertical="center"/>
    </xf>
    <xf numFmtId="38" fontId="4" fillId="0" borderId="30" xfId="2" applyFont="1" applyFill="1" applyBorder="1" applyAlignment="1">
      <alignment horizontal="right" vertical="center"/>
    </xf>
    <xf numFmtId="0" fontId="4" fillId="0" borderId="0" xfId="0" applyFont="1" applyFill="1" applyBorder="1" applyAlignment="1">
      <alignment vertical="center"/>
    </xf>
    <xf numFmtId="38" fontId="4" fillId="0" borderId="0" xfId="2" applyFont="1" applyFill="1" applyBorder="1" applyAlignment="1">
      <alignment vertical="center"/>
    </xf>
    <xf numFmtId="0" fontId="27" fillId="0" borderId="0" xfId="0" applyFont="1" applyBorder="1" applyAlignment="1">
      <alignment vertical="center"/>
    </xf>
    <xf numFmtId="0" fontId="27" fillId="0" borderId="0" xfId="0" applyFont="1" applyAlignment="1">
      <alignment horizontal="left"/>
    </xf>
    <xf numFmtId="0" fontId="4" fillId="2" borderId="0" xfId="0" applyFont="1" applyFill="1" applyBorder="1" applyAlignment="1">
      <alignment vertical="center"/>
    </xf>
    <xf numFmtId="0" fontId="4" fillId="2" borderId="0" xfId="0" applyFont="1" applyFill="1" applyBorder="1" applyAlignment="1">
      <alignment vertical="center" justifyLastLine="1"/>
    </xf>
    <xf numFmtId="0" fontId="61" fillId="0" borderId="0" xfId="0" applyFont="1" applyBorder="1"/>
    <xf numFmtId="0" fontId="4" fillId="2" borderId="0" xfId="0" applyFont="1" applyFill="1" applyBorder="1"/>
    <xf numFmtId="0" fontId="4" fillId="2" borderId="16" xfId="0" applyFont="1" applyFill="1" applyBorder="1"/>
    <xf numFmtId="0" fontId="4" fillId="2" borderId="11" xfId="0" applyFont="1" applyFill="1" applyBorder="1"/>
    <xf numFmtId="0" fontId="27" fillId="0" borderId="0" xfId="0" applyFont="1" applyFill="1"/>
    <xf numFmtId="0" fontId="4" fillId="0" borderId="41" xfId="0" applyFont="1" applyFill="1" applyBorder="1"/>
    <xf numFmtId="0" fontId="4" fillId="0" borderId="0" xfId="0" applyFont="1" applyFill="1" applyAlignment="1">
      <alignment vertical="center"/>
    </xf>
    <xf numFmtId="0" fontId="27" fillId="3" borderId="0" xfId="0" applyFont="1" applyFill="1" applyAlignment="1">
      <alignment vertical="center"/>
    </xf>
    <xf numFmtId="0" fontId="5" fillId="0" borderId="0" xfId="0" applyFont="1" applyFill="1" applyBorder="1" applyAlignment="1">
      <alignment vertical="center"/>
    </xf>
    <xf numFmtId="0" fontId="27" fillId="0" borderId="0" xfId="0" applyFont="1" applyFill="1" applyAlignment="1">
      <alignment vertical="center"/>
    </xf>
    <xf numFmtId="0" fontId="5" fillId="0" borderId="0" xfId="0" applyFont="1" applyFill="1" applyAlignment="1">
      <alignment vertical="center"/>
    </xf>
    <xf numFmtId="38" fontId="27" fillId="0" borderId="0" xfId="2" applyFont="1" applyFill="1" applyAlignment="1">
      <alignment vertical="center"/>
    </xf>
    <xf numFmtId="38" fontId="27" fillId="0" borderId="0" xfId="2" applyFont="1" applyAlignment="1">
      <alignment vertical="center"/>
    </xf>
    <xf numFmtId="191" fontId="4" fillId="0" borderId="0" xfId="0" applyNumberFormat="1" applyFont="1" applyFill="1" applyBorder="1" applyAlignment="1">
      <alignment vertical="center"/>
    </xf>
    <xf numFmtId="197" fontId="27" fillId="3" borderId="0" xfId="0" applyNumberFormat="1" applyFont="1" applyFill="1" applyAlignment="1">
      <alignment vertical="center"/>
    </xf>
    <xf numFmtId="197" fontId="27" fillId="0" borderId="0" xfId="0" applyNumberFormat="1" applyFont="1" applyAlignment="1">
      <alignment vertical="center"/>
    </xf>
    <xf numFmtId="191" fontId="8" fillId="0" borderId="0" xfId="0" applyNumberFormat="1" applyFont="1" applyFill="1" applyBorder="1" applyAlignment="1">
      <alignment vertical="center"/>
    </xf>
    <xf numFmtId="0" fontId="5" fillId="0" borderId="41" xfId="0" applyFont="1" applyFill="1" applyBorder="1"/>
    <xf numFmtId="0" fontId="8" fillId="0" borderId="50" xfId="0" applyFont="1" applyFill="1" applyBorder="1" applyAlignment="1">
      <alignment horizontal="right" vertical="center" wrapText="1" justifyLastLine="1"/>
    </xf>
    <xf numFmtId="0" fontId="8" fillId="0" borderId="0" xfId="0" applyFont="1" applyFill="1" applyBorder="1" applyAlignment="1">
      <alignment horizontal="right" vertical="center" wrapText="1" justifyLastLine="1"/>
    </xf>
    <xf numFmtId="0" fontId="8" fillId="0" borderId="30" xfId="0" applyFont="1" applyFill="1" applyBorder="1" applyAlignment="1">
      <alignment horizontal="right" vertical="center" wrapText="1" justifyLastLine="1"/>
    </xf>
    <xf numFmtId="0" fontId="4" fillId="0" borderId="0"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0" xfId="0" applyFont="1" applyAlignment="1">
      <alignment horizontal="right"/>
    </xf>
    <xf numFmtId="0" fontId="4" fillId="0" borderId="0" xfId="0" applyFont="1" applyBorder="1" applyAlignment="1">
      <alignment vertical="center"/>
    </xf>
    <xf numFmtId="188" fontId="4" fillId="0" borderId="19" xfId="0" applyNumberFormat="1" applyFont="1" applyBorder="1" applyAlignment="1">
      <alignment vertical="center"/>
    </xf>
    <xf numFmtId="181" fontId="4" fillId="0" borderId="19" xfId="0" applyNumberFormat="1" applyFont="1" applyBorder="1" applyAlignment="1">
      <alignment horizontal="right" vertical="center"/>
    </xf>
    <xf numFmtId="0" fontId="4" fillId="0" borderId="23" xfId="0" applyFont="1" applyBorder="1" applyAlignment="1">
      <alignment horizontal="center" vertical="center" shrinkToFit="1"/>
    </xf>
    <xf numFmtId="0" fontId="4" fillId="0" borderId="11" xfId="0" applyFont="1" applyFill="1" applyBorder="1" applyAlignment="1">
      <alignment horizontal="right"/>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38" fontId="4" fillId="0" borderId="0" xfId="2" applyFont="1" applyFill="1" applyBorder="1" applyAlignment="1">
      <alignment horizontal="right" vertical="center"/>
    </xf>
    <xf numFmtId="0" fontId="4" fillId="0" borderId="11" xfId="0" applyFont="1" applyFill="1" applyBorder="1" applyAlignment="1">
      <alignment vertical="center"/>
    </xf>
    <xf numFmtId="0" fontId="4" fillId="0" borderId="0" xfId="0" applyFont="1" applyFill="1" applyBorder="1"/>
    <xf numFmtId="0" fontId="4" fillId="0" borderId="11" xfId="0" applyFont="1" applyFill="1" applyBorder="1"/>
    <xf numFmtId="0" fontId="4" fillId="0" borderId="0" xfId="0" applyFont="1" applyFill="1" applyBorder="1" applyAlignment="1">
      <alignment vertical="center"/>
    </xf>
    <xf numFmtId="0" fontId="4" fillId="0" borderId="0" xfId="0" applyFont="1" applyFill="1" applyAlignment="1">
      <alignment horizontal="right"/>
    </xf>
    <xf numFmtId="38" fontId="4" fillId="0" borderId="41" xfId="2" applyFont="1" applyFill="1" applyBorder="1" applyAlignment="1">
      <alignment horizontal="right"/>
    </xf>
    <xf numFmtId="38" fontId="4" fillId="0" borderId="41" xfId="2" applyFont="1" applyFill="1" applyBorder="1"/>
    <xf numFmtId="0" fontId="4" fillId="0" borderId="16" xfId="0" applyFont="1" applyFill="1" applyBorder="1"/>
    <xf numFmtId="0" fontId="4" fillId="0" borderId="50" xfId="0" applyFont="1" applyFill="1" applyBorder="1" applyAlignment="1">
      <alignment vertical="center" justifyLastLine="1"/>
    </xf>
    <xf numFmtId="188" fontId="27" fillId="3" borderId="0" xfId="0" applyNumberFormat="1" applyFont="1" applyFill="1" applyAlignment="1">
      <alignment vertical="center"/>
    </xf>
    <xf numFmtId="188" fontId="27" fillId="0" borderId="0" xfId="0" applyNumberFormat="1" applyFont="1" applyAlignment="1">
      <alignment vertical="center"/>
    </xf>
    <xf numFmtId="38" fontId="27" fillId="0" borderId="0" xfId="0" applyNumberFormat="1" applyFont="1" applyAlignment="1">
      <alignment vertical="center"/>
    </xf>
    <xf numFmtId="38" fontId="4" fillId="0" borderId="1" xfId="2" applyFont="1" applyFill="1" applyBorder="1" applyAlignment="1">
      <alignment horizontal="right" vertical="center" justifyLastLine="1"/>
    </xf>
    <xf numFmtId="38" fontId="4" fillId="0" borderId="0" xfId="2" applyFont="1" applyFill="1" applyBorder="1" applyAlignment="1">
      <alignment horizontal="right" vertical="center" justifyLastLine="1"/>
    </xf>
    <xf numFmtId="0" fontId="4" fillId="0" borderId="0" xfId="0" applyFont="1" applyFill="1" applyAlignment="1">
      <alignment horizontal="right" vertical="center"/>
    </xf>
    <xf numFmtId="38" fontId="5" fillId="0" borderId="0" xfId="2" applyFont="1" applyFill="1" applyBorder="1" applyAlignment="1">
      <alignment horizontal="right" vertical="center"/>
    </xf>
    <xf numFmtId="181" fontId="4" fillId="0" borderId="1" xfId="0" applyNumberFormat="1" applyFont="1" applyBorder="1" applyAlignment="1">
      <alignment horizontal="right" vertical="center"/>
    </xf>
    <xf numFmtId="181" fontId="4" fillId="0" borderId="30" xfId="0" applyNumberFormat="1" applyFont="1" applyBorder="1" applyAlignment="1">
      <alignment horizontal="right" vertical="center"/>
    </xf>
    <xf numFmtId="0" fontId="4" fillId="0" borderId="0" xfId="0" applyFont="1" applyBorder="1" applyAlignment="1">
      <alignment horizontal="right" vertical="center"/>
    </xf>
    <xf numFmtId="0" fontId="5" fillId="0" borderId="0" xfId="0" applyFont="1" applyBorder="1" applyAlignment="1">
      <alignment horizontal="right" vertical="center"/>
    </xf>
    <xf numFmtId="0" fontId="4" fillId="0" borderId="5" xfId="0" applyFont="1" applyBorder="1" applyAlignment="1">
      <alignment horizontal="right" vertical="center"/>
    </xf>
    <xf numFmtId="0" fontId="4" fillId="0" borderId="33" xfId="5" applyNumberFormat="1" applyFont="1" applyBorder="1" applyAlignment="1">
      <alignment horizontal="center" vertical="center" justifyLastLine="1"/>
    </xf>
    <xf numFmtId="0" fontId="4" fillId="0" borderId="0" xfId="0" applyFont="1" applyBorder="1" applyAlignment="1"/>
    <xf numFmtId="0" fontId="4" fillId="0" borderId="11" xfId="0" applyFont="1" applyBorder="1" applyAlignment="1"/>
    <xf numFmtId="0" fontId="4" fillId="0" borderId="11" xfId="0" applyFont="1" applyBorder="1"/>
    <xf numFmtId="38" fontId="4" fillId="0" borderId="1" xfId="2" applyFont="1" applyBorder="1" applyAlignment="1">
      <alignment horizontal="right" vertical="center"/>
    </xf>
    <xf numFmtId="38" fontId="4" fillId="0" borderId="15" xfId="2" applyFont="1" applyBorder="1" applyAlignment="1">
      <alignment horizontal="right" vertical="center"/>
    </xf>
    <xf numFmtId="0" fontId="4" fillId="0" borderId="0" xfId="0" applyFont="1" applyAlignment="1">
      <alignment horizontal="right" vertical="center"/>
    </xf>
    <xf numFmtId="0" fontId="4" fillId="0" borderId="19" xfId="0" applyFont="1" applyBorder="1" applyAlignment="1">
      <alignment horizontal="right" vertical="center"/>
    </xf>
    <xf numFmtId="0" fontId="4" fillId="0" borderId="21" xfId="0" applyFont="1" applyBorder="1" applyAlignment="1">
      <alignment horizontal="right" vertical="center"/>
    </xf>
    <xf numFmtId="0" fontId="5" fillId="0" borderId="0" xfId="0" applyFont="1" applyBorder="1" applyAlignment="1">
      <alignment vertical="center"/>
    </xf>
    <xf numFmtId="181" fontId="4" fillId="0" borderId="19" xfId="0" applyNumberFormat="1" applyFont="1" applyBorder="1" applyAlignment="1">
      <alignment horizontal="right" vertical="center"/>
    </xf>
    <xf numFmtId="38" fontId="4" fillId="0" borderId="27" xfId="2" applyFont="1" applyBorder="1" applyAlignment="1">
      <alignment horizontal="right" vertical="center"/>
    </xf>
    <xf numFmtId="178" fontId="4" fillId="0" borderId="30" xfId="0" applyNumberFormat="1" applyFont="1" applyBorder="1" applyAlignment="1">
      <alignment horizontal="right" vertical="center"/>
    </xf>
    <xf numFmtId="178" fontId="4" fillId="0" borderId="15" xfId="0" applyNumberFormat="1" applyFont="1" applyBorder="1" applyAlignment="1">
      <alignment horizontal="right" vertical="center"/>
    </xf>
    <xf numFmtId="178" fontId="4" fillId="0" borderId="27" xfId="0" applyNumberFormat="1" applyFont="1" applyBorder="1" applyAlignment="1">
      <alignment horizontal="right" vertical="center"/>
    </xf>
    <xf numFmtId="178" fontId="4" fillId="0" borderId="28" xfId="0" applyNumberFormat="1" applyFont="1" applyBorder="1" applyAlignment="1">
      <alignment horizontal="right" vertical="center"/>
    </xf>
    <xf numFmtId="176" fontId="35" fillId="0" borderId="0" xfId="0" applyNumberFormat="1" applyFont="1" applyBorder="1" applyAlignment="1">
      <alignment horizontal="right" vertical="center"/>
    </xf>
    <xf numFmtId="38" fontId="4" fillId="0" borderId="19" xfId="2" applyFont="1" applyBorder="1" applyAlignment="1">
      <alignment horizontal="right" vertical="center"/>
    </xf>
    <xf numFmtId="0" fontId="4" fillId="0" borderId="31" xfId="0" applyFont="1" applyBorder="1" applyAlignment="1">
      <alignment horizontal="right" vertical="center"/>
    </xf>
    <xf numFmtId="0" fontId="5" fillId="0" borderId="11" xfId="0" applyFont="1" applyFill="1" applyBorder="1" applyAlignment="1"/>
    <xf numFmtId="0" fontId="8" fillId="0" borderId="17" xfId="0" applyFont="1" applyBorder="1" applyAlignment="1">
      <alignment horizontal="left" vertical="center" wrapText="1"/>
    </xf>
    <xf numFmtId="0" fontId="4" fillId="0" borderId="0" xfId="0" applyFont="1" applyFill="1" applyAlignment="1">
      <alignment horizontal="center"/>
    </xf>
    <xf numFmtId="196" fontId="4" fillId="0" borderId="31" xfId="0" applyNumberFormat="1" applyFont="1" applyBorder="1" applyAlignment="1">
      <alignment vertical="center"/>
    </xf>
    <xf numFmtId="186" fontId="4" fillId="0" borderId="31" xfId="0" applyNumberFormat="1" applyFont="1" applyBorder="1" applyAlignment="1">
      <alignment vertical="center"/>
    </xf>
    <xf numFmtId="186" fontId="4" fillId="0" borderId="32" xfId="0" applyNumberFormat="1" applyFont="1" applyBorder="1" applyAlignment="1">
      <alignment vertical="center"/>
    </xf>
    <xf numFmtId="196" fontId="4" fillId="0" borderId="19" xfId="0" applyNumberFormat="1" applyFont="1" applyBorder="1" applyAlignment="1">
      <alignment vertical="center"/>
    </xf>
    <xf numFmtId="186" fontId="4" fillId="0" borderId="19" xfId="0" applyNumberFormat="1" applyFont="1" applyBorder="1" applyAlignment="1">
      <alignment vertical="center"/>
    </xf>
    <xf numFmtId="186" fontId="4" fillId="0" borderId="20" xfId="0" applyNumberFormat="1" applyFont="1" applyBorder="1" applyAlignment="1">
      <alignment vertical="center"/>
    </xf>
    <xf numFmtId="196" fontId="4" fillId="0" borderId="21" xfId="0" applyNumberFormat="1" applyFont="1" applyBorder="1" applyAlignment="1">
      <alignment vertical="center"/>
    </xf>
    <xf numFmtId="186" fontId="4" fillId="0" borderId="21" xfId="0" applyNumberFormat="1" applyFont="1" applyBorder="1" applyAlignment="1">
      <alignment vertical="center"/>
    </xf>
    <xf numFmtId="186" fontId="4" fillId="0" borderId="22" xfId="0" applyNumberFormat="1" applyFont="1" applyBorder="1" applyAlignment="1">
      <alignment vertical="center"/>
    </xf>
    <xf numFmtId="0" fontId="4" fillId="0" borderId="0" xfId="14" applyFont="1" applyAlignment="1">
      <alignment horizontal="right"/>
    </xf>
    <xf numFmtId="188" fontId="4" fillId="0" borderId="1" xfId="5" applyNumberFormat="1" applyFont="1" applyFill="1" applyBorder="1" applyAlignment="1">
      <alignment horizontal="right" vertical="center"/>
    </xf>
    <xf numFmtId="188" fontId="4" fillId="0" borderId="1" xfId="5" applyNumberFormat="1" applyFont="1" applyBorder="1" applyAlignment="1">
      <alignment horizontal="right" vertical="center"/>
    </xf>
    <xf numFmtId="0" fontId="4" fillId="0" borderId="11" xfId="14" applyFont="1" applyBorder="1" applyAlignment="1">
      <alignment horizontal="right"/>
    </xf>
    <xf numFmtId="188" fontId="4" fillId="0" borderId="43" xfId="0" applyNumberFormat="1" applyFont="1" applyBorder="1" applyAlignment="1">
      <alignment vertical="center"/>
    </xf>
    <xf numFmtId="188" fontId="4" fillId="0" borderId="1" xfId="0" applyNumberFormat="1" applyFont="1" applyBorder="1" applyAlignment="1">
      <alignment horizontal="right"/>
    </xf>
    <xf numFmtId="188" fontId="4" fillId="0" borderId="30" xfId="0" applyNumberFormat="1" applyFont="1" applyBorder="1" applyAlignment="1">
      <alignment horizontal="right"/>
    </xf>
    <xf numFmtId="188" fontId="4" fillId="0" borderId="19" xfId="0" applyNumberFormat="1" applyFont="1" applyBorder="1" applyAlignment="1">
      <alignment vertical="center"/>
    </xf>
    <xf numFmtId="188" fontId="4" fillId="0" borderId="30" xfId="0" applyNumberFormat="1" applyFont="1" applyBorder="1" applyAlignment="1">
      <alignment vertical="center"/>
    </xf>
    <xf numFmtId="188" fontId="4" fillId="0" borderId="0" xfId="0" applyNumberFormat="1" applyFont="1" applyBorder="1" applyAlignment="1">
      <alignment horizontal="right"/>
    </xf>
    <xf numFmtId="181" fontId="4" fillId="0" borderId="19" xfId="0" applyNumberFormat="1" applyFont="1" applyBorder="1" applyAlignment="1">
      <alignment horizontal="right" vertical="center"/>
    </xf>
    <xf numFmtId="181" fontId="4" fillId="0" borderId="20" xfId="0" applyNumberFormat="1" applyFont="1" applyBorder="1" applyAlignment="1">
      <alignment horizontal="right" vertical="center"/>
    </xf>
    <xf numFmtId="188" fontId="4" fillId="0" borderId="0" xfId="0" applyNumberFormat="1" applyFont="1" applyFill="1" applyBorder="1" applyAlignment="1">
      <alignment horizontal="right"/>
    </xf>
    <xf numFmtId="40" fontId="4" fillId="0" borderId="19" xfId="2" applyNumberFormat="1" applyFont="1" applyBorder="1" applyAlignment="1">
      <alignment horizontal="right" vertical="center"/>
    </xf>
    <xf numFmtId="40" fontId="4" fillId="0" borderId="20" xfId="2" applyNumberFormat="1" applyFont="1" applyBorder="1" applyAlignment="1">
      <alignment horizontal="right" vertical="center"/>
    </xf>
    <xf numFmtId="0" fontId="4" fillId="0" borderId="33" xfId="5" applyNumberFormat="1" applyFont="1" applyBorder="1" applyAlignment="1">
      <alignment horizontal="distributed" vertical="center" justifyLastLine="1"/>
    </xf>
    <xf numFmtId="0" fontId="4" fillId="0" borderId="48" xfId="5" applyNumberFormat="1" applyFont="1" applyBorder="1" applyAlignment="1">
      <alignment horizontal="distributed" vertical="center" justifyLastLine="1"/>
    </xf>
    <xf numFmtId="0" fontId="4" fillId="0" borderId="46" xfId="0" applyFont="1" applyBorder="1" applyAlignment="1">
      <alignment horizontal="distributed" vertical="center"/>
    </xf>
    <xf numFmtId="0" fontId="5" fillId="0" borderId="0" xfId="0" applyFont="1" applyAlignment="1">
      <alignment horizontal="right" vertical="center"/>
    </xf>
    <xf numFmtId="176" fontId="4" fillId="0" borderId="19" xfId="0" applyNumberFormat="1" applyFont="1" applyBorder="1" applyAlignment="1">
      <alignment horizontal="right" vertical="center"/>
    </xf>
    <xf numFmtId="176" fontId="4" fillId="0" borderId="31" xfId="0" applyNumberFormat="1" applyFont="1" applyBorder="1" applyAlignment="1">
      <alignment horizontal="right" vertical="center"/>
    </xf>
    <xf numFmtId="176" fontId="4" fillId="0" borderId="32" xfId="0" applyNumberFormat="1" applyFont="1" applyBorder="1" applyAlignment="1">
      <alignment horizontal="right" vertical="center"/>
    </xf>
    <xf numFmtId="176" fontId="4" fillId="0" borderId="20" xfId="0" applyNumberFormat="1" applyFont="1" applyBorder="1" applyAlignment="1">
      <alignment horizontal="right" vertical="center"/>
    </xf>
    <xf numFmtId="176" fontId="4" fillId="0" borderId="21" xfId="0" applyNumberFormat="1" applyFont="1" applyBorder="1" applyAlignment="1">
      <alignment horizontal="right" vertical="center"/>
    </xf>
    <xf numFmtId="176" fontId="4" fillId="0" borderId="22" xfId="0" applyNumberFormat="1" applyFont="1" applyBorder="1" applyAlignment="1">
      <alignment horizontal="right" vertical="center"/>
    </xf>
    <xf numFmtId="0" fontId="35" fillId="0" borderId="0" xfId="0" applyFont="1" applyAlignment="1">
      <alignment vertical="top"/>
    </xf>
    <xf numFmtId="187" fontId="4" fillId="0" borderId="21" xfId="0" applyNumberFormat="1" applyFont="1" applyBorder="1" applyAlignment="1">
      <alignment horizontal="right" vertical="center"/>
    </xf>
    <xf numFmtId="0" fontId="5" fillId="0" borderId="31" xfId="0" applyFont="1" applyBorder="1" applyAlignment="1">
      <alignment horizontal="right" vertical="center"/>
    </xf>
    <xf numFmtId="0" fontId="5" fillId="0" borderId="19" xfId="0" applyFont="1" applyBorder="1" applyAlignment="1">
      <alignment horizontal="right" vertical="center"/>
    </xf>
    <xf numFmtId="0" fontId="5" fillId="0" borderId="21" xfId="0" applyFont="1" applyBorder="1" applyAlignment="1">
      <alignment horizontal="right" vertical="center"/>
    </xf>
    <xf numFmtId="38" fontId="5" fillId="0" borderId="21" xfId="2" applyFont="1" applyBorder="1" applyAlignment="1">
      <alignment horizontal="right" vertical="center" justifyLastLine="1"/>
    </xf>
    <xf numFmtId="38" fontId="5" fillId="0" borderId="5" xfId="2" applyFont="1" applyBorder="1" applyAlignment="1">
      <alignment horizontal="right" vertical="center" justifyLastLine="1"/>
    </xf>
    <xf numFmtId="176" fontId="5" fillId="0" borderId="0" xfId="0" applyNumberFormat="1" applyFont="1" applyBorder="1" applyAlignment="1">
      <alignment horizontal="right" vertical="center" shrinkToFit="1"/>
    </xf>
    <xf numFmtId="176" fontId="5" fillId="0" borderId="0" xfId="0" applyNumberFormat="1" applyFont="1" applyBorder="1" applyAlignment="1">
      <alignment horizontal="right" vertical="center"/>
    </xf>
    <xf numFmtId="0" fontId="35" fillId="0" borderId="0" xfId="0" applyFont="1" applyBorder="1" applyAlignment="1">
      <alignment vertical="center"/>
    </xf>
    <xf numFmtId="176" fontId="35" fillId="0" borderId="0" xfId="0" applyNumberFormat="1" applyFont="1" applyBorder="1" applyAlignment="1">
      <alignment horizontal="right" vertical="center" shrinkToFit="1"/>
    </xf>
    <xf numFmtId="186" fontId="4" fillId="0" borderId="5" xfId="0" applyNumberFormat="1" applyFont="1" applyBorder="1" applyAlignment="1">
      <alignment horizontal="right" vertical="center"/>
    </xf>
    <xf numFmtId="186" fontId="8" fillId="0" borderId="1" xfId="0" applyNumberFormat="1" applyFont="1" applyBorder="1" applyAlignment="1">
      <alignment vertical="center"/>
    </xf>
    <xf numFmtId="186" fontId="8" fillId="0" borderId="2" xfId="0" applyNumberFormat="1" applyFont="1" applyBorder="1" applyAlignment="1">
      <alignment vertical="center"/>
    </xf>
    <xf numFmtId="186" fontId="8" fillId="0" borderId="2" xfId="0" applyNumberFormat="1" applyFont="1" applyBorder="1" applyAlignment="1">
      <alignment horizontal="right" vertical="center"/>
    </xf>
    <xf numFmtId="186" fontId="8" fillId="0" borderId="13" xfId="0" applyNumberFormat="1" applyFont="1" applyBorder="1" applyAlignment="1">
      <alignment vertical="center"/>
    </xf>
    <xf numFmtId="186" fontId="8" fillId="0" borderId="5" xfId="0" applyNumberFormat="1" applyFont="1" applyBorder="1" applyAlignment="1">
      <alignment vertical="center"/>
    </xf>
    <xf numFmtId="186" fontId="8" fillId="0" borderId="6" xfId="0" applyNumberFormat="1" applyFont="1" applyBorder="1" applyAlignment="1">
      <alignment vertical="center"/>
    </xf>
    <xf numFmtId="186" fontId="8" fillId="0" borderId="6" xfId="0" applyNumberFormat="1" applyFont="1" applyBorder="1" applyAlignment="1">
      <alignment horizontal="right" vertical="center"/>
    </xf>
    <xf numFmtId="186" fontId="8" fillId="0" borderId="14" xfId="0" applyNumberFormat="1" applyFont="1" applyBorder="1" applyAlignment="1">
      <alignment vertical="center"/>
    </xf>
    <xf numFmtId="198" fontId="4" fillId="0" borderId="1" xfId="0" applyNumberFormat="1" applyFont="1" applyBorder="1" applyAlignment="1">
      <alignment vertical="center"/>
    </xf>
    <xf numFmtId="198" fontId="4" fillId="0" borderId="2" xfId="0" applyNumberFormat="1" applyFont="1" applyBorder="1" applyAlignment="1">
      <alignment vertical="center"/>
    </xf>
    <xf numFmtId="198" fontId="4" fillId="0" borderId="13" xfId="0" applyNumberFormat="1" applyFont="1" applyBorder="1" applyAlignment="1">
      <alignment vertical="center"/>
    </xf>
    <xf numFmtId="198" fontId="4" fillId="0" borderId="2" xfId="0" applyNumberFormat="1" applyFont="1" applyBorder="1" applyAlignment="1">
      <alignment horizontal="right" vertical="center"/>
    </xf>
    <xf numFmtId="198" fontId="4" fillId="0" borderId="5" xfId="0" applyNumberFormat="1" applyFont="1" applyBorder="1" applyAlignment="1">
      <alignment vertical="center"/>
    </xf>
    <xf numFmtId="198" fontId="4" fillId="0" borderId="6" xfId="0" applyNumberFormat="1" applyFont="1" applyBorder="1" applyAlignment="1">
      <alignment vertical="center"/>
    </xf>
    <xf numFmtId="198" fontId="4" fillId="0" borderId="14" xfId="0" applyNumberFormat="1" applyFont="1" applyBorder="1" applyAlignment="1">
      <alignment vertical="center"/>
    </xf>
    <xf numFmtId="187" fontId="5" fillId="0" borderId="1" xfId="0" applyNumberFormat="1" applyFont="1" applyBorder="1" applyAlignment="1">
      <alignment horizontal="right"/>
    </xf>
    <xf numFmtId="187" fontId="5" fillId="0" borderId="30" xfId="0" applyNumberFormat="1" applyFont="1" applyBorder="1" applyAlignment="1">
      <alignment horizontal="right"/>
    </xf>
    <xf numFmtId="182" fontId="4" fillId="0" borderId="0" xfId="0" applyNumberFormat="1" applyFont="1" applyAlignment="1">
      <alignment horizontal="right" vertical="center"/>
    </xf>
    <xf numFmtId="188" fontId="5" fillId="0" borderId="0" xfId="14" applyNumberFormat="1" applyFont="1" applyAlignment="1">
      <alignment horizontal="right"/>
    </xf>
    <xf numFmtId="188" fontId="5" fillId="0" borderId="30" xfId="14" applyNumberFormat="1" applyFont="1" applyBorder="1" applyAlignment="1">
      <alignment horizontal="right"/>
    </xf>
    <xf numFmtId="188" fontId="5" fillId="0" borderId="0" xfId="14" applyNumberFormat="1" applyFont="1" applyFill="1" applyAlignment="1">
      <alignment horizontal="right"/>
    </xf>
    <xf numFmtId="188" fontId="5" fillId="0" borderId="15" xfId="14" applyNumberFormat="1" applyFont="1" applyFill="1" applyBorder="1" applyAlignment="1">
      <alignment horizontal="right"/>
    </xf>
    <xf numFmtId="186" fontId="5" fillId="0" borderId="32" xfId="0" applyNumberFormat="1" applyFont="1" applyBorder="1" applyAlignment="1">
      <alignment horizontal="right"/>
    </xf>
    <xf numFmtId="186" fontId="5" fillId="0" borderId="20" xfId="0" applyNumberFormat="1" applyFont="1" applyBorder="1" applyAlignment="1"/>
    <xf numFmtId="186" fontId="5" fillId="0" borderId="22" xfId="0" applyNumberFormat="1" applyFont="1" applyBorder="1" applyAlignment="1"/>
    <xf numFmtId="198" fontId="4" fillId="0" borderId="49" xfId="0" applyNumberFormat="1" applyFont="1" applyBorder="1" applyAlignment="1">
      <alignment vertical="center"/>
    </xf>
    <xf numFmtId="198" fontId="4" fillId="0" borderId="49" xfId="0" applyNumberFormat="1" applyFont="1" applyBorder="1" applyAlignment="1">
      <alignment horizontal="right" vertical="center"/>
    </xf>
    <xf numFmtId="198" fontId="4" fillId="0" borderId="52" xfId="0" applyNumberFormat="1" applyFont="1" applyBorder="1" applyAlignment="1">
      <alignment horizontal="right" vertical="center"/>
    </xf>
    <xf numFmtId="198" fontId="4" fillId="0" borderId="27" xfId="0" applyNumberFormat="1" applyFont="1" applyBorder="1" applyAlignment="1">
      <alignment vertical="center"/>
    </xf>
    <xf numFmtId="198" fontId="4" fillId="0" borderId="21" xfId="0" applyNumberFormat="1" applyFont="1" applyBorder="1" applyAlignment="1">
      <alignment vertical="center"/>
    </xf>
    <xf numFmtId="198" fontId="4" fillId="0" borderId="22" xfId="0" applyNumberFormat="1" applyFont="1" applyBorder="1" applyAlignment="1">
      <alignment horizontal="right" vertical="center"/>
    </xf>
    <xf numFmtId="181" fontId="4" fillId="0" borderId="31" xfId="2" applyNumberFormat="1" applyFont="1" applyFill="1" applyBorder="1" applyAlignment="1">
      <alignment horizontal="right" vertical="center"/>
    </xf>
    <xf numFmtId="181" fontId="4" fillId="0" borderId="19" xfId="2" applyNumberFormat="1" applyFont="1" applyFill="1" applyBorder="1" applyAlignment="1">
      <alignment horizontal="right" vertical="center"/>
    </xf>
    <xf numFmtId="181" fontId="4" fillId="0" borderId="21" xfId="2" applyNumberFormat="1" applyFont="1" applyFill="1" applyBorder="1" applyAlignment="1">
      <alignment horizontal="right" vertical="center"/>
    </xf>
    <xf numFmtId="181" fontId="4" fillId="0" borderId="23" xfId="2" applyNumberFormat="1" applyFont="1" applyFill="1" applyBorder="1" applyAlignment="1">
      <alignment horizontal="right" vertical="center"/>
    </xf>
    <xf numFmtId="188" fontId="5" fillId="0" borderId="15" xfId="0" applyNumberFormat="1" applyFont="1" applyBorder="1" applyAlignment="1">
      <alignment horizontal="right"/>
    </xf>
    <xf numFmtId="0" fontId="4" fillId="0" borderId="24" xfId="0" applyFont="1" applyBorder="1" applyAlignment="1">
      <alignment horizontal="distributed" vertical="center"/>
    </xf>
    <xf numFmtId="0" fontId="4" fillId="0" borderId="0" xfId="14" applyFont="1" applyAlignment="1"/>
    <xf numFmtId="188" fontId="4" fillId="0" borderId="46" xfId="0" applyNumberFormat="1" applyFont="1" applyBorder="1" applyAlignment="1">
      <alignment horizontal="right" vertical="center"/>
    </xf>
    <xf numFmtId="0" fontId="4" fillId="0" borderId="3" xfId="0" applyFont="1" applyBorder="1" applyAlignment="1">
      <alignment horizontal="center" vertical="center"/>
    </xf>
    <xf numFmtId="0" fontId="4" fillId="0" borderId="0" xfId="14" applyFont="1" applyAlignment="1">
      <alignment horizontal="right"/>
    </xf>
    <xf numFmtId="0" fontId="4" fillId="0" borderId="30" xfId="0" applyFont="1" applyBorder="1" applyAlignment="1"/>
    <xf numFmtId="0" fontId="4" fillId="0" borderId="0" xfId="0" applyFont="1" applyAlignment="1"/>
    <xf numFmtId="0" fontId="4" fillId="0" borderId="15" xfId="0" applyFont="1" applyBorder="1" applyAlignment="1">
      <alignment vertical="center"/>
    </xf>
    <xf numFmtId="0" fontId="4" fillId="0" borderId="0" xfId="0" applyFont="1" applyBorder="1" applyAlignment="1">
      <alignment horizontal="right"/>
    </xf>
    <xf numFmtId="181" fontId="4" fillId="0" borderId="30" xfId="0" applyNumberFormat="1" applyFont="1" applyBorder="1" applyAlignment="1">
      <alignment vertical="center"/>
    </xf>
    <xf numFmtId="38" fontId="4" fillId="0" borderId="27" xfId="2" applyFont="1" applyBorder="1" applyAlignment="1">
      <alignment vertical="center"/>
    </xf>
    <xf numFmtId="188" fontId="4" fillId="0" borderId="0" xfId="0" applyNumberFormat="1" applyFont="1" applyBorder="1" applyAlignment="1">
      <alignment horizontal="right"/>
    </xf>
    <xf numFmtId="181" fontId="4" fillId="0" borderId="19" xfId="0" applyNumberFormat="1" applyFont="1" applyBorder="1" applyAlignment="1">
      <alignment vertical="center"/>
    </xf>
    <xf numFmtId="0" fontId="4" fillId="0" borderId="23" xfId="0" applyFont="1" applyBorder="1" applyAlignment="1">
      <alignment horizontal="center" vertical="center" wrapText="1"/>
    </xf>
    <xf numFmtId="0" fontId="4" fillId="0" borderId="45" xfId="0" applyFont="1" applyBorder="1" applyAlignment="1">
      <alignment horizontal="distributed" vertical="center" justifyLastLine="1"/>
    </xf>
    <xf numFmtId="0" fontId="4" fillId="0" borderId="0" xfId="0" applyFont="1" applyFill="1" applyBorder="1" applyAlignment="1"/>
    <xf numFmtId="0" fontId="5" fillId="0" borderId="15" xfId="0" applyFont="1" applyBorder="1" applyAlignment="1">
      <alignment vertical="center"/>
    </xf>
    <xf numFmtId="188" fontId="4" fillId="0" borderId="31" xfId="0" applyNumberFormat="1" applyFont="1" applyBorder="1" applyAlignment="1">
      <alignment horizontal="right"/>
    </xf>
    <xf numFmtId="190" fontId="4" fillId="0" borderId="31" xfId="0" applyNumberFormat="1" applyFont="1" applyBorder="1" applyAlignment="1">
      <alignment horizontal="right"/>
    </xf>
    <xf numFmtId="190" fontId="4" fillId="0" borderId="32" xfId="0" applyNumberFormat="1" applyFont="1" applyBorder="1" applyAlignment="1">
      <alignment horizontal="right"/>
    </xf>
    <xf numFmtId="0" fontId="4" fillId="0" borderId="23" xfId="0" applyFont="1" applyBorder="1" applyAlignment="1">
      <alignment horizontal="distributed" justifyLastLine="1"/>
    </xf>
    <xf numFmtId="0" fontId="18" fillId="0" borderId="0" xfId="0" applyFont="1" applyAlignment="1"/>
    <xf numFmtId="38" fontId="27" fillId="0" borderId="0" xfId="0" applyNumberFormat="1" applyFont="1" applyAlignment="1"/>
    <xf numFmtId="0" fontId="8" fillId="0" borderId="19" xfId="0" applyFont="1" applyBorder="1" applyAlignment="1">
      <alignment horizontal="distributed" shrinkToFit="1"/>
    </xf>
    <xf numFmtId="38" fontId="5" fillId="0" borderId="19" xfId="2" applyFont="1" applyBorder="1" applyAlignment="1">
      <alignment justifyLastLine="1"/>
    </xf>
    <xf numFmtId="38" fontId="5" fillId="0" borderId="1" xfId="2" applyFont="1" applyBorder="1" applyAlignment="1">
      <alignment justifyLastLine="1"/>
    </xf>
    <xf numFmtId="0" fontId="25" fillId="0" borderId="0" xfId="0" applyFont="1" applyAlignment="1"/>
    <xf numFmtId="180" fontId="4" fillId="0" borderId="0" xfId="0" applyNumberFormat="1" applyFont="1" applyBorder="1" applyAlignment="1"/>
    <xf numFmtId="181" fontId="4" fillId="0" borderId="0" xfId="0" applyNumberFormat="1" applyFont="1" applyBorder="1" applyAlignment="1"/>
    <xf numFmtId="183" fontId="4" fillId="0" borderId="0" xfId="0" applyNumberFormat="1" applyFont="1" applyBorder="1" applyAlignment="1"/>
    <xf numFmtId="0" fontId="61" fillId="0" borderId="0" xfId="0" applyFont="1" applyAlignment="1"/>
    <xf numFmtId="181" fontId="4" fillId="0" borderId="19" xfId="0" applyNumberFormat="1" applyFont="1" applyBorder="1" applyAlignment="1"/>
    <xf numFmtId="181" fontId="4" fillId="0" borderId="20" xfId="0" applyNumberFormat="1" applyFont="1" applyBorder="1" applyAlignment="1"/>
    <xf numFmtId="0" fontId="17" fillId="0" borderId="0" xfId="0" applyFont="1" applyAlignment="1"/>
    <xf numFmtId="0" fontId="60" fillId="0" borderId="0" xfId="0" applyFont="1" applyAlignment="1"/>
    <xf numFmtId="38" fontId="4" fillId="0" borderId="0" xfId="2" applyFont="1" applyAlignment="1"/>
    <xf numFmtId="188" fontId="4" fillId="0" borderId="0" xfId="0" applyNumberFormat="1" applyFont="1" applyBorder="1" applyAlignment="1"/>
    <xf numFmtId="188" fontId="27" fillId="0" borderId="0" xfId="0" applyNumberFormat="1" applyFont="1" applyBorder="1" applyAlignment="1"/>
    <xf numFmtId="188" fontId="20" fillId="0" borderId="0" xfId="0" applyNumberFormat="1" applyFont="1" applyBorder="1" applyAlignment="1"/>
    <xf numFmtId="0" fontId="4" fillId="0" borderId="15" xfId="0" applyFont="1" applyBorder="1" applyAlignment="1"/>
    <xf numFmtId="38" fontId="4" fillId="0" borderId="19" xfId="2" applyFont="1" applyBorder="1" applyAlignment="1">
      <alignment horizontal="right"/>
    </xf>
    <xf numFmtId="38" fontId="4" fillId="0" borderId="19" xfId="2" quotePrefix="1" applyFont="1" applyBorder="1" applyAlignment="1">
      <alignment horizontal="right"/>
    </xf>
    <xf numFmtId="0" fontId="51" fillId="0" borderId="0" xfId="0" applyFont="1" applyAlignment="1"/>
    <xf numFmtId="0" fontId="1" fillId="0" borderId="0" xfId="7" applyFont="1" applyAlignment="1"/>
    <xf numFmtId="0" fontId="3" fillId="0" borderId="0" xfId="7" applyFont="1" applyAlignment="1">
      <alignment horizontal="center"/>
    </xf>
    <xf numFmtId="0" fontId="3" fillId="0" borderId="0" xfId="7" applyFont="1" applyAlignment="1"/>
    <xf numFmtId="0" fontId="33" fillId="0" borderId="0" xfId="7" applyFont="1" applyAlignment="1"/>
    <xf numFmtId="0" fontId="5" fillId="0" borderId="0" xfId="7" applyFont="1" applyAlignment="1"/>
    <xf numFmtId="0" fontId="13" fillId="0" borderId="0" xfId="7" applyFont="1" applyAlignment="1"/>
    <xf numFmtId="0" fontId="1" fillId="0" borderId="0" xfId="18" applyAlignment="1"/>
    <xf numFmtId="0" fontId="9" fillId="0" borderId="15" xfId="5" applyFont="1" applyBorder="1" applyAlignment="1">
      <alignment vertical="center"/>
    </xf>
    <xf numFmtId="0" fontId="7" fillId="0" borderId="0" xfId="5" applyFont="1" applyBorder="1" applyAlignment="1"/>
    <xf numFmtId="0" fontId="45" fillId="0" borderId="0" xfId="18" applyFont="1" applyAlignment="1">
      <alignment horizontal="center" vertical="center"/>
    </xf>
    <xf numFmtId="0" fontId="47" fillId="0" borderId="0" xfId="18" applyFont="1" applyAlignment="1">
      <alignment horizontal="center" vertical="center"/>
    </xf>
    <xf numFmtId="0" fontId="49" fillId="0" borderId="0" xfId="18" applyFont="1" applyAlignment="1">
      <alignment horizontal="center" vertical="center"/>
    </xf>
    <xf numFmtId="0" fontId="48" fillId="0" borderId="0" xfId="18" applyFont="1" applyAlignment="1">
      <alignment horizontal="center" vertical="center"/>
    </xf>
    <xf numFmtId="0" fontId="3" fillId="0" borderId="0" xfId="7" applyFont="1" applyAlignment="1">
      <alignment horizontal="left" vertical="center"/>
    </xf>
    <xf numFmtId="0" fontId="37" fillId="0" borderId="0" xfId="7" applyFont="1" applyAlignment="1">
      <alignment horizontal="center" vertical="center"/>
    </xf>
    <xf numFmtId="0" fontId="4" fillId="0" borderId="46" xfId="0" applyFont="1" applyBorder="1" applyAlignment="1">
      <alignment horizontal="center" vertical="center" justifyLastLine="1"/>
    </xf>
    <xf numFmtId="0" fontId="4" fillId="0" borderId="70" xfId="0" applyFont="1" applyBorder="1" applyAlignment="1">
      <alignment horizontal="center" vertical="center" justifyLastLine="1"/>
    </xf>
    <xf numFmtId="0" fontId="4" fillId="0" borderId="3" xfId="0" applyFont="1" applyBorder="1" applyAlignment="1">
      <alignment horizontal="center" vertical="center" justifyLastLine="1"/>
    </xf>
    <xf numFmtId="0" fontId="4" fillId="0" borderId="33" xfId="0" applyFont="1" applyBorder="1" applyAlignment="1">
      <alignment horizontal="center" vertical="center" justifyLastLine="1"/>
    </xf>
    <xf numFmtId="0" fontId="4" fillId="0" borderId="34" xfId="0" applyFont="1" applyBorder="1" applyAlignment="1">
      <alignment horizontal="center" vertical="center" justifyLastLine="1"/>
    </xf>
    <xf numFmtId="188" fontId="4" fillId="0" borderId="38" xfId="0" applyNumberFormat="1" applyFont="1" applyBorder="1" applyAlignment="1">
      <alignment horizontal="right" vertical="center"/>
    </xf>
    <xf numFmtId="188" fontId="4" fillId="0" borderId="40" xfId="0" applyNumberFormat="1" applyFont="1" applyBorder="1" applyAlignment="1">
      <alignment horizontal="right" vertical="center"/>
    </xf>
    <xf numFmtId="188" fontId="4" fillId="0" borderId="1" xfId="0" applyNumberFormat="1" applyFont="1" applyBorder="1" applyAlignment="1">
      <alignment horizontal="right" vertical="center"/>
    </xf>
    <xf numFmtId="188" fontId="4" fillId="0" borderId="15" xfId="0" applyNumberFormat="1" applyFont="1" applyBorder="1" applyAlignment="1">
      <alignment horizontal="right" vertical="center"/>
    </xf>
    <xf numFmtId="188" fontId="4" fillId="0" borderId="5" xfId="0" applyNumberFormat="1" applyFont="1" applyBorder="1" applyAlignment="1">
      <alignment horizontal="right" vertical="center"/>
    </xf>
    <xf numFmtId="188" fontId="4" fillId="0" borderId="28" xfId="0" applyNumberFormat="1" applyFont="1" applyBorder="1" applyAlignment="1">
      <alignment horizontal="right" vertical="center"/>
    </xf>
    <xf numFmtId="0" fontId="4" fillId="0" borderId="53" xfId="0" applyFont="1" applyBorder="1" applyAlignment="1">
      <alignment horizontal="center" vertical="center" justifyLastLine="1"/>
    </xf>
    <xf numFmtId="0" fontId="4" fillId="0" borderId="16" xfId="0" applyFont="1" applyBorder="1" applyAlignment="1">
      <alignment horizontal="center" vertical="center" justifyLastLine="1"/>
    </xf>
    <xf numFmtId="0" fontId="4" fillId="0" borderId="29" xfId="0" applyFont="1" applyBorder="1" applyAlignment="1">
      <alignment horizontal="center" vertical="center" justifyLastLine="1"/>
    </xf>
    <xf numFmtId="0" fontId="4" fillId="0" borderId="54" xfId="0" applyFont="1" applyBorder="1" applyAlignment="1">
      <alignment horizontal="center" vertical="center" justifyLastLine="1"/>
    </xf>
    <xf numFmtId="0" fontId="4" fillId="0" borderId="42" xfId="0" applyFont="1" applyBorder="1" applyAlignment="1">
      <alignment horizontal="center" vertical="center" justifyLastLine="1"/>
    </xf>
    <xf numFmtId="0" fontId="4" fillId="0" borderId="47" xfId="0" applyFont="1" applyBorder="1" applyAlignment="1">
      <alignment horizontal="center" vertical="center" justifyLastLine="1"/>
    </xf>
    <xf numFmtId="0" fontId="4" fillId="0" borderId="67" xfId="0" applyFont="1" applyBorder="1" applyAlignment="1">
      <alignment horizontal="right" vertical="center" shrinkToFit="1"/>
    </xf>
    <xf numFmtId="0" fontId="4" fillId="0" borderId="39" xfId="0" applyFont="1" applyBorder="1" applyAlignment="1">
      <alignment horizontal="right" vertical="center" shrinkToFit="1"/>
    </xf>
    <xf numFmtId="0" fontId="4" fillId="0" borderId="43" xfId="0" applyFont="1" applyBorder="1" applyAlignment="1">
      <alignment horizontal="right" vertical="center" shrinkToFit="1"/>
    </xf>
    <xf numFmtId="0" fontId="4" fillId="0" borderId="50" xfId="0" applyFont="1" applyBorder="1" applyAlignment="1">
      <alignment horizontal="right" vertical="center" shrinkToFit="1"/>
    </xf>
    <xf numFmtId="0" fontId="4" fillId="0" borderId="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26" xfId="0" applyFont="1" applyBorder="1" applyAlignment="1">
      <alignment horizontal="right" vertical="center" shrinkToFit="1"/>
    </xf>
    <xf numFmtId="0" fontId="4" fillId="0" borderId="11" xfId="0" applyFont="1" applyBorder="1" applyAlignment="1">
      <alignment horizontal="right" vertical="center" shrinkToFit="1"/>
    </xf>
    <xf numFmtId="0" fontId="4" fillId="0" borderId="27" xfId="0" applyFont="1" applyBorder="1" applyAlignment="1">
      <alignment horizontal="right" vertical="center" shrinkToFit="1"/>
    </xf>
    <xf numFmtId="188" fontId="4" fillId="0" borderId="43" xfId="0" applyNumberFormat="1" applyFont="1" applyBorder="1" applyAlignment="1">
      <alignment horizontal="right" vertical="center"/>
    </xf>
    <xf numFmtId="188" fontId="4" fillId="0" borderId="30" xfId="0" applyNumberFormat="1" applyFont="1" applyBorder="1" applyAlignment="1">
      <alignment horizontal="right" vertical="center"/>
    </xf>
    <xf numFmtId="188" fontId="4" fillId="0" borderId="27" xfId="0" applyNumberFormat="1" applyFont="1" applyBorder="1" applyAlignment="1">
      <alignment horizontal="right" vertical="center"/>
    </xf>
    <xf numFmtId="0" fontId="4" fillId="0" borderId="46" xfId="0" applyFont="1" applyBorder="1" applyAlignment="1">
      <alignment horizontal="center" vertical="center"/>
    </xf>
    <xf numFmtId="0" fontId="4" fillId="0" borderId="25" xfId="0" applyFont="1" applyBorder="1" applyAlignment="1">
      <alignment horizontal="center" vertical="center"/>
    </xf>
    <xf numFmtId="181" fontId="4" fillId="0" borderId="3" xfId="0" applyNumberFormat="1" applyFont="1" applyBorder="1" applyAlignment="1">
      <alignment horizontal="center" vertical="center"/>
    </xf>
    <xf numFmtId="181" fontId="4" fillId="0" borderId="33" xfId="0" applyNumberFormat="1" applyFont="1" applyBorder="1" applyAlignment="1">
      <alignment horizontal="center" vertical="center"/>
    </xf>
    <xf numFmtId="181" fontId="4" fillId="0" borderId="34" xfId="0" applyNumberFormat="1" applyFont="1" applyBorder="1" applyAlignment="1">
      <alignment horizontal="center" vertical="center"/>
    </xf>
    <xf numFmtId="179" fontId="4" fillId="0" borderId="1" xfId="0" applyNumberFormat="1" applyFont="1" applyBorder="1" applyAlignment="1">
      <alignment horizontal="right" vertical="center"/>
    </xf>
    <xf numFmtId="179" fontId="4" fillId="0" borderId="30" xfId="0" applyNumberFormat="1" applyFont="1" applyBorder="1" applyAlignment="1">
      <alignment horizontal="right" vertical="center"/>
    </xf>
    <xf numFmtId="0" fontId="4" fillId="0" borderId="50" xfId="0" applyFont="1" applyFill="1" applyBorder="1" applyAlignment="1">
      <alignment horizontal="right" vertical="center"/>
    </xf>
    <xf numFmtId="0" fontId="4" fillId="0" borderId="0" xfId="0" applyFont="1" applyFill="1" applyBorder="1" applyAlignment="1">
      <alignment horizontal="right" vertical="center"/>
    </xf>
    <xf numFmtId="0" fontId="4" fillId="0" borderId="30" xfId="0" applyFont="1" applyFill="1" applyBorder="1" applyAlignment="1">
      <alignment horizontal="right" vertical="center"/>
    </xf>
    <xf numFmtId="0" fontId="4" fillId="0" borderId="48" xfId="0" applyFont="1" applyBorder="1" applyAlignment="1">
      <alignment horizontal="center" vertical="center" justifyLastLine="1"/>
    </xf>
    <xf numFmtId="198" fontId="4" fillId="0" borderId="72" xfId="0" applyNumberFormat="1" applyFont="1" applyBorder="1" applyAlignment="1">
      <alignment horizontal="right" vertical="center"/>
    </xf>
    <xf numFmtId="198" fontId="4" fillId="0" borderId="40" xfId="0" applyNumberFormat="1" applyFont="1" applyBorder="1" applyAlignment="1">
      <alignment horizontal="right" vertical="center"/>
    </xf>
    <xf numFmtId="179" fontId="4" fillId="0" borderId="5" xfId="0" applyNumberFormat="1" applyFont="1" applyBorder="1" applyAlignment="1">
      <alignment horizontal="right" vertical="center"/>
    </xf>
    <xf numFmtId="179" fontId="4" fillId="0" borderId="27" xfId="0" applyNumberFormat="1" applyFont="1" applyBorder="1" applyAlignment="1">
      <alignment horizontal="right" vertical="center"/>
    </xf>
    <xf numFmtId="179" fontId="4" fillId="0" borderId="15" xfId="0" applyNumberFormat="1" applyFont="1" applyBorder="1" applyAlignment="1">
      <alignment horizontal="right" vertical="center"/>
    </xf>
    <xf numFmtId="0" fontId="4" fillId="0" borderId="35" xfId="0" applyFont="1" applyBorder="1" applyAlignment="1">
      <alignment horizontal="center" vertical="center" wrapText="1"/>
    </xf>
    <xf numFmtId="0" fontId="4" fillId="0" borderId="37"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179" fontId="4" fillId="0" borderId="38" xfId="0" applyNumberFormat="1" applyFont="1" applyBorder="1" applyAlignment="1">
      <alignment horizontal="right" vertical="center"/>
    </xf>
    <xf numFmtId="179" fontId="4" fillId="0" borderId="40" xfId="0" applyNumberFormat="1" applyFont="1" applyBorder="1" applyAlignment="1">
      <alignment horizontal="right" vertical="center"/>
    </xf>
    <xf numFmtId="0" fontId="26" fillId="0" borderId="0" xfId="0" applyFont="1" applyAlignment="1">
      <alignment horizontal="center"/>
    </xf>
    <xf numFmtId="0" fontId="4" fillId="0" borderId="16" xfId="0" applyFont="1" applyFill="1" applyBorder="1" applyAlignment="1">
      <alignment horizontal="left"/>
    </xf>
    <xf numFmtId="0" fontId="4" fillId="0" borderId="0" xfId="0" applyFont="1" applyFill="1" applyBorder="1" applyAlignment="1">
      <alignment horizontal="left"/>
    </xf>
    <xf numFmtId="0" fontId="4" fillId="0" borderId="26" xfId="0" applyFont="1" applyBorder="1" applyAlignment="1">
      <alignment horizontal="right" vertical="center"/>
    </xf>
    <xf numFmtId="0" fontId="4" fillId="0" borderId="11" xfId="0" applyFont="1" applyBorder="1" applyAlignment="1">
      <alignment horizontal="right" vertical="center"/>
    </xf>
    <xf numFmtId="0" fontId="4" fillId="0" borderId="27" xfId="0" applyFont="1" applyBorder="1" applyAlignment="1">
      <alignment horizontal="right" vertical="center"/>
    </xf>
    <xf numFmtId="0" fontId="4" fillId="0" borderId="67" xfId="0" applyFont="1" applyBorder="1" applyAlignment="1">
      <alignment horizontal="right" vertical="center"/>
    </xf>
    <xf numFmtId="0" fontId="4" fillId="0" borderId="39" xfId="0" applyFont="1" applyBorder="1" applyAlignment="1">
      <alignment horizontal="right" vertical="center"/>
    </xf>
    <xf numFmtId="0" fontId="4" fillId="0" borderId="43" xfId="0" applyFont="1" applyBorder="1" applyAlignment="1">
      <alignment horizontal="right" vertical="center"/>
    </xf>
    <xf numFmtId="0" fontId="4" fillId="0" borderId="50" xfId="0" applyFont="1" applyBorder="1" applyAlignment="1">
      <alignment horizontal="right" vertical="center"/>
    </xf>
    <xf numFmtId="0" fontId="4" fillId="0" borderId="0" xfId="0" applyFont="1" applyBorder="1" applyAlignment="1">
      <alignment horizontal="right" vertical="center"/>
    </xf>
    <xf numFmtId="0" fontId="4" fillId="0" borderId="30" xfId="0" applyFont="1" applyBorder="1" applyAlignment="1">
      <alignment horizontal="right" vertical="center"/>
    </xf>
    <xf numFmtId="179" fontId="4" fillId="0" borderId="28" xfId="0" applyNumberFormat="1" applyFont="1" applyBorder="1" applyAlignment="1">
      <alignment horizontal="right" vertical="center"/>
    </xf>
    <xf numFmtId="198" fontId="4" fillId="0" borderId="9" xfId="0" applyNumberFormat="1" applyFont="1" applyBorder="1" applyAlignment="1">
      <alignment horizontal="right" vertical="center"/>
    </xf>
    <xf numFmtId="198" fontId="4" fillId="0" borderId="15" xfId="0" applyNumberFormat="1" applyFont="1" applyBorder="1" applyAlignment="1">
      <alignment horizontal="right" vertical="center"/>
    </xf>
    <xf numFmtId="0" fontId="5" fillId="0" borderId="50" xfId="0" applyFont="1" applyBorder="1" applyAlignment="1">
      <alignment horizontal="right" vertical="center"/>
    </xf>
    <xf numFmtId="0" fontId="5" fillId="0" borderId="0" xfId="0" applyFont="1" applyBorder="1" applyAlignment="1">
      <alignment horizontal="right" vertical="center"/>
    </xf>
    <xf numFmtId="0" fontId="5" fillId="0" borderId="30" xfId="0" applyFont="1" applyBorder="1" applyAlignment="1">
      <alignment horizontal="right" vertical="center"/>
    </xf>
    <xf numFmtId="188" fontId="4" fillId="0" borderId="0" xfId="0" applyNumberFormat="1" applyFont="1" applyBorder="1" applyAlignment="1">
      <alignment horizontal="right" vertical="center"/>
    </xf>
    <xf numFmtId="0" fontId="4" fillId="0" borderId="68" xfId="0" applyFont="1" applyBorder="1" applyAlignment="1">
      <alignment horizontal="center" vertical="center" justifyLastLine="1"/>
    </xf>
    <xf numFmtId="188" fontId="4" fillId="0" borderId="11" xfId="0" applyNumberFormat="1" applyFont="1" applyBorder="1" applyAlignment="1">
      <alignment horizontal="right" vertical="center"/>
    </xf>
    <xf numFmtId="186" fontId="4" fillId="0" borderId="0" xfId="0" applyNumberFormat="1" applyFont="1" applyBorder="1" applyAlignment="1">
      <alignment horizontal="right" vertical="center"/>
    </xf>
    <xf numFmtId="186" fontId="4" fillId="0" borderId="40" xfId="0" applyNumberFormat="1" applyFont="1" applyBorder="1" applyAlignment="1">
      <alignment horizontal="right" vertical="center"/>
    </xf>
    <xf numFmtId="186" fontId="4" fillId="0" borderId="15" xfId="0" applyNumberFormat="1" applyFont="1" applyBorder="1" applyAlignment="1">
      <alignment horizontal="right" vertical="center"/>
    </xf>
    <xf numFmtId="188" fontId="4" fillId="0" borderId="9" xfId="0" applyNumberFormat="1" applyFont="1" applyBorder="1" applyAlignment="1">
      <alignment horizontal="right" vertical="center"/>
    </xf>
    <xf numFmtId="0" fontId="4" fillId="0" borderId="25" xfId="0" applyFont="1" applyBorder="1" applyAlignment="1">
      <alignment horizontal="center" vertical="center" justifyLastLine="1"/>
    </xf>
    <xf numFmtId="188" fontId="5" fillId="0" borderId="1" xfId="0" applyNumberFormat="1" applyFont="1" applyBorder="1" applyAlignment="1">
      <alignment horizontal="right" vertical="center"/>
    </xf>
    <xf numFmtId="188" fontId="5" fillId="0" borderId="15" xfId="0" applyNumberFormat="1" applyFont="1" applyBorder="1" applyAlignment="1">
      <alignment horizontal="right" vertical="center"/>
    </xf>
    <xf numFmtId="187" fontId="5" fillId="0" borderId="1" xfId="0" applyNumberFormat="1" applyFont="1" applyBorder="1" applyAlignment="1">
      <alignment horizontal="right" vertical="center"/>
    </xf>
    <xf numFmtId="187" fontId="5" fillId="0" borderId="30" xfId="0" applyNumberFormat="1" applyFont="1" applyBorder="1" applyAlignment="1">
      <alignment horizontal="right" vertical="center"/>
    </xf>
    <xf numFmtId="188" fontId="5" fillId="0" borderId="5" xfId="0" applyNumberFormat="1" applyFont="1" applyBorder="1" applyAlignment="1">
      <alignment horizontal="right" vertical="center"/>
    </xf>
    <xf numFmtId="188" fontId="5" fillId="0" borderId="28" xfId="0" applyNumberFormat="1" applyFont="1" applyBorder="1" applyAlignment="1">
      <alignment horizontal="right" vertical="center"/>
    </xf>
    <xf numFmtId="179" fontId="4" fillId="0" borderId="43" xfId="0" applyNumberFormat="1" applyFont="1" applyBorder="1" applyAlignment="1">
      <alignment horizontal="right" vertical="center"/>
    </xf>
    <xf numFmtId="187" fontId="4" fillId="0" borderId="1" xfId="0" applyNumberFormat="1" applyFont="1" applyBorder="1" applyAlignment="1">
      <alignment horizontal="right"/>
    </xf>
    <xf numFmtId="187" fontId="4" fillId="0" borderId="30" xfId="0" applyNumberFormat="1" applyFont="1" applyBorder="1" applyAlignment="1">
      <alignment horizontal="right"/>
    </xf>
    <xf numFmtId="0" fontId="4" fillId="0" borderId="38" xfId="0" applyFont="1" applyBorder="1" applyAlignment="1">
      <alignment horizontal="center" vertical="center" justifyLastLine="1"/>
    </xf>
    <xf numFmtId="0" fontId="4" fillId="0" borderId="43" xfId="0" applyFont="1" applyBorder="1" applyAlignment="1">
      <alignment horizontal="center" vertical="center" justifyLastLine="1"/>
    </xf>
    <xf numFmtId="0" fontId="4" fillId="0" borderId="35" xfId="0" applyFont="1" applyBorder="1" applyAlignment="1">
      <alignment horizontal="center" vertical="center"/>
    </xf>
    <xf numFmtId="0" fontId="4" fillId="0" borderId="16" xfId="0" applyFont="1" applyBorder="1" applyAlignment="1">
      <alignment horizontal="center" vertical="center"/>
    </xf>
    <xf numFmtId="0" fontId="4" fillId="0" borderId="29" xfId="0" applyFont="1" applyBorder="1" applyAlignment="1">
      <alignment horizontal="center" vertical="center"/>
    </xf>
    <xf numFmtId="182" fontId="4" fillId="0" borderId="69" xfId="0" applyNumberFormat="1" applyFont="1" applyBorder="1" applyAlignment="1">
      <alignment horizontal="center" vertical="center" justifyLastLine="1"/>
    </xf>
    <xf numFmtId="182" fontId="4" fillId="0" borderId="71" xfId="0" applyNumberFormat="1" applyFont="1" applyBorder="1" applyAlignment="1">
      <alignment horizontal="center" vertical="center" justifyLastLine="1"/>
    </xf>
    <xf numFmtId="188" fontId="4" fillId="0" borderId="72" xfId="0" applyNumberFormat="1" applyFont="1" applyBorder="1" applyAlignment="1">
      <alignment horizontal="right" vertical="center"/>
    </xf>
    <xf numFmtId="188" fontId="4" fillId="0" borderId="73" xfId="0" applyNumberFormat="1" applyFont="1" applyBorder="1" applyAlignment="1">
      <alignment horizontal="right" vertical="center"/>
    </xf>
    <xf numFmtId="188" fontId="4" fillId="0" borderId="13" xfId="0" applyNumberFormat="1" applyFont="1" applyBorder="1" applyAlignment="1">
      <alignment horizontal="right" vertical="center"/>
    </xf>
    <xf numFmtId="187" fontId="5" fillId="0" borderId="38" xfId="0" applyNumberFormat="1" applyFont="1" applyBorder="1" applyAlignment="1">
      <alignment horizontal="right" vertical="center"/>
    </xf>
    <xf numFmtId="187" fontId="5" fillId="0" borderId="43" xfId="0" applyNumberFormat="1" applyFont="1" applyBorder="1" applyAlignment="1">
      <alignment horizontal="right" vertical="center"/>
    </xf>
    <xf numFmtId="0" fontId="5" fillId="0" borderId="50" xfId="0" applyFont="1" applyBorder="1" applyAlignment="1">
      <alignment horizontal="right" vertical="center" shrinkToFit="1"/>
    </xf>
    <xf numFmtId="0" fontId="5" fillId="0" borderId="0" xfId="0" applyFont="1" applyBorder="1" applyAlignment="1">
      <alignment horizontal="right" vertical="center" shrinkToFit="1"/>
    </xf>
    <xf numFmtId="0" fontId="5" fillId="0" borderId="30" xfId="0" applyFont="1" applyBorder="1" applyAlignment="1">
      <alignment horizontal="right" vertical="center" shrinkToFit="1"/>
    </xf>
    <xf numFmtId="0" fontId="5" fillId="0" borderId="39" xfId="0" applyFont="1" applyBorder="1" applyAlignment="1">
      <alignment horizontal="right" vertical="center" shrinkToFit="1"/>
    </xf>
    <xf numFmtId="0" fontId="5" fillId="0" borderId="43" xfId="0" applyFont="1" applyBorder="1" applyAlignment="1">
      <alignment horizontal="right" vertical="center" shrinkToFit="1"/>
    </xf>
    <xf numFmtId="188" fontId="5" fillId="0" borderId="39" xfId="0" applyNumberFormat="1" applyFont="1" applyBorder="1" applyAlignment="1">
      <alignment horizontal="right" vertical="center"/>
    </xf>
    <xf numFmtId="188" fontId="5" fillId="0" borderId="43" xfId="0" applyNumberFormat="1" applyFont="1" applyBorder="1" applyAlignment="1">
      <alignment horizontal="right" vertical="center"/>
    </xf>
    <xf numFmtId="188" fontId="4" fillId="0" borderId="5" xfId="0" applyNumberFormat="1" applyFont="1" applyFill="1" applyBorder="1" applyAlignment="1">
      <alignment horizontal="right" vertical="center"/>
    </xf>
    <xf numFmtId="188" fontId="4" fillId="0" borderId="14" xfId="0" applyNumberFormat="1" applyFont="1" applyFill="1" applyBorder="1" applyAlignment="1">
      <alignment horizontal="right" vertical="center"/>
    </xf>
    <xf numFmtId="188" fontId="4" fillId="0" borderId="10" xfId="0" applyNumberFormat="1" applyFont="1" applyFill="1" applyBorder="1" applyAlignment="1">
      <alignment horizontal="right" vertical="center"/>
    </xf>
    <xf numFmtId="182" fontId="4" fillId="0" borderId="69" xfId="0" applyNumberFormat="1" applyFont="1" applyBorder="1" applyAlignment="1">
      <alignment horizontal="center" vertical="center" shrinkToFit="1"/>
    </xf>
    <xf numFmtId="182" fontId="4" fillId="0" borderId="70" xfId="0" applyNumberFormat="1" applyFont="1" applyBorder="1" applyAlignment="1">
      <alignment horizontal="center" vertical="center" shrinkToFit="1"/>
    </xf>
    <xf numFmtId="0" fontId="4" fillId="0" borderId="45" xfId="0" applyFont="1" applyBorder="1" applyAlignment="1">
      <alignment horizontal="center" vertical="center" justifyLastLine="1"/>
    </xf>
    <xf numFmtId="188" fontId="4" fillId="0" borderId="11" xfId="0" applyNumberFormat="1" applyFont="1" applyFill="1" applyBorder="1" applyAlignment="1">
      <alignment horizontal="right" vertical="center"/>
    </xf>
    <xf numFmtId="188" fontId="4" fillId="0" borderId="27" xfId="0" applyNumberFormat="1" applyFont="1" applyFill="1" applyBorder="1" applyAlignment="1">
      <alignment horizontal="right" vertical="center"/>
    </xf>
    <xf numFmtId="182" fontId="4" fillId="0" borderId="3" xfId="0" applyNumberFormat="1" applyFont="1" applyBorder="1" applyAlignment="1">
      <alignment horizontal="center" vertical="center" justifyLastLine="1"/>
    </xf>
    <xf numFmtId="182" fontId="4" fillId="0" borderId="33" xfId="0" applyNumberFormat="1" applyFont="1" applyBorder="1" applyAlignment="1">
      <alignment horizontal="center" vertical="center" justifyLastLine="1"/>
    </xf>
    <xf numFmtId="182" fontId="4" fillId="0" borderId="34" xfId="0" applyNumberFormat="1" applyFont="1" applyBorder="1" applyAlignment="1">
      <alignment horizontal="center" vertical="center" justifyLastLine="1"/>
    </xf>
    <xf numFmtId="182" fontId="4" fillId="0" borderId="46" xfId="0" applyNumberFormat="1" applyFont="1" applyBorder="1" applyAlignment="1">
      <alignment horizontal="center" vertical="center" justifyLastLine="1"/>
    </xf>
    <xf numFmtId="182" fontId="4" fillId="0" borderId="48" xfId="0" applyNumberFormat="1" applyFont="1" applyBorder="1" applyAlignment="1">
      <alignment horizontal="center" vertical="center" justifyLastLine="1"/>
    </xf>
    <xf numFmtId="182" fontId="4" fillId="0" borderId="45" xfId="0" applyNumberFormat="1" applyFont="1" applyBorder="1" applyAlignment="1">
      <alignment horizontal="center" vertical="center" shrinkToFit="1"/>
    </xf>
    <xf numFmtId="182" fontId="4" fillId="0" borderId="25" xfId="0" applyNumberFormat="1" applyFont="1" applyBorder="1" applyAlignment="1">
      <alignment horizontal="center" vertical="center" shrinkToFit="1"/>
    </xf>
    <xf numFmtId="188" fontId="4" fillId="0" borderId="39" xfId="0" applyNumberFormat="1" applyFont="1" applyBorder="1" applyAlignment="1">
      <alignment horizontal="right" vertical="center"/>
    </xf>
    <xf numFmtId="188" fontId="5" fillId="0" borderId="11" xfId="0" applyNumberFormat="1" applyFont="1" applyBorder="1" applyAlignment="1">
      <alignment horizontal="right" vertical="center"/>
    </xf>
    <xf numFmtId="188" fontId="5" fillId="0" borderId="27" xfId="0" applyNumberFormat="1" applyFont="1" applyBorder="1" applyAlignment="1">
      <alignment horizontal="right" vertical="center"/>
    </xf>
    <xf numFmtId="0" fontId="4" fillId="0" borderId="3" xfId="0" applyFont="1" applyBorder="1" applyAlignment="1">
      <alignment horizontal="center" vertical="center"/>
    </xf>
    <xf numFmtId="0" fontId="4" fillId="0" borderId="33" xfId="0" applyFont="1" applyBorder="1" applyAlignment="1">
      <alignment horizontal="center" vertical="center"/>
    </xf>
    <xf numFmtId="0" fontId="4" fillId="0" borderId="48" xfId="0" applyFont="1" applyBorder="1" applyAlignment="1">
      <alignment horizontal="center" vertical="center"/>
    </xf>
    <xf numFmtId="0" fontId="5" fillId="0" borderId="16" xfId="0" applyFont="1" applyBorder="1" applyAlignment="1">
      <alignment horizontal="right"/>
    </xf>
    <xf numFmtId="189" fontId="5" fillId="0" borderId="1" xfId="0" applyNumberFormat="1" applyFont="1" applyBorder="1" applyAlignment="1">
      <alignment horizontal="right" vertical="center" justifyLastLine="1"/>
    </xf>
    <xf numFmtId="189" fontId="5" fillId="0" borderId="30" xfId="0" applyNumberFormat="1" applyFont="1" applyBorder="1" applyAlignment="1">
      <alignment horizontal="right" vertical="center" justifyLastLine="1"/>
    </xf>
    <xf numFmtId="189" fontId="5" fillId="0" borderId="15" xfId="0" applyNumberFormat="1" applyFont="1" applyBorder="1" applyAlignment="1">
      <alignment horizontal="right" vertical="center" justifyLastLine="1"/>
    </xf>
    <xf numFmtId="0" fontId="4" fillId="0" borderId="11" xfId="0" applyFont="1" applyBorder="1" applyAlignment="1">
      <alignment horizontal="right"/>
    </xf>
    <xf numFmtId="0" fontId="5" fillId="0" borderId="50" xfId="0" applyFont="1" applyBorder="1" applyAlignment="1">
      <alignment horizontal="center" vertical="center"/>
    </xf>
    <xf numFmtId="0" fontId="5" fillId="0" borderId="0" xfId="0" applyFont="1" applyBorder="1" applyAlignment="1">
      <alignment horizontal="center" vertical="center"/>
    </xf>
    <xf numFmtId="0" fontId="5" fillId="0" borderId="30" xfId="0" applyFont="1" applyBorder="1" applyAlignment="1">
      <alignment horizontal="center" vertical="center"/>
    </xf>
    <xf numFmtId="0" fontId="5" fillId="0" borderId="26" xfId="0" applyFont="1" applyBorder="1" applyAlignment="1">
      <alignment horizontal="center" vertical="center"/>
    </xf>
    <xf numFmtId="0" fontId="5" fillId="0" borderId="11" xfId="0" applyFont="1" applyBorder="1" applyAlignment="1">
      <alignment horizontal="center" vertical="center"/>
    </xf>
    <xf numFmtId="0" fontId="5" fillId="0" borderId="27" xfId="0" applyFont="1" applyBorder="1" applyAlignment="1">
      <alignment horizontal="center" vertical="center"/>
    </xf>
    <xf numFmtId="0" fontId="5" fillId="0" borderId="33" xfId="0" applyFont="1" applyBorder="1" applyAlignment="1">
      <alignment horizontal="center" vertical="center" wrapText="1" justifyLastLine="1"/>
    </xf>
    <xf numFmtId="0" fontId="5" fillId="0" borderId="48" xfId="0" applyFont="1" applyBorder="1" applyAlignment="1">
      <alignment horizontal="center" vertical="center" wrapText="1" justifyLastLine="1"/>
    </xf>
    <xf numFmtId="0" fontId="5" fillId="0" borderId="67" xfId="0" applyFont="1" applyBorder="1" applyAlignment="1">
      <alignment horizontal="center" vertical="center"/>
    </xf>
    <xf numFmtId="0" fontId="5" fillId="0" borderId="39" xfId="0" applyFont="1" applyBorder="1" applyAlignment="1">
      <alignment horizontal="center" vertical="center"/>
    </xf>
    <xf numFmtId="0" fontId="5" fillId="0" borderId="43" xfId="0" applyFont="1" applyBorder="1" applyAlignment="1">
      <alignment horizontal="center" vertical="center"/>
    </xf>
    <xf numFmtId="189" fontId="5" fillId="0" borderId="5" xfId="0" applyNumberFormat="1" applyFont="1" applyBorder="1" applyAlignment="1">
      <alignment horizontal="right" vertical="center"/>
    </xf>
    <xf numFmtId="189" fontId="5" fillId="0" borderId="28" xfId="0" applyNumberFormat="1" applyFont="1" applyBorder="1" applyAlignment="1">
      <alignment horizontal="right" vertical="center"/>
    </xf>
    <xf numFmtId="189" fontId="5" fillId="0" borderId="27" xfId="0" applyNumberFormat="1" applyFont="1" applyBorder="1" applyAlignment="1">
      <alignment horizontal="right" vertical="center"/>
    </xf>
    <xf numFmtId="0" fontId="4" fillId="0" borderId="35" xfId="0" applyFont="1" applyBorder="1" applyAlignment="1">
      <alignment horizontal="center" vertical="center" justifyLastLine="1"/>
    </xf>
    <xf numFmtId="0" fontId="4" fillId="0" borderId="12" xfId="0" applyFont="1" applyBorder="1" applyAlignment="1">
      <alignment horizontal="center" vertical="center" justifyLastLine="1"/>
    </xf>
    <xf numFmtId="0" fontId="5" fillId="0" borderId="26" xfId="0" applyFont="1" applyBorder="1" applyAlignment="1">
      <alignment horizontal="right" vertical="center"/>
    </xf>
    <xf numFmtId="0" fontId="5" fillId="0" borderId="11" xfId="0" applyFont="1" applyBorder="1" applyAlignment="1">
      <alignment horizontal="right" vertical="center"/>
    </xf>
    <xf numFmtId="0" fontId="5" fillId="0" borderId="27" xfId="0" applyFont="1" applyBorder="1" applyAlignment="1">
      <alignment horizontal="right" vertical="center"/>
    </xf>
    <xf numFmtId="0" fontId="5" fillId="0" borderId="3" xfId="0" applyFont="1" applyBorder="1" applyAlignment="1">
      <alignment horizontal="center" vertical="center" justifyLastLine="1"/>
    </xf>
    <xf numFmtId="0" fontId="5" fillId="0" borderId="48" xfId="0" applyFont="1" applyBorder="1" applyAlignment="1">
      <alignment horizontal="center" vertical="center" justifyLastLine="1"/>
    </xf>
    <xf numFmtId="0" fontId="5" fillId="0" borderId="34" xfId="0" applyFont="1" applyBorder="1" applyAlignment="1">
      <alignment horizontal="center" vertical="center" justifyLastLine="1"/>
    </xf>
    <xf numFmtId="189" fontId="5" fillId="0" borderId="38" xfId="0" applyNumberFormat="1" applyFont="1" applyBorder="1" applyAlignment="1">
      <alignment horizontal="right" vertical="center" justifyLastLine="1"/>
    </xf>
    <xf numFmtId="189" fontId="5" fillId="0" borderId="43" xfId="0" applyNumberFormat="1" applyFont="1" applyBorder="1" applyAlignment="1">
      <alignment horizontal="right" vertical="center" justifyLastLine="1"/>
    </xf>
    <xf numFmtId="189" fontId="5" fillId="0" borderId="40" xfId="0" applyNumberFormat="1" applyFont="1" applyBorder="1" applyAlignment="1">
      <alignment horizontal="right" vertical="center" justifyLastLine="1"/>
    </xf>
    <xf numFmtId="0" fontId="4" fillId="0" borderId="11" xfId="0" applyFont="1" applyBorder="1" applyAlignment="1">
      <alignment horizontal="center" vertical="center"/>
    </xf>
    <xf numFmtId="0" fontId="4" fillId="0" borderId="27" xfId="0" applyFont="1" applyBorder="1" applyAlignment="1">
      <alignment horizontal="center" vertical="center"/>
    </xf>
    <xf numFmtId="0" fontId="5" fillId="0" borderId="11" xfId="0" applyFont="1" applyBorder="1" applyAlignment="1">
      <alignment horizontal="center"/>
    </xf>
    <xf numFmtId="0" fontId="5" fillId="0" borderId="27" xfId="0" applyFont="1" applyBorder="1" applyAlignment="1">
      <alignment horizontal="center"/>
    </xf>
    <xf numFmtId="0" fontId="4" fillId="0" borderId="5" xfId="0" applyFont="1" applyBorder="1" applyAlignment="1">
      <alignment horizontal="center" vertical="center"/>
    </xf>
    <xf numFmtId="0" fontId="4" fillId="0" borderId="50" xfId="0" applyFont="1" applyBorder="1" applyAlignment="1">
      <alignment horizontal="center" vertical="center"/>
    </xf>
    <xf numFmtId="0" fontId="4" fillId="0" borderId="30" xfId="0" applyFont="1" applyBorder="1" applyAlignment="1">
      <alignment horizontal="center" vertical="center"/>
    </xf>
    <xf numFmtId="0" fontId="4" fillId="0" borderId="0" xfId="0" applyFont="1" applyBorder="1" applyAlignment="1">
      <alignment horizontal="center" vertical="center"/>
    </xf>
    <xf numFmtId="0" fontId="5" fillId="0" borderId="39" xfId="0" applyFont="1" applyBorder="1" applyAlignment="1">
      <alignment horizontal="center"/>
    </xf>
    <xf numFmtId="0" fontId="5" fillId="0" borderId="43" xfId="0" applyFont="1" applyBorder="1" applyAlignment="1">
      <alignment horizontal="center"/>
    </xf>
    <xf numFmtId="0" fontId="5" fillId="0" borderId="0" xfId="0" applyFont="1" applyAlignment="1">
      <alignment horizontal="center"/>
    </xf>
    <xf numFmtId="0" fontId="5" fillId="0" borderId="30" xfId="0" applyFont="1" applyBorder="1" applyAlignment="1">
      <alignment horizontal="center"/>
    </xf>
    <xf numFmtId="0" fontId="4" fillId="0" borderId="0" xfId="0" applyFont="1" applyBorder="1" applyAlignment="1">
      <alignment horizontal="distributed" vertical="center"/>
    </xf>
    <xf numFmtId="0" fontId="4" fillId="0" borderId="0" xfId="0" applyFont="1" applyAlignment="1">
      <alignment horizontal="right"/>
    </xf>
    <xf numFmtId="0" fontId="5" fillId="0" borderId="67" xfId="0" applyFont="1" applyBorder="1" applyAlignment="1">
      <alignment horizontal="right" vertical="center"/>
    </xf>
    <xf numFmtId="0" fontId="5" fillId="0" borderId="39" xfId="0" applyFont="1" applyBorder="1" applyAlignment="1">
      <alignment horizontal="right" vertical="center"/>
    </xf>
    <xf numFmtId="0" fontId="5" fillId="0" borderId="43" xfId="0" applyFont="1" applyBorder="1" applyAlignment="1">
      <alignment horizontal="right" vertical="center"/>
    </xf>
    <xf numFmtId="0" fontId="5" fillId="0" borderId="68" xfId="0" applyFont="1" applyBorder="1" applyAlignment="1">
      <alignment horizontal="center" vertical="center" wrapText="1" justifyLastLine="1"/>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3" xfId="0" applyFont="1" applyBorder="1" applyAlignment="1">
      <alignment horizontal="center" vertical="center"/>
    </xf>
    <xf numFmtId="187" fontId="5" fillId="0" borderId="5" xfId="0" applyNumberFormat="1" applyFont="1" applyBorder="1" applyAlignment="1">
      <alignment horizontal="right" vertical="center"/>
    </xf>
    <xf numFmtId="187" fontId="5" fillId="0" borderId="27" xfId="0" applyNumberFormat="1" applyFont="1" applyBorder="1" applyAlignment="1">
      <alignment horizontal="right" vertical="center"/>
    </xf>
    <xf numFmtId="0" fontId="4" fillId="0" borderId="26"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27" xfId="0" applyFont="1" applyFill="1" applyBorder="1" applyAlignment="1">
      <alignment horizontal="right" vertical="center"/>
    </xf>
    <xf numFmtId="177" fontId="4" fillId="0" borderId="50" xfId="0" applyNumberFormat="1" applyFont="1" applyBorder="1" applyAlignment="1">
      <alignment horizontal="right" vertical="center"/>
    </xf>
    <xf numFmtId="177" fontId="4" fillId="0" borderId="0" xfId="0" applyNumberFormat="1" applyFont="1" applyBorder="1" applyAlignment="1">
      <alignment horizontal="right" vertical="center"/>
    </xf>
    <xf numFmtId="177" fontId="4" fillId="0" borderId="30" xfId="0" applyNumberFormat="1" applyFont="1" applyBorder="1" applyAlignment="1">
      <alignment horizontal="right" vertical="center"/>
    </xf>
    <xf numFmtId="177" fontId="4" fillId="0" borderId="67" xfId="0" applyNumberFormat="1" applyFont="1" applyBorder="1" applyAlignment="1">
      <alignment horizontal="right" vertical="center"/>
    </xf>
    <xf numFmtId="177" fontId="4" fillId="0" borderId="39" xfId="0" applyNumberFormat="1" applyFont="1" applyBorder="1" applyAlignment="1">
      <alignment horizontal="right" vertical="center"/>
    </xf>
    <xf numFmtId="177" fontId="4" fillId="0" borderId="43" xfId="0" applyNumberFormat="1" applyFont="1" applyBorder="1" applyAlignment="1">
      <alignment horizontal="right" vertical="center"/>
    </xf>
    <xf numFmtId="188" fontId="5" fillId="0" borderId="0" xfId="0" applyNumberFormat="1" applyFont="1" applyBorder="1" applyAlignment="1">
      <alignment horizontal="right" vertical="center"/>
    </xf>
    <xf numFmtId="188" fontId="5" fillId="0" borderId="30" xfId="0" applyNumberFormat="1" applyFont="1" applyBorder="1" applyAlignment="1">
      <alignment horizontal="right" vertical="center"/>
    </xf>
    <xf numFmtId="0" fontId="4" fillId="0" borderId="45" xfId="0" applyFont="1" applyBorder="1" applyAlignment="1">
      <alignment horizontal="center" vertical="center"/>
    </xf>
    <xf numFmtId="0" fontId="5" fillId="0" borderId="11" xfId="0" applyFont="1" applyBorder="1" applyAlignment="1">
      <alignment horizontal="right" vertical="center" shrinkToFit="1"/>
    </xf>
    <xf numFmtId="0" fontId="5" fillId="0" borderId="27" xfId="0" applyFont="1" applyBorder="1" applyAlignment="1">
      <alignment horizontal="right" vertical="center" shrinkToFit="1"/>
    </xf>
    <xf numFmtId="188" fontId="5" fillId="0" borderId="5" xfId="0" applyNumberFormat="1" applyFont="1" applyFill="1" applyBorder="1" applyAlignment="1">
      <alignment horizontal="right" vertical="center"/>
    </xf>
    <xf numFmtId="188" fontId="5" fillId="0" borderId="27" xfId="0" applyNumberFormat="1" applyFont="1" applyFill="1" applyBorder="1" applyAlignment="1">
      <alignment horizontal="right" vertical="center"/>
    </xf>
    <xf numFmtId="0" fontId="4" fillId="0" borderId="0" xfId="0" applyFont="1" applyBorder="1" applyAlignment="1">
      <alignment horizontal="center" vertical="center" justifyLastLine="1"/>
    </xf>
    <xf numFmtId="0" fontId="4" fillId="0" borderId="30" xfId="0" applyFont="1" applyBorder="1" applyAlignment="1">
      <alignment horizontal="center" vertical="center" justifyLastLine="1"/>
    </xf>
    <xf numFmtId="188" fontId="4" fillId="0" borderId="28" xfId="0" applyNumberFormat="1" applyFont="1" applyFill="1" applyBorder="1" applyAlignment="1">
      <alignment horizontal="right" vertical="center"/>
    </xf>
    <xf numFmtId="188" fontId="5" fillId="0" borderId="38" xfId="0" applyNumberFormat="1" applyFont="1" applyBorder="1" applyAlignment="1">
      <alignment horizontal="right" vertical="center"/>
    </xf>
    <xf numFmtId="198" fontId="4" fillId="0" borderId="10" xfId="0" applyNumberFormat="1" applyFont="1" applyBorder="1" applyAlignment="1">
      <alignment horizontal="right" vertical="center"/>
    </xf>
    <xf numFmtId="198" fontId="4" fillId="0" borderId="28" xfId="0" applyNumberFormat="1" applyFont="1" applyBorder="1" applyAlignment="1">
      <alignment horizontal="right" vertical="center"/>
    </xf>
    <xf numFmtId="0" fontId="4" fillId="0" borderId="34" xfId="0" applyFont="1" applyBorder="1" applyAlignment="1">
      <alignment horizontal="center" vertical="center"/>
    </xf>
    <xf numFmtId="198" fontId="8" fillId="0" borderId="72" xfId="0" applyNumberFormat="1" applyFont="1" applyBorder="1" applyAlignment="1">
      <alignment horizontal="right" vertical="center"/>
    </xf>
    <xf numFmtId="198" fontId="8" fillId="0" borderId="40" xfId="0" applyNumberFormat="1" applyFont="1" applyBorder="1" applyAlignment="1">
      <alignment horizontal="right" vertical="center"/>
    </xf>
    <xf numFmtId="198" fontId="8" fillId="0" borderId="9" xfId="0" applyNumberFormat="1" applyFont="1" applyBorder="1" applyAlignment="1">
      <alignment horizontal="right" vertical="center"/>
    </xf>
    <xf numFmtId="198" fontId="8" fillId="0" borderId="15" xfId="0" applyNumberFormat="1" applyFont="1" applyBorder="1"/>
    <xf numFmtId="198" fontId="8" fillId="0" borderId="10" xfId="0" applyNumberFormat="1" applyFont="1" applyBorder="1" applyAlignment="1">
      <alignment horizontal="right" vertical="center"/>
    </xf>
    <xf numFmtId="198" fontId="8" fillId="0" borderId="28" xfId="0" applyNumberFormat="1" applyFont="1" applyBorder="1"/>
    <xf numFmtId="186" fontId="4" fillId="0" borderId="11" xfId="0" applyNumberFormat="1" applyFont="1" applyBorder="1" applyAlignment="1">
      <alignment horizontal="right" vertical="center"/>
    </xf>
    <xf numFmtId="186" fontId="4" fillId="0" borderId="28" xfId="0" applyNumberFormat="1" applyFont="1" applyBorder="1" applyAlignment="1">
      <alignment horizontal="right" vertical="center"/>
    </xf>
    <xf numFmtId="186" fontId="4" fillId="0" borderId="1" xfId="5" applyNumberFormat="1" applyFont="1" applyBorder="1" applyAlignment="1">
      <alignment horizontal="right" vertical="center"/>
    </xf>
    <xf numFmtId="186" fontId="4" fillId="0" borderId="0" xfId="5" applyNumberFormat="1" applyFont="1" applyBorder="1" applyAlignment="1">
      <alignment horizontal="right" vertical="center"/>
    </xf>
    <xf numFmtId="186" fontId="4" fillId="0" borderId="15" xfId="5" applyNumberFormat="1" applyFont="1" applyBorder="1" applyAlignment="1">
      <alignment horizontal="right" vertical="center"/>
    </xf>
    <xf numFmtId="0" fontId="4" fillId="0" borderId="1" xfId="5" applyNumberFormat="1" applyFont="1" applyBorder="1" applyAlignment="1">
      <alignment horizontal="left" vertical="center"/>
    </xf>
    <xf numFmtId="0" fontId="4" fillId="0" borderId="0" xfId="5" applyNumberFormat="1" applyFont="1" applyBorder="1" applyAlignment="1">
      <alignment horizontal="left" vertical="center"/>
    </xf>
    <xf numFmtId="0" fontId="4" fillId="0" borderId="30" xfId="5" applyNumberFormat="1" applyFont="1" applyBorder="1" applyAlignment="1">
      <alignment horizontal="left" vertical="center"/>
    </xf>
    <xf numFmtId="188" fontId="4" fillId="0" borderId="1" xfId="5" applyNumberFormat="1" applyFont="1" applyBorder="1" applyAlignment="1">
      <alignment horizontal="right" vertical="center"/>
    </xf>
    <xf numFmtId="188" fontId="4" fillId="0" borderId="0" xfId="5" applyNumberFormat="1" applyFont="1" applyBorder="1" applyAlignment="1">
      <alignment horizontal="right" vertical="center"/>
    </xf>
    <xf numFmtId="188" fontId="4" fillId="0" borderId="30" xfId="5" applyNumberFormat="1" applyFont="1" applyBorder="1" applyAlignment="1">
      <alignment horizontal="right" vertical="center"/>
    </xf>
    <xf numFmtId="0" fontId="4" fillId="0" borderId="50" xfId="5" applyNumberFormat="1" applyFont="1" applyBorder="1" applyAlignment="1">
      <alignment horizontal="center" vertical="center"/>
    </xf>
    <xf numFmtId="0" fontId="4" fillId="0" borderId="0" xfId="5" applyNumberFormat="1" applyFont="1" applyBorder="1" applyAlignment="1">
      <alignment horizontal="center" vertical="center"/>
    </xf>
    <xf numFmtId="0" fontId="4" fillId="0" borderId="30" xfId="5" applyNumberFormat="1" applyFont="1" applyBorder="1" applyAlignment="1">
      <alignment horizontal="center" vertical="center"/>
    </xf>
    <xf numFmtId="0" fontId="4" fillId="0" borderId="1" xfId="5" applyNumberFormat="1" applyFont="1" applyFill="1" applyBorder="1" applyAlignment="1">
      <alignment horizontal="right" vertical="center"/>
    </xf>
    <xf numFmtId="0" fontId="4" fillId="0" borderId="0" xfId="5" applyNumberFormat="1" applyFont="1" applyFill="1" applyBorder="1" applyAlignment="1">
      <alignment horizontal="right" vertical="center"/>
    </xf>
    <xf numFmtId="0" fontId="4" fillId="0" borderId="30" xfId="5" applyNumberFormat="1" applyFont="1" applyFill="1" applyBorder="1" applyAlignment="1">
      <alignment horizontal="right" vertical="center"/>
    </xf>
    <xf numFmtId="188" fontId="4" fillId="0" borderId="1" xfId="5" applyNumberFormat="1" applyFont="1" applyFill="1" applyBorder="1" applyAlignment="1">
      <alignment horizontal="right" vertical="center"/>
    </xf>
    <xf numFmtId="188" fontId="4" fillId="0" borderId="0" xfId="5" applyNumberFormat="1" applyFont="1" applyFill="1" applyBorder="1" applyAlignment="1">
      <alignment horizontal="right" vertical="center"/>
    </xf>
    <xf numFmtId="188" fontId="4" fillId="0" borderId="30" xfId="5" applyNumberFormat="1" applyFont="1" applyFill="1" applyBorder="1" applyAlignment="1">
      <alignment horizontal="right" vertical="center"/>
    </xf>
    <xf numFmtId="3" fontId="4" fillId="0" borderId="1" xfId="5" applyNumberFormat="1" applyFont="1" applyFill="1" applyBorder="1" applyAlignment="1">
      <alignment horizontal="center" vertical="center"/>
    </xf>
    <xf numFmtId="3" fontId="4" fillId="0" borderId="0" xfId="5" applyNumberFormat="1" applyFont="1" applyFill="1" applyBorder="1" applyAlignment="1">
      <alignment horizontal="center" vertical="center"/>
    </xf>
    <xf numFmtId="3" fontId="4" fillId="0" borderId="30" xfId="5" applyNumberFormat="1" applyFont="1" applyFill="1" applyBorder="1" applyAlignment="1">
      <alignment horizontal="center" vertical="center"/>
    </xf>
    <xf numFmtId="188" fontId="4" fillId="0" borderId="1" xfId="5" applyNumberFormat="1" applyFont="1" applyFill="1" applyBorder="1" applyAlignment="1">
      <alignment vertical="center"/>
    </xf>
    <xf numFmtId="188" fontId="4" fillId="0" borderId="0" xfId="5" applyNumberFormat="1" applyFont="1" applyFill="1" applyBorder="1" applyAlignment="1">
      <alignment vertical="center"/>
    </xf>
    <xf numFmtId="188" fontId="4" fillId="0" borderId="30" xfId="5" applyNumberFormat="1" applyFont="1" applyFill="1" applyBorder="1" applyAlignment="1">
      <alignment vertical="center"/>
    </xf>
    <xf numFmtId="188" fontId="4" fillId="0" borderId="15" xfId="5" applyNumberFormat="1" applyFont="1" applyFill="1" applyBorder="1" applyAlignment="1">
      <alignment vertical="center"/>
    </xf>
    <xf numFmtId="0" fontId="4" fillId="0" borderId="12" xfId="5" applyNumberFormat="1" applyFont="1" applyBorder="1" applyAlignment="1">
      <alignment horizontal="left" vertical="center"/>
    </xf>
    <xf numFmtId="0" fontId="4" fillId="0" borderId="42" xfId="5" applyNumberFormat="1" applyFont="1" applyBorder="1" applyAlignment="1">
      <alignment horizontal="left" vertical="center"/>
    </xf>
    <xf numFmtId="0" fontId="4" fillId="0" borderId="47" xfId="5" applyNumberFormat="1" applyFont="1" applyBorder="1" applyAlignment="1">
      <alignment horizontal="left" vertical="center"/>
    </xf>
    <xf numFmtId="188" fontId="4" fillId="0" borderId="12" xfId="5" applyNumberFormat="1" applyFont="1" applyBorder="1" applyAlignment="1">
      <alignment horizontal="right" vertical="center"/>
    </xf>
    <xf numFmtId="188" fontId="4" fillId="0" borderId="42" xfId="5" applyNumberFormat="1" applyFont="1" applyBorder="1" applyAlignment="1">
      <alignment horizontal="right" vertical="center"/>
    </xf>
    <xf numFmtId="188" fontId="4" fillId="0" borderId="47" xfId="5" applyNumberFormat="1" applyFont="1" applyBorder="1" applyAlignment="1">
      <alignment horizontal="right" vertical="center"/>
    </xf>
    <xf numFmtId="186" fontId="4" fillId="0" borderId="12" xfId="5" applyNumberFormat="1" applyFont="1" applyBorder="1" applyAlignment="1">
      <alignment horizontal="right" vertical="center"/>
    </xf>
    <xf numFmtId="186" fontId="4" fillId="0" borderId="42" xfId="5" applyNumberFormat="1" applyFont="1" applyBorder="1" applyAlignment="1">
      <alignment horizontal="right" vertical="center"/>
    </xf>
    <xf numFmtId="186" fontId="4" fillId="0" borderId="44" xfId="5" applyNumberFormat="1" applyFont="1" applyBorder="1" applyAlignment="1">
      <alignment horizontal="right" vertical="center"/>
    </xf>
    <xf numFmtId="0" fontId="4" fillId="0" borderId="50" xfId="5" applyNumberFormat="1" applyFont="1" applyBorder="1" applyAlignment="1">
      <alignment horizontal="right" vertical="center"/>
    </xf>
    <xf numFmtId="0" fontId="4" fillId="0" borderId="0" xfId="5" applyNumberFormat="1" applyFont="1" applyBorder="1" applyAlignment="1">
      <alignment horizontal="right" vertical="center"/>
    </xf>
    <xf numFmtId="0" fontId="4" fillId="0" borderId="26" xfId="5" applyNumberFormat="1" applyFont="1" applyFill="1" applyBorder="1" applyAlignment="1">
      <alignment horizontal="right" vertical="center"/>
    </xf>
    <xf numFmtId="0" fontId="4" fillId="0" borderId="11" xfId="5" applyNumberFormat="1" applyFont="1" applyFill="1" applyBorder="1" applyAlignment="1">
      <alignment horizontal="right" vertical="center"/>
    </xf>
    <xf numFmtId="0" fontId="4" fillId="0" borderId="27" xfId="5" applyNumberFormat="1" applyFont="1" applyFill="1" applyBorder="1" applyAlignment="1">
      <alignment horizontal="right" vertical="center"/>
    </xf>
    <xf numFmtId="0" fontId="26" fillId="0" borderId="0" xfId="14" applyFont="1" applyAlignment="1">
      <alignment horizontal="center"/>
    </xf>
    <xf numFmtId="189" fontId="8" fillId="0" borderId="1" xfId="5" applyNumberFormat="1" applyFont="1" applyBorder="1" applyAlignment="1">
      <alignment horizontal="center" vertical="center"/>
    </xf>
    <xf numFmtId="189" fontId="8" fillId="0" borderId="0" xfId="5" applyNumberFormat="1" applyFont="1" applyBorder="1" applyAlignment="1">
      <alignment horizontal="center" vertical="center"/>
    </xf>
    <xf numFmtId="189" fontId="8" fillId="0" borderId="15" xfId="5" applyNumberFormat="1" applyFont="1" applyBorder="1" applyAlignment="1">
      <alignment horizontal="center" vertical="center"/>
    </xf>
    <xf numFmtId="188" fontId="4" fillId="0" borderId="1" xfId="5" applyNumberFormat="1" applyFont="1" applyBorder="1" applyAlignment="1">
      <alignment horizontal="center" vertical="center"/>
    </xf>
    <xf numFmtId="188" fontId="4" fillId="0" borderId="0" xfId="5" applyNumberFormat="1" applyFont="1" applyBorder="1" applyAlignment="1">
      <alignment horizontal="center" vertical="center"/>
    </xf>
    <xf numFmtId="188" fontId="4" fillId="0" borderId="15" xfId="5" applyNumberFormat="1" applyFont="1" applyBorder="1" applyAlignment="1">
      <alignment horizontal="center" vertical="center"/>
    </xf>
    <xf numFmtId="0" fontId="4" fillId="0" borderId="30" xfId="5" applyNumberFormat="1" applyFont="1" applyBorder="1" applyAlignment="1">
      <alignment horizontal="right" vertical="center"/>
    </xf>
    <xf numFmtId="188" fontId="9" fillId="0" borderId="0" xfId="5" applyNumberFormat="1" applyFont="1" applyBorder="1" applyAlignment="1">
      <alignment horizontal="right"/>
    </xf>
    <xf numFmtId="188" fontId="9" fillId="0" borderId="30" xfId="5" applyNumberFormat="1" applyFont="1" applyBorder="1" applyAlignment="1">
      <alignment horizontal="right"/>
    </xf>
    <xf numFmtId="188" fontId="4" fillId="0" borderId="21" xfId="12" applyNumberFormat="1" applyFont="1" applyBorder="1" applyAlignment="1">
      <alignment horizontal="right" vertical="center"/>
    </xf>
    <xf numFmtId="181" fontId="4" fillId="0" borderId="5" xfId="12" applyNumberFormat="1" applyFont="1" applyBorder="1" applyAlignment="1">
      <alignment horizontal="right" vertical="center"/>
    </xf>
    <xf numFmtId="181" fontId="4" fillId="0" borderId="11" xfId="12" applyNumberFormat="1" applyFont="1" applyBorder="1" applyAlignment="1">
      <alignment horizontal="right" vertical="center"/>
    </xf>
    <xf numFmtId="181" fontId="4" fillId="0" borderId="27" xfId="12" applyNumberFormat="1" applyFont="1" applyBorder="1" applyAlignment="1">
      <alignment horizontal="right" vertical="center"/>
    </xf>
    <xf numFmtId="0" fontId="4" fillId="0" borderId="53" xfId="5" applyNumberFormat="1" applyFont="1" applyBorder="1" applyAlignment="1">
      <alignment horizontal="center" vertical="center" justifyLastLine="1"/>
    </xf>
    <xf numFmtId="0" fontId="4" fillId="0" borderId="16" xfId="5" applyNumberFormat="1" applyFont="1" applyBorder="1" applyAlignment="1">
      <alignment horizontal="center" vertical="center" justifyLastLine="1"/>
    </xf>
    <xf numFmtId="0" fontId="4" fillId="0" borderId="29" xfId="5" applyNumberFormat="1" applyFont="1" applyBorder="1" applyAlignment="1">
      <alignment horizontal="center" vertical="center" justifyLastLine="1"/>
    </xf>
    <xf numFmtId="0" fontId="4" fillId="0" borderId="0" xfId="5" applyNumberFormat="1" applyFont="1" applyBorder="1" applyAlignment="1">
      <alignment horizontal="center" vertical="center" wrapText="1"/>
    </xf>
    <xf numFmtId="0" fontId="4" fillId="0" borderId="30" xfId="5" applyNumberFormat="1" applyFont="1" applyBorder="1" applyAlignment="1">
      <alignment horizontal="center" vertical="center" wrapText="1"/>
    </xf>
    <xf numFmtId="0" fontId="4" fillId="0" borderId="42" xfId="5" applyNumberFormat="1" applyFont="1" applyBorder="1" applyAlignment="1">
      <alignment horizontal="center" vertical="center" wrapText="1"/>
    </xf>
    <xf numFmtId="0" fontId="4" fillId="0" borderId="47" xfId="5" applyNumberFormat="1" applyFont="1" applyBorder="1" applyAlignment="1">
      <alignment horizontal="center" vertical="center" wrapText="1"/>
    </xf>
    <xf numFmtId="0" fontId="4" fillId="0" borderId="38" xfId="5" applyNumberFormat="1" applyFont="1" applyBorder="1" applyAlignment="1">
      <alignment horizontal="left" vertical="center"/>
    </xf>
    <xf numFmtId="0" fontId="4" fillId="0" borderId="39" xfId="5" applyNumberFormat="1" applyFont="1" applyBorder="1" applyAlignment="1">
      <alignment horizontal="left" vertical="center"/>
    </xf>
    <xf numFmtId="0" fontId="4" fillId="0" borderId="43" xfId="5" applyNumberFormat="1" applyFont="1" applyBorder="1" applyAlignment="1">
      <alignment horizontal="left" vertical="center"/>
    </xf>
    <xf numFmtId="188" fontId="4" fillId="0" borderId="38" xfId="5" applyNumberFormat="1" applyFont="1" applyBorder="1" applyAlignment="1">
      <alignment horizontal="right" vertical="center"/>
    </xf>
    <xf numFmtId="188" fontId="4" fillId="0" borderId="39" xfId="5" applyNumberFormat="1" applyFont="1" applyBorder="1" applyAlignment="1">
      <alignment horizontal="right" vertical="center"/>
    </xf>
    <xf numFmtId="188" fontId="4" fillId="0" borderId="43" xfId="5" applyNumberFormat="1" applyFont="1" applyBorder="1" applyAlignment="1">
      <alignment horizontal="right" vertical="center"/>
    </xf>
    <xf numFmtId="186" fontId="4" fillId="0" borderId="38" xfId="5" applyNumberFormat="1" applyFont="1" applyBorder="1" applyAlignment="1">
      <alignment horizontal="right" vertical="center"/>
    </xf>
    <xf numFmtId="186" fontId="4" fillId="0" borderId="39" xfId="5" applyNumberFormat="1" applyFont="1" applyBorder="1" applyAlignment="1">
      <alignment horizontal="right" vertical="center"/>
    </xf>
    <xf numFmtId="0" fontId="4" fillId="0" borderId="50" xfId="5" applyFont="1" applyBorder="1" applyAlignment="1">
      <alignment horizontal="right"/>
    </xf>
    <xf numFmtId="0" fontId="4" fillId="0" borderId="0" xfId="5" applyFont="1" applyBorder="1" applyAlignment="1">
      <alignment horizontal="right"/>
    </xf>
    <xf numFmtId="188" fontId="8" fillId="0" borderId="1" xfId="5" applyNumberFormat="1" applyFont="1" applyBorder="1" applyAlignment="1">
      <alignment horizontal="right" vertical="center"/>
    </xf>
    <xf numFmtId="188" fontId="8" fillId="0" borderId="0" xfId="5" applyNumberFormat="1" applyFont="1" applyBorder="1" applyAlignment="1">
      <alignment horizontal="right" vertical="center"/>
    </xf>
    <xf numFmtId="188" fontId="8" fillId="0" borderId="30" xfId="5" applyNumberFormat="1" applyFont="1" applyBorder="1" applyAlignment="1">
      <alignment horizontal="right" vertical="center"/>
    </xf>
    <xf numFmtId="181" fontId="8" fillId="0" borderId="1" xfId="5" applyNumberFormat="1" applyFont="1" applyBorder="1" applyAlignment="1">
      <alignment horizontal="right" vertical="center"/>
    </xf>
    <xf numFmtId="181" fontId="8" fillId="0" borderId="0" xfId="5" applyNumberFormat="1" applyFont="1" applyBorder="1" applyAlignment="1">
      <alignment horizontal="right" vertical="center"/>
    </xf>
    <xf numFmtId="181" fontId="8" fillId="0" borderId="30" xfId="5" applyNumberFormat="1" applyFont="1" applyBorder="1" applyAlignment="1">
      <alignment horizontal="right" vertical="center"/>
    </xf>
    <xf numFmtId="184" fontId="8" fillId="0" borderId="1" xfId="5" applyNumberFormat="1" applyFont="1" applyBorder="1" applyAlignment="1">
      <alignment horizontal="right" vertical="center"/>
    </xf>
    <xf numFmtId="184" fontId="8" fillId="0" borderId="0" xfId="5" applyNumberFormat="1" applyFont="1" applyBorder="1" applyAlignment="1">
      <alignment horizontal="right" vertical="center"/>
    </xf>
    <xf numFmtId="184" fontId="8" fillId="0" borderId="30" xfId="5" applyNumberFormat="1" applyFont="1" applyBorder="1" applyAlignment="1">
      <alignment horizontal="right" vertical="center"/>
    </xf>
    <xf numFmtId="186" fontId="8" fillId="0" borderId="1" xfId="5" applyNumberFormat="1" applyFont="1" applyBorder="1" applyAlignment="1">
      <alignment horizontal="right" vertical="center"/>
    </xf>
    <xf numFmtId="186" fontId="8" fillId="0" borderId="0" xfId="5" applyNumberFormat="1" applyFont="1" applyBorder="1" applyAlignment="1">
      <alignment horizontal="right" vertical="center"/>
    </xf>
    <xf numFmtId="186" fontId="8" fillId="0" borderId="30" xfId="5" applyNumberFormat="1" applyFont="1" applyBorder="1" applyAlignment="1">
      <alignment horizontal="right" vertical="center"/>
    </xf>
    <xf numFmtId="189" fontId="8" fillId="0" borderId="1" xfId="5" applyNumberFormat="1" applyFont="1" applyBorder="1" applyAlignment="1">
      <alignment horizontal="right" vertical="center"/>
    </xf>
    <xf numFmtId="189" fontId="8" fillId="0" borderId="0" xfId="5" applyNumberFormat="1" applyFont="1" applyBorder="1" applyAlignment="1">
      <alignment horizontal="right" vertical="center"/>
    </xf>
    <xf numFmtId="189" fontId="8" fillId="0" borderId="30" xfId="5" applyNumberFormat="1" applyFont="1" applyBorder="1" applyAlignment="1">
      <alignment horizontal="right" vertical="center"/>
    </xf>
    <xf numFmtId="0" fontId="4" fillId="0" borderId="12" xfId="11" applyFont="1" applyBorder="1" applyAlignment="1">
      <alignment horizontal="center" vertical="center"/>
    </xf>
    <xf numFmtId="0" fontId="4" fillId="0" borderId="42" xfId="11" applyFont="1" applyBorder="1" applyAlignment="1">
      <alignment horizontal="center" vertical="center"/>
    </xf>
    <xf numFmtId="0" fontId="4" fillId="0" borderId="47" xfId="11" applyFont="1" applyBorder="1" applyAlignment="1">
      <alignment horizontal="center" vertical="center"/>
    </xf>
    <xf numFmtId="0" fontId="4" fillId="0" borderId="0" xfId="11" applyFont="1" applyBorder="1" applyAlignment="1">
      <alignment horizontal="right" vertical="center"/>
    </xf>
    <xf numFmtId="0" fontId="4" fillId="0" borderId="30" xfId="11" applyFont="1" applyBorder="1" applyAlignment="1">
      <alignment horizontal="right" vertical="center"/>
    </xf>
    <xf numFmtId="188" fontId="4" fillId="0" borderId="38" xfId="11" applyNumberFormat="1" applyFont="1" applyBorder="1" applyAlignment="1">
      <alignment horizontal="right" vertical="center"/>
    </xf>
    <xf numFmtId="188" fontId="4" fillId="0" borderId="39" xfId="11" applyNumberFormat="1" applyFont="1" applyBorder="1" applyAlignment="1">
      <alignment horizontal="right" vertical="center"/>
    </xf>
    <xf numFmtId="188" fontId="4" fillId="0" borderId="43" xfId="11" applyNumberFormat="1" applyFont="1" applyBorder="1" applyAlignment="1">
      <alignment horizontal="right" vertical="center"/>
    </xf>
    <xf numFmtId="176" fontId="4" fillId="0" borderId="38" xfId="11" applyNumberFormat="1" applyFont="1" applyBorder="1" applyAlignment="1">
      <alignment horizontal="right" vertical="center"/>
    </xf>
    <xf numFmtId="176" fontId="4" fillId="0" borderId="39" xfId="11" applyNumberFormat="1" applyFont="1" applyBorder="1" applyAlignment="1">
      <alignment horizontal="right" vertical="center"/>
    </xf>
    <xf numFmtId="176" fontId="4" fillId="0" borderId="43" xfId="11" applyNumberFormat="1" applyFont="1" applyBorder="1" applyAlignment="1">
      <alignment horizontal="right" vertical="center"/>
    </xf>
    <xf numFmtId="177" fontId="4" fillId="0" borderId="38" xfId="11" applyNumberFormat="1" applyFont="1" applyBorder="1" applyAlignment="1">
      <alignment horizontal="right" vertical="center"/>
    </xf>
    <xf numFmtId="177" fontId="4" fillId="0" borderId="39" xfId="11" applyNumberFormat="1" applyFont="1" applyBorder="1" applyAlignment="1">
      <alignment horizontal="right" vertical="center"/>
    </xf>
    <xf numFmtId="177" fontId="4" fillId="0" borderId="43" xfId="11" applyNumberFormat="1" applyFont="1" applyBorder="1" applyAlignment="1">
      <alignment horizontal="right" vertical="center"/>
    </xf>
    <xf numFmtId="181" fontId="4" fillId="0" borderId="21" xfId="12" applyNumberFormat="1" applyFont="1" applyBorder="1" applyAlignment="1">
      <alignment horizontal="right" vertical="center"/>
    </xf>
    <xf numFmtId="181" fontId="4" fillId="0" borderId="22" xfId="12" applyNumberFormat="1" applyFont="1" applyBorder="1" applyAlignment="1">
      <alignment horizontal="right" vertical="center"/>
    </xf>
    <xf numFmtId="0" fontId="7" fillId="0" borderId="0" xfId="12" applyFont="1" applyBorder="1" applyAlignment="1">
      <alignment horizontal="right" vertical="center"/>
    </xf>
    <xf numFmtId="0" fontId="3" fillId="0" borderId="0" xfId="12" applyFont="1" applyBorder="1" applyAlignment="1">
      <alignment horizontal="right" vertical="center"/>
    </xf>
    <xf numFmtId="0" fontId="8" fillId="0" borderId="0" xfId="5" applyNumberFormat="1" applyFont="1" applyBorder="1" applyAlignment="1">
      <alignment horizontal="right"/>
    </xf>
    <xf numFmtId="0" fontId="4" fillId="0" borderId="46" xfId="11" applyFont="1" applyBorder="1" applyAlignment="1">
      <alignment horizontal="center" vertical="center"/>
    </xf>
    <xf numFmtId="0" fontId="4" fillId="0" borderId="45" xfId="11" applyFont="1" applyBorder="1" applyAlignment="1">
      <alignment horizontal="center" vertical="center"/>
    </xf>
    <xf numFmtId="0" fontId="4" fillId="0" borderId="25" xfId="11" applyFont="1" applyBorder="1" applyAlignment="1">
      <alignment horizontal="center" vertical="center"/>
    </xf>
    <xf numFmtId="189" fontId="8" fillId="0" borderId="15" xfId="5" applyNumberFormat="1" applyFont="1" applyBorder="1" applyAlignment="1">
      <alignment horizontal="right" vertical="center"/>
    </xf>
    <xf numFmtId="192" fontId="4" fillId="0" borderId="1" xfId="11" applyNumberFormat="1" applyFont="1" applyFill="1" applyBorder="1" applyAlignment="1">
      <alignment horizontal="right" vertical="center"/>
    </xf>
    <xf numFmtId="192" fontId="4" fillId="0" borderId="0" xfId="11" applyNumberFormat="1" applyFont="1" applyFill="1" applyBorder="1" applyAlignment="1">
      <alignment horizontal="right" vertical="center"/>
    </xf>
    <xf numFmtId="0" fontId="7" fillId="0" borderId="0" xfId="5" applyNumberFormat="1" applyFont="1" applyBorder="1" applyAlignment="1">
      <alignment horizontal="right" shrinkToFit="1"/>
    </xf>
    <xf numFmtId="0" fontId="4" fillId="0" borderId="0" xfId="14" applyFont="1" applyBorder="1" applyAlignment="1">
      <alignment horizontal="right"/>
    </xf>
    <xf numFmtId="0" fontId="4" fillId="0" borderId="50" xfId="5" applyNumberFormat="1" applyFont="1" applyBorder="1" applyAlignment="1">
      <alignment horizontal="center" vertical="center" justifyLastLine="1"/>
    </xf>
    <xf numFmtId="0" fontId="4" fillId="0" borderId="0" xfId="5" applyNumberFormat="1" applyFont="1" applyBorder="1" applyAlignment="1">
      <alignment horizontal="center" vertical="center" justifyLastLine="1"/>
    </xf>
    <xf numFmtId="0" fontId="4" fillId="0" borderId="30" xfId="5" applyNumberFormat="1" applyFont="1" applyBorder="1" applyAlignment="1">
      <alignment horizontal="center" vertical="center" justifyLastLine="1"/>
    </xf>
    <xf numFmtId="0" fontId="4" fillId="0" borderId="54" xfId="5" applyNumberFormat="1" applyFont="1" applyBorder="1" applyAlignment="1">
      <alignment horizontal="center" vertical="center" justifyLastLine="1"/>
    </xf>
    <xf numFmtId="0" fontId="4" fillId="0" borderId="42" xfId="5" applyNumberFormat="1" applyFont="1" applyBorder="1" applyAlignment="1">
      <alignment horizontal="center" vertical="center" justifyLastLine="1"/>
    </xf>
    <xf numFmtId="0" fontId="4" fillId="0" borderId="47" xfId="5" applyNumberFormat="1" applyFont="1" applyBorder="1" applyAlignment="1">
      <alignment horizontal="center" vertical="center" justifyLastLine="1"/>
    </xf>
    <xf numFmtId="0" fontId="4" fillId="0" borderId="35" xfId="5" applyNumberFormat="1" applyFont="1" applyBorder="1" applyAlignment="1">
      <alignment horizontal="center" vertical="center" justifyLastLine="1"/>
    </xf>
    <xf numFmtId="0" fontId="7" fillId="0" borderId="16" xfId="5" applyNumberFormat="1" applyFont="1" applyBorder="1" applyAlignment="1">
      <alignment horizontal="center" vertical="center" textRotation="255" wrapText="1"/>
    </xf>
    <xf numFmtId="0" fontId="7" fillId="0" borderId="29" xfId="5" applyNumberFormat="1" applyFont="1" applyBorder="1" applyAlignment="1">
      <alignment horizontal="center" vertical="center" textRotation="255" wrapText="1"/>
    </xf>
    <xf numFmtId="0" fontId="7" fillId="0" borderId="0" xfId="5" applyNumberFormat="1" applyFont="1" applyBorder="1" applyAlignment="1">
      <alignment horizontal="center" vertical="center" textRotation="255" wrapText="1"/>
    </xf>
    <xf numFmtId="0" fontId="7" fillId="0" borderId="30" xfId="5" applyNumberFormat="1" applyFont="1" applyBorder="1" applyAlignment="1">
      <alignment horizontal="center" vertical="center" textRotation="255" wrapText="1"/>
    </xf>
    <xf numFmtId="0" fontId="7" fillId="0" borderId="42" xfId="5" applyNumberFormat="1" applyFont="1" applyBorder="1" applyAlignment="1">
      <alignment horizontal="center" vertical="center" textRotation="255" wrapText="1"/>
    </xf>
    <xf numFmtId="0" fontId="7" fillId="0" borderId="47" xfId="5" applyNumberFormat="1" applyFont="1" applyBorder="1" applyAlignment="1">
      <alignment horizontal="center" vertical="center" textRotation="255" wrapText="1"/>
    </xf>
    <xf numFmtId="0" fontId="8" fillId="0" borderId="35" xfId="5" applyNumberFormat="1" applyFont="1" applyBorder="1" applyAlignment="1">
      <alignment horizontal="center" vertical="center" wrapText="1"/>
    </xf>
    <xf numFmtId="0" fontId="8" fillId="0" borderId="16" xfId="5" applyNumberFormat="1" applyFont="1" applyBorder="1" applyAlignment="1">
      <alignment horizontal="center" vertical="center" wrapText="1"/>
    </xf>
    <xf numFmtId="0" fontId="8" fillId="0" borderId="29" xfId="5" applyNumberFormat="1" applyFont="1" applyBorder="1" applyAlignment="1">
      <alignment horizontal="center" vertical="center" wrapText="1"/>
    </xf>
    <xf numFmtId="0" fontId="8" fillId="0" borderId="1" xfId="5" applyNumberFormat="1" applyFont="1" applyBorder="1" applyAlignment="1">
      <alignment horizontal="center" vertical="center" wrapText="1"/>
    </xf>
    <xf numFmtId="0" fontId="8" fillId="0" borderId="0" xfId="5" applyNumberFormat="1" applyFont="1" applyBorder="1" applyAlignment="1">
      <alignment horizontal="center" vertical="center" wrapText="1"/>
    </xf>
    <xf numFmtId="0" fontId="8" fillId="0" borderId="30" xfId="5" applyNumberFormat="1" applyFont="1" applyBorder="1" applyAlignment="1">
      <alignment horizontal="center" vertical="center" wrapText="1"/>
    </xf>
    <xf numFmtId="0" fontId="8" fillId="0" borderId="12" xfId="5" applyNumberFormat="1" applyFont="1" applyBorder="1" applyAlignment="1">
      <alignment horizontal="center" vertical="center" wrapText="1"/>
    </xf>
    <xf numFmtId="0" fontId="8" fillId="0" borderId="42" xfId="5" applyNumberFormat="1" applyFont="1" applyBorder="1" applyAlignment="1">
      <alignment horizontal="center" vertical="center" wrapText="1"/>
    </xf>
    <xf numFmtId="0" fontId="8" fillId="0" borderId="47" xfId="5" applyNumberFormat="1" applyFont="1" applyBorder="1" applyAlignment="1">
      <alignment horizontal="center" vertical="center" wrapText="1"/>
    </xf>
    <xf numFmtId="0" fontId="4" fillId="0" borderId="1" xfId="5" applyNumberFormat="1" applyFont="1" applyBorder="1" applyAlignment="1">
      <alignment horizontal="center" vertical="center" justifyLastLine="1"/>
    </xf>
    <xf numFmtId="0" fontId="4" fillId="0" borderId="35" xfId="5" applyNumberFormat="1" applyFont="1" applyBorder="1" applyAlignment="1">
      <alignment horizontal="center" vertical="center" wrapText="1" justifyLastLine="1"/>
    </xf>
    <xf numFmtId="0" fontId="4" fillId="0" borderId="16" xfId="5" applyNumberFormat="1" applyFont="1" applyBorder="1" applyAlignment="1">
      <alignment horizontal="center" vertical="center" wrapText="1" justifyLastLine="1"/>
    </xf>
    <xf numFmtId="0" fontId="4" fillId="0" borderId="37" xfId="5" applyNumberFormat="1" applyFont="1" applyBorder="1" applyAlignment="1">
      <alignment horizontal="center" vertical="center" wrapText="1" justifyLastLine="1"/>
    </xf>
    <xf numFmtId="0" fontId="4" fillId="0" borderId="1" xfId="5" applyNumberFormat="1" applyFont="1" applyBorder="1" applyAlignment="1">
      <alignment horizontal="center" vertical="center" wrapText="1" justifyLastLine="1"/>
    </xf>
    <xf numFmtId="0" fontId="4" fillId="0" borderId="0" xfId="5" applyNumberFormat="1" applyFont="1" applyBorder="1" applyAlignment="1">
      <alignment horizontal="center" vertical="center" wrapText="1" justifyLastLine="1"/>
    </xf>
    <xf numFmtId="0" fontId="4" fillId="0" borderId="15" xfId="5" applyNumberFormat="1" applyFont="1" applyBorder="1" applyAlignment="1">
      <alignment horizontal="center" vertical="center" wrapText="1" justifyLastLine="1"/>
    </xf>
    <xf numFmtId="176" fontId="8" fillId="0" borderId="38" xfId="5" applyNumberFormat="1" applyFont="1" applyBorder="1" applyAlignment="1">
      <alignment horizontal="right" vertical="center"/>
    </xf>
    <xf numFmtId="176" fontId="8" fillId="0" borderId="39" xfId="5" applyNumberFormat="1" applyFont="1" applyBorder="1" applyAlignment="1">
      <alignment horizontal="right" vertical="center"/>
    </xf>
    <xf numFmtId="176" fontId="8" fillId="0" borderId="43" xfId="5" applyNumberFormat="1" applyFont="1" applyBorder="1" applyAlignment="1">
      <alignment horizontal="right" vertical="center"/>
    </xf>
    <xf numFmtId="177" fontId="8" fillId="0" borderId="38" xfId="5" applyNumberFormat="1" applyFont="1" applyBorder="1" applyAlignment="1">
      <alignment horizontal="center" vertical="center"/>
    </xf>
    <xf numFmtId="177" fontId="8" fillId="0" borderId="39" xfId="5" applyNumberFormat="1" applyFont="1" applyBorder="1" applyAlignment="1">
      <alignment horizontal="center" vertical="center"/>
    </xf>
    <xf numFmtId="177" fontId="8" fillId="0" borderId="43" xfId="5" applyNumberFormat="1" applyFont="1" applyBorder="1" applyAlignment="1">
      <alignment horizontal="center" vertical="center"/>
    </xf>
    <xf numFmtId="198" fontId="8" fillId="0" borderId="1" xfId="5" applyNumberFormat="1" applyFont="1" applyBorder="1" applyAlignment="1">
      <alignment horizontal="right" vertical="center"/>
    </xf>
    <xf numFmtId="198" fontId="8" fillId="0" borderId="30" xfId="5" applyNumberFormat="1" applyFont="1" applyBorder="1" applyAlignment="1">
      <alignment horizontal="right" vertical="center"/>
    </xf>
    <xf numFmtId="186" fontId="8" fillId="0" borderId="38" xfId="5" applyNumberFormat="1" applyFont="1" applyBorder="1" applyAlignment="1">
      <alignment horizontal="right" vertical="center"/>
    </xf>
    <xf numFmtId="186" fontId="8" fillId="0" borderId="39" xfId="5" applyNumberFormat="1" applyFont="1" applyBorder="1" applyAlignment="1">
      <alignment horizontal="right" vertical="center"/>
    </xf>
    <xf numFmtId="186" fontId="8" fillId="0" borderId="43" xfId="5" applyNumberFormat="1" applyFont="1" applyBorder="1" applyAlignment="1">
      <alignment horizontal="right" vertical="center"/>
    </xf>
    <xf numFmtId="189" fontId="8" fillId="0" borderId="38" xfId="5" applyNumberFormat="1" applyFont="1" applyBorder="1" applyAlignment="1">
      <alignment horizontal="right" vertical="center"/>
    </xf>
    <xf numFmtId="189" fontId="8" fillId="0" borderId="39" xfId="5" applyNumberFormat="1" applyFont="1" applyBorder="1" applyAlignment="1">
      <alignment horizontal="right" vertical="center"/>
    </xf>
    <xf numFmtId="189" fontId="8" fillId="0" borderId="43" xfId="5" applyNumberFormat="1" applyFont="1" applyBorder="1" applyAlignment="1">
      <alignment horizontal="right" vertical="center"/>
    </xf>
    <xf numFmtId="189" fontId="8" fillId="0" borderId="40" xfId="5" applyNumberFormat="1" applyFont="1" applyBorder="1" applyAlignment="1">
      <alignment horizontal="right" vertical="center"/>
    </xf>
    <xf numFmtId="0" fontId="4" fillId="0" borderId="38" xfId="5" applyNumberFormat="1" applyFont="1" applyBorder="1" applyAlignment="1">
      <alignment horizontal="center" vertical="center" justifyLastLine="1"/>
    </xf>
    <xf numFmtId="0" fontId="4" fillId="0" borderId="39" xfId="5" applyNumberFormat="1" applyFont="1" applyBorder="1" applyAlignment="1">
      <alignment horizontal="center" vertical="center" justifyLastLine="1"/>
    </xf>
    <xf numFmtId="0" fontId="4" fillId="0" borderId="43" xfId="5" applyNumberFormat="1" applyFont="1" applyBorder="1" applyAlignment="1">
      <alignment horizontal="center" vertical="center" justifyLastLine="1"/>
    </xf>
    <xf numFmtId="0" fontId="4" fillId="0" borderId="12" xfId="5" applyNumberFormat="1" applyFont="1" applyBorder="1" applyAlignment="1">
      <alignment horizontal="center" vertical="center" justifyLastLine="1"/>
    </xf>
    <xf numFmtId="0" fontId="4" fillId="0" borderId="12" xfId="5" applyNumberFormat="1" applyFont="1" applyBorder="1" applyAlignment="1">
      <alignment horizontal="center" vertical="center"/>
    </xf>
    <xf numFmtId="0" fontId="4" fillId="0" borderId="42" xfId="5" applyNumberFormat="1" applyFont="1" applyBorder="1" applyAlignment="1">
      <alignment horizontal="center" vertical="center"/>
    </xf>
    <xf numFmtId="0" fontId="4" fillId="0" borderId="47" xfId="5" applyNumberFormat="1" applyFont="1" applyBorder="1" applyAlignment="1">
      <alignment horizontal="center" vertical="center"/>
    </xf>
    <xf numFmtId="0" fontId="4" fillId="0" borderId="12" xfId="5" applyNumberFormat="1" applyFont="1" applyBorder="1" applyAlignment="1">
      <alignment horizontal="center" vertical="center" shrinkToFit="1"/>
    </xf>
    <xf numFmtId="0" fontId="4" fillId="0" borderId="42" xfId="5" applyNumberFormat="1" applyFont="1" applyBorder="1" applyAlignment="1">
      <alignment horizontal="center" vertical="center" shrinkToFit="1"/>
    </xf>
    <xf numFmtId="0" fontId="4" fillId="0" borderId="44" xfId="5" applyNumberFormat="1" applyFont="1" applyBorder="1" applyAlignment="1">
      <alignment horizontal="center" vertical="center" shrinkToFit="1"/>
    </xf>
    <xf numFmtId="0" fontId="4" fillId="0" borderId="67" xfId="5" applyNumberFormat="1" applyFont="1" applyBorder="1" applyAlignment="1">
      <alignment horizontal="right" vertical="center"/>
    </xf>
    <xf numFmtId="0" fontId="4" fillId="0" borderId="39" xfId="5" applyNumberFormat="1" applyFont="1" applyBorder="1" applyAlignment="1">
      <alignment horizontal="right" vertical="center"/>
    </xf>
    <xf numFmtId="0" fontId="4" fillId="0" borderId="43" xfId="5" applyNumberFormat="1" applyFont="1" applyBorder="1" applyAlignment="1">
      <alignment horizontal="right" vertical="center"/>
    </xf>
    <xf numFmtId="188" fontId="8" fillId="0" borderId="38" xfId="5" applyNumberFormat="1" applyFont="1" applyBorder="1" applyAlignment="1">
      <alignment horizontal="right" vertical="center"/>
    </xf>
    <xf numFmtId="188" fontId="8" fillId="0" borderId="39" xfId="5" applyNumberFormat="1" applyFont="1" applyBorder="1" applyAlignment="1">
      <alignment horizontal="right" vertical="center"/>
    </xf>
    <xf numFmtId="188" fontId="8" fillId="0" borderId="43" xfId="5" applyNumberFormat="1" applyFont="1" applyBorder="1" applyAlignment="1">
      <alignment horizontal="right" vertical="center"/>
    </xf>
    <xf numFmtId="177" fontId="8" fillId="0" borderId="38" xfId="5" applyNumberFormat="1" applyFont="1" applyBorder="1" applyAlignment="1">
      <alignment horizontal="right" vertical="center"/>
    </xf>
    <xf numFmtId="177" fontId="8" fillId="0" borderId="39" xfId="5" applyNumberFormat="1" applyFont="1" applyBorder="1" applyAlignment="1">
      <alignment horizontal="right" vertical="center"/>
    </xf>
    <xf numFmtId="177" fontId="8" fillId="0" borderId="43" xfId="5" applyNumberFormat="1" applyFont="1" applyBorder="1" applyAlignment="1">
      <alignment horizontal="right" vertical="center"/>
    </xf>
    <xf numFmtId="0" fontId="4" fillId="0" borderId="38" xfId="5" applyNumberFormat="1" applyFont="1" applyBorder="1" applyAlignment="1">
      <alignment horizontal="center" vertical="center"/>
    </xf>
    <xf numFmtId="0" fontId="4" fillId="0" borderId="39" xfId="5" applyNumberFormat="1" applyFont="1" applyBorder="1" applyAlignment="1">
      <alignment horizontal="center" vertical="center"/>
    </xf>
    <xf numFmtId="0" fontId="4" fillId="0" borderId="43" xfId="5" applyNumberFormat="1" applyFont="1" applyBorder="1" applyAlignment="1">
      <alignment horizontal="center" vertical="center"/>
    </xf>
    <xf numFmtId="0" fontId="4" fillId="0" borderId="38" xfId="5" applyNumberFormat="1" applyFont="1" applyBorder="1" applyAlignment="1">
      <alignment horizontal="center" vertical="center" wrapText="1"/>
    </xf>
    <xf numFmtId="0" fontId="4" fillId="0" borderId="39" xfId="5" applyNumberFormat="1" applyFont="1" applyBorder="1" applyAlignment="1">
      <alignment horizontal="center" vertical="center" wrapText="1"/>
    </xf>
    <xf numFmtId="0" fontId="4" fillId="0" borderId="43" xfId="5" applyNumberFormat="1" applyFont="1" applyBorder="1" applyAlignment="1">
      <alignment horizontal="center" vertical="center" wrapText="1"/>
    </xf>
    <xf numFmtId="0" fontId="4" fillId="0" borderId="12" xfId="5" applyNumberFormat="1" applyFont="1" applyBorder="1" applyAlignment="1">
      <alignment horizontal="center" vertical="center" wrapText="1"/>
    </xf>
    <xf numFmtId="0" fontId="4" fillId="0" borderId="38" xfId="5" applyNumberFormat="1" applyFont="1" applyBorder="1" applyAlignment="1">
      <alignment horizontal="center" wrapText="1" justifyLastLine="1"/>
    </xf>
    <xf numFmtId="0" fontId="4" fillId="0" borderId="39" xfId="5" applyNumberFormat="1" applyFont="1" applyBorder="1" applyAlignment="1">
      <alignment horizontal="center" wrapText="1" justifyLastLine="1"/>
    </xf>
    <xf numFmtId="0" fontId="4" fillId="0" borderId="43" xfId="5" applyNumberFormat="1" applyFont="1" applyBorder="1" applyAlignment="1">
      <alignment horizontal="center" wrapText="1" justifyLastLine="1"/>
    </xf>
    <xf numFmtId="0" fontId="4" fillId="0" borderId="12" xfId="5" applyNumberFormat="1" applyFont="1" applyBorder="1" applyAlignment="1">
      <alignment horizontal="center" wrapText="1" justifyLastLine="1"/>
    </xf>
    <xf numFmtId="0" fontId="4" fillId="0" borderId="42" xfId="5" applyNumberFormat="1" applyFont="1" applyBorder="1" applyAlignment="1">
      <alignment horizontal="center" wrapText="1" justifyLastLine="1"/>
    </xf>
    <xf numFmtId="0" fontId="4" fillId="0" borderId="47" xfId="5" applyNumberFormat="1" applyFont="1" applyBorder="1" applyAlignment="1">
      <alignment horizontal="center" wrapText="1" justifyLastLine="1"/>
    </xf>
    <xf numFmtId="0" fontId="4" fillId="0" borderId="0" xfId="5" applyFont="1" applyAlignment="1">
      <alignment horizontal="right"/>
    </xf>
    <xf numFmtId="0" fontId="4" fillId="0" borderId="30" xfId="5" applyFont="1" applyBorder="1" applyAlignment="1">
      <alignment horizontal="right"/>
    </xf>
    <xf numFmtId="176" fontId="8" fillId="0" borderId="1" xfId="5" applyNumberFormat="1" applyFont="1" applyBorder="1" applyAlignment="1">
      <alignment horizontal="right" vertical="center"/>
    </xf>
    <xf numFmtId="176" fontId="8" fillId="0" borderId="0" xfId="5" applyNumberFormat="1" applyFont="1" applyBorder="1" applyAlignment="1">
      <alignment horizontal="right" vertical="center"/>
    </xf>
    <xf numFmtId="176" fontId="8" fillId="0" borderId="30" xfId="5" applyNumberFormat="1" applyFont="1" applyBorder="1" applyAlignment="1">
      <alignment horizontal="right" vertical="center"/>
    </xf>
    <xf numFmtId="189" fontId="8" fillId="0" borderId="0" xfId="5" applyNumberFormat="1" applyFont="1" applyAlignment="1">
      <alignment horizontal="right"/>
    </xf>
    <xf numFmtId="189" fontId="8" fillId="0" borderId="30" xfId="5" applyNumberFormat="1" applyFont="1" applyBorder="1" applyAlignment="1">
      <alignment horizontal="right"/>
    </xf>
    <xf numFmtId="181" fontId="8" fillId="0" borderId="1" xfId="5" applyNumberFormat="1" applyFont="1" applyBorder="1" applyAlignment="1">
      <alignment horizontal="center" vertical="center"/>
    </xf>
    <xf numFmtId="181" fontId="8" fillId="0" borderId="0" xfId="5" applyNumberFormat="1" applyFont="1" applyBorder="1" applyAlignment="1">
      <alignment horizontal="center" vertical="center"/>
    </xf>
    <xf numFmtId="181" fontId="8" fillId="0" borderId="30" xfId="5" applyNumberFormat="1" applyFont="1" applyBorder="1" applyAlignment="1">
      <alignment horizontal="center" vertical="center"/>
    </xf>
    <xf numFmtId="176" fontId="8" fillId="0" borderId="1" xfId="5" applyNumberFormat="1" applyFont="1" applyBorder="1" applyAlignment="1">
      <alignment horizontal="center" vertical="center"/>
    </xf>
    <xf numFmtId="176" fontId="8" fillId="0" borderId="0" xfId="5" applyNumberFormat="1" applyFont="1" applyBorder="1" applyAlignment="1">
      <alignment horizontal="center" vertical="center"/>
    </xf>
    <xf numFmtId="176" fontId="8" fillId="0" borderId="30" xfId="5" applyNumberFormat="1" applyFont="1" applyBorder="1" applyAlignment="1">
      <alignment horizontal="center" vertical="center"/>
    </xf>
    <xf numFmtId="188" fontId="8" fillId="0" borderId="5" xfId="5" applyNumberFormat="1" applyFont="1" applyFill="1" applyBorder="1" applyAlignment="1">
      <alignment horizontal="right" vertical="center"/>
    </xf>
    <xf numFmtId="188" fontId="8" fillId="0" borderId="11" xfId="5" applyNumberFormat="1" applyFont="1" applyFill="1" applyBorder="1" applyAlignment="1">
      <alignment horizontal="right" vertical="center"/>
    </xf>
    <xf numFmtId="188" fontId="8" fillId="0" borderId="27" xfId="5" applyNumberFormat="1" applyFont="1" applyFill="1" applyBorder="1" applyAlignment="1">
      <alignment horizontal="right" vertical="center"/>
    </xf>
    <xf numFmtId="181" fontId="8" fillId="0" borderId="5" xfId="5" applyNumberFormat="1" applyFont="1" applyFill="1" applyBorder="1" applyAlignment="1">
      <alignment horizontal="right" vertical="center"/>
    </xf>
    <xf numFmtId="181" fontId="8" fillId="0" borderId="11" xfId="5" applyNumberFormat="1" applyFont="1" applyFill="1" applyBorder="1" applyAlignment="1">
      <alignment horizontal="right" vertical="center"/>
    </xf>
    <xf numFmtId="181" fontId="8" fillId="0" borderId="27" xfId="5" applyNumberFormat="1" applyFont="1" applyFill="1" applyBorder="1" applyAlignment="1">
      <alignment horizontal="right" vertical="center"/>
    </xf>
    <xf numFmtId="184" fontId="8" fillId="0" borderId="5" xfId="5" applyNumberFormat="1" applyFont="1" applyFill="1" applyBorder="1" applyAlignment="1">
      <alignment horizontal="right" vertical="center"/>
    </xf>
    <xf numFmtId="184" fontId="8" fillId="0" borderId="11" xfId="5" applyNumberFormat="1" applyFont="1" applyFill="1" applyBorder="1" applyAlignment="1">
      <alignment horizontal="right" vertical="center"/>
    </xf>
    <xf numFmtId="184" fontId="8" fillId="0" borderId="27" xfId="5" applyNumberFormat="1" applyFont="1" applyFill="1" applyBorder="1" applyAlignment="1">
      <alignment horizontal="right" vertical="center"/>
    </xf>
    <xf numFmtId="189" fontId="8" fillId="0" borderId="5" xfId="5" applyNumberFormat="1" applyFont="1" applyFill="1" applyBorder="1" applyAlignment="1">
      <alignment horizontal="right" vertical="center"/>
    </xf>
    <xf numFmtId="189" fontId="8" fillId="0" borderId="11" xfId="5" applyNumberFormat="1" applyFont="1" applyFill="1" applyBorder="1" applyAlignment="1">
      <alignment horizontal="right" vertical="center"/>
    </xf>
    <xf numFmtId="189" fontId="8" fillId="0" borderId="28" xfId="5" applyNumberFormat="1" applyFont="1" applyFill="1" applyBorder="1" applyAlignment="1">
      <alignment horizontal="right" vertical="center"/>
    </xf>
    <xf numFmtId="0" fontId="4" fillId="0" borderId="16" xfId="14" applyFont="1" applyBorder="1" applyAlignment="1">
      <alignment horizontal="right"/>
    </xf>
    <xf numFmtId="0" fontId="8" fillId="0" borderId="11" xfId="11" applyFont="1" applyBorder="1" applyAlignment="1">
      <alignment horizontal="left"/>
    </xf>
    <xf numFmtId="0" fontId="4" fillId="0" borderId="11" xfId="14" applyFont="1" applyBorder="1" applyAlignment="1">
      <alignment horizontal="right"/>
    </xf>
    <xf numFmtId="0" fontId="4" fillId="0" borderId="16" xfId="11" applyFont="1" applyBorder="1" applyAlignment="1">
      <alignment horizontal="center" vertical="center"/>
    </xf>
    <xf numFmtId="0" fontId="4" fillId="0" borderId="29" xfId="11" applyFont="1" applyBorder="1" applyAlignment="1">
      <alignment horizontal="center" vertical="center"/>
    </xf>
    <xf numFmtId="0" fontId="4" fillId="0" borderId="35" xfId="11" applyFont="1" applyBorder="1" applyAlignment="1">
      <alignment horizontal="center" vertical="center"/>
    </xf>
    <xf numFmtId="0" fontId="4" fillId="0" borderId="3" xfId="11" applyFont="1" applyBorder="1" applyAlignment="1">
      <alignment horizontal="center" vertical="center"/>
    </xf>
    <xf numFmtId="0" fontId="4" fillId="0" borderId="33" xfId="11" applyFont="1" applyBorder="1" applyAlignment="1">
      <alignment horizontal="center" vertical="center"/>
    </xf>
    <xf numFmtId="0" fontId="4" fillId="0" borderId="48" xfId="11" applyFont="1" applyBorder="1" applyAlignment="1">
      <alignment horizontal="center" vertical="center"/>
    </xf>
    <xf numFmtId="181" fontId="8" fillId="0" borderId="5" xfId="2" applyNumberFormat="1" applyFont="1" applyFill="1" applyBorder="1" applyAlignment="1">
      <alignment horizontal="right" vertical="center"/>
    </xf>
    <xf numFmtId="181" fontId="8" fillId="0" borderId="11" xfId="2" applyNumberFormat="1" applyFont="1" applyFill="1" applyBorder="1" applyAlignment="1">
      <alignment horizontal="right" vertical="center"/>
    </xf>
    <xf numFmtId="181" fontId="8" fillId="0" borderId="27" xfId="2" applyNumberFormat="1" applyFont="1" applyFill="1" applyBorder="1" applyAlignment="1">
      <alignment horizontal="right" vertical="center"/>
    </xf>
    <xf numFmtId="186" fontId="8" fillId="0" borderId="5" xfId="5" applyNumberFormat="1" applyFont="1" applyFill="1" applyBorder="1" applyAlignment="1">
      <alignment horizontal="right" vertical="center"/>
    </xf>
    <xf numFmtId="186" fontId="8" fillId="0" borderId="11" xfId="5" applyNumberFormat="1" applyFont="1" applyFill="1" applyBorder="1" applyAlignment="1">
      <alignment horizontal="right" vertical="center"/>
    </xf>
    <xf numFmtId="186" fontId="8" fillId="0" borderId="27" xfId="5" applyNumberFormat="1" applyFont="1" applyFill="1" applyBorder="1" applyAlignment="1">
      <alignment horizontal="right" vertical="center"/>
    </xf>
    <xf numFmtId="189" fontId="8" fillId="0" borderId="27" xfId="5" applyNumberFormat="1" applyFont="1" applyFill="1" applyBorder="1" applyAlignment="1">
      <alignment horizontal="right" vertical="center"/>
    </xf>
    <xf numFmtId="0" fontId="4" fillId="0" borderId="35" xfId="11" applyFont="1" applyBorder="1" applyAlignment="1">
      <alignment horizontal="center" vertical="center" wrapText="1"/>
    </xf>
    <xf numFmtId="0" fontId="4" fillId="0" borderId="16" xfId="11" applyFont="1" applyBorder="1" applyAlignment="1">
      <alignment horizontal="center" vertical="center" wrapText="1"/>
    </xf>
    <xf numFmtId="0" fontId="4" fillId="0" borderId="37" xfId="11" applyFont="1" applyBorder="1" applyAlignment="1">
      <alignment horizontal="center" vertical="center" wrapText="1"/>
    </xf>
    <xf numFmtId="0" fontId="4" fillId="0" borderId="12" xfId="11" applyFont="1" applyBorder="1" applyAlignment="1">
      <alignment horizontal="center" vertical="center" wrapText="1"/>
    </xf>
    <xf numFmtId="0" fontId="4" fillId="0" borderId="42" xfId="11" applyFont="1" applyBorder="1" applyAlignment="1">
      <alignment horizontal="center" vertical="center" wrapText="1"/>
    </xf>
    <xf numFmtId="0" fontId="4" fillId="0" borderId="44" xfId="11" applyFont="1" applyBorder="1" applyAlignment="1">
      <alignment horizontal="center" vertical="center" wrapText="1"/>
    </xf>
    <xf numFmtId="188" fontId="4" fillId="0" borderId="1" xfId="11" applyNumberFormat="1" applyFont="1" applyBorder="1" applyAlignment="1">
      <alignment horizontal="right" vertical="center"/>
    </xf>
    <xf numFmtId="188" fontId="4" fillId="0" borderId="0" xfId="11" applyNumberFormat="1" applyFont="1" applyBorder="1" applyAlignment="1">
      <alignment horizontal="right" vertical="center"/>
    </xf>
    <xf numFmtId="188" fontId="4" fillId="0" borderId="30" xfId="11" applyNumberFormat="1" applyFont="1" applyBorder="1" applyAlignment="1">
      <alignment horizontal="right" vertical="center"/>
    </xf>
    <xf numFmtId="0" fontId="4" fillId="0" borderId="1" xfId="11" applyFont="1" applyBorder="1" applyAlignment="1">
      <alignment horizontal="right" vertical="center"/>
    </xf>
    <xf numFmtId="181" fontId="4" fillId="0" borderId="1" xfId="11" applyNumberFormat="1" applyFont="1" applyBorder="1" applyAlignment="1">
      <alignment horizontal="right" vertical="center"/>
    </xf>
    <xf numFmtId="181" fontId="4" fillId="0" borderId="0" xfId="11" applyNumberFormat="1" applyFont="1" applyBorder="1" applyAlignment="1">
      <alignment horizontal="right" vertical="center"/>
    </xf>
    <xf numFmtId="181" fontId="4" fillId="0" borderId="30" xfId="11" applyNumberFormat="1" applyFont="1" applyBorder="1" applyAlignment="1">
      <alignment horizontal="right" vertical="center"/>
    </xf>
    <xf numFmtId="184" fontId="4" fillId="0" borderId="1" xfId="11" applyNumberFormat="1" applyFont="1" applyBorder="1" applyAlignment="1">
      <alignment horizontal="right" vertical="center"/>
    </xf>
    <xf numFmtId="184" fontId="4" fillId="0" borderId="0" xfId="11" applyNumberFormat="1" applyFont="1" applyBorder="1" applyAlignment="1">
      <alignment horizontal="right" vertical="center"/>
    </xf>
    <xf numFmtId="184" fontId="4" fillId="0" borderId="30" xfId="11" applyNumberFormat="1" applyFont="1" applyBorder="1" applyAlignment="1">
      <alignment horizontal="right" vertical="center"/>
    </xf>
    <xf numFmtId="186" fontId="4" fillId="0" borderId="1" xfId="11" applyNumberFormat="1" applyFont="1" applyBorder="1" applyAlignment="1">
      <alignment horizontal="right" vertical="center"/>
    </xf>
    <xf numFmtId="186" fontId="4" fillId="0" borderId="0" xfId="11" applyNumberFormat="1" applyFont="1" applyBorder="1" applyAlignment="1">
      <alignment horizontal="right" vertical="center"/>
    </xf>
    <xf numFmtId="186" fontId="4" fillId="0" borderId="30" xfId="11" applyNumberFormat="1" applyFont="1" applyBorder="1" applyAlignment="1">
      <alignment horizontal="right" vertical="center"/>
    </xf>
    <xf numFmtId="186" fontId="4" fillId="0" borderId="38" xfId="11" applyNumberFormat="1" applyFont="1" applyBorder="1" applyAlignment="1">
      <alignment horizontal="right" vertical="center"/>
    </xf>
    <xf numFmtId="186" fontId="4" fillId="0" borderId="39" xfId="11" applyNumberFormat="1" applyFont="1" applyBorder="1" applyAlignment="1">
      <alignment horizontal="right" vertical="center"/>
    </xf>
    <xf numFmtId="186" fontId="4" fillId="0" borderId="43" xfId="11" applyNumberFormat="1" applyFont="1" applyBorder="1" applyAlignment="1">
      <alignment horizontal="right" vertical="center"/>
    </xf>
    <xf numFmtId="187" fontId="4" fillId="0" borderId="1" xfId="11" applyNumberFormat="1" applyFont="1" applyBorder="1" applyAlignment="1">
      <alignment horizontal="right" vertical="center"/>
    </xf>
    <xf numFmtId="187" fontId="4" fillId="0" borderId="0" xfId="11" applyNumberFormat="1" applyFont="1" applyBorder="1" applyAlignment="1">
      <alignment horizontal="right" vertical="center"/>
    </xf>
    <xf numFmtId="184" fontId="4" fillId="0" borderId="5" xfId="11" applyNumberFormat="1" applyFont="1" applyFill="1" applyBorder="1" applyAlignment="1">
      <alignment horizontal="right" vertical="center"/>
    </xf>
    <xf numFmtId="184" fontId="4" fillId="0" borderId="11" xfId="11" applyNumberFormat="1" applyFont="1" applyFill="1" applyBorder="1" applyAlignment="1">
      <alignment horizontal="right" vertical="center"/>
    </xf>
    <xf numFmtId="184" fontId="4" fillId="0" borderId="27" xfId="11" applyNumberFormat="1" applyFont="1" applyFill="1" applyBorder="1" applyAlignment="1">
      <alignment horizontal="right" vertical="center"/>
    </xf>
    <xf numFmtId="186" fontId="4" fillId="0" borderId="5" xfId="11" applyNumberFormat="1" applyFont="1" applyFill="1" applyBorder="1" applyAlignment="1">
      <alignment horizontal="right" vertical="center"/>
    </xf>
    <xf numFmtId="186" fontId="4" fillId="0" borderId="11" xfId="11" applyNumberFormat="1" applyFont="1" applyFill="1" applyBorder="1" applyAlignment="1">
      <alignment horizontal="right" vertical="center"/>
    </xf>
    <xf numFmtId="186" fontId="4" fillId="0" borderId="27" xfId="11" applyNumberFormat="1" applyFont="1" applyFill="1" applyBorder="1" applyAlignment="1">
      <alignment horizontal="right" vertical="center"/>
    </xf>
    <xf numFmtId="188" fontId="4" fillId="0" borderId="5" xfId="11" applyNumberFormat="1" applyFont="1" applyFill="1" applyBorder="1" applyAlignment="1">
      <alignment horizontal="right" vertical="center"/>
    </xf>
    <xf numFmtId="188" fontId="4" fillId="0" borderId="11" xfId="11" applyNumberFormat="1" applyFont="1" applyFill="1" applyBorder="1" applyAlignment="1">
      <alignment horizontal="right" vertical="center"/>
    </xf>
    <xf numFmtId="188" fontId="4" fillId="0" borderId="27" xfId="11" applyNumberFormat="1" applyFont="1" applyFill="1" applyBorder="1" applyAlignment="1">
      <alignment horizontal="right" vertical="center"/>
    </xf>
    <xf numFmtId="192" fontId="4" fillId="0" borderId="5" xfId="11" applyNumberFormat="1" applyFont="1" applyFill="1" applyBorder="1" applyAlignment="1">
      <alignment horizontal="right" vertical="center"/>
    </xf>
    <xf numFmtId="192" fontId="4" fillId="0" borderId="11" xfId="11" applyNumberFormat="1" applyFont="1" applyFill="1" applyBorder="1" applyAlignment="1">
      <alignment horizontal="right" vertical="center"/>
    </xf>
    <xf numFmtId="0" fontId="4" fillId="0" borderId="11" xfId="11" applyFont="1" applyFill="1" applyBorder="1" applyAlignment="1">
      <alignment horizontal="right" vertical="center"/>
    </xf>
    <xf numFmtId="0" fontId="4" fillId="0" borderId="27" xfId="11" applyFont="1" applyFill="1" applyBorder="1" applyAlignment="1">
      <alignment horizontal="right" vertical="center"/>
    </xf>
    <xf numFmtId="181" fontId="4" fillId="0" borderId="5" xfId="11" applyNumberFormat="1" applyFont="1" applyFill="1" applyBorder="1" applyAlignment="1">
      <alignment horizontal="right" vertical="center"/>
    </xf>
    <xf numFmtId="181" fontId="4" fillId="0" borderId="11" xfId="11" applyNumberFormat="1" applyFont="1" applyFill="1" applyBorder="1" applyAlignment="1">
      <alignment horizontal="right" vertical="center"/>
    </xf>
    <xf numFmtId="181" fontId="4" fillId="0" borderId="27" xfId="11" applyNumberFormat="1" applyFont="1" applyFill="1" applyBorder="1" applyAlignment="1">
      <alignment horizontal="right" vertical="center"/>
    </xf>
    <xf numFmtId="192" fontId="4" fillId="0" borderId="1" xfId="11" applyNumberFormat="1" applyFont="1" applyBorder="1" applyAlignment="1">
      <alignment horizontal="right" vertical="center"/>
    </xf>
    <xf numFmtId="192" fontId="4" fillId="0" borderId="0" xfId="11" applyNumberFormat="1" applyFont="1" applyBorder="1" applyAlignment="1">
      <alignment horizontal="right" vertical="center"/>
    </xf>
    <xf numFmtId="0" fontId="4" fillId="0" borderId="50" xfId="11" applyFont="1" applyBorder="1" applyAlignment="1">
      <alignment horizontal="right" vertical="center"/>
    </xf>
    <xf numFmtId="188" fontId="4" fillId="2" borderId="1" xfId="11" applyNumberFormat="1" applyFont="1" applyFill="1" applyBorder="1" applyAlignment="1">
      <alignment horizontal="right" vertical="center"/>
    </xf>
    <xf numFmtId="188" fontId="4" fillId="2" borderId="0" xfId="11" applyNumberFormat="1" applyFont="1" applyFill="1" applyBorder="1" applyAlignment="1">
      <alignment horizontal="right" vertical="center"/>
    </xf>
    <xf numFmtId="188" fontId="4" fillId="2" borderId="30" xfId="11" applyNumberFormat="1" applyFont="1" applyFill="1" applyBorder="1" applyAlignment="1">
      <alignment horizontal="right" vertical="center"/>
    </xf>
    <xf numFmtId="181" fontId="4" fillId="0" borderId="1" xfId="11" applyNumberFormat="1" applyFont="1" applyFill="1" applyBorder="1" applyAlignment="1">
      <alignment horizontal="right" vertical="center"/>
    </xf>
    <xf numFmtId="181" fontId="4" fillId="0" borderId="0" xfId="11" applyNumberFormat="1" applyFont="1" applyFill="1" applyBorder="1" applyAlignment="1">
      <alignment horizontal="right" vertical="center"/>
    </xf>
    <xf numFmtId="181" fontId="4" fillId="0" borderId="30" xfId="11" applyNumberFormat="1" applyFont="1" applyFill="1" applyBorder="1" applyAlignment="1">
      <alignment horizontal="right" vertical="center"/>
    </xf>
    <xf numFmtId="184" fontId="4" fillId="0" borderId="1" xfId="11" applyNumberFormat="1" applyFont="1" applyFill="1" applyBorder="1" applyAlignment="1">
      <alignment horizontal="right" vertical="center"/>
    </xf>
    <xf numFmtId="184" fontId="4" fillId="0" borderId="0" xfId="11" applyNumberFormat="1" applyFont="1" applyFill="1" applyBorder="1" applyAlignment="1">
      <alignment horizontal="right" vertical="center"/>
    </xf>
    <xf numFmtId="184" fontId="4" fillId="0" borderId="30" xfId="11" applyNumberFormat="1" applyFont="1" applyFill="1" applyBorder="1" applyAlignment="1">
      <alignment horizontal="right" vertical="center"/>
    </xf>
    <xf numFmtId="186" fontId="4" fillId="0" borderId="1" xfId="11" applyNumberFormat="1" applyFont="1" applyFill="1" applyBorder="1" applyAlignment="1">
      <alignment horizontal="right" vertical="center"/>
    </xf>
    <xf numFmtId="186" fontId="4" fillId="0" borderId="0" xfId="11" applyNumberFormat="1" applyFont="1" applyFill="1" applyBorder="1" applyAlignment="1">
      <alignment horizontal="right" vertical="center"/>
    </xf>
    <xf numFmtId="186" fontId="4" fillId="0" borderId="30" xfId="11" applyNumberFormat="1" applyFont="1" applyFill="1" applyBorder="1" applyAlignment="1">
      <alignment horizontal="right" vertical="center"/>
    </xf>
    <xf numFmtId="188" fontId="4" fillId="0" borderId="1" xfId="11" applyNumberFormat="1" applyFont="1" applyFill="1" applyBorder="1" applyAlignment="1">
      <alignment horizontal="right" vertical="center"/>
    </xf>
    <xf numFmtId="188" fontId="4" fillId="0" borderId="0" xfId="11" applyNumberFormat="1" applyFont="1" applyFill="1" applyBorder="1" applyAlignment="1">
      <alignment horizontal="right" vertical="center"/>
    </xf>
    <xf numFmtId="188" fontId="4" fillId="0" borderId="30" xfId="11" applyNumberFormat="1" applyFont="1" applyFill="1" applyBorder="1" applyAlignment="1">
      <alignment horizontal="right" vertical="center"/>
    </xf>
    <xf numFmtId="0" fontId="4" fillId="0" borderId="46" xfId="12" applyFont="1" applyBorder="1" applyAlignment="1">
      <alignment horizontal="center" vertical="center"/>
    </xf>
    <xf numFmtId="0" fontId="4" fillId="0" borderId="45" xfId="12" applyFont="1" applyBorder="1" applyAlignment="1">
      <alignment horizontal="center" vertical="center"/>
    </xf>
    <xf numFmtId="0" fontId="4" fillId="0" borderId="25" xfId="12" applyFont="1" applyBorder="1" applyAlignment="1">
      <alignment horizontal="center" vertical="center"/>
    </xf>
    <xf numFmtId="0" fontId="4" fillId="0" borderId="38" xfId="12" applyFont="1" applyBorder="1" applyAlignment="1">
      <alignment horizontal="center" vertical="center"/>
    </xf>
    <xf numFmtId="0" fontId="4" fillId="0" borderId="39" xfId="12" applyFont="1" applyBorder="1" applyAlignment="1">
      <alignment horizontal="center" vertical="center"/>
    </xf>
    <xf numFmtId="0" fontId="4" fillId="0" borderId="43" xfId="12" applyFont="1" applyBorder="1" applyAlignment="1">
      <alignment horizontal="center" vertical="center"/>
    </xf>
    <xf numFmtId="0" fontId="4" fillId="0" borderId="50" xfId="12" applyFont="1" applyBorder="1" applyAlignment="1">
      <alignment horizontal="right" vertical="center"/>
    </xf>
    <xf numFmtId="0" fontId="4" fillId="0" borderId="0" xfId="12" applyFont="1" applyBorder="1" applyAlignment="1">
      <alignment horizontal="right" vertical="center"/>
    </xf>
    <xf numFmtId="0" fontId="4" fillId="0" borderId="30" xfId="12" applyFont="1" applyBorder="1" applyAlignment="1">
      <alignment horizontal="right" vertical="center"/>
    </xf>
    <xf numFmtId="188" fontId="4" fillId="0" borderId="38" xfId="12" applyNumberFormat="1" applyFont="1" applyBorder="1" applyAlignment="1">
      <alignment horizontal="right" vertical="center"/>
    </xf>
    <xf numFmtId="188" fontId="4" fillId="0" borderId="39" xfId="12" applyNumberFormat="1" applyFont="1" applyBorder="1" applyAlignment="1">
      <alignment horizontal="right" vertical="center"/>
    </xf>
    <xf numFmtId="188" fontId="4" fillId="0" borderId="43" xfId="12" applyNumberFormat="1" applyFont="1" applyBorder="1" applyAlignment="1">
      <alignment horizontal="right" vertical="center"/>
    </xf>
    <xf numFmtId="181" fontId="4" fillId="0" borderId="38" xfId="12" applyNumberFormat="1" applyFont="1" applyBorder="1" applyAlignment="1">
      <alignment horizontal="right" vertical="center"/>
    </xf>
    <xf numFmtId="181" fontId="4" fillId="0" borderId="39" xfId="12" applyNumberFormat="1" applyFont="1" applyBorder="1" applyAlignment="1">
      <alignment horizontal="right" vertical="center"/>
    </xf>
    <xf numFmtId="181" fontId="4" fillId="0" borderId="43" xfId="12" applyNumberFormat="1" applyFont="1" applyBorder="1" applyAlignment="1">
      <alignment horizontal="right" vertical="center"/>
    </xf>
    <xf numFmtId="0" fontId="4" fillId="0" borderId="23" xfId="12" applyFont="1" applyBorder="1" applyAlignment="1">
      <alignment horizontal="center" vertical="center"/>
    </xf>
    <xf numFmtId="0" fontId="4" fillId="0" borderId="53" xfId="12" applyFont="1" applyBorder="1" applyAlignment="1">
      <alignment horizontal="center" vertical="center"/>
    </xf>
    <xf numFmtId="0" fontId="4" fillId="0" borderId="16" xfId="12" applyFont="1" applyBorder="1" applyAlignment="1">
      <alignment horizontal="center" vertical="center"/>
    </xf>
    <xf numFmtId="0" fontId="4" fillId="0" borderId="29" xfId="12" applyFont="1" applyBorder="1" applyAlignment="1">
      <alignment horizontal="center" vertical="center"/>
    </xf>
    <xf numFmtId="0" fontId="4" fillId="0" borderId="50" xfId="12" applyFont="1" applyBorder="1" applyAlignment="1">
      <alignment horizontal="center" vertical="center"/>
    </xf>
    <xf numFmtId="0" fontId="4" fillId="0" borderId="0" xfId="12" applyFont="1" applyBorder="1" applyAlignment="1">
      <alignment horizontal="center" vertical="center"/>
    </xf>
    <xf numFmtId="0" fontId="4" fillId="0" borderId="30" xfId="12" applyFont="1" applyBorder="1" applyAlignment="1">
      <alignment horizontal="center" vertical="center"/>
    </xf>
    <xf numFmtId="0" fontId="4" fillId="0" borderId="54" xfId="12" applyFont="1" applyBorder="1" applyAlignment="1">
      <alignment horizontal="center" vertical="center"/>
    </xf>
    <xf numFmtId="0" fontId="4" fillId="0" borderId="42" xfId="12" applyFont="1" applyBorder="1" applyAlignment="1">
      <alignment horizontal="center" vertical="center"/>
    </xf>
    <xf numFmtId="0" fontId="4" fillId="0" borderId="47" xfId="12" applyFont="1" applyBorder="1" applyAlignment="1">
      <alignment horizontal="center" vertical="center"/>
    </xf>
    <xf numFmtId="0" fontId="4" fillId="0" borderId="3" xfId="12" applyFont="1" applyBorder="1" applyAlignment="1">
      <alignment horizontal="center" vertical="center"/>
    </xf>
    <xf numFmtId="0" fontId="4" fillId="0" borderId="33" xfId="12" applyFont="1" applyBorder="1" applyAlignment="1">
      <alignment horizontal="center" vertical="center"/>
    </xf>
    <xf numFmtId="0" fontId="4" fillId="0" borderId="48" xfId="12" applyFont="1" applyBorder="1" applyAlignment="1">
      <alignment horizontal="center" vertical="center"/>
    </xf>
    <xf numFmtId="0" fontId="4" fillId="0" borderId="34" xfId="12" applyFont="1" applyBorder="1" applyAlignment="1">
      <alignment horizontal="center" vertical="center"/>
    </xf>
    <xf numFmtId="0" fontId="4" fillId="0" borderId="12" xfId="12" applyFont="1" applyBorder="1" applyAlignment="1">
      <alignment horizontal="center" vertical="center"/>
    </xf>
    <xf numFmtId="0" fontId="4" fillId="0" borderId="40" xfId="12" applyFont="1" applyBorder="1" applyAlignment="1">
      <alignment horizontal="center" vertical="center"/>
    </xf>
    <xf numFmtId="0" fontId="4" fillId="0" borderId="44" xfId="12" applyFont="1" applyBorder="1" applyAlignment="1">
      <alignment horizontal="center" vertical="center"/>
    </xf>
    <xf numFmtId="188" fontId="4" fillId="0" borderId="1" xfId="12" applyNumberFormat="1" applyFont="1" applyBorder="1" applyAlignment="1">
      <alignment horizontal="right" vertical="center"/>
    </xf>
    <xf numFmtId="188" fontId="4" fillId="0" borderId="0" xfId="12" applyNumberFormat="1" applyFont="1" applyBorder="1" applyAlignment="1">
      <alignment horizontal="right" vertical="center"/>
    </xf>
    <xf numFmtId="188" fontId="4" fillId="0" borderId="30" xfId="12" applyNumberFormat="1" applyFont="1" applyBorder="1" applyAlignment="1">
      <alignment horizontal="right" vertical="center"/>
    </xf>
    <xf numFmtId="181" fontId="4" fillId="0" borderId="1" xfId="12" applyNumberFormat="1" applyFont="1" applyBorder="1" applyAlignment="1">
      <alignment horizontal="right" vertical="center"/>
    </xf>
    <xf numFmtId="181" fontId="4" fillId="0" borderId="0" xfId="12" applyNumberFormat="1" applyFont="1" applyBorder="1" applyAlignment="1">
      <alignment horizontal="right" vertical="center"/>
    </xf>
    <xf numFmtId="181" fontId="4" fillId="0" borderId="15" xfId="12" applyNumberFormat="1" applyFont="1" applyBorder="1" applyAlignment="1">
      <alignment horizontal="right" vertical="center"/>
    </xf>
    <xf numFmtId="181" fontId="4" fillId="0" borderId="30" xfId="12" applyNumberFormat="1" applyFont="1" applyBorder="1" applyAlignment="1">
      <alignment horizontal="right" vertical="center"/>
    </xf>
    <xf numFmtId="0" fontId="4" fillId="0" borderId="3" xfId="5" applyNumberFormat="1" applyFont="1" applyBorder="1" applyAlignment="1">
      <alignment horizontal="center" vertical="center" shrinkToFit="1"/>
    </xf>
    <xf numFmtId="0" fontId="4" fillId="0" borderId="33" xfId="5" applyNumberFormat="1" applyFont="1" applyBorder="1" applyAlignment="1">
      <alignment horizontal="center" vertical="center" shrinkToFit="1"/>
    </xf>
    <xf numFmtId="0" fontId="4" fillId="0" borderId="48" xfId="5" applyNumberFormat="1" applyFont="1" applyBorder="1" applyAlignment="1">
      <alignment horizontal="center" vertical="center" shrinkToFit="1"/>
    </xf>
    <xf numFmtId="188" fontId="4" fillId="0" borderId="5" xfId="12" applyNumberFormat="1" applyFont="1" applyBorder="1" applyAlignment="1">
      <alignment horizontal="right" vertical="center"/>
    </xf>
    <xf numFmtId="188" fontId="4" fillId="0" borderId="11" xfId="12" applyNumberFormat="1" applyFont="1" applyBorder="1" applyAlignment="1">
      <alignment horizontal="right" vertical="center"/>
    </xf>
    <xf numFmtId="188" fontId="4" fillId="0" borderId="27" xfId="12" applyNumberFormat="1" applyFont="1" applyBorder="1" applyAlignment="1">
      <alignment horizontal="right" vertical="center"/>
    </xf>
    <xf numFmtId="0" fontId="4" fillId="0" borderId="26" xfId="12" applyFont="1" applyBorder="1" applyAlignment="1">
      <alignment horizontal="right" vertical="center"/>
    </xf>
    <xf numFmtId="0" fontId="4" fillId="0" borderId="11" xfId="12" applyFont="1" applyBorder="1" applyAlignment="1">
      <alignment horizontal="right" vertical="center"/>
    </xf>
    <xf numFmtId="0" fontId="4" fillId="0" borderId="27" xfId="12" applyFont="1" applyBorder="1" applyAlignment="1">
      <alignment horizontal="right" vertical="center"/>
    </xf>
    <xf numFmtId="188" fontId="4" fillId="0" borderId="5" xfId="12" applyNumberFormat="1" applyFont="1" applyBorder="1" applyAlignment="1">
      <alignment vertical="center"/>
    </xf>
    <xf numFmtId="188" fontId="4" fillId="0" borderId="11" xfId="12" applyNumberFormat="1" applyFont="1" applyBorder="1" applyAlignment="1">
      <alignment vertical="center"/>
    </xf>
    <xf numFmtId="188" fontId="4" fillId="0" borderId="27" xfId="12" applyNumberFormat="1" applyFont="1" applyBorder="1" applyAlignment="1">
      <alignment vertical="center"/>
    </xf>
    <xf numFmtId="188" fontId="4" fillId="0" borderId="15" xfId="5" applyNumberFormat="1" applyFont="1" applyBorder="1" applyAlignment="1">
      <alignment horizontal="right" vertical="center"/>
    </xf>
    <xf numFmtId="0" fontId="4" fillId="0" borderId="34" xfId="5" applyNumberFormat="1" applyFont="1" applyBorder="1" applyAlignment="1">
      <alignment horizontal="center" vertical="center" shrinkToFit="1"/>
    </xf>
    <xf numFmtId="188" fontId="4" fillId="0" borderId="5" xfId="5" applyNumberFormat="1" applyFont="1" applyFill="1" applyBorder="1" applyAlignment="1">
      <alignment horizontal="right" vertical="center"/>
    </xf>
    <xf numFmtId="188" fontId="4" fillId="0" borderId="11" xfId="5" applyNumberFormat="1" applyFont="1" applyFill="1" applyBorder="1" applyAlignment="1">
      <alignment horizontal="right" vertical="center"/>
    </xf>
    <xf numFmtId="188" fontId="4" fillId="0" borderId="27" xfId="5" applyNumberFormat="1" applyFont="1" applyFill="1" applyBorder="1" applyAlignment="1">
      <alignment horizontal="right" vertical="center"/>
    </xf>
    <xf numFmtId="188" fontId="4" fillId="0" borderId="28" xfId="5" applyNumberFormat="1" applyFont="1" applyFill="1" applyBorder="1" applyAlignment="1">
      <alignment horizontal="right" vertical="center"/>
    </xf>
    <xf numFmtId="0" fontId="4" fillId="0" borderId="53" xfId="5" applyNumberFormat="1" applyFont="1" applyBorder="1" applyAlignment="1">
      <alignment horizontal="distributed" vertical="center" justifyLastLine="1"/>
    </xf>
    <xf numFmtId="0" fontId="4" fillId="0" borderId="16" xfId="5" applyNumberFormat="1" applyFont="1" applyBorder="1" applyAlignment="1">
      <alignment horizontal="distributed" vertical="center" justifyLastLine="1"/>
    </xf>
    <xf numFmtId="0" fontId="4" fillId="0" borderId="29" xfId="5" applyNumberFormat="1" applyFont="1" applyBorder="1" applyAlignment="1">
      <alignment horizontal="distributed" vertical="center" justifyLastLine="1"/>
    </xf>
    <xf numFmtId="0" fontId="4" fillId="0" borderId="54" xfId="5" applyNumberFormat="1" applyFont="1" applyBorder="1" applyAlignment="1">
      <alignment horizontal="distributed" vertical="center" justifyLastLine="1"/>
    </xf>
    <xf numFmtId="0" fontId="4" fillId="0" borderId="42" xfId="5" applyNumberFormat="1" applyFont="1" applyBorder="1" applyAlignment="1">
      <alignment horizontal="distributed" vertical="center" justifyLastLine="1"/>
    </xf>
    <xf numFmtId="0" fontId="4" fillId="0" borderId="47" xfId="5" applyNumberFormat="1" applyFont="1" applyBorder="1" applyAlignment="1">
      <alignment horizontal="distributed" vertical="center" justifyLastLine="1"/>
    </xf>
    <xf numFmtId="0" fontId="4" fillId="0" borderId="35" xfId="5" applyNumberFormat="1" applyFont="1" applyBorder="1" applyAlignment="1">
      <alignment horizontal="center" vertical="center"/>
    </xf>
    <xf numFmtId="0" fontId="4" fillId="0" borderId="16" xfId="5" applyNumberFormat="1" applyFont="1" applyBorder="1" applyAlignment="1">
      <alignment horizontal="center" vertical="center"/>
    </xf>
    <xf numFmtId="0" fontId="4" fillId="0" borderId="29" xfId="5" applyNumberFormat="1" applyFont="1" applyBorder="1" applyAlignment="1">
      <alignment horizontal="center" vertical="center"/>
    </xf>
    <xf numFmtId="0" fontId="4" fillId="0" borderId="12" xfId="5" applyNumberFormat="1" applyFont="1" applyBorder="1" applyAlignment="1">
      <alignment horizontal="center" vertical="center" wrapText="1" justifyLastLine="1"/>
    </xf>
    <xf numFmtId="0" fontId="4" fillId="0" borderId="42" xfId="5" applyNumberFormat="1" applyFont="1" applyBorder="1" applyAlignment="1">
      <alignment horizontal="center" vertical="center" wrapText="1" justifyLastLine="1"/>
    </xf>
    <xf numFmtId="0" fontId="4" fillId="0" borderId="37" xfId="5" applyNumberFormat="1" applyFont="1" applyBorder="1" applyAlignment="1">
      <alignment horizontal="center" vertical="center" justifyLastLine="1"/>
    </xf>
    <xf numFmtId="0" fontId="4" fillId="0" borderId="44" xfId="5" applyNumberFormat="1" applyFont="1" applyBorder="1" applyAlignment="1">
      <alignment horizontal="center" vertical="center" justifyLastLine="1"/>
    </xf>
    <xf numFmtId="0" fontId="4" fillId="0" borderId="46" xfId="5" applyNumberFormat="1" applyFont="1" applyBorder="1" applyAlignment="1">
      <alignment horizontal="center" vertical="center" justifyLastLine="1"/>
    </xf>
    <xf numFmtId="0" fontId="4" fillId="0" borderId="45" xfId="5" applyNumberFormat="1" applyFont="1" applyBorder="1" applyAlignment="1">
      <alignment horizontal="center" vertical="center" justifyLastLine="1"/>
    </xf>
    <xf numFmtId="0" fontId="4" fillId="0" borderId="25" xfId="5" applyNumberFormat="1" applyFont="1" applyBorder="1" applyAlignment="1">
      <alignment horizontal="center" vertical="center" justifyLastLine="1"/>
    </xf>
    <xf numFmtId="0" fontId="4" fillId="0" borderId="46" xfId="5" applyNumberFormat="1" applyFont="1" applyBorder="1" applyAlignment="1">
      <alignment horizontal="center" vertical="center" wrapText="1" justifyLastLine="1"/>
    </xf>
    <xf numFmtId="0" fontId="4" fillId="0" borderId="45" xfId="5" applyNumberFormat="1" applyFont="1" applyBorder="1" applyAlignment="1">
      <alignment horizontal="center" vertical="center" wrapText="1" justifyLastLine="1"/>
    </xf>
    <xf numFmtId="0" fontId="4" fillId="0" borderId="25" xfId="5" applyNumberFormat="1" applyFont="1" applyBorder="1" applyAlignment="1">
      <alignment horizontal="center" vertical="center" wrapText="1" justifyLastLine="1"/>
    </xf>
    <xf numFmtId="0" fontId="4" fillId="0" borderId="67" xfId="5" applyNumberFormat="1" applyFont="1" applyBorder="1" applyAlignment="1">
      <alignment horizontal="center" vertical="center" wrapText="1"/>
    </xf>
    <xf numFmtId="0" fontId="4" fillId="0" borderId="50" xfId="5" applyNumberFormat="1" applyFont="1" applyBorder="1" applyAlignment="1">
      <alignment horizontal="center" vertical="center" wrapText="1"/>
    </xf>
    <xf numFmtId="0" fontId="4" fillId="0" borderId="54" xfId="5" applyNumberFormat="1" applyFont="1" applyBorder="1" applyAlignment="1">
      <alignment horizontal="center" vertical="center" wrapText="1"/>
    </xf>
    <xf numFmtId="186" fontId="4" fillId="0" borderId="1" xfId="5" applyNumberFormat="1" applyFont="1" applyFill="1" applyBorder="1" applyAlignment="1">
      <alignment horizontal="right" vertical="center"/>
    </xf>
    <xf numFmtId="186" fontId="4" fillId="0" borderId="0" xfId="5" applyNumberFormat="1" applyFont="1" applyFill="1" applyBorder="1" applyAlignment="1">
      <alignment horizontal="right" vertical="center"/>
    </xf>
    <xf numFmtId="186" fontId="4" fillId="0" borderId="15" xfId="5" applyNumberFormat="1" applyFont="1" applyFill="1" applyBorder="1" applyAlignment="1">
      <alignment horizontal="right" vertical="center"/>
    </xf>
    <xf numFmtId="0" fontId="4" fillId="0" borderId="11" xfId="5" applyNumberFormat="1" applyFont="1" applyBorder="1" applyAlignment="1">
      <alignment horizontal="center" vertical="center" wrapText="1"/>
    </xf>
    <xf numFmtId="0" fontId="4" fillId="0" borderId="27" xfId="5" applyNumberFormat="1" applyFont="1" applyBorder="1" applyAlignment="1">
      <alignment horizontal="center" vertical="center" wrapText="1"/>
    </xf>
    <xf numFmtId="188" fontId="9" fillId="0" borderId="0" xfId="5" applyNumberFormat="1" applyFont="1" applyFill="1" applyAlignment="1">
      <alignment horizontal="right"/>
    </xf>
    <xf numFmtId="188" fontId="9" fillId="0" borderId="30" xfId="5" applyNumberFormat="1" applyFont="1" applyFill="1" applyBorder="1" applyAlignment="1">
      <alignment horizontal="right"/>
    </xf>
    <xf numFmtId="186" fontId="4" fillId="0" borderId="5" xfId="5" applyNumberFormat="1" applyFont="1" applyFill="1" applyBorder="1" applyAlignment="1">
      <alignment horizontal="right" vertical="center"/>
    </xf>
    <xf numFmtId="186" fontId="4" fillId="0" borderId="11" xfId="5" applyNumberFormat="1" applyFont="1" applyFill="1" applyBorder="1" applyAlignment="1">
      <alignment horizontal="right" vertical="center"/>
    </xf>
    <xf numFmtId="186" fontId="4" fillId="0" borderId="28" xfId="5" applyNumberFormat="1" applyFont="1" applyFill="1" applyBorder="1" applyAlignment="1">
      <alignment horizontal="right" vertical="center"/>
    </xf>
    <xf numFmtId="176" fontId="4" fillId="0" borderId="0" xfId="5" applyNumberFormat="1" applyFont="1" applyBorder="1" applyAlignment="1">
      <alignment horizontal="right"/>
    </xf>
    <xf numFmtId="0" fontId="4" fillId="0" borderId="3" xfId="5" applyNumberFormat="1" applyFont="1" applyBorder="1" applyAlignment="1">
      <alignment horizontal="center" vertical="center" justifyLastLine="1"/>
    </xf>
    <xf numFmtId="0" fontId="4" fillId="0" borderId="33" xfId="5" applyNumberFormat="1" applyFont="1" applyBorder="1" applyAlignment="1">
      <alignment horizontal="center" vertical="center" justifyLastLine="1"/>
    </xf>
    <xf numFmtId="0" fontId="4" fillId="0" borderId="48" xfId="5" applyNumberFormat="1" applyFont="1" applyBorder="1" applyAlignment="1">
      <alignment horizontal="center" vertical="center" justifyLastLine="1"/>
    </xf>
    <xf numFmtId="0" fontId="4" fillId="0" borderId="34" xfId="5" applyNumberFormat="1" applyFont="1" applyBorder="1" applyAlignment="1">
      <alignment horizontal="center" vertical="center" justifyLastLine="1"/>
    </xf>
    <xf numFmtId="0" fontId="4" fillId="0" borderId="5" xfId="5" applyNumberFormat="1" applyFont="1" applyBorder="1" applyAlignment="1">
      <alignment horizontal="left" vertical="center"/>
    </xf>
    <xf numFmtId="0" fontId="4" fillId="0" borderId="11" xfId="5" applyNumberFormat="1" applyFont="1" applyBorder="1" applyAlignment="1">
      <alignment horizontal="left" vertical="center"/>
    </xf>
    <xf numFmtId="0" fontId="4" fillId="0" borderId="27" xfId="5" applyNumberFormat="1" applyFont="1" applyBorder="1" applyAlignment="1">
      <alignment horizontal="left" vertical="center"/>
    </xf>
    <xf numFmtId="188" fontId="4" fillId="0" borderId="39" xfId="5" applyNumberFormat="1" applyFont="1" applyFill="1" applyBorder="1" applyAlignment="1">
      <alignment horizontal="right" vertical="center"/>
    </xf>
    <xf numFmtId="188" fontId="4" fillId="0" borderId="43" xfId="5" applyNumberFormat="1" applyFont="1" applyFill="1" applyBorder="1" applyAlignment="1">
      <alignment horizontal="right" vertical="center"/>
    </xf>
    <xf numFmtId="188" fontId="4" fillId="0" borderId="38" xfId="5" applyNumberFormat="1" applyFont="1" applyFill="1" applyBorder="1" applyAlignment="1">
      <alignment horizontal="right" vertical="center"/>
    </xf>
    <xf numFmtId="188" fontId="4" fillId="0" borderId="40" xfId="5" applyNumberFormat="1" applyFont="1" applyFill="1" applyBorder="1" applyAlignment="1">
      <alignment horizontal="right" vertical="center"/>
    </xf>
    <xf numFmtId="0" fontId="4" fillId="0" borderId="70" xfId="5" applyNumberFormat="1" applyFont="1" applyBorder="1" applyAlignment="1">
      <alignment horizontal="center" vertical="center" justifyLastLine="1"/>
    </xf>
    <xf numFmtId="188" fontId="4" fillId="0" borderId="15" xfId="5" applyNumberFormat="1" applyFont="1" applyFill="1" applyBorder="1" applyAlignment="1">
      <alignment horizontal="right" vertical="center"/>
    </xf>
    <xf numFmtId="0" fontId="4" fillId="0" borderId="11" xfId="5" applyNumberFormat="1" applyFont="1" applyBorder="1" applyAlignment="1">
      <alignment horizontal="center" vertical="center" justifyLastLine="1"/>
    </xf>
    <xf numFmtId="0" fontId="4" fillId="0" borderId="27" xfId="5" applyNumberFormat="1" applyFont="1" applyBorder="1" applyAlignment="1">
      <alignment horizontal="center" vertical="center" justifyLastLine="1"/>
    </xf>
    <xf numFmtId="188" fontId="4" fillId="0" borderId="5" xfId="5" applyNumberFormat="1" applyFont="1" applyBorder="1" applyAlignment="1">
      <alignment horizontal="right" vertical="center"/>
    </xf>
    <xf numFmtId="188" fontId="4" fillId="0" borderId="11" xfId="5" applyNumberFormat="1" applyFont="1" applyBorder="1" applyAlignment="1">
      <alignment horizontal="right" vertical="center"/>
    </xf>
    <xf numFmtId="188" fontId="4" fillId="0" borderId="27" xfId="5" applyNumberFormat="1" applyFont="1" applyBorder="1" applyAlignment="1">
      <alignment horizontal="right" vertical="center"/>
    </xf>
    <xf numFmtId="0" fontId="4" fillId="0" borderId="45" xfId="14" applyFont="1" applyBorder="1" applyAlignment="1">
      <alignment horizontal="center" vertical="center"/>
    </xf>
    <xf numFmtId="0" fontId="4" fillId="0" borderId="25" xfId="14" applyFont="1" applyBorder="1" applyAlignment="1">
      <alignment horizontal="center" vertical="center"/>
    </xf>
    <xf numFmtId="0" fontId="4" fillId="0" borderId="46" xfId="14" applyFont="1" applyBorder="1" applyAlignment="1">
      <alignment horizontal="center" vertical="center" wrapText="1"/>
    </xf>
    <xf numFmtId="0" fontId="4" fillId="0" borderId="70" xfId="14" applyFont="1" applyBorder="1" applyAlignment="1">
      <alignment horizontal="center" vertical="center"/>
    </xf>
    <xf numFmtId="188" fontId="4" fillId="0" borderId="38" xfId="5" applyNumberFormat="1" applyFont="1" applyBorder="1" applyAlignment="1">
      <alignment vertical="center"/>
    </xf>
    <xf numFmtId="188" fontId="4" fillId="0" borderId="39" xfId="5" applyNumberFormat="1" applyFont="1" applyBorder="1" applyAlignment="1">
      <alignment vertical="center"/>
    </xf>
    <xf numFmtId="188" fontId="4" fillId="0" borderId="43" xfId="5" applyNumberFormat="1" applyFont="1" applyBorder="1" applyAlignment="1">
      <alignment vertical="center"/>
    </xf>
    <xf numFmtId="0" fontId="4" fillId="0" borderId="54" xfId="5" applyFont="1" applyBorder="1" applyAlignment="1">
      <alignment horizontal="center" vertical="center" justifyLastLine="1"/>
    </xf>
    <xf numFmtId="0" fontId="4" fillId="0" borderId="42" xfId="5" applyFont="1" applyBorder="1" applyAlignment="1">
      <alignment horizontal="center" vertical="center" justifyLastLine="1"/>
    </xf>
    <xf numFmtId="0" fontId="4" fillId="0" borderId="47" xfId="5" applyFont="1" applyBorder="1" applyAlignment="1">
      <alignment horizontal="center" vertical="center" justifyLastLine="1"/>
    </xf>
    <xf numFmtId="0" fontId="4" fillId="0" borderId="42" xfId="5" applyNumberFormat="1" applyFont="1" applyBorder="1" applyAlignment="1">
      <alignment horizontal="center" vertical="top" wrapText="1" justifyLastLine="1"/>
    </xf>
    <xf numFmtId="0" fontId="4" fillId="0" borderId="47" xfId="5" applyNumberFormat="1" applyFont="1" applyBorder="1" applyAlignment="1">
      <alignment horizontal="center" vertical="top" wrapText="1" justifyLastLine="1"/>
    </xf>
    <xf numFmtId="0" fontId="4" fillId="0" borderId="46" xfId="5" applyNumberFormat="1" applyFont="1" applyBorder="1" applyAlignment="1">
      <alignment horizontal="center" vertical="center"/>
    </xf>
    <xf numFmtId="0" fontId="4" fillId="0" borderId="45" xfId="5" applyNumberFormat="1" applyFont="1" applyBorder="1" applyAlignment="1">
      <alignment horizontal="center" vertical="center"/>
    </xf>
    <xf numFmtId="0" fontId="4" fillId="0" borderId="25" xfId="5" applyNumberFormat="1" applyFont="1" applyBorder="1" applyAlignment="1">
      <alignment horizontal="center" vertical="center"/>
    </xf>
    <xf numFmtId="0" fontId="4" fillId="0" borderId="0" xfId="5" applyNumberFormat="1" applyFont="1" applyBorder="1" applyAlignment="1">
      <alignment horizontal="right"/>
    </xf>
    <xf numFmtId="0" fontId="4" fillId="0" borderId="53" xfId="5" applyFont="1" applyBorder="1" applyAlignment="1">
      <alignment horizontal="center" justifyLastLine="1"/>
    </xf>
    <xf numFmtId="0" fontId="4" fillId="0" borderId="16" xfId="5" applyFont="1" applyBorder="1" applyAlignment="1">
      <alignment horizontal="center" justifyLastLine="1"/>
    </xf>
    <xf numFmtId="0" fontId="4" fillId="0" borderId="29" xfId="5" applyFont="1" applyBorder="1" applyAlignment="1">
      <alignment horizontal="center" justifyLastLine="1"/>
    </xf>
    <xf numFmtId="0" fontId="4" fillId="0" borderId="50" xfId="5" applyFont="1" applyBorder="1" applyAlignment="1">
      <alignment horizontal="center" justifyLastLine="1"/>
    </xf>
    <xf numFmtId="0" fontId="4" fillId="0" borderId="0" xfId="5" applyFont="1" applyBorder="1" applyAlignment="1">
      <alignment horizontal="center" justifyLastLine="1"/>
    </xf>
    <xf numFmtId="0" fontId="4" fillId="0" borderId="30" xfId="5" applyFont="1" applyBorder="1" applyAlignment="1">
      <alignment horizontal="center" justifyLastLine="1"/>
    </xf>
    <xf numFmtId="0" fontId="4" fillId="0" borderId="16" xfId="5" applyNumberFormat="1" applyFont="1" applyBorder="1" applyAlignment="1">
      <alignment horizontal="center" justifyLastLine="1"/>
    </xf>
    <xf numFmtId="0" fontId="4" fillId="0" borderId="0" xfId="5" applyNumberFormat="1" applyFont="1" applyBorder="1" applyAlignment="1">
      <alignment horizontal="center" justifyLastLine="1"/>
    </xf>
    <xf numFmtId="0" fontId="9" fillId="0" borderId="45" xfId="5" applyFont="1" applyBorder="1" applyAlignment="1">
      <alignment vertical="center"/>
    </xf>
    <xf numFmtId="0" fontId="9" fillId="0" borderId="25" xfId="5" applyFont="1" applyBorder="1" applyAlignment="1">
      <alignment vertical="center"/>
    </xf>
    <xf numFmtId="0" fontId="4" fillId="0" borderId="1" xfId="5" applyNumberFormat="1" applyFont="1" applyBorder="1" applyAlignment="1">
      <alignment horizontal="center" vertical="center" wrapText="1"/>
    </xf>
    <xf numFmtId="188" fontId="4" fillId="0" borderId="1" xfId="5" applyNumberFormat="1" applyFont="1" applyBorder="1" applyAlignment="1">
      <alignment vertical="center"/>
    </xf>
    <xf numFmtId="188" fontId="4" fillId="0" borderId="0" xfId="5" applyNumberFormat="1" applyFont="1" applyBorder="1" applyAlignment="1">
      <alignment vertical="center"/>
    </xf>
    <xf numFmtId="188" fontId="4" fillId="0" borderId="30" xfId="5" applyNumberFormat="1" applyFont="1" applyBorder="1" applyAlignment="1">
      <alignment vertical="center"/>
    </xf>
    <xf numFmtId="188" fontId="4" fillId="0" borderId="15" xfId="5" applyNumberFormat="1" applyFont="1" applyBorder="1" applyAlignment="1">
      <alignment vertical="center"/>
    </xf>
    <xf numFmtId="188" fontId="4" fillId="0" borderId="40" xfId="5" applyNumberFormat="1" applyFont="1" applyBorder="1" applyAlignment="1">
      <alignment vertical="center"/>
    </xf>
    <xf numFmtId="0" fontId="9" fillId="0" borderId="0" xfId="5" applyFont="1" applyBorder="1"/>
    <xf numFmtId="0" fontId="9" fillId="0" borderId="30" xfId="5" applyFont="1" applyBorder="1"/>
    <xf numFmtId="3" fontId="4" fillId="0" borderId="1" xfId="5" applyNumberFormat="1" applyFont="1" applyFill="1" applyBorder="1" applyAlignment="1">
      <alignment vertical="center"/>
    </xf>
    <xf numFmtId="3" fontId="4" fillId="0" borderId="0" xfId="5" applyNumberFormat="1" applyFont="1" applyFill="1" applyBorder="1" applyAlignment="1">
      <alignment vertical="center"/>
    </xf>
    <xf numFmtId="3" fontId="4" fillId="0" borderId="30" xfId="5" applyNumberFormat="1" applyFont="1" applyFill="1" applyBorder="1" applyAlignment="1">
      <alignment vertical="center"/>
    </xf>
    <xf numFmtId="0" fontId="4" fillId="0" borderId="1" xfId="5" applyNumberFormat="1" applyFont="1" applyFill="1" applyBorder="1" applyAlignment="1">
      <alignment vertical="center"/>
    </xf>
    <xf numFmtId="0" fontId="4" fillId="0" borderId="0" xfId="5" applyNumberFormat="1" applyFont="1" applyFill="1" applyBorder="1" applyAlignment="1">
      <alignment vertical="center"/>
    </xf>
    <xf numFmtId="0" fontId="4" fillId="0" borderId="30" xfId="5" applyNumberFormat="1" applyFont="1" applyFill="1" applyBorder="1" applyAlignment="1">
      <alignment vertical="center"/>
    </xf>
    <xf numFmtId="188" fontId="4" fillId="0" borderId="1" xfId="5" applyNumberFormat="1" applyFont="1" applyFill="1" applyBorder="1" applyAlignment="1">
      <alignment horizontal="right"/>
    </xf>
    <xf numFmtId="188" fontId="4" fillId="0" borderId="0" xfId="5" applyNumberFormat="1" applyFont="1" applyFill="1" applyBorder="1" applyAlignment="1">
      <alignment horizontal="right"/>
    </xf>
    <xf numFmtId="188" fontId="4" fillId="0" borderId="30" xfId="5" applyNumberFormat="1" applyFont="1" applyFill="1" applyBorder="1" applyAlignment="1">
      <alignment horizontal="right"/>
    </xf>
    <xf numFmtId="188" fontId="4" fillId="0" borderId="1" xfId="5" applyNumberFormat="1" applyFont="1" applyFill="1" applyBorder="1" applyAlignment="1"/>
    <xf numFmtId="188" fontId="4" fillId="0" borderId="0" xfId="5" applyNumberFormat="1" applyFont="1" applyFill="1" applyBorder="1" applyAlignment="1"/>
    <xf numFmtId="188" fontId="4" fillId="0" borderId="30" xfId="5" applyNumberFormat="1" applyFont="1" applyFill="1" applyBorder="1" applyAlignment="1"/>
    <xf numFmtId="188" fontId="4" fillId="0" borderId="15" xfId="5" applyNumberFormat="1" applyFont="1" applyFill="1" applyBorder="1" applyAlignment="1">
      <alignment horizontal="right"/>
    </xf>
    <xf numFmtId="0" fontId="4" fillId="0" borderId="50" xfId="5" applyNumberFormat="1" applyFont="1" applyBorder="1" applyAlignment="1">
      <alignment horizontal="center"/>
    </xf>
    <xf numFmtId="0" fontId="4" fillId="0" borderId="0" xfId="5" applyNumberFormat="1" applyFont="1" applyBorder="1" applyAlignment="1">
      <alignment horizontal="center"/>
    </xf>
    <xf numFmtId="0" fontId="4" fillId="0" borderId="30" xfId="5" applyNumberFormat="1" applyFont="1" applyBorder="1" applyAlignment="1">
      <alignment horizontal="center"/>
    </xf>
    <xf numFmtId="3" fontId="4" fillId="0" borderId="1" xfId="5" applyNumberFormat="1" applyFont="1" applyFill="1" applyBorder="1" applyAlignment="1"/>
    <xf numFmtId="3" fontId="4" fillId="0" borderId="0" xfId="5" applyNumberFormat="1" applyFont="1" applyFill="1" applyBorder="1" applyAlignment="1"/>
    <xf numFmtId="3" fontId="4" fillId="0" borderId="30" xfId="5" applyNumberFormat="1" applyFont="1" applyFill="1" applyBorder="1" applyAlignment="1"/>
    <xf numFmtId="0" fontId="4" fillId="0" borderId="50" xfId="5" applyNumberFormat="1" applyFont="1" applyBorder="1" applyAlignment="1">
      <alignment horizontal="left" vertical="center"/>
    </xf>
    <xf numFmtId="0" fontId="4" fillId="0" borderId="46" xfId="5" applyFont="1" applyBorder="1" applyAlignment="1">
      <alignment horizontal="center"/>
    </xf>
    <xf numFmtId="0" fontId="4" fillId="0" borderId="45" xfId="5" applyFont="1" applyBorder="1" applyAlignment="1">
      <alignment horizontal="center"/>
    </xf>
    <xf numFmtId="0" fontId="4" fillId="0" borderId="25" xfId="5" applyFont="1" applyBorder="1" applyAlignment="1">
      <alignment horizontal="center"/>
    </xf>
    <xf numFmtId="188" fontId="4" fillId="0" borderId="5" xfId="5" applyNumberFormat="1" applyFont="1" applyFill="1" applyBorder="1" applyAlignment="1">
      <alignment vertical="center"/>
    </xf>
    <xf numFmtId="188" fontId="4" fillId="0" borderId="11" xfId="5" applyNumberFormat="1" applyFont="1" applyFill="1" applyBorder="1" applyAlignment="1">
      <alignment vertical="center"/>
    </xf>
    <xf numFmtId="188" fontId="4" fillId="0" borderId="27" xfId="5" applyNumberFormat="1" applyFont="1" applyFill="1" applyBorder="1" applyAlignment="1">
      <alignment vertical="center"/>
    </xf>
    <xf numFmtId="0" fontId="4" fillId="0" borderId="26" xfId="5" applyNumberFormat="1" applyFont="1" applyBorder="1" applyAlignment="1">
      <alignment horizontal="center" vertical="center"/>
    </xf>
    <xf numFmtId="0" fontId="4" fillId="0" borderId="11" xfId="5" applyNumberFormat="1" applyFont="1" applyBorder="1" applyAlignment="1">
      <alignment horizontal="center" vertical="center"/>
    </xf>
    <xf numFmtId="0" fontId="4" fillId="0" borderId="27" xfId="5" applyNumberFormat="1" applyFont="1" applyBorder="1" applyAlignment="1">
      <alignment horizontal="center" vertical="center"/>
    </xf>
    <xf numFmtId="3" fontId="4" fillId="0" borderId="5" xfId="5" applyNumberFormat="1" applyFont="1" applyFill="1" applyBorder="1"/>
    <xf numFmtId="3" fontId="4" fillId="0" borderId="11" xfId="5" applyNumberFormat="1" applyFont="1" applyFill="1" applyBorder="1"/>
    <xf numFmtId="3" fontId="4" fillId="0" borderId="27" xfId="5" applyNumberFormat="1" applyFont="1" applyFill="1" applyBorder="1"/>
    <xf numFmtId="0" fontId="4" fillId="0" borderId="1" xfId="5" applyFont="1" applyFill="1" applyBorder="1"/>
    <xf numFmtId="0" fontId="4" fillId="0" borderId="0" xfId="5" applyFont="1" applyFill="1" applyBorder="1"/>
    <xf numFmtId="0" fontId="4" fillId="0" borderId="30" xfId="5" applyFont="1" applyFill="1" applyBorder="1"/>
    <xf numFmtId="186" fontId="4" fillId="0" borderId="1" xfId="5" applyNumberFormat="1" applyFont="1" applyFill="1" applyBorder="1"/>
    <xf numFmtId="186" fontId="4" fillId="0" borderId="0" xfId="5" applyNumberFormat="1" applyFont="1" applyFill="1" applyBorder="1"/>
    <xf numFmtId="186" fontId="4" fillId="0" borderId="15" xfId="5" applyNumberFormat="1" applyFont="1" applyFill="1" applyBorder="1"/>
    <xf numFmtId="3" fontId="4" fillId="0" borderId="1" xfId="5" applyNumberFormat="1" applyFont="1" applyBorder="1"/>
    <xf numFmtId="3" fontId="4" fillId="0" borderId="0" xfId="5" applyNumberFormat="1" applyFont="1" applyBorder="1"/>
    <xf numFmtId="3" fontId="4" fillId="0" borderId="30" xfId="5" applyNumberFormat="1" applyFont="1" applyBorder="1"/>
    <xf numFmtId="186" fontId="4" fillId="0" borderId="1" xfId="5" applyNumberFormat="1" applyFont="1" applyBorder="1" applyAlignment="1">
      <alignment horizontal="right"/>
    </xf>
    <xf numFmtId="186" fontId="4" fillId="0" borderId="0" xfId="5" applyNumberFormat="1" applyFont="1" applyBorder="1" applyAlignment="1">
      <alignment horizontal="right"/>
    </xf>
    <xf numFmtId="186" fontId="4" fillId="0" borderId="30" xfId="5" applyNumberFormat="1" applyFont="1" applyBorder="1" applyAlignment="1">
      <alignment horizontal="right"/>
    </xf>
    <xf numFmtId="38" fontId="4" fillId="0" borderId="0" xfId="2" applyFont="1" applyFill="1" applyBorder="1"/>
    <xf numFmtId="38" fontId="4" fillId="0" borderId="30" xfId="2" applyFont="1" applyFill="1" applyBorder="1"/>
    <xf numFmtId="3" fontId="4" fillId="0" borderId="1" xfId="5" applyNumberFormat="1" applyFont="1" applyFill="1" applyBorder="1"/>
    <xf numFmtId="3" fontId="4" fillId="0" borderId="0" xfId="5" applyNumberFormat="1" applyFont="1" applyFill="1" applyBorder="1"/>
    <xf numFmtId="3" fontId="4" fillId="0" borderId="30" xfId="5" applyNumberFormat="1" applyFont="1" applyFill="1" applyBorder="1"/>
    <xf numFmtId="0" fontId="4" fillId="0" borderId="1" xfId="5" applyFont="1" applyBorder="1"/>
    <xf numFmtId="0" fontId="4" fillId="0" borderId="0" xfId="5" applyFont="1" applyBorder="1"/>
    <xf numFmtId="0" fontId="4" fillId="0" borderId="30" xfId="5" applyFont="1" applyBorder="1"/>
    <xf numFmtId="186" fontId="4" fillId="0" borderId="1" xfId="5" applyNumberFormat="1" applyFont="1" applyBorder="1"/>
    <xf numFmtId="186" fontId="4" fillId="0" borderId="0" xfId="5" applyNumberFormat="1" applyFont="1" applyBorder="1"/>
    <xf numFmtId="186" fontId="4" fillId="0" borderId="30" xfId="5" applyNumberFormat="1" applyFont="1" applyBorder="1"/>
    <xf numFmtId="0" fontId="4" fillId="0" borderId="70" xfId="5" applyFont="1" applyBorder="1" applyAlignment="1">
      <alignment horizontal="center"/>
    </xf>
    <xf numFmtId="3" fontId="4" fillId="0" borderId="38" xfId="5" applyNumberFormat="1" applyFont="1" applyBorder="1"/>
    <xf numFmtId="3" fontId="4" fillId="0" borderId="39" xfId="5" applyNumberFormat="1" applyFont="1" applyBorder="1"/>
    <xf numFmtId="3" fontId="4" fillId="0" borderId="43" xfId="5" applyNumberFormat="1" applyFont="1" applyBorder="1"/>
    <xf numFmtId="186" fontId="4" fillId="0" borderId="38" xfId="5" applyNumberFormat="1" applyFont="1" applyBorder="1" applyAlignment="1">
      <alignment horizontal="right"/>
    </xf>
    <xf numFmtId="186" fontId="4" fillId="0" borderId="39" xfId="5" applyNumberFormat="1" applyFont="1" applyBorder="1" applyAlignment="1">
      <alignment horizontal="right"/>
    </xf>
    <xf numFmtId="186" fontId="4" fillId="0" borderId="43" xfId="5" applyNumberFormat="1" applyFont="1" applyBorder="1" applyAlignment="1">
      <alignment horizontal="right"/>
    </xf>
    <xf numFmtId="38" fontId="4" fillId="0" borderId="39" xfId="2" applyFont="1" applyFill="1" applyBorder="1"/>
    <xf numFmtId="38" fontId="4" fillId="0" borderId="43" xfId="2" applyFont="1" applyFill="1" applyBorder="1"/>
    <xf numFmtId="3" fontId="4" fillId="0" borderId="38" xfId="5" applyNumberFormat="1" applyFont="1" applyFill="1" applyBorder="1"/>
    <xf numFmtId="3" fontId="4" fillId="0" borderId="39" xfId="5" applyNumberFormat="1" applyFont="1" applyFill="1" applyBorder="1"/>
    <xf numFmtId="3" fontId="4" fillId="0" borderId="43" xfId="5" applyNumberFormat="1" applyFont="1" applyFill="1" applyBorder="1"/>
    <xf numFmtId="186" fontId="4" fillId="0" borderId="38" xfId="5" applyNumberFormat="1" applyFont="1" applyFill="1" applyBorder="1" applyAlignment="1">
      <alignment horizontal="right"/>
    </xf>
    <xf numFmtId="186" fontId="4" fillId="0" borderId="39" xfId="5" applyNumberFormat="1" applyFont="1" applyFill="1" applyBorder="1" applyAlignment="1">
      <alignment horizontal="right"/>
    </xf>
    <xf numFmtId="186" fontId="4" fillId="0" borderId="40" xfId="5" applyNumberFormat="1" applyFont="1" applyFill="1" applyBorder="1" applyAlignment="1">
      <alignment horizontal="right"/>
    </xf>
    <xf numFmtId="0" fontId="4" fillId="0" borderId="35" xfId="5" applyFont="1" applyBorder="1" applyAlignment="1">
      <alignment horizontal="center"/>
    </xf>
    <xf numFmtId="0" fontId="4" fillId="0" borderId="16" xfId="5" applyFont="1" applyBorder="1" applyAlignment="1">
      <alignment horizontal="center"/>
    </xf>
    <xf numFmtId="0" fontId="4" fillId="0" borderId="29" xfId="5" applyFont="1" applyBorder="1" applyAlignment="1">
      <alignment horizontal="center"/>
    </xf>
    <xf numFmtId="0" fontId="4" fillId="0" borderId="37" xfId="5" applyFont="1" applyBorder="1" applyAlignment="1">
      <alignment horizontal="center"/>
    </xf>
    <xf numFmtId="186" fontId="4" fillId="0" borderId="1" xfId="5" applyNumberFormat="1" applyFont="1" applyFill="1" applyBorder="1" applyAlignment="1">
      <alignment horizontal="right"/>
    </xf>
    <xf numFmtId="186" fontId="4" fillId="0" borderId="0" xfId="5" applyNumberFormat="1" applyFont="1" applyFill="1" applyBorder="1" applyAlignment="1">
      <alignment horizontal="right"/>
    </xf>
    <xf numFmtId="186" fontId="4" fillId="0" borderId="15" xfId="5" applyNumberFormat="1" applyFont="1" applyFill="1" applyBorder="1" applyAlignment="1">
      <alignment horizontal="right"/>
    </xf>
    <xf numFmtId="0" fontId="4" fillId="0" borderId="1" xfId="5" applyFont="1" applyFill="1" applyBorder="1" applyAlignment="1">
      <alignment horizontal="right"/>
    </xf>
    <xf numFmtId="0" fontId="4" fillId="0" borderId="0" xfId="5" applyFont="1" applyFill="1" applyBorder="1" applyAlignment="1">
      <alignment horizontal="right"/>
    </xf>
    <xf numFmtId="0" fontId="4" fillId="0" borderId="30" xfId="5" applyFont="1" applyFill="1" applyBorder="1" applyAlignment="1">
      <alignment horizontal="right"/>
    </xf>
    <xf numFmtId="0" fontId="4" fillId="0" borderId="0" xfId="5" applyNumberFormat="1" applyFont="1" applyBorder="1" applyAlignment="1">
      <alignment horizontal="left" vertical="center" shrinkToFit="1"/>
    </xf>
    <xf numFmtId="0" fontId="4" fillId="0" borderId="30" xfId="5" applyNumberFormat="1" applyFont="1" applyBorder="1" applyAlignment="1">
      <alignment horizontal="left" vertical="center" shrinkToFit="1"/>
    </xf>
    <xf numFmtId="3" fontId="4" fillId="0" borderId="1" xfId="5" applyNumberFormat="1" applyFont="1" applyBorder="1" applyAlignment="1">
      <alignment horizontal="right"/>
    </xf>
    <xf numFmtId="3" fontId="4" fillId="0" borderId="0" xfId="5" applyNumberFormat="1" applyFont="1" applyBorder="1" applyAlignment="1">
      <alignment horizontal="right"/>
    </xf>
    <xf numFmtId="3" fontId="4" fillId="0" borderId="30" xfId="5" applyNumberFormat="1" applyFont="1" applyBorder="1" applyAlignment="1">
      <alignment horizontal="right"/>
    </xf>
    <xf numFmtId="3" fontId="4" fillId="0" borderId="1" xfId="5" applyNumberFormat="1" applyFont="1" applyFill="1" applyBorder="1" applyAlignment="1">
      <alignment horizontal="right"/>
    </xf>
    <xf numFmtId="3" fontId="4" fillId="0" borderId="0" xfId="5" applyNumberFormat="1" applyFont="1" applyFill="1" applyBorder="1" applyAlignment="1">
      <alignment horizontal="right"/>
    </xf>
    <xf numFmtId="3" fontId="4" fillId="0" borderId="30" xfId="5" applyNumberFormat="1" applyFont="1" applyFill="1" applyBorder="1" applyAlignment="1">
      <alignment horizontal="right"/>
    </xf>
    <xf numFmtId="3" fontId="4" fillId="0" borderId="5" xfId="5" applyNumberFormat="1" applyFont="1" applyBorder="1"/>
    <xf numFmtId="3" fontId="4" fillId="0" borderId="11" xfId="5" applyNumberFormat="1" applyFont="1" applyBorder="1"/>
    <xf numFmtId="3" fontId="4" fillId="0" borderId="27" xfId="5" applyNumberFormat="1" applyFont="1" applyBorder="1"/>
    <xf numFmtId="0" fontId="4" fillId="0" borderId="5" xfId="5" applyFont="1" applyBorder="1"/>
    <xf numFmtId="0" fontId="4" fillId="0" borderId="11" xfId="5" applyFont="1" applyBorder="1"/>
    <xf numFmtId="0" fontId="4" fillId="0" borderId="27" xfId="5" applyFont="1" applyBorder="1"/>
    <xf numFmtId="186" fontId="4" fillId="0" borderId="5" xfId="5" applyNumberFormat="1" applyFont="1" applyBorder="1"/>
    <xf numFmtId="186" fontId="4" fillId="0" borderId="11" xfId="5" applyNumberFormat="1" applyFont="1" applyBorder="1"/>
    <xf numFmtId="186" fontId="4" fillId="0" borderId="27" xfId="5" applyNumberFormat="1" applyFont="1" applyBorder="1"/>
    <xf numFmtId="0" fontId="4" fillId="0" borderId="5" xfId="5" applyFont="1" applyFill="1" applyBorder="1"/>
    <xf numFmtId="0" fontId="4" fillId="0" borderId="11" xfId="5" applyFont="1" applyFill="1" applyBorder="1"/>
    <xf numFmtId="0" fontId="4" fillId="0" borderId="27" xfId="5" applyFont="1" applyFill="1" applyBorder="1"/>
    <xf numFmtId="186" fontId="4" fillId="0" borderId="5" xfId="5" applyNumberFormat="1" applyFont="1" applyFill="1" applyBorder="1"/>
    <xf numFmtId="186" fontId="4" fillId="0" borderId="11" xfId="5" applyNumberFormat="1" applyFont="1" applyFill="1" applyBorder="1"/>
    <xf numFmtId="186" fontId="4" fillId="0" borderId="28" xfId="5" applyNumberFormat="1" applyFont="1" applyFill="1" applyBorder="1"/>
    <xf numFmtId="186" fontId="4" fillId="0" borderId="30" xfId="5" applyNumberFormat="1" applyFont="1" applyBorder="1" applyAlignment="1">
      <alignment horizontal="right" vertical="center"/>
    </xf>
    <xf numFmtId="0" fontId="8" fillId="0" borderId="46" xfId="5" applyNumberFormat="1" applyFont="1" applyBorder="1" applyAlignment="1">
      <alignment horizontal="center" vertical="center" justifyLastLine="1"/>
    </xf>
    <xf numFmtId="0" fontId="8" fillId="0" borderId="45" xfId="5" applyNumberFormat="1" applyFont="1" applyBorder="1" applyAlignment="1">
      <alignment horizontal="center" vertical="center" justifyLastLine="1"/>
    </xf>
    <xf numFmtId="0" fontId="8" fillId="0" borderId="25" xfId="5" applyNumberFormat="1" applyFont="1" applyBorder="1" applyAlignment="1">
      <alignment horizontal="center" vertical="center" justifyLastLine="1"/>
    </xf>
    <xf numFmtId="0" fontId="4" fillId="0" borderId="67" xfId="5" applyNumberFormat="1" applyFont="1" applyBorder="1" applyAlignment="1">
      <alignment horizontal="left" vertical="center"/>
    </xf>
    <xf numFmtId="186" fontId="4" fillId="0" borderId="43" xfId="5" applyNumberFormat="1" applyFont="1" applyBorder="1" applyAlignment="1">
      <alignment horizontal="right" vertical="center"/>
    </xf>
    <xf numFmtId="0" fontId="4" fillId="0" borderId="0" xfId="14" applyFont="1" applyAlignment="1">
      <alignment horizontal="right"/>
    </xf>
    <xf numFmtId="0" fontId="8" fillId="0" borderId="38" xfId="5" applyNumberFormat="1" applyFont="1" applyBorder="1" applyAlignment="1">
      <alignment horizontal="center" vertical="center" justifyLastLine="1"/>
    </xf>
    <xf numFmtId="0" fontId="8" fillId="0" borderId="39" xfId="5" applyNumberFormat="1" applyFont="1" applyBorder="1" applyAlignment="1">
      <alignment horizontal="center" vertical="center" justifyLastLine="1"/>
    </xf>
    <xf numFmtId="0" fontId="8" fillId="0" borderId="12" xfId="5" applyNumberFormat="1" applyFont="1" applyBorder="1" applyAlignment="1">
      <alignment horizontal="center" vertical="center" justifyLastLine="1"/>
    </xf>
    <xf numFmtId="0" fontId="8" fillId="0" borderId="42" xfId="5" applyNumberFormat="1" applyFont="1" applyBorder="1" applyAlignment="1">
      <alignment horizontal="center" vertical="center" justifyLastLine="1"/>
    </xf>
    <xf numFmtId="0" fontId="8" fillId="0" borderId="39" xfId="5" applyNumberFormat="1" applyFont="1" applyBorder="1" applyAlignment="1">
      <alignment horizontal="center" vertical="center"/>
    </xf>
    <xf numFmtId="0" fontId="8" fillId="0" borderId="43" xfId="5" applyNumberFormat="1" applyFont="1" applyBorder="1" applyAlignment="1">
      <alignment horizontal="center" vertical="center"/>
    </xf>
    <xf numFmtId="0" fontId="8" fillId="0" borderId="42" xfId="5" applyNumberFormat="1" applyFont="1" applyBorder="1" applyAlignment="1">
      <alignment horizontal="center" vertical="center"/>
    </xf>
    <xf numFmtId="0" fontId="8" fillId="0" borderId="47" xfId="5" applyNumberFormat="1" applyFont="1" applyBorder="1" applyAlignment="1">
      <alignment horizontal="center" vertical="center"/>
    </xf>
    <xf numFmtId="0" fontId="8" fillId="0" borderId="43" xfId="5" applyNumberFormat="1" applyFont="1" applyBorder="1" applyAlignment="1">
      <alignment horizontal="center" vertical="center" justifyLastLine="1"/>
    </xf>
    <xf numFmtId="0" fontId="8" fillId="0" borderId="47" xfId="5" applyNumberFormat="1" applyFont="1" applyBorder="1" applyAlignment="1">
      <alignment horizontal="center" vertical="center" justifyLastLine="1"/>
    </xf>
    <xf numFmtId="0" fontId="8" fillId="0" borderId="38" xfId="5" applyNumberFormat="1" applyFont="1" applyBorder="1" applyAlignment="1">
      <alignment horizontal="center" vertical="center" wrapText="1"/>
    </xf>
    <xf numFmtId="0" fontId="8" fillId="0" borderId="39" xfId="5" applyNumberFormat="1" applyFont="1" applyBorder="1" applyAlignment="1">
      <alignment horizontal="center" vertical="center" wrapText="1"/>
    </xf>
    <xf numFmtId="0" fontId="8" fillId="0" borderId="43" xfId="5" applyNumberFormat="1" applyFont="1" applyBorder="1" applyAlignment="1">
      <alignment horizontal="center" vertical="center" wrapText="1"/>
    </xf>
    <xf numFmtId="0" fontId="8" fillId="0" borderId="38" xfId="5" applyNumberFormat="1" applyFont="1" applyBorder="1" applyAlignment="1">
      <alignment horizontal="center" vertical="center" wrapText="1" justifyLastLine="1"/>
    </xf>
    <xf numFmtId="0" fontId="8" fillId="0" borderId="39" xfId="5" applyNumberFormat="1" applyFont="1" applyBorder="1" applyAlignment="1">
      <alignment horizontal="center" vertical="center" wrapText="1" justifyLastLine="1"/>
    </xf>
    <xf numFmtId="0" fontId="8" fillId="0" borderId="43" xfId="5" applyNumberFormat="1" applyFont="1" applyBorder="1" applyAlignment="1">
      <alignment horizontal="center" vertical="center" wrapText="1" justifyLastLine="1"/>
    </xf>
    <xf numFmtId="0" fontId="8" fillId="0" borderId="12" xfId="5" applyNumberFormat="1" applyFont="1" applyBorder="1" applyAlignment="1">
      <alignment horizontal="center" vertical="center" wrapText="1" justifyLastLine="1"/>
    </xf>
    <xf numFmtId="0" fontId="8" fillId="0" borderId="42" xfId="5" applyNumberFormat="1" applyFont="1" applyBorder="1" applyAlignment="1">
      <alignment horizontal="center" vertical="center" wrapText="1" justifyLastLine="1"/>
    </xf>
    <xf numFmtId="0" fontId="8" fillId="0" borderId="47" xfId="5" applyNumberFormat="1" applyFont="1" applyBorder="1" applyAlignment="1">
      <alignment horizontal="center" vertical="center" wrapText="1" justifyLastLine="1"/>
    </xf>
    <xf numFmtId="0" fontId="8" fillId="0" borderId="40" xfId="5" applyNumberFormat="1" applyFont="1" applyBorder="1" applyAlignment="1">
      <alignment horizontal="center" vertical="center" wrapText="1" justifyLastLine="1"/>
    </xf>
    <xf numFmtId="0" fontId="8" fillId="0" borderId="44" xfId="5" applyNumberFormat="1" applyFont="1" applyBorder="1" applyAlignment="1">
      <alignment horizontal="center" vertical="center" wrapText="1" justifyLastLine="1"/>
    </xf>
    <xf numFmtId="186" fontId="4" fillId="0" borderId="1" xfId="5" applyNumberFormat="1" applyFont="1" applyBorder="1" applyAlignment="1">
      <alignment vertical="center"/>
    </xf>
    <xf numFmtId="186" fontId="4" fillId="0" borderId="0" xfId="5" applyNumberFormat="1" applyFont="1" applyBorder="1" applyAlignment="1">
      <alignment vertical="center"/>
    </xf>
    <xf numFmtId="186" fontId="4" fillId="0" borderId="30" xfId="5" applyNumberFormat="1" applyFont="1" applyBorder="1" applyAlignment="1">
      <alignment vertical="center"/>
    </xf>
    <xf numFmtId="0" fontId="4" fillId="0" borderId="50" xfId="5" applyNumberFormat="1" applyFont="1" applyBorder="1" applyAlignment="1">
      <alignment horizontal="left" vertical="center" shrinkToFit="1"/>
    </xf>
    <xf numFmtId="0" fontId="8" fillId="0" borderId="38" xfId="5" applyNumberFormat="1" applyFont="1" applyBorder="1" applyAlignment="1">
      <alignment horizontal="center" vertical="center"/>
    </xf>
    <xf numFmtId="0" fontId="8" fillId="0" borderId="12" xfId="5" applyNumberFormat="1" applyFont="1" applyBorder="1" applyAlignment="1">
      <alignment horizontal="center" vertical="center"/>
    </xf>
    <xf numFmtId="0" fontId="4" fillId="0" borderId="26" xfId="5" applyNumberFormat="1" applyFont="1" applyBorder="1" applyAlignment="1">
      <alignment horizontal="left" vertical="center"/>
    </xf>
    <xf numFmtId="188" fontId="4" fillId="0" borderId="5" xfId="5" applyNumberFormat="1" applyFont="1" applyBorder="1" applyAlignment="1">
      <alignment vertical="center"/>
    </xf>
    <xf numFmtId="188" fontId="4" fillId="0" borderId="11" xfId="5" applyNumberFormat="1" applyFont="1" applyBorder="1" applyAlignment="1">
      <alignment vertical="center"/>
    </xf>
    <xf numFmtId="188" fontId="4" fillId="0" borderId="27" xfId="5" applyNumberFormat="1" applyFont="1" applyBorder="1" applyAlignment="1">
      <alignment vertical="center"/>
    </xf>
    <xf numFmtId="186" fontId="4" fillId="0" borderId="5" xfId="5" applyNumberFormat="1" applyFont="1" applyBorder="1" applyAlignment="1">
      <alignment horizontal="right" vertical="center"/>
    </xf>
    <xf numFmtId="186" fontId="4" fillId="0" borderId="11" xfId="5" applyNumberFormat="1" applyFont="1" applyBorder="1" applyAlignment="1">
      <alignment horizontal="right" vertical="center"/>
    </xf>
    <xf numFmtId="186" fontId="4" fillId="0" borderId="27" xfId="5" applyNumberFormat="1" applyFont="1" applyBorder="1" applyAlignment="1">
      <alignment horizontal="right" vertical="center"/>
    </xf>
    <xf numFmtId="188" fontId="4" fillId="0" borderId="28" xfId="5" applyNumberFormat="1" applyFont="1" applyBorder="1" applyAlignment="1">
      <alignment horizontal="right" vertical="center"/>
    </xf>
    <xf numFmtId="188" fontId="4" fillId="0" borderId="40" xfId="5" applyNumberFormat="1" applyFont="1" applyBorder="1" applyAlignment="1">
      <alignment horizontal="right" vertical="center"/>
    </xf>
    <xf numFmtId="0" fontId="4" fillId="0" borderId="67" xfId="13" applyFont="1" applyBorder="1" applyAlignment="1">
      <alignment horizontal="right" vertical="center" shrinkToFit="1"/>
    </xf>
    <xf numFmtId="0" fontId="4" fillId="0" borderId="39" xfId="13" applyFont="1" applyBorder="1" applyAlignment="1">
      <alignment horizontal="right" vertical="center" shrinkToFit="1"/>
    </xf>
    <xf numFmtId="0" fontId="4" fillId="0" borderId="43" xfId="13" applyFont="1" applyBorder="1" applyAlignment="1">
      <alignment horizontal="right" vertical="center" shrinkToFit="1"/>
    </xf>
    <xf numFmtId="181" fontId="4" fillId="0" borderId="39" xfId="13" applyNumberFormat="1" applyFont="1" applyBorder="1" applyAlignment="1">
      <alignment vertical="center" shrinkToFit="1"/>
    </xf>
    <xf numFmtId="181" fontId="4" fillId="0" borderId="43" xfId="13" applyNumberFormat="1" applyFont="1" applyBorder="1" applyAlignment="1">
      <alignment vertical="center" shrinkToFit="1"/>
    </xf>
    <xf numFmtId="181" fontId="4" fillId="0" borderId="38" xfId="13" applyNumberFormat="1" applyFont="1" applyBorder="1" applyAlignment="1">
      <alignment vertical="center" shrinkToFit="1"/>
    </xf>
    <xf numFmtId="0" fontId="4" fillId="0" borderId="35" xfId="13" applyFont="1" applyBorder="1" applyAlignment="1">
      <alignment horizontal="center" vertical="top" textRotation="255" shrinkToFit="1"/>
    </xf>
    <xf numFmtId="0" fontId="4" fillId="0" borderId="29" xfId="13" applyFont="1" applyBorder="1" applyAlignment="1">
      <alignment horizontal="center" vertical="top" textRotation="255" shrinkToFit="1"/>
    </xf>
    <xf numFmtId="0" fontId="4" fillId="0" borderId="1" xfId="13" applyFont="1" applyBorder="1" applyAlignment="1">
      <alignment horizontal="center" vertical="top" textRotation="255" shrinkToFit="1"/>
    </xf>
    <xf numFmtId="0" fontId="4" fillId="0" borderId="30" xfId="13" applyFont="1" applyBorder="1" applyAlignment="1">
      <alignment horizontal="center" vertical="top" textRotation="255" shrinkToFit="1"/>
    </xf>
    <xf numFmtId="0" fontId="4" fillId="0" borderId="12" xfId="13" applyFont="1" applyBorder="1" applyAlignment="1">
      <alignment horizontal="center" vertical="top" textRotation="255" shrinkToFit="1"/>
    </xf>
    <xf numFmtId="0" fontId="4" fillId="0" borderId="47" xfId="13" applyFont="1" applyBorder="1" applyAlignment="1">
      <alignment horizontal="center" vertical="top" textRotation="255" shrinkToFit="1"/>
    </xf>
    <xf numFmtId="0" fontId="4" fillId="0" borderId="35" xfId="13" applyFont="1" applyBorder="1" applyAlignment="1">
      <alignment horizontal="center" vertical="top" textRotation="255"/>
    </xf>
    <xf numFmtId="0" fontId="4" fillId="0" borderId="29" xfId="13" applyFont="1" applyBorder="1" applyAlignment="1">
      <alignment horizontal="center" vertical="top" textRotation="255"/>
    </xf>
    <xf numFmtId="0" fontId="4" fillId="0" borderId="1" xfId="13" applyFont="1" applyBorder="1" applyAlignment="1">
      <alignment horizontal="center" vertical="top" textRotation="255"/>
    </xf>
    <xf numFmtId="0" fontId="4" fillId="0" borderId="30" xfId="13" applyFont="1" applyBorder="1" applyAlignment="1">
      <alignment horizontal="center" vertical="top" textRotation="255"/>
    </xf>
    <xf numFmtId="0" fontId="4" fillId="0" borderId="12" xfId="13" applyFont="1" applyBorder="1" applyAlignment="1">
      <alignment horizontal="center" vertical="top" textRotation="255"/>
    </xf>
    <xf numFmtId="0" fontId="4" fillId="0" borderId="47" xfId="13" applyFont="1" applyBorder="1" applyAlignment="1">
      <alignment horizontal="center" vertical="top" textRotation="255"/>
    </xf>
    <xf numFmtId="0" fontId="4" fillId="0" borderId="35" xfId="13" applyFont="1" applyFill="1" applyBorder="1" applyAlignment="1">
      <alignment horizontal="center" vertical="top" textRotation="255"/>
    </xf>
    <xf numFmtId="0" fontId="4" fillId="0" borderId="29" xfId="13" applyFont="1" applyFill="1" applyBorder="1" applyAlignment="1">
      <alignment horizontal="center" vertical="top" textRotation="255"/>
    </xf>
    <xf numFmtId="0" fontId="4" fillId="0" borderId="1" xfId="13" applyFont="1" applyFill="1" applyBorder="1" applyAlignment="1">
      <alignment horizontal="center" vertical="top" textRotation="255"/>
    </xf>
    <xf numFmtId="0" fontId="4" fillId="0" borderId="30" xfId="13" applyFont="1" applyFill="1" applyBorder="1" applyAlignment="1">
      <alignment horizontal="center" vertical="top" textRotation="255"/>
    </xf>
    <xf numFmtId="0" fontId="4" fillId="0" borderId="12" xfId="13" applyFont="1" applyFill="1" applyBorder="1" applyAlignment="1">
      <alignment horizontal="center" vertical="top" textRotation="255"/>
    </xf>
    <xf numFmtId="0" fontId="4" fillId="0" borderId="47" xfId="13" applyFont="1" applyFill="1" applyBorder="1" applyAlignment="1">
      <alignment horizontal="center" vertical="top" textRotation="255"/>
    </xf>
    <xf numFmtId="0" fontId="4" fillId="0" borderId="37" xfId="13" applyFont="1" applyFill="1" applyBorder="1" applyAlignment="1">
      <alignment horizontal="center" vertical="top" textRotation="255"/>
    </xf>
    <xf numFmtId="0" fontId="4" fillId="0" borderId="15" xfId="13" applyFont="1" applyFill="1" applyBorder="1" applyAlignment="1">
      <alignment horizontal="center" vertical="top" textRotation="255"/>
    </xf>
    <xf numFmtId="0" fontId="4" fillId="0" borderId="44" xfId="13" applyFont="1" applyFill="1" applyBorder="1" applyAlignment="1">
      <alignment horizontal="center" vertical="top" textRotation="255"/>
    </xf>
    <xf numFmtId="0" fontId="4" fillId="0" borderId="35" xfId="13" applyFont="1" applyBorder="1" applyAlignment="1">
      <alignment horizontal="center" vertical="center"/>
    </xf>
    <xf numFmtId="0" fontId="4" fillId="0" borderId="16" xfId="13" applyFont="1" applyBorder="1" applyAlignment="1">
      <alignment horizontal="center" vertical="center"/>
    </xf>
    <xf numFmtId="0" fontId="4" fillId="0" borderId="29" xfId="13" applyFont="1" applyBorder="1" applyAlignment="1">
      <alignment horizontal="center" vertical="center"/>
    </xf>
    <xf numFmtId="0" fontId="4" fillId="0" borderId="1" xfId="13" applyFont="1" applyBorder="1" applyAlignment="1">
      <alignment horizontal="center" vertical="center"/>
    </xf>
    <xf numFmtId="0" fontId="4" fillId="0" borderId="0" xfId="13" applyFont="1" applyBorder="1" applyAlignment="1">
      <alignment horizontal="center" vertical="center"/>
    </xf>
    <xf numFmtId="0" fontId="4" fillId="0" borderId="30" xfId="13" applyFont="1" applyBorder="1" applyAlignment="1">
      <alignment horizontal="center" vertical="center"/>
    </xf>
    <xf numFmtId="0" fontId="4" fillId="0" borderId="12" xfId="13" applyFont="1" applyBorder="1" applyAlignment="1">
      <alignment horizontal="center" vertical="center"/>
    </xf>
    <xf numFmtId="0" fontId="4" fillId="0" borderId="42" xfId="13" applyFont="1" applyBorder="1" applyAlignment="1">
      <alignment horizontal="center" vertical="center"/>
    </xf>
    <xf numFmtId="0" fontId="4" fillId="0" borderId="47" xfId="13" applyFont="1" applyBorder="1" applyAlignment="1">
      <alignment horizontal="center" vertical="center"/>
    </xf>
    <xf numFmtId="0" fontId="4" fillId="0" borderId="16" xfId="13" applyFont="1" applyBorder="1" applyAlignment="1">
      <alignment horizontal="center" vertical="top" textRotation="255"/>
    </xf>
    <xf numFmtId="0" fontId="4" fillId="0" borderId="0" xfId="13" applyFont="1" applyBorder="1" applyAlignment="1">
      <alignment horizontal="center" vertical="top" textRotation="255"/>
    </xf>
    <xf numFmtId="0" fontId="4" fillId="0" borderId="42" xfId="13" applyFont="1" applyBorder="1" applyAlignment="1">
      <alignment horizontal="center" vertical="top" textRotation="255"/>
    </xf>
    <xf numFmtId="181" fontId="4" fillId="0" borderId="1" xfId="13" applyNumberFormat="1" applyFont="1" applyBorder="1" applyAlignment="1">
      <alignment vertical="center" shrinkToFit="1"/>
    </xf>
    <xf numFmtId="181" fontId="4" fillId="0" borderId="30" xfId="13" applyNumberFormat="1" applyFont="1" applyBorder="1" applyAlignment="1">
      <alignment vertical="center" shrinkToFit="1"/>
    </xf>
    <xf numFmtId="181" fontId="4" fillId="0" borderId="0" xfId="13" applyNumberFormat="1" applyFont="1" applyBorder="1" applyAlignment="1">
      <alignment vertical="center" shrinkToFit="1"/>
    </xf>
    <xf numFmtId="181" fontId="4" fillId="0" borderId="15" xfId="13" applyNumberFormat="1" applyFont="1" applyBorder="1" applyAlignment="1">
      <alignment vertical="center" shrinkToFit="1"/>
    </xf>
    <xf numFmtId="0" fontId="4" fillId="0" borderId="0" xfId="13" applyFont="1" applyBorder="1" applyAlignment="1">
      <alignment horizontal="right" vertical="center" shrinkToFit="1"/>
    </xf>
    <xf numFmtId="0" fontId="4" fillId="0" borderId="30" xfId="13" applyFont="1" applyBorder="1" applyAlignment="1">
      <alignment horizontal="right" vertical="center" shrinkToFit="1"/>
    </xf>
    <xf numFmtId="181" fontId="4" fillId="0" borderId="0" xfId="13" applyNumberFormat="1" applyFont="1" applyBorder="1" applyAlignment="1">
      <alignment horizontal="right" vertical="center" shrinkToFit="1"/>
    </xf>
    <xf numFmtId="181" fontId="4" fillId="0" borderId="30" xfId="13" applyNumberFormat="1" applyFont="1" applyBorder="1" applyAlignment="1">
      <alignment horizontal="right" vertical="center" shrinkToFit="1"/>
    </xf>
    <xf numFmtId="181" fontId="4" fillId="0" borderId="39" xfId="13" applyNumberFormat="1" applyFont="1" applyBorder="1" applyAlignment="1">
      <alignment horizontal="right" vertical="center" shrinkToFit="1"/>
    </xf>
    <xf numFmtId="181" fontId="4" fillId="0" borderId="43" xfId="13" applyNumberFormat="1" applyFont="1" applyBorder="1" applyAlignment="1">
      <alignment horizontal="right" vertical="center" shrinkToFit="1"/>
    </xf>
    <xf numFmtId="0" fontId="4" fillId="0" borderId="11" xfId="13" applyFont="1" applyBorder="1" applyAlignment="1">
      <alignment horizontal="right" vertical="center" shrinkToFit="1"/>
    </xf>
    <xf numFmtId="0" fontId="4" fillId="0" borderId="27" xfId="13" applyFont="1" applyBorder="1" applyAlignment="1">
      <alignment horizontal="right" vertical="center" shrinkToFit="1"/>
    </xf>
    <xf numFmtId="181" fontId="4" fillId="0" borderId="11" xfId="13" applyNumberFormat="1" applyFont="1" applyBorder="1" applyAlignment="1">
      <alignment vertical="center" shrinkToFit="1"/>
    </xf>
    <xf numFmtId="181" fontId="4" fillId="0" borderId="27" xfId="13" applyNumberFormat="1" applyFont="1" applyBorder="1" applyAlignment="1">
      <alignment vertical="center" shrinkToFit="1"/>
    </xf>
    <xf numFmtId="181" fontId="4" fillId="0" borderId="11" xfId="13" applyNumberFormat="1" applyFont="1" applyBorder="1" applyAlignment="1">
      <alignment vertical="center"/>
    </xf>
    <xf numFmtId="181" fontId="4" fillId="0" borderId="27" xfId="13" applyNumberFormat="1" applyFont="1" applyBorder="1" applyAlignment="1">
      <alignment vertical="center"/>
    </xf>
    <xf numFmtId="181" fontId="4" fillId="0" borderId="5" xfId="13" applyNumberFormat="1" applyFont="1" applyBorder="1" applyAlignment="1">
      <alignment vertical="center"/>
    </xf>
    <xf numFmtId="189" fontId="4" fillId="0" borderId="1" xfId="5" applyNumberFormat="1" applyFont="1" applyBorder="1" applyAlignment="1">
      <alignment vertical="center"/>
    </xf>
    <xf numFmtId="189" fontId="4" fillId="0" borderId="0" xfId="5" applyNumberFormat="1" applyFont="1" applyBorder="1" applyAlignment="1">
      <alignment vertical="center"/>
    </xf>
    <xf numFmtId="189" fontId="4" fillId="0" borderId="15" xfId="5" applyNumberFormat="1" applyFont="1" applyBorder="1" applyAlignment="1">
      <alignment vertical="center"/>
    </xf>
    <xf numFmtId="188" fontId="4" fillId="0" borderId="0" xfId="14" applyNumberFormat="1" applyFont="1" applyBorder="1" applyAlignment="1">
      <alignment horizontal="left"/>
    </xf>
    <xf numFmtId="188" fontId="4" fillId="0" borderId="30" xfId="14" applyNumberFormat="1" applyFont="1" applyBorder="1" applyAlignment="1">
      <alignment horizontal="left"/>
    </xf>
    <xf numFmtId="181" fontId="4" fillId="0" borderId="28" xfId="13" applyNumberFormat="1" applyFont="1" applyBorder="1" applyAlignment="1">
      <alignment vertical="center"/>
    </xf>
    <xf numFmtId="181" fontId="4" fillId="0" borderId="11" xfId="13" applyNumberFormat="1" applyFont="1" applyBorder="1" applyAlignment="1">
      <alignment horizontal="right" vertical="center"/>
    </xf>
    <xf numFmtId="181" fontId="4" fillId="0" borderId="27" xfId="13" applyNumberFormat="1" applyFont="1" applyBorder="1" applyAlignment="1">
      <alignment horizontal="right" vertical="center"/>
    </xf>
    <xf numFmtId="0" fontId="4" fillId="0" borderId="35" xfId="15" applyFont="1" applyBorder="1" applyAlignment="1">
      <alignment horizontal="center" vertical="center"/>
    </xf>
    <xf numFmtId="0" fontId="4" fillId="0" borderId="16" xfId="15" applyFont="1" applyBorder="1" applyAlignment="1">
      <alignment horizontal="center" vertical="center"/>
    </xf>
    <xf numFmtId="0" fontId="4" fillId="0" borderId="37" xfId="15" applyFont="1" applyBorder="1" applyAlignment="1">
      <alignment horizontal="center" vertical="center"/>
    </xf>
    <xf numFmtId="0" fontId="4" fillId="0" borderId="12" xfId="15" applyFont="1" applyBorder="1" applyAlignment="1">
      <alignment horizontal="center" vertical="center"/>
    </xf>
    <xf numFmtId="0" fontId="4" fillId="0" borderId="42" xfId="15" applyFont="1" applyBorder="1" applyAlignment="1">
      <alignment horizontal="center" vertical="center"/>
    </xf>
    <xf numFmtId="0" fontId="4" fillId="0" borderId="44" xfId="15" applyFont="1" applyBorder="1" applyAlignment="1">
      <alignment horizontal="center" vertical="center"/>
    </xf>
    <xf numFmtId="0" fontId="4" fillId="0" borderId="47" xfId="15" applyFont="1" applyBorder="1" applyAlignment="1">
      <alignment horizontal="center" vertical="center"/>
    </xf>
    <xf numFmtId="0" fontId="4" fillId="0" borderId="46" xfId="15" applyFont="1" applyBorder="1" applyAlignment="1">
      <alignment horizontal="center" vertical="center"/>
    </xf>
    <xf numFmtId="0" fontId="4" fillId="0" borderId="45" xfId="15" applyFont="1" applyBorder="1" applyAlignment="1">
      <alignment horizontal="center" vertical="center"/>
    </xf>
    <xf numFmtId="0" fontId="4" fillId="0" borderId="25" xfId="15" applyFont="1" applyBorder="1" applyAlignment="1">
      <alignment horizontal="center" vertical="center"/>
    </xf>
    <xf numFmtId="0" fontId="4" fillId="0" borderId="67" xfId="15" applyFont="1" applyBorder="1" applyAlignment="1">
      <alignment horizontal="left" vertical="center"/>
    </xf>
    <xf numFmtId="0" fontId="4" fillId="0" borderId="39" xfId="15" applyFont="1" applyBorder="1" applyAlignment="1">
      <alignment horizontal="left" vertical="center"/>
    </xf>
    <xf numFmtId="0" fontId="4" fillId="0" borderId="43" xfId="15" applyFont="1" applyBorder="1" applyAlignment="1">
      <alignment horizontal="left" vertical="center"/>
    </xf>
    <xf numFmtId="0" fontId="4" fillId="0" borderId="38" xfId="15" applyFont="1" applyBorder="1" applyAlignment="1">
      <alignment horizontal="center" vertical="center"/>
    </xf>
    <xf numFmtId="0" fontId="4" fillId="0" borderId="39" xfId="15" applyFont="1" applyBorder="1" applyAlignment="1">
      <alignment horizontal="center" vertical="center"/>
    </xf>
    <xf numFmtId="0" fontId="4" fillId="0" borderId="43" xfId="15" applyFont="1" applyBorder="1" applyAlignment="1">
      <alignment horizontal="center" vertical="center"/>
    </xf>
    <xf numFmtId="0" fontId="7" fillId="0" borderId="0" xfId="15" applyFont="1" applyBorder="1" applyAlignment="1">
      <alignment horizontal="right"/>
    </xf>
    <xf numFmtId="0" fontId="4" fillId="0" borderId="53" xfId="15" applyFont="1" applyBorder="1" applyAlignment="1">
      <alignment horizontal="center" vertical="center"/>
    </xf>
    <xf numFmtId="0" fontId="4" fillId="0" borderId="54" xfId="15" applyFont="1" applyBorder="1" applyAlignment="1">
      <alignment horizontal="center" vertical="center"/>
    </xf>
    <xf numFmtId="0" fontId="4" fillId="0" borderId="29" xfId="15" applyFont="1" applyBorder="1" applyAlignment="1">
      <alignment horizontal="center" vertical="center"/>
    </xf>
    <xf numFmtId="0" fontId="4" fillId="0" borderId="3" xfId="15" applyFont="1" applyBorder="1" applyAlignment="1">
      <alignment horizontal="center" vertical="center"/>
    </xf>
    <xf numFmtId="0" fontId="4" fillId="0" borderId="33" xfId="15" applyFont="1" applyBorder="1" applyAlignment="1">
      <alignment horizontal="center" vertical="center"/>
    </xf>
    <xf numFmtId="0" fontId="4" fillId="0" borderId="48" xfId="15" applyFont="1" applyBorder="1" applyAlignment="1">
      <alignment horizontal="center" vertical="center"/>
    </xf>
    <xf numFmtId="189" fontId="4" fillId="0" borderId="5" xfId="5" applyNumberFormat="1" applyFont="1" applyBorder="1" applyAlignment="1">
      <alignment horizontal="right" vertical="center"/>
    </xf>
    <xf numFmtId="189" fontId="4" fillId="0" borderId="11" xfId="5" applyNumberFormat="1" applyFont="1" applyBorder="1" applyAlignment="1">
      <alignment horizontal="right" vertical="center"/>
    </xf>
    <xf numFmtId="189" fontId="4" fillId="0" borderId="28" xfId="5" applyNumberFormat="1" applyFont="1" applyBorder="1" applyAlignment="1">
      <alignment horizontal="right" vertical="center"/>
    </xf>
    <xf numFmtId="188" fontId="4" fillId="0" borderId="1" xfId="15" applyNumberFormat="1" applyFont="1" applyBorder="1" applyAlignment="1">
      <alignment vertical="center"/>
    </xf>
    <xf numFmtId="188" fontId="4" fillId="0" borderId="0" xfId="15" applyNumberFormat="1" applyFont="1" applyBorder="1" applyAlignment="1">
      <alignment vertical="center"/>
    </xf>
    <xf numFmtId="188" fontId="4" fillId="0" borderId="30" xfId="15" applyNumberFormat="1" applyFont="1" applyBorder="1" applyAlignment="1">
      <alignment vertical="center"/>
    </xf>
    <xf numFmtId="188" fontId="4" fillId="0" borderId="15" xfId="15" applyNumberFormat="1" applyFont="1" applyBorder="1" applyAlignment="1">
      <alignment vertical="center"/>
    </xf>
    <xf numFmtId="0" fontId="4" fillId="0" borderId="50" xfId="15" applyFont="1" applyBorder="1" applyAlignment="1">
      <alignment horizontal="right" vertical="center"/>
    </xf>
    <xf numFmtId="0" fontId="4" fillId="0" borderId="0" xfId="15" applyFont="1" applyBorder="1" applyAlignment="1">
      <alignment horizontal="right" vertical="center"/>
    </xf>
    <xf numFmtId="0" fontId="4" fillId="0" borderId="50" xfId="15" applyFont="1" applyBorder="1" applyAlignment="1">
      <alignment horizontal="left" vertical="center"/>
    </xf>
    <xf numFmtId="0" fontId="4" fillId="0" borderId="0" xfId="15" applyFont="1" applyBorder="1" applyAlignment="1">
      <alignment horizontal="left" vertical="center"/>
    </xf>
    <xf numFmtId="0" fontId="4" fillId="0" borderId="1" xfId="15" applyFont="1" applyBorder="1" applyAlignment="1">
      <alignment horizontal="center" vertical="center"/>
    </xf>
    <xf numFmtId="0" fontId="4" fillId="0" borderId="0" xfId="15" applyFont="1" applyBorder="1" applyAlignment="1">
      <alignment horizontal="center" vertical="center"/>
    </xf>
    <xf numFmtId="0" fontId="4" fillId="0" borderId="30" xfId="15" applyFont="1" applyBorder="1" applyAlignment="1">
      <alignment horizontal="center" vertical="center"/>
    </xf>
    <xf numFmtId="0" fontId="4" fillId="0" borderId="15" xfId="15" applyFont="1" applyBorder="1" applyAlignment="1">
      <alignment horizontal="center" vertical="center"/>
    </xf>
    <xf numFmtId="188" fontId="4" fillId="0" borderId="1" xfId="15" applyNumberFormat="1" applyFont="1" applyFill="1" applyBorder="1" applyAlignment="1">
      <alignment vertical="center"/>
    </xf>
    <xf numFmtId="188" fontId="4" fillId="0" borderId="0" xfId="15" applyNumberFormat="1" applyFont="1" applyFill="1" applyBorder="1" applyAlignment="1">
      <alignment vertical="center"/>
    </xf>
    <xf numFmtId="188" fontId="4" fillId="0" borderId="30" xfId="15" applyNumberFormat="1" applyFont="1" applyFill="1" applyBorder="1" applyAlignment="1">
      <alignment vertical="center"/>
    </xf>
    <xf numFmtId="188" fontId="4" fillId="0" borderId="15" xfId="15" applyNumberFormat="1" applyFont="1" applyFill="1" applyBorder="1" applyAlignment="1">
      <alignment vertical="center"/>
    </xf>
    <xf numFmtId="0" fontId="4" fillId="0" borderId="50" xfId="15" applyFont="1" applyBorder="1" applyAlignment="1">
      <alignment horizontal="center" vertical="center"/>
    </xf>
    <xf numFmtId="188" fontId="4" fillId="0" borderId="1" xfId="15" applyNumberFormat="1" applyFont="1" applyFill="1" applyBorder="1" applyAlignment="1">
      <alignment horizontal="right" vertical="center"/>
    </xf>
    <xf numFmtId="188" fontId="4" fillId="0" borderId="0" xfId="15" applyNumberFormat="1" applyFont="1" applyFill="1" applyBorder="1" applyAlignment="1">
      <alignment horizontal="right" vertical="center"/>
    </xf>
    <xf numFmtId="188" fontId="4" fillId="0" borderId="30" xfId="15" applyNumberFormat="1" applyFont="1" applyFill="1" applyBorder="1" applyAlignment="1">
      <alignment horizontal="right" vertical="center"/>
    </xf>
    <xf numFmtId="188" fontId="4" fillId="0" borderId="15" xfId="15" applyNumberFormat="1" applyFont="1" applyFill="1" applyBorder="1" applyAlignment="1">
      <alignment horizontal="right" vertical="center"/>
    </xf>
    <xf numFmtId="0" fontId="4" fillId="0" borderId="1" xfId="16" applyFont="1" applyBorder="1" applyAlignment="1">
      <alignment horizontal="center" vertical="center" wrapText="1"/>
    </xf>
    <xf numFmtId="0" fontId="4" fillId="0" borderId="0" xfId="16" applyFont="1" applyBorder="1" applyAlignment="1">
      <alignment horizontal="center" vertical="center" wrapText="1"/>
    </xf>
    <xf numFmtId="0" fontId="4" fillId="0" borderId="30" xfId="16" applyFont="1" applyBorder="1" applyAlignment="1">
      <alignment horizontal="center" vertical="center" wrapText="1"/>
    </xf>
    <xf numFmtId="0" fontId="4" fillId="0" borderId="12" xfId="16" applyFont="1" applyBorder="1" applyAlignment="1">
      <alignment horizontal="center" vertical="center" wrapText="1"/>
    </xf>
    <xf numFmtId="0" fontId="4" fillId="0" borderId="42" xfId="16" applyFont="1" applyBorder="1" applyAlignment="1">
      <alignment horizontal="center" vertical="center" wrapText="1"/>
    </xf>
    <xf numFmtId="0" fontId="4" fillId="0" borderId="47" xfId="16" applyFont="1" applyBorder="1" applyAlignment="1">
      <alignment horizontal="center" vertical="center" wrapText="1"/>
    </xf>
    <xf numFmtId="0" fontId="4" fillId="0" borderId="38" xfId="16" applyFont="1" applyBorder="1" applyAlignment="1">
      <alignment horizontal="center" vertical="center" justifyLastLine="1"/>
    </xf>
    <xf numFmtId="0" fontId="4" fillId="0" borderId="39" xfId="16" applyFont="1" applyBorder="1" applyAlignment="1">
      <alignment horizontal="center" vertical="center" justifyLastLine="1"/>
    </xf>
    <xf numFmtId="0" fontId="4" fillId="0" borderId="1" xfId="16" applyFont="1" applyBorder="1" applyAlignment="1">
      <alignment horizontal="center" vertical="center" justifyLastLine="1"/>
    </xf>
    <xf numFmtId="0" fontId="4" fillId="0" borderId="0" xfId="16" applyFont="1" applyBorder="1" applyAlignment="1">
      <alignment horizontal="center" vertical="center" justifyLastLine="1"/>
    </xf>
    <xf numFmtId="0" fontId="4" fillId="0" borderId="12" xfId="16" applyFont="1" applyBorder="1" applyAlignment="1">
      <alignment horizontal="center" vertical="center" justifyLastLine="1"/>
    </xf>
    <xf numFmtId="0" fontId="4" fillId="0" borderId="42" xfId="16" applyFont="1" applyBorder="1" applyAlignment="1">
      <alignment horizontal="center" vertical="center" justifyLastLine="1"/>
    </xf>
    <xf numFmtId="0" fontId="4" fillId="0" borderId="1" xfId="16" applyFont="1" applyBorder="1" applyAlignment="1">
      <alignment horizontal="center" vertical="center" wrapText="1" justifyLastLine="1"/>
    </xf>
    <xf numFmtId="0" fontId="4" fillId="0" borderId="0" xfId="16" applyFont="1" applyBorder="1" applyAlignment="1">
      <alignment horizontal="center" vertical="center" wrapText="1" justifyLastLine="1"/>
    </xf>
    <xf numFmtId="0" fontId="4" fillId="0" borderId="30" xfId="16" applyFont="1" applyBorder="1" applyAlignment="1">
      <alignment horizontal="center" vertical="center" wrapText="1" justifyLastLine="1"/>
    </xf>
    <xf numFmtId="0" fontId="4" fillId="0" borderId="12" xfId="16" applyFont="1" applyBorder="1" applyAlignment="1">
      <alignment horizontal="center" vertical="center" wrapText="1" justifyLastLine="1"/>
    </xf>
    <xf numFmtId="0" fontId="4" fillId="0" borderId="42" xfId="16" applyFont="1" applyBorder="1" applyAlignment="1">
      <alignment horizontal="center" vertical="center" wrapText="1" justifyLastLine="1"/>
    </xf>
    <xf numFmtId="0" fontId="4" fillId="0" borderId="47" xfId="16" applyFont="1" applyBorder="1" applyAlignment="1">
      <alignment horizontal="center" vertical="center" wrapText="1" justifyLastLine="1"/>
    </xf>
    <xf numFmtId="0" fontId="4" fillId="0" borderId="38" xfId="16" applyFont="1" applyBorder="1" applyAlignment="1">
      <alignment horizontal="center" vertical="center" wrapText="1" justifyLastLine="1"/>
    </xf>
    <xf numFmtId="0" fontId="4" fillId="0" borderId="39" xfId="16" applyFont="1" applyBorder="1" applyAlignment="1">
      <alignment horizontal="center" vertical="center" wrapText="1" justifyLastLine="1"/>
    </xf>
    <xf numFmtId="0" fontId="4" fillId="0" borderId="43" xfId="16" applyFont="1" applyBorder="1" applyAlignment="1">
      <alignment horizontal="center" vertical="center" wrapText="1" justifyLastLine="1"/>
    </xf>
    <xf numFmtId="0" fontId="4" fillId="0" borderId="1" xfId="16" applyFont="1" applyBorder="1"/>
    <xf numFmtId="0" fontId="4" fillId="0" borderId="0" xfId="16" applyFont="1" applyBorder="1"/>
    <xf numFmtId="0" fontId="4" fillId="0" borderId="30" xfId="16" applyFont="1" applyBorder="1"/>
    <xf numFmtId="188" fontId="4" fillId="0" borderId="38" xfId="16" applyNumberFormat="1" applyFont="1" applyBorder="1"/>
    <xf numFmtId="188" fontId="4" fillId="0" borderId="39" xfId="16" applyNumberFormat="1" applyFont="1" applyBorder="1"/>
    <xf numFmtId="188" fontId="4" fillId="0" borderId="43" xfId="16" applyNumberFormat="1" applyFont="1" applyBorder="1"/>
    <xf numFmtId="176" fontId="4" fillId="0" borderId="5" xfId="15" applyNumberFormat="1" applyFont="1" applyBorder="1" applyAlignment="1">
      <alignment vertical="center"/>
    </xf>
    <xf numFmtId="176" fontId="4" fillId="0" borderId="11" xfId="15" applyNumberFormat="1" applyFont="1" applyBorder="1" applyAlignment="1">
      <alignment vertical="center"/>
    </xf>
    <xf numFmtId="176" fontId="4" fillId="0" borderId="28" xfId="15" applyNumberFormat="1" applyFont="1" applyBorder="1" applyAlignment="1">
      <alignment vertical="center"/>
    </xf>
    <xf numFmtId="0" fontId="6" fillId="0" borderId="0" xfId="16" applyFont="1" applyAlignment="1">
      <alignment horizontal="left"/>
    </xf>
    <xf numFmtId="0" fontId="4" fillId="0" borderId="0" xfId="16" applyFont="1" applyBorder="1" applyAlignment="1">
      <alignment horizontal="center" vertical="center"/>
    </xf>
    <xf numFmtId="0" fontId="4" fillId="0" borderId="30" xfId="16" applyFont="1" applyBorder="1" applyAlignment="1">
      <alignment horizontal="center" vertical="center"/>
    </xf>
    <xf numFmtId="0" fontId="4" fillId="0" borderId="42" xfId="16" applyFont="1" applyBorder="1" applyAlignment="1">
      <alignment horizontal="center" vertical="center"/>
    </xf>
    <xf numFmtId="0" fontId="4" fillId="0" borderId="47" xfId="16" applyFont="1" applyBorder="1" applyAlignment="1">
      <alignment horizontal="center" vertical="center"/>
    </xf>
    <xf numFmtId="0" fontId="4" fillId="0" borderId="35" xfId="16" applyFont="1" applyBorder="1" applyAlignment="1">
      <alignment horizontal="center" vertical="center"/>
    </xf>
    <xf numFmtId="0" fontId="4" fillId="0" borderId="16" xfId="16" applyFont="1" applyBorder="1" applyAlignment="1">
      <alignment horizontal="center" vertical="center"/>
    </xf>
    <xf numFmtId="0" fontId="4" fillId="0" borderId="29" xfId="16" applyFont="1" applyBorder="1" applyAlignment="1">
      <alignment horizontal="center" vertical="center"/>
    </xf>
    <xf numFmtId="0" fontId="4" fillId="0" borderId="12" xfId="16" applyFont="1" applyBorder="1" applyAlignment="1">
      <alignment horizontal="center" vertical="center"/>
    </xf>
    <xf numFmtId="0" fontId="4" fillId="0" borderId="30" xfId="16" applyFont="1" applyBorder="1" applyAlignment="1">
      <alignment horizontal="center" vertical="center" justifyLastLine="1"/>
    </xf>
    <xf numFmtId="0" fontId="4" fillId="0" borderId="47" xfId="16" applyFont="1" applyBorder="1" applyAlignment="1">
      <alignment horizontal="center" vertical="center" justifyLastLine="1"/>
    </xf>
    <xf numFmtId="176" fontId="4" fillId="0" borderId="27" xfId="15" applyNumberFormat="1" applyFont="1" applyBorder="1" applyAlignment="1">
      <alignment vertical="center"/>
    </xf>
    <xf numFmtId="188" fontId="4" fillId="0" borderId="1" xfId="16" applyNumberFormat="1" applyFont="1" applyBorder="1"/>
    <xf numFmtId="188" fontId="4" fillId="0" borderId="0" xfId="16" applyNumberFormat="1" applyFont="1" applyBorder="1"/>
    <xf numFmtId="188" fontId="4" fillId="0" borderId="30" xfId="16" applyNumberFormat="1" applyFont="1" applyBorder="1"/>
    <xf numFmtId="188" fontId="4" fillId="0" borderId="1" xfId="14" applyNumberFormat="1" applyFont="1" applyBorder="1"/>
    <xf numFmtId="188" fontId="4" fillId="0" borderId="0" xfId="14" applyNumberFormat="1" applyFont="1" applyBorder="1"/>
    <xf numFmtId="188" fontId="4" fillId="0" borderId="30" xfId="14" applyNumberFormat="1" applyFont="1" applyBorder="1"/>
    <xf numFmtId="188" fontId="4" fillId="0" borderId="1" xfId="16" applyNumberFormat="1" applyFont="1" applyBorder="1" applyAlignment="1">
      <alignment horizontal="right"/>
    </xf>
    <xf numFmtId="188" fontId="4" fillId="0" borderId="0" xfId="16" applyNumberFormat="1" applyFont="1" applyBorder="1" applyAlignment="1">
      <alignment horizontal="right"/>
    </xf>
    <xf numFmtId="188" fontId="4" fillId="0" borderId="30" xfId="16" applyNumberFormat="1" applyFont="1" applyBorder="1" applyAlignment="1">
      <alignment horizontal="right"/>
    </xf>
    <xf numFmtId="0" fontId="4" fillId="0" borderId="0" xfId="16" applyFont="1" applyBorder="1" applyAlignment="1">
      <alignment horizontal="center"/>
    </xf>
    <xf numFmtId="0" fontId="4" fillId="0" borderId="30" xfId="16" applyFont="1" applyBorder="1" applyAlignment="1">
      <alignment horizontal="center"/>
    </xf>
    <xf numFmtId="0" fontId="4" fillId="0" borderId="1" xfId="16" applyFont="1" applyBorder="1" applyAlignment="1">
      <alignment horizontal="left" shrinkToFit="1"/>
    </xf>
    <xf numFmtId="0" fontId="4" fillId="0" borderId="0" xfId="16" applyFont="1" applyBorder="1" applyAlignment="1">
      <alignment horizontal="left" shrinkToFit="1"/>
    </xf>
    <xf numFmtId="0" fontId="4" fillId="0" borderId="30" xfId="16" applyFont="1" applyBorder="1" applyAlignment="1">
      <alignment horizontal="left" shrinkToFit="1"/>
    </xf>
    <xf numFmtId="188" fontId="4" fillId="0" borderId="12" xfId="16" applyNumberFormat="1" applyFont="1" applyBorder="1"/>
    <xf numFmtId="188" fontId="4" fillId="0" borderId="42" xfId="16" applyNumberFormat="1" applyFont="1" applyBorder="1"/>
    <xf numFmtId="188" fontId="4" fillId="0" borderId="47" xfId="16" applyNumberFormat="1" applyFont="1" applyBorder="1"/>
    <xf numFmtId="188" fontId="4" fillId="0" borderId="42" xfId="14" applyNumberFormat="1" applyFont="1" applyBorder="1"/>
    <xf numFmtId="188" fontId="4" fillId="0" borderId="47" xfId="14" applyNumberFormat="1" applyFont="1" applyBorder="1"/>
    <xf numFmtId="0" fontId="4" fillId="0" borderId="38" xfId="16" applyFont="1" applyBorder="1"/>
    <xf numFmtId="0" fontId="4" fillId="0" borderId="39" xfId="16" applyFont="1" applyBorder="1"/>
    <xf numFmtId="0" fontId="4" fillId="0" borderId="43" xfId="16" applyFont="1" applyBorder="1"/>
    <xf numFmtId="0" fontId="4" fillId="0" borderId="12" xfId="16" applyFont="1" applyBorder="1"/>
    <xf numFmtId="0" fontId="4" fillId="0" borderId="42" xfId="16" applyFont="1" applyBorder="1"/>
    <xf numFmtId="0" fontId="4" fillId="0" borderId="47" xfId="16" applyFont="1" applyBorder="1"/>
    <xf numFmtId="188" fontId="4" fillId="0" borderId="12" xfId="14" applyNumberFormat="1" applyFont="1" applyBorder="1"/>
    <xf numFmtId="0" fontId="4" fillId="0" borderId="1" xfId="16" applyFont="1" applyBorder="1" applyAlignment="1">
      <alignment shrinkToFit="1"/>
    </xf>
    <xf numFmtId="0" fontId="4" fillId="0" borderId="0" xfId="16" applyFont="1" applyBorder="1" applyAlignment="1">
      <alignment shrinkToFit="1"/>
    </xf>
    <xf numFmtId="0" fontId="4" fillId="0" borderId="30" xfId="16" applyFont="1" applyBorder="1" applyAlignment="1">
      <alignment shrinkToFit="1"/>
    </xf>
    <xf numFmtId="188" fontId="4" fillId="0" borderId="0" xfId="14" applyNumberFormat="1" applyFont="1"/>
    <xf numFmtId="188" fontId="4" fillId="0" borderId="11" xfId="14" applyNumberFormat="1" applyFont="1" applyBorder="1"/>
    <xf numFmtId="188" fontId="4" fillId="0" borderId="27" xfId="14" applyNumberFormat="1" applyFont="1" applyBorder="1"/>
    <xf numFmtId="188" fontId="4" fillId="0" borderId="5" xfId="16" applyNumberFormat="1" applyFont="1" applyBorder="1"/>
    <xf numFmtId="188" fontId="4" fillId="0" borderId="11" xfId="16" applyNumberFormat="1" applyFont="1" applyBorder="1"/>
    <xf numFmtId="188" fontId="4" fillId="0" borderId="27" xfId="16" applyNumberFormat="1" applyFont="1" applyBorder="1"/>
    <xf numFmtId="0" fontId="4" fillId="0" borderId="5" xfId="16" applyFont="1" applyBorder="1"/>
    <xf numFmtId="0" fontId="4" fillId="0" borderId="11" xfId="16" applyFont="1" applyBorder="1"/>
    <xf numFmtId="0" fontId="4" fillId="0" borderId="27" xfId="16" applyFont="1" applyBorder="1"/>
    <xf numFmtId="0" fontId="4" fillId="0" borderId="38" xfId="16" applyFont="1" applyBorder="1" applyAlignment="1"/>
    <xf numFmtId="0" fontId="4" fillId="0" borderId="39" xfId="16" applyFont="1" applyBorder="1" applyAlignment="1"/>
    <xf numFmtId="0" fontId="4" fillId="0" borderId="43" xfId="16" applyFont="1" applyBorder="1" applyAlignment="1"/>
    <xf numFmtId="0" fontId="4" fillId="0" borderId="1" xfId="16" applyFont="1" applyBorder="1" applyAlignment="1"/>
    <xf numFmtId="0" fontId="4" fillId="0" borderId="0" xfId="16" applyFont="1" applyBorder="1" applyAlignment="1"/>
    <xf numFmtId="0" fontId="4" fillId="0" borderId="30" xfId="16" applyFont="1" applyBorder="1" applyAlignment="1"/>
    <xf numFmtId="0" fontId="8" fillId="0" borderId="35" xfId="16" applyFont="1" applyBorder="1" applyAlignment="1">
      <alignment horizontal="center" vertical="center"/>
    </xf>
    <xf numFmtId="0" fontId="8" fillId="0" borderId="16" xfId="16" applyFont="1" applyBorder="1" applyAlignment="1">
      <alignment horizontal="center" vertical="center"/>
    </xf>
    <xf numFmtId="0" fontId="8" fillId="0" borderId="29" xfId="16" applyFont="1" applyBorder="1" applyAlignment="1">
      <alignment horizontal="center" vertical="center"/>
    </xf>
    <xf numFmtId="0" fontId="8" fillId="0" borderId="12" xfId="16" applyFont="1" applyBorder="1" applyAlignment="1">
      <alignment horizontal="center" vertical="center"/>
    </xf>
    <xf numFmtId="0" fontId="8" fillId="0" borderId="42" xfId="16" applyFont="1" applyBorder="1" applyAlignment="1">
      <alignment horizontal="center" vertical="center"/>
    </xf>
    <xf numFmtId="0" fontId="8" fillId="0" borderId="47" xfId="16" applyFont="1" applyBorder="1" applyAlignment="1">
      <alignment horizontal="center" vertical="center"/>
    </xf>
    <xf numFmtId="0" fontId="8" fillId="0" borderId="35" xfId="16" applyFont="1" applyBorder="1" applyAlignment="1">
      <alignment horizontal="center" vertical="center" justifyLastLine="1"/>
    </xf>
    <xf numFmtId="0" fontId="8" fillId="0" borderId="16" xfId="16" applyFont="1" applyBorder="1" applyAlignment="1">
      <alignment horizontal="center" vertical="center" justifyLastLine="1"/>
    </xf>
    <xf numFmtId="0" fontId="8" fillId="0" borderId="29" xfId="16" applyFont="1" applyBorder="1" applyAlignment="1">
      <alignment horizontal="center" vertical="center" justifyLastLine="1"/>
    </xf>
    <xf numFmtId="0" fontId="8" fillId="0" borderId="12" xfId="16" applyFont="1" applyBorder="1" applyAlignment="1">
      <alignment horizontal="center" vertical="center" justifyLastLine="1"/>
    </xf>
    <xf numFmtId="0" fontId="8" fillId="0" borderId="42" xfId="16" applyFont="1" applyBorder="1" applyAlignment="1">
      <alignment horizontal="center" vertical="center" justifyLastLine="1"/>
    </xf>
    <xf numFmtId="0" fontId="8" fillId="0" borderId="47" xfId="16" applyFont="1" applyBorder="1" applyAlignment="1">
      <alignment horizontal="center" vertical="center" justifyLastLine="1"/>
    </xf>
    <xf numFmtId="0" fontId="4" fillId="0" borderId="15" xfId="16" applyFont="1" applyBorder="1" applyAlignment="1">
      <alignment horizontal="center" vertical="center" justifyLastLine="1"/>
    </xf>
    <xf numFmtId="0" fontId="4" fillId="0" borderId="38" xfId="16" applyFont="1" applyBorder="1" applyAlignment="1">
      <alignment horizontal="left" vertical="top" wrapText="1" justifyLastLine="1"/>
    </xf>
    <xf numFmtId="0" fontId="4" fillId="0" borderId="39" xfId="16" applyFont="1" applyBorder="1" applyAlignment="1">
      <alignment horizontal="left" vertical="top" wrapText="1" justifyLastLine="1"/>
    </xf>
    <xf numFmtId="0" fontId="4" fillId="0" borderId="43" xfId="16" applyFont="1" applyBorder="1" applyAlignment="1">
      <alignment horizontal="left" vertical="top" wrapText="1" justifyLastLine="1"/>
    </xf>
    <xf numFmtId="0" fontId="4" fillId="0" borderId="1" xfId="16" applyFont="1" applyBorder="1" applyAlignment="1">
      <alignment horizontal="center" vertical="top" justifyLastLine="1"/>
    </xf>
    <xf numFmtId="0" fontId="4" fillId="0" borderId="0" xfId="16" applyFont="1" applyBorder="1" applyAlignment="1">
      <alignment horizontal="center" vertical="top" justifyLastLine="1"/>
    </xf>
    <xf numFmtId="0" fontId="4" fillId="0" borderId="12" xfId="16" applyFont="1" applyBorder="1" applyAlignment="1">
      <alignment horizontal="center" vertical="top" justifyLastLine="1"/>
    </xf>
    <xf numFmtId="0" fontId="4" fillId="0" borderId="42" xfId="16" applyFont="1" applyBorder="1" applyAlignment="1">
      <alignment horizontal="center" vertical="top" justifyLastLine="1"/>
    </xf>
    <xf numFmtId="0" fontId="4" fillId="0" borderId="59" xfId="16" applyFont="1" applyBorder="1" applyAlignment="1">
      <alignment horizontal="center" vertical="center" wrapText="1" justifyLastLine="1"/>
    </xf>
    <xf numFmtId="0" fontId="4" fillId="0" borderId="74" xfId="16" applyFont="1" applyBorder="1" applyAlignment="1">
      <alignment horizontal="center" vertical="center" wrapText="1" justifyLastLine="1"/>
    </xf>
    <xf numFmtId="0" fontId="4" fillId="0" borderId="75" xfId="16" applyFont="1" applyBorder="1" applyAlignment="1">
      <alignment horizontal="center" vertical="center" wrapText="1" justifyLastLine="1"/>
    </xf>
    <xf numFmtId="0" fontId="4" fillId="0" borderId="76" xfId="16" applyFont="1" applyBorder="1" applyAlignment="1">
      <alignment horizontal="center" vertical="center" wrapText="1" justifyLastLine="1"/>
    </xf>
    <xf numFmtId="0" fontId="4" fillId="0" borderId="77" xfId="16" applyFont="1" applyBorder="1" applyAlignment="1">
      <alignment horizontal="center" vertical="center" wrapText="1" justifyLastLine="1"/>
    </xf>
    <xf numFmtId="0" fontId="4" fillId="0" borderId="78" xfId="16" applyFont="1" applyBorder="1" applyAlignment="1">
      <alignment horizontal="center" vertical="center" wrapText="1" justifyLastLine="1"/>
    </xf>
    <xf numFmtId="0" fontId="4" fillId="0" borderId="18" xfId="16" applyFont="1" applyBorder="1" applyAlignment="1">
      <alignment horizontal="center" vertical="center" wrapText="1" justifyLastLine="1"/>
    </xf>
    <xf numFmtId="0" fontId="4" fillId="0" borderId="79" xfId="16" applyFont="1" applyBorder="1" applyAlignment="1">
      <alignment horizontal="center" vertical="center" wrapText="1" justifyLastLine="1"/>
    </xf>
    <xf numFmtId="0" fontId="4" fillId="0" borderId="66" xfId="16" applyFont="1" applyBorder="1" applyAlignment="1">
      <alignment horizontal="center" vertical="center" wrapText="1" justifyLastLine="1"/>
    </xf>
    <xf numFmtId="0" fontId="4" fillId="0" borderId="80" xfId="16" applyFont="1" applyBorder="1" applyAlignment="1">
      <alignment horizontal="center" vertical="center" wrapText="1" justifyLastLine="1"/>
    </xf>
    <xf numFmtId="0" fontId="4" fillId="0" borderId="81" xfId="16" applyFont="1" applyBorder="1" applyAlignment="1">
      <alignment horizontal="center" vertical="center" wrapText="1" justifyLastLine="1"/>
    </xf>
    <xf numFmtId="0" fontId="4" fillId="0" borderId="34" xfId="16" applyFont="1" applyBorder="1" applyAlignment="1">
      <alignment horizontal="center" vertical="center" wrapText="1" justifyLastLine="1"/>
    </xf>
    <xf numFmtId="0" fontId="4" fillId="0" borderId="1" xfId="16" applyFont="1" applyBorder="1" applyAlignment="1">
      <alignment horizontal="center"/>
    </xf>
    <xf numFmtId="0" fontId="4" fillId="0" borderId="15" xfId="16" applyFont="1" applyBorder="1" applyAlignment="1">
      <alignment horizontal="center"/>
    </xf>
    <xf numFmtId="0" fontId="4" fillId="0" borderId="12" xfId="16" applyFont="1" applyBorder="1" applyAlignment="1"/>
    <xf numFmtId="0" fontId="4" fillId="0" borderId="42" xfId="16" applyFont="1" applyBorder="1" applyAlignment="1"/>
    <xf numFmtId="0" fontId="4" fillId="0" borderId="47" xfId="16" applyFont="1" applyBorder="1" applyAlignment="1"/>
    <xf numFmtId="0" fontId="4" fillId="0" borderId="35" xfId="17" applyFont="1" applyBorder="1" applyAlignment="1">
      <alignment horizontal="center"/>
    </xf>
    <xf numFmtId="0" fontId="4" fillId="0" borderId="16" xfId="17" applyFont="1" applyBorder="1" applyAlignment="1">
      <alignment horizontal="center"/>
    </xf>
    <xf numFmtId="0" fontId="4" fillId="0" borderId="37" xfId="17" applyFont="1" applyBorder="1" applyAlignment="1">
      <alignment horizontal="center"/>
    </xf>
    <xf numFmtId="0" fontId="4" fillId="0" borderId="1" xfId="17" applyFont="1" applyBorder="1" applyAlignment="1">
      <alignment horizontal="center" vertical="center" justifyLastLine="1"/>
    </xf>
    <xf numFmtId="0" fontId="4" fillId="0" borderId="0" xfId="17" applyFont="1" applyBorder="1" applyAlignment="1">
      <alignment horizontal="center" vertical="center" justifyLastLine="1"/>
    </xf>
    <xf numFmtId="0" fontId="4" fillId="0" borderId="30" xfId="17" applyFont="1" applyBorder="1" applyAlignment="1">
      <alignment horizontal="center" vertical="center" justifyLastLine="1"/>
    </xf>
    <xf numFmtId="0" fontId="4" fillId="0" borderId="12" xfId="17" applyFont="1" applyBorder="1" applyAlignment="1">
      <alignment horizontal="center" vertical="center" justifyLastLine="1"/>
    </xf>
    <xf numFmtId="0" fontId="4" fillId="0" borderId="42" xfId="17" applyFont="1" applyBorder="1" applyAlignment="1">
      <alignment horizontal="center" vertical="center" justifyLastLine="1"/>
    </xf>
    <xf numFmtId="0" fontId="4" fillId="0" borderId="47" xfId="17" applyFont="1" applyBorder="1" applyAlignment="1">
      <alignment horizontal="center" vertical="center" justifyLastLine="1"/>
    </xf>
    <xf numFmtId="0" fontId="4" fillId="0" borderId="1" xfId="17" applyFont="1" applyFill="1" applyBorder="1" applyAlignment="1">
      <alignment horizontal="center" vertical="center" wrapText="1"/>
    </xf>
    <xf numFmtId="0" fontId="4" fillId="0" borderId="0" xfId="17" applyFont="1" applyFill="1" applyBorder="1" applyAlignment="1">
      <alignment horizontal="center" vertical="center" wrapText="1"/>
    </xf>
    <xf numFmtId="0" fontId="4" fillId="0" borderId="30" xfId="17" applyFont="1" applyFill="1" applyBorder="1" applyAlignment="1">
      <alignment horizontal="center" vertical="center" wrapText="1"/>
    </xf>
    <xf numFmtId="0" fontId="4" fillId="0" borderId="12" xfId="17" applyFont="1" applyFill="1" applyBorder="1" applyAlignment="1">
      <alignment horizontal="center" vertical="center" wrapText="1"/>
    </xf>
    <xf numFmtId="0" fontId="4" fillId="0" borderId="42" xfId="17" applyFont="1" applyFill="1" applyBorder="1" applyAlignment="1">
      <alignment horizontal="center" vertical="center" wrapText="1"/>
    </xf>
    <xf numFmtId="0" fontId="4" fillId="0" borderId="47" xfId="17" applyFont="1" applyFill="1" applyBorder="1" applyAlignment="1">
      <alignment horizontal="center" vertical="center" wrapText="1"/>
    </xf>
    <xf numFmtId="0" fontId="4" fillId="0" borderId="1" xfId="17" applyFont="1" applyFill="1" applyBorder="1" applyAlignment="1">
      <alignment horizontal="center" wrapText="1"/>
    </xf>
    <xf numFmtId="0" fontId="4" fillId="0" borderId="0" xfId="17" applyFont="1" applyFill="1" applyBorder="1" applyAlignment="1">
      <alignment horizontal="center" wrapText="1"/>
    </xf>
    <xf numFmtId="0" fontId="4" fillId="0" borderId="30" xfId="17" applyFont="1" applyFill="1" applyBorder="1" applyAlignment="1">
      <alignment horizontal="center" wrapText="1"/>
    </xf>
    <xf numFmtId="0" fontId="4" fillId="0" borderId="12" xfId="17" applyFont="1" applyFill="1" applyBorder="1" applyAlignment="1">
      <alignment horizontal="center" wrapText="1"/>
    </xf>
    <xf numFmtId="0" fontId="4" fillId="0" borderId="42" xfId="17" applyFont="1" applyFill="1" applyBorder="1" applyAlignment="1">
      <alignment horizontal="center" wrapText="1"/>
    </xf>
    <xf numFmtId="0" fontId="4" fillId="0" borderId="47" xfId="17" applyFont="1" applyFill="1" applyBorder="1" applyAlignment="1">
      <alignment horizontal="center" wrapText="1"/>
    </xf>
    <xf numFmtId="0" fontId="4" fillId="0" borderId="38" xfId="17" applyFont="1" applyBorder="1" applyAlignment="1">
      <alignment horizontal="center" vertical="center"/>
    </xf>
    <xf numFmtId="0" fontId="4" fillId="0" borderId="39" xfId="17" applyFont="1" applyBorder="1" applyAlignment="1">
      <alignment horizontal="center" vertical="center"/>
    </xf>
    <xf numFmtId="0" fontId="4" fillId="0" borderId="43" xfId="17" applyFont="1" applyBorder="1" applyAlignment="1">
      <alignment horizontal="center" vertical="center"/>
    </xf>
    <xf numFmtId="0" fontId="4" fillId="0" borderId="12" xfId="17" applyFont="1" applyBorder="1" applyAlignment="1">
      <alignment horizontal="center" vertical="center"/>
    </xf>
    <xf numFmtId="0" fontId="4" fillId="0" borderId="42" xfId="17" applyFont="1" applyBorder="1" applyAlignment="1">
      <alignment horizontal="center" vertical="center"/>
    </xf>
    <xf numFmtId="0" fontId="4" fillId="0" borderId="47" xfId="17" applyFont="1" applyBorder="1" applyAlignment="1">
      <alignment horizontal="center" vertical="center"/>
    </xf>
    <xf numFmtId="0" fontId="4" fillId="0" borderId="40" xfId="17" applyFont="1" applyBorder="1" applyAlignment="1">
      <alignment horizontal="center" vertical="center"/>
    </xf>
    <xf numFmtId="0" fontId="4" fillId="0" borderId="44" xfId="17" applyFont="1" applyBorder="1" applyAlignment="1">
      <alignment horizontal="center" vertical="center"/>
    </xf>
    <xf numFmtId="0" fontId="4" fillId="0" borderId="5" xfId="16" applyFont="1" applyBorder="1" applyAlignment="1"/>
    <xf numFmtId="0" fontId="4" fillId="0" borderId="11" xfId="16" applyFont="1" applyBorder="1" applyAlignment="1"/>
    <xf numFmtId="0" fontId="4" fillId="0" borderId="27" xfId="16" applyFont="1" applyBorder="1" applyAlignment="1"/>
    <xf numFmtId="0" fontId="7" fillId="0" borderId="11" xfId="17" applyFont="1" applyBorder="1" applyAlignment="1">
      <alignment horizontal="right"/>
    </xf>
    <xf numFmtId="0" fontId="4" fillId="0" borderId="16" xfId="17" applyFont="1" applyBorder="1" applyAlignment="1">
      <alignment horizontal="center" vertical="center" justifyLastLine="1"/>
    </xf>
    <xf numFmtId="0" fontId="4" fillId="0" borderId="29" xfId="17" applyFont="1" applyBorder="1" applyAlignment="1">
      <alignment horizontal="center" vertical="center" justifyLastLine="1"/>
    </xf>
    <xf numFmtId="0" fontId="4" fillId="0" borderId="35" xfId="17" applyFont="1" applyBorder="1" applyAlignment="1">
      <alignment horizontal="center" vertical="center" justifyLastLine="1"/>
    </xf>
    <xf numFmtId="0" fontId="4" fillId="0" borderId="3" xfId="17" applyFont="1" applyFill="1" applyBorder="1" applyAlignment="1">
      <alignment horizontal="center"/>
    </xf>
    <xf numFmtId="0" fontId="4" fillId="0" borderId="33" xfId="17" applyFont="1" applyFill="1" applyBorder="1" applyAlignment="1">
      <alignment horizontal="center"/>
    </xf>
    <xf numFmtId="0" fontId="4" fillId="0" borderId="48" xfId="17" applyFont="1" applyFill="1" applyBorder="1" applyAlignment="1">
      <alignment horizontal="center"/>
    </xf>
    <xf numFmtId="0" fontId="4" fillId="0" borderId="35" xfId="17" applyFont="1" applyFill="1" applyBorder="1" applyAlignment="1">
      <alignment horizontal="center" vertical="center" wrapText="1"/>
    </xf>
    <xf numFmtId="0" fontId="4" fillId="0" borderId="16" xfId="17" applyFont="1" applyFill="1" applyBorder="1" applyAlignment="1">
      <alignment horizontal="center" vertical="center"/>
    </xf>
    <xf numFmtId="0" fontId="4" fillId="0" borderId="29" xfId="17" applyFont="1" applyFill="1" applyBorder="1" applyAlignment="1">
      <alignment horizontal="center" vertical="center"/>
    </xf>
    <xf numFmtId="0" fontId="4" fillId="0" borderId="1" xfId="17" applyFont="1" applyFill="1" applyBorder="1" applyAlignment="1">
      <alignment horizontal="center" vertical="center"/>
    </xf>
    <xf numFmtId="0" fontId="4" fillId="0" borderId="0" xfId="17" applyFont="1" applyFill="1" applyBorder="1" applyAlignment="1">
      <alignment horizontal="center" vertical="center"/>
    </xf>
    <xf numFmtId="0" fontId="4" fillId="0" borderId="30" xfId="17" applyFont="1" applyFill="1" applyBorder="1" applyAlignment="1">
      <alignment horizontal="center" vertical="center"/>
    </xf>
    <xf numFmtId="0" fontId="4" fillId="0" borderId="12" xfId="17" applyFont="1" applyFill="1" applyBorder="1" applyAlignment="1">
      <alignment horizontal="center" vertical="center"/>
    </xf>
    <xf numFmtId="0" fontId="4" fillId="0" borderId="42" xfId="17" applyFont="1" applyFill="1" applyBorder="1" applyAlignment="1">
      <alignment horizontal="center" vertical="center"/>
    </xf>
    <xf numFmtId="0" fontId="4" fillId="0" borderId="47" xfId="17" applyFont="1" applyFill="1" applyBorder="1" applyAlignment="1">
      <alignment horizontal="center" vertical="center"/>
    </xf>
    <xf numFmtId="0" fontId="4" fillId="0" borderId="35"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29"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0" xfId="17" applyFont="1" applyBorder="1" applyAlignment="1">
      <alignment horizontal="center" vertical="center" wrapText="1"/>
    </xf>
    <xf numFmtId="0" fontId="4" fillId="0" borderId="30" xfId="17" applyFont="1" applyBorder="1" applyAlignment="1">
      <alignment horizontal="center" vertical="center" wrapText="1"/>
    </xf>
    <xf numFmtId="0" fontId="4" fillId="0" borderId="12" xfId="17" applyFont="1" applyBorder="1" applyAlignment="1">
      <alignment horizontal="center" vertical="center" wrapText="1"/>
    </xf>
    <xf numFmtId="0" fontId="4" fillId="0" borderId="42" xfId="17" applyFont="1" applyBorder="1" applyAlignment="1">
      <alignment horizontal="center" vertical="center" wrapText="1"/>
    </xf>
    <xf numFmtId="0" fontId="4" fillId="0" borderId="47" xfId="17" applyFont="1" applyBorder="1" applyAlignment="1">
      <alignment horizontal="center" vertical="center" wrapText="1"/>
    </xf>
    <xf numFmtId="0" fontId="4" fillId="0" borderId="0" xfId="17" applyFont="1" applyBorder="1" applyAlignment="1">
      <alignment horizontal="right"/>
    </xf>
    <xf numFmtId="0" fontId="4" fillId="0" borderId="30" xfId="17" applyFont="1" applyBorder="1" applyAlignment="1">
      <alignment horizontal="right"/>
    </xf>
    <xf numFmtId="188" fontId="4" fillId="0" borderId="1" xfId="17" applyNumberFormat="1" applyFont="1" applyBorder="1"/>
    <xf numFmtId="188" fontId="4" fillId="0" borderId="0" xfId="17" applyNumberFormat="1" applyFont="1" applyBorder="1"/>
    <xf numFmtId="188" fontId="4" fillId="0" borderId="30" xfId="17" applyNumberFormat="1" applyFont="1" applyBorder="1"/>
    <xf numFmtId="188" fontId="5" fillId="0" borderId="1" xfId="14" applyNumberFormat="1" applyFont="1" applyBorder="1"/>
    <xf numFmtId="188" fontId="5" fillId="0" borderId="0" xfId="14" applyNumberFormat="1" applyFont="1" applyBorder="1"/>
    <xf numFmtId="188" fontId="5" fillId="0" borderId="30" xfId="14" applyNumberFormat="1" applyFont="1" applyBorder="1"/>
    <xf numFmtId="188" fontId="5" fillId="0" borderId="15" xfId="14" applyNumberFormat="1" applyFont="1" applyBorder="1"/>
    <xf numFmtId="188" fontId="5" fillId="0" borderId="1" xfId="14" applyNumberFormat="1" applyFont="1" applyBorder="1" applyAlignment="1"/>
    <xf numFmtId="188" fontId="5" fillId="0" borderId="0" xfId="14" applyNumberFormat="1" applyFont="1" applyBorder="1" applyAlignment="1"/>
    <xf numFmtId="188" fontId="5" fillId="0" borderId="30" xfId="14" applyNumberFormat="1" applyFont="1" applyBorder="1" applyAlignment="1"/>
    <xf numFmtId="188" fontId="4" fillId="0" borderId="15" xfId="17" applyNumberFormat="1" applyFont="1" applyBorder="1"/>
    <xf numFmtId="0" fontId="4" fillId="0" borderId="50" xfId="17" applyFont="1" applyBorder="1" applyAlignment="1">
      <alignment horizontal="right"/>
    </xf>
    <xf numFmtId="188" fontId="4" fillId="0" borderId="1" xfId="17" applyNumberFormat="1" applyFont="1" applyFill="1" applyBorder="1"/>
    <xf numFmtId="188" fontId="4" fillId="0" borderId="0" xfId="17" applyNumberFormat="1" applyFont="1" applyFill="1" applyBorder="1"/>
    <xf numFmtId="188" fontId="4" fillId="0" borderId="30" xfId="17" applyNumberFormat="1" applyFont="1" applyFill="1" applyBorder="1"/>
    <xf numFmtId="188" fontId="4" fillId="0" borderId="15" xfId="17" applyNumberFormat="1" applyFont="1" applyFill="1" applyBorder="1"/>
    <xf numFmtId="0" fontId="4" fillId="0" borderId="0" xfId="17" applyFont="1" applyBorder="1" applyAlignment="1">
      <alignment horizontal="left"/>
    </xf>
    <xf numFmtId="0" fontId="4" fillId="0" borderId="30" xfId="17" applyFont="1" applyBorder="1" applyAlignment="1">
      <alignment horizontal="left"/>
    </xf>
    <xf numFmtId="188" fontId="4" fillId="0" borderId="1" xfId="17" applyNumberFormat="1" applyFont="1" applyFill="1" applyBorder="1" applyAlignment="1">
      <alignment horizontal="right"/>
    </xf>
    <xf numFmtId="188" fontId="4" fillId="0" borderId="0" xfId="17" applyNumberFormat="1" applyFont="1" applyFill="1" applyBorder="1" applyAlignment="1">
      <alignment horizontal="right"/>
    </xf>
    <xf numFmtId="188" fontId="4" fillId="0" borderId="30" xfId="17" applyNumberFormat="1" applyFont="1" applyFill="1" applyBorder="1" applyAlignment="1">
      <alignment horizontal="right"/>
    </xf>
    <xf numFmtId="188" fontId="4" fillId="0" borderId="5" xfId="17" applyNumberFormat="1" applyFont="1" applyFill="1" applyBorder="1"/>
    <xf numFmtId="188" fontId="4" fillId="0" borderId="11" xfId="17" applyNumberFormat="1" applyFont="1" applyFill="1" applyBorder="1"/>
    <xf numFmtId="188" fontId="4" fillId="0" borderId="27" xfId="17" applyNumberFormat="1" applyFont="1" applyFill="1" applyBorder="1"/>
    <xf numFmtId="188" fontId="4" fillId="0" borderId="28" xfId="17" applyNumberFormat="1" applyFont="1" applyFill="1" applyBorder="1"/>
    <xf numFmtId="0" fontId="4" fillId="0" borderId="11" xfId="17" applyFont="1" applyBorder="1" applyAlignment="1">
      <alignment horizontal="left"/>
    </xf>
    <xf numFmtId="0" fontId="4" fillId="0" borderId="27" xfId="17" applyFont="1" applyBorder="1" applyAlignment="1">
      <alignment horizontal="left"/>
    </xf>
    <xf numFmtId="188" fontId="4" fillId="0" borderId="38" xfId="17" applyNumberFormat="1" applyFont="1" applyBorder="1"/>
    <xf numFmtId="188" fontId="4" fillId="0" borderId="39" xfId="17" applyNumberFormat="1" applyFont="1" applyBorder="1"/>
    <xf numFmtId="188" fontId="4" fillId="0" borderId="43" xfId="17" applyNumberFormat="1" applyFont="1" applyBorder="1"/>
    <xf numFmtId="188" fontId="4" fillId="0" borderId="38" xfId="17" applyNumberFormat="1" applyFont="1" applyFill="1" applyBorder="1"/>
    <xf numFmtId="188" fontId="4" fillId="0" borderId="39" xfId="17" applyNumberFormat="1" applyFont="1" applyFill="1" applyBorder="1"/>
    <xf numFmtId="188" fontId="4" fillId="0" borderId="43" xfId="17" applyNumberFormat="1" applyFont="1" applyFill="1" applyBorder="1"/>
    <xf numFmtId="0" fontId="4" fillId="0" borderId="39" xfId="17" applyFont="1" applyBorder="1" applyAlignment="1">
      <alignment horizontal="right"/>
    </xf>
    <xf numFmtId="0" fontId="4" fillId="0" borderId="43" xfId="17" applyFont="1" applyBorder="1" applyAlignment="1">
      <alignment horizontal="right"/>
    </xf>
    <xf numFmtId="0" fontId="4" fillId="0" borderId="26" xfId="15" applyFont="1" applyBorder="1" applyAlignment="1">
      <alignment horizontal="left" vertical="center"/>
    </xf>
    <xf numFmtId="0" fontId="4" fillId="0" borderId="11" xfId="15" applyFont="1" applyBorder="1" applyAlignment="1">
      <alignment horizontal="left" vertical="center"/>
    </xf>
    <xf numFmtId="0" fontId="6" fillId="0" borderId="0" xfId="0" applyFont="1" applyAlignment="1">
      <alignment horizontal="left" vertical="center"/>
    </xf>
    <xf numFmtId="0" fontId="4" fillId="0" borderId="67" xfId="0" applyFont="1" applyBorder="1" applyAlignment="1">
      <alignment vertical="center" shrinkToFit="1"/>
    </xf>
    <xf numFmtId="0" fontId="4" fillId="0" borderId="39" xfId="0" applyFont="1" applyBorder="1" applyAlignment="1">
      <alignment vertical="center" shrinkToFit="1"/>
    </xf>
    <xf numFmtId="0" fontId="4" fillId="0" borderId="43" xfId="0" applyFont="1" applyBorder="1" applyAlignment="1">
      <alignment vertical="center" shrinkToFit="1"/>
    </xf>
    <xf numFmtId="188" fontId="4" fillId="0" borderId="38" xfId="0" applyNumberFormat="1" applyFont="1" applyBorder="1" applyAlignment="1">
      <alignment vertical="center"/>
    </xf>
    <xf numFmtId="188" fontId="4" fillId="0" borderId="43" xfId="0" applyNumberFormat="1" applyFont="1" applyBorder="1" applyAlignment="1">
      <alignment vertical="center"/>
    </xf>
    <xf numFmtId="188" fontId="4" fillId="0" borderId="38" xfId="0" applyNumberFormat="1" applyFont="1" applyBorder="1" applyAlignment="1">
      <alignment vertical="center" shrinkToFit="1"/>
    </xf>
    <xf numFmtId="188" fontId="4" fillId="0" borderId="43" xfId="0" applyNumberFormat="1" applyFont="1" applyBorder="1" applyAlignment="1">
      <alignment vertical="center" shrinkToFit="1"/>
    </xf>
    <xf numFmtId="188" fontId="4" fillId="0" borderId="40" xfId="0" applyNumberFormat="1" applyFont="1" applyBorder="1" applyAlignment="1">
      <alignment vertical="center" shrinkToFit="1"/>
    </xf>
    <xf numFmtId="0" fontId="4" fillId="0" borderId="3" xfId="0" applyFont="1" applyBorder="1" applyAlignment="1">
      <alignment horizontal="center" vertical="center" wrapText="1" justifyLastLine="1"/>
    </xf>
    <xf numFmtId="0" fontId="4" fillId="0" borderId="48" xfId="0" applyFont="1" applyBorder="1" applyAlignment="1">
      <alignment horizontal="center" vertical="center" wrapText="1" justifyLastLine="1"/>
    </xf>
    <xf numFmtId="0" fontId="4" fillId="0" borderId="35" xfId="0" applyFont="1" applyBorder="1" applyAlignment="1">
      <alignment horizontal="center" vertical="center" shrinkToFit="1"/>
    </xf>
    <xf numFmtId="0" fontId="4" fillId="0" borderId="3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44" xfId="0" applyFont="1" applyBorder="1" applyAlignment="1">
      <alignment horizontal="center" vertical="center" shrinkToFit="1"/>
    </xf>
    <xf numFmtId="0" fontId="4" fillId="0" borderId="16" xfId="0" applyFont="1" applyBorder="1" applyAlignment="1">
      <alignment horizontal="center" vertical="center" wrapText="1" shrinkToFit="1"/>
    </xf>
    <xf numFmtId="0" fontId="4" fillId="0" borderId="29" xfId="0" applyFont="1" applyBorder="1" applyAlignment="1">
      <alignment horizontal="center" vertical="center" wrapText="1" shrinkToFit="1"/>
    </xf>
    <xf numFmtId="0" fontId="4" fillId="0" borderId="42" xfId="0" applyFont="1" applyBorder="1" applyAlignment="1">
      <alignment horizontal="center" vertical="center" wrapText="1" shrinkToFit="1"/>
    </xf>
    <xf numFmtId="0" fontId="4" fillId="0" borderId="47" xfId="0" applyFont="1" applyBorder="1" applyAlignment="1">
      <alignment horizontal="center" vertical="center" wrapText="1" shrinkToFit="1"/>
    </xf>
    <xf numFmtId="0" fontId="4" fillId="0" borderId="53" xfId="0" applyFont="1" applyBorder="1" applyAlignment="1">
      <alignment horizontal="center" vertical="distributed"/>
    </xf>
    <xf numFmtId="0" fontId="4" fillId="0" borderId="29" xfId="0" applyFont="1" applyBorder="1" applyAlignment="1">
      <alignment horizontal="center" vertical="distributed"/>
    </xf>
    <xf numFmtId="0" fontId="4" fillId="0" borderId="50" xfId="0" applyFont="1" applyBorder="1" applyAlignment="1">
      <alignment horizontal="center" vertical="distributed"/>
    </xf>
    <xf numFmtId="0" fontId="4" fillId="0" borderId="30" xfId="0" applyFont="1" applyBorder="1" applyAlignment="1">
      <alignment horizontal="center" vertical="distributed"/>
    </xf>
    <xf numFmtId="0" fontId="4" fillId="0" borderId="54" xfId="0" applyFont="1" applyBorder="1" applyAlignment="1">
      <alignment horizontal="center" vertical="distributed"/>
    </xf>
    <xf numFmtId="0" fontId="4" fillId="0" borderId="47" xfId="0" applyFont="1" applyBorder="1" applyAlignment="1">
      <alignment horizontal="center" vertical="distributed"/>
    </xf>
    <xf numFmtId="0" fontId="4" fillId="0" borderId="67" xfId="0" applyFont="1" applyBorder="1" applyAlignment="1">
      <alignment horizontal="center" vertical="center"/>
    </xf>
    <xf numFmtId="0" fontId="4" fillId="0" borderId="50" xfId="0" applyFont="1" applyBorder="1" applyAlignment="1">
      <alignment vertical="center" shrinkToFit="1"/>
    </xf>
    <xf numFmtId="0" fontId="4" fillId="0" borderId="0" xfId="0" applyFont="1" applyBorder="1" applyAlignment="1">
      <alignment vertical="center" shrinkToFit="1"/>
    </xf>
    <xf numFmtId="0" fontId="4" fillId="0" borderId="30" xfId="0" applyFont="1" applyBorder="1" applyAlignment="1">
      <alignment vertical="center" shrinkToFit="1"/>
    </xf>
    <xf numFmtId="188" fontId="4" fillId="0" borderId="1" xfId="0" applyNumberFormat="1" applyFont="1" applyBorder="1" applyAlignment="1">
      <alignment horizontal="right" vertical="center" shrinkToFit="1"/>
    </xf>
    <xf numFmtId="188" fontId="4" fillId="0" borderId="30" xfId="0" applyNumberFormat="1" applyFont="1" applyBorder="1" applyAlignment="1">
      <alignment horizontal="right" vertical="center" shrinkToFit="1"/>
    </xf>
    <xf numFmtId="0" fontId="4" fillId="0" borderId="26" xfId="0" applyFont="1" applyBorder="1" applyAlignment="1">
      <alignment vertical="center" shrinkToFit="1"/>
    </xf>
    <xf numFmtId="0" fontId="4" fillId="0" borderId="11" xfId="0" applyFont="1" applyBorder="1" applyAlignment="1">
      <alignment vertical="center" shrinkToFit="1"/>
    </xf>
    <xf numFmtId="0" fontId="4" fillId="0" borderId="27" xfId="0" applyFont="1" applyBorder="1" applyAlignment="1">
      <alignment vertical="center" shrinkToFit="1"/>
    </xf>
    <xf numFmtId="188" fontId="4" fillId="0" borderId="5" xfId="0" applyNumberFormat="1" applyFont="1" applyBorder="1" applyAlignment="1">
      <alignment horizontal="right" vertical="center" shrinkToFit="1"/>
    </xf>
    <xf numFmtId="188" fontId="4" fillId="0" borderId="27" xfId="0" applyNumberFormat="1" applyFont="1" applyBorder="1" applyAlignment="1">
      <alignment horizontal="right" vertical="center" shrinkToFit="1"/>
    </xf>
    <xf numFmtId="0" fontId="4" fillId="0" borderId="39" xfId="0" applyFont="1" applyBorder="1" applyAlignment="1"/>
    <xf numFmtId="0" fontId="4" fillId="0" borderId="43" xfId="0" applyFont="1" applyBorder="1" applyAlignment="1"/>
    <xf numFmtId="0" fontId="4" fillId="0" borderId="0" xfId="0" applyFont="1" applyBorder="1" applyAlignment="1">
      <alignment vertical="center" textRotation="255"/>
    </xf>
    <xf numFmtId="0" fontId="4" fillId="0" borderId="30" xfId="0" applyFont="1" applyBorder="1" applyAlignment="1">
      <alignment vertical="center" textRotation="255"/>
    </xf>
    <xf numFmtId="0" fontId="4" fillId="0" borderId="0" xfId="0" applyFont="1" applyBorder="1" applyAlignment="1"/>
    <xf numFmtId="0" fontId="4" fillId="0" borderId="30" xfId="0" applyFont="1" applyBorder="1" applyAlignment="1"/>
    <xf numFmtId="0" fontId="6" fillId="0" borderId="0" xfId="0" applyFont="1" applyAlignment="1">
      <alignment horizontal="left"/>
    </xf>
    <xf numFmtId="0" fontId="4" fillId="0" borderId="16" xfId="0" applyFont="1" applyBorder="1" applyAlignment="1">
      <alignment horizontal="center" vertical="distributed" justifyLastLine="1"/>
    </xf>
    <xf numFmtId="0" fontId="4" fillId="0" borderId="29" xfId="0" applyFont="1" applyBorder="1" applyAlignment="1">
      <alignment horizontal="center" vertical="distributed" justifyLastLine="1"/>
    </xf>
    <xf numFmtId="0" fontId="4" fillId="0" borderId="0" xfId="0" applyFont="1" applyBorder="1" applyAlignment="1">
      <alignment horizontal="center" vertical="distributed" justifyLastLine="1"/>
    </xf>
    <xf numFmtId="0" fontId="4" fillId="0" borderId="30" xfId="0" applyFont="1" applyBorder="1" applyAlignment="1">
      <alignment horizontal="center" vertical="distributed" justifyLastLine="1"/>
    </xf>
    <xf numFmtId="0" fontId="4" fillId="0" borderId="42" xfId="0" applyFont="1" applyBorder="1" applyAlignment="1">
      <alignment horizontal="center" vertical="distributed" justifyLastLine="1"/>
    </xf>
    <xf numFmtId="0" fontId="4" fillId="0" borderId="47" xfId="0" applyFont="1" applyBorder="1" applyAlignment="1">
      <alignment horizontal="center" vertical="distributed" justifyLastLine="1"/>
    </xf>
    <xf numFmtId="0" fontId="4" fillId="0" borderId="31"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8" xfId="0" applyFont="1" applyBorder="1" applyAlignment="1">
      <alignment horizontal="distributed" vertical="center" justifyLastLine="1"/>
    </xf>
    <xf numFmtId="0" fontId="4" fillId="0" borderId="39" xfId="0" applyFont="1" applyBorder="1" applyAlignment="1">
      <alignment horizontal="distributed" vertical="center" justifyLastLine="1"/>
    </xf>
    <xf numFmtId="0" fontId="4" fillId="0" borderId="43" xfId="0" applyFont="1" applyBorder="1" applyAlignment="1">
      <alignment horizontal="distributed" vertical="center" justifyLastLine="1"/>
    </xf>
    <xf numFmtId="0" fontId="4" fillId="0" borderId="12" xfId="0" applyFont="1" applyBorder="1" applyAlignment="1">
      <alignment horizontal="distributed" vertical="center" justifyLastLine="1"/>
    </xf>
    <xf numFmtId="0" fontId="4" fillId="0" borderId="42" xfId="0" applyFont="1" applyBorder="1" applyAlignment="1">
      <alignment horizontal="distributed" vertical="center" justifyLastLine="1"/>
    </xf>
    <xf numFmtId="0" fontId="4" fillId="0" borderId="47" xfId="0" applyFont="1" applyBorder="1" applyAlignment="1">
      <alignment horizontal="distributed" vertical="center" justifyLastLine="1"/>
    </xf>
    <xf numFmtId="0" fontId="4" fillId="0" borderId="46" xfId="0" applyFont="1" applyBorder="1" applyAlignment="1">
      <alignment horizontal="right"/>
    </xf>
    <xf numFmtId="0" fontId="4" fillId="0" borderId="45" xfId="0" applyFont="1" applyBorder="1" applyAlignment="1">
      <alignment horizontal="right"/>
    </xf>
    <xf numFmtId="0" fontId="4" fillId="0" borderId="25" xfId="0" applyFont="1" applyBorder="1" applyAlignment="1">
      <alignment horizontal="right"/>
    </xf>
    <xf numFmtId="0" fontId="4" fillId="0" borderId="45" xfId="0" applyFont="1" applyBorder="1" applyAlignment="1">
      <alignment horizontal="center"/>
    </xf>
    <xf numFmtId="0" fontId="4" fillId="0" borderId="25" xfId="0" applyFont="1" applyBorder="1" applyAlignment="1">
      <alignment horizontal="center"/>
    </xf>
    <xf numFmtId="0" fontId="4" fillId="0" borderId="46" xfId="0" applyFont="1" applyBorder="1" applyAlignment="1">
      <alignment horizontal="center"/>
    </xf>
    <xf numFmtId="0" fontId="4" fillId="0" borderId="0" xfId="0" applyFont="1" applyBorder="1" applyAlignment="1">
      <alignment shrinkToFit="1"/>
    </xf>
    <xf numFmtId="0" fontId="4" fillId="0" borderId="30" xfId="0" applyFont="1" applyBorder="1" applyAlignment="1">
      <alignment shrinkToFit="1"/>
    </xf>
    <xf numFmtId="0" fontId="4" fillId="0" borderId="0" xfId="0" applyFont="1" applyBorder="1"/>
    <xf numFmtId="0" fontId="4" fillId="0" borderId="30" xfId="0" applyFont="1" applyBorder="1"/>
    <xf numFmtId="0" fontId="4" fillId="0" borderId="0" xfId="0" applyFont="1" applyBorder="1" applyAlignment="1">
      <alignment horizontal="left"/>
    </xf>
    <xf numFmtId="0" fontId="4" fillId="0" borderId="15" xfId="0" applyFont="1" applyBorder="1" applyAlignment="1">
      <alignment horizontal="left"/>
    </xf>
    <xf numFmtId="0" fontId="4" fillId="0" borderId="26" xfId="0" applyFont="1" applyBorder="1" applyAlignment="1">
      <alignment vertical="center" textRotation="255"/>
    </xf>
    <xf numFmtId="0" fontId="4" fillId="0" borderId="11" xfId="0" applyFont="1" applyBorder="1" applyAlignment="1">
      <alignment vertical="center" textRotation="255"/>
    </xf>
    <xf numFmtId="0" fontId="4" fillId="0" borderId="27" xfId="0" applyFont="1" applyBorder="1" applyAlignment="1">
      <alignment vertical="center" textRotation="255"/>
    </xf>
    <xf numFmtId="0" fontId="4" fillId="0" borderId="12" xfId="0" applyFont="1" applyBorder="1" applyAlignment="1">
      <alignment horizontal="center" vertical="center"/>
    </xf>
    <xf numFmtId="0" fontId="4" fillId="0" borderId="42" xfId="0" applyFont="1" applyBorder="1" applyAlignment="1">
      <alignment horizontal="center" vertical="center"/>
    </xf>
    <xf numFmtId="0" fontId="4" fillId="0" borderId="44" xfId="0" applyFont="1" applyBorder="1" applyAlignment="1">
      <alignment horizontal="center" vertical="center"/>
    </xf>
    <xf numFmtId="0" fontId="4" fillId="0" borderId="0" xfId="0" applyFont="1" applyBorder="1" applyAlignment="1">
      <alignment horizontal="left" shrinkToFit="1"/>
    </xf>
    <xf numFmtId="0" fontId="4" fillId="0" borderId="15" xfId="0" applyFont="1" applyBorder="1" applyAlignment="1">
      <alignment horizontal="left" shrinkToFit="1"/>
    </xf>
    <xf numFmtId="0" fontId="4" fillId="0" borderId="0" xfId="0" applyFont="1" applyBorder="1" applyAlignment="1">
      <alignment horizontal="left" vertical="top"/>
    </xf>
    <xf numFmtId="0" fontId="4" fillId="0" borderId="15" xfId="0" applyFont="1" applyBorder="1" applyAlignment="1">
      <alignment horizontal="left" vertical="top"/>
    </xf>
    <xf numFmtId="0" fontId="4" fillId="0" borderId="15" xfId="0" applyFont="1" applyBorder="1"/>
    <xf numFmtId="0" fontId="4" fillId="0" borderId="27" xfId="0" applyFont="1" applyBorder="1"/>
    <xf numFmtId="0" fontId="4" fillId="0" borderId="28" xfId="0" applyFont="1" applyBorder="1"/>
    <xf numFmtId="0" fontId="28" fillId="0" borderId="0" xfId="0" applyFont="1" applyBorder="1" applyAlignment="1">
      <alignment horizontal="left" vertical="center"/>
    </xf>
    <xf numFmtId="0" fontId="4" fillId="0" borderId="0" xfId="0" applyFont="1" applyAlignment="1"/>
    <xf numFmtId="0" fontId="4" fillId="0" borderId="0" xfId="0" applyFont="1" applyBorder="1" applyAlignment="1">
      <alignment vertical="center"/>
    </xf>
    <xf numFmtId="0" fontId="4" fillId="0" borderId="26" xfId="0" applyFont="1" applyBorder="1" applyAlignment="1"/>
    <xf numFmtId="0" fontId="4" fillId="0" borderId="11" xfId="0" applyFont="1" applyBorder="1" applyAlignment="1"/>
    <xf numFmtId="0" fontId="4" fillId="0" borderId="27" xfId="0" applyFont="1" applyBorder="1" applyAlignment="1"/>
    <xf numFmtId="0" fontId="4" fillId="0" borderId="30" xfId="0" applyFont="1" applyBorder="1" applyAlignment="1">
      <alignment vertical="center"/>
    </xf>
    <xf numFmtId="0" fontId="4" fillId="0" borderId="15" xfId="0" applyFont="1" applyBorder="1" applyAlignment="1">
      <alignment vertical="center"/>
    </xf>
    <xf numFmtId="0" fontId="4" fillId="0" borderId="15" xfId="0" applyFont="1" applyBorder="1" applyAlignment="1">
      <alignment shrinkToFit="1"/>
    </xf>
    <xf numFmtId="0" fontId="4" fillId="0" borderId="5" xfId="0" applyFont="1" applyBorder="1"/>
    <xf numFmtId="0" fontId="4" fillId="0" borderId="11" xfId="0" applyFont="1" applyBorder="1"/>
    <xf numFmtId="0" fontId="28" fillId="0" borderId="0" xfId="0" applyFont="1" applyAlignment="1">
      <alignment horizontal="left"/>
    </xf>
    <xf numFmtId="0" fontId="4" fillId="0" borderId="1" xfId="0" applyFont="1" applyBorder="1"/>
    <xf numFmtId="0" fontId="4" fillId="0" borderId="1" xfId="0" applyFont="1" applyBorder="1" applyAlignment="1">
      <alignment vertical="center"/>
    </xf>
    <xf numFmtId="0" fontId="4" fillId="0" borderId="38" xfId="0" applyFont="1" applyBorder="1"/>
    <xf numFmtId="0" fontId="4" fillId="0" borderId="39" xfId="0" applyFont="1" applyBorder="1"/>
    <xf numFmtId="0" fontId="4" fillId="0" borderId="40" xfId="0" applyFont="1" applyBorder="1"/>
    <xf numFmtId="0" fontId="4" fillId="0" borderId="26" xfId="0" applyFont="1" applyBorder="1" applyAlignment="1">
      <alignment horizontal="center" vertical="center"/>
    </xf>
    <xf numFmtId="0" fontId="4" fillId="0" borderId="2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29" xfId="0" applyFont="1" applyBorder="1" applyAlignment="1">
      <alignment horizontal="center" vertical="center" shrinkToFit="1"/>
    </xf>
    <xf numFmtId="0" fontId="4" fillId="0" borderId="47" xfId="0" applyFont="1" applyBorder="1" applyAlignment="1">
      <alignment horizontal="center" vertical="center" shrinkToFit="1"/>
    </xf>
    <xf numFmtId="0" fontId="4" fillId="0" borderId="35" xfId="0" applyFont="1" applyBorder="1" applyAlignment="1">
      <alignment horizontal="center" vertical="center" wrapText="1" shrinkToFit="1"/>
    </xf>
    <xf numFmtId="0" fontId="4" fillId="0" borderId="12" xfId="0" applyFont="1" applyBorder="1" applyAlignment="1">
      <alignment horizontal="center" vertical="center" wrapText="1" shrinkToFit="1"/>
    </xf>
    <xf numFmtId="0" fontId="4" fillId="0" borderId="35" xfId="0" applyFont="1" applyBorder="1" applyAlignment="1">
      <alignment horizontal="center" wrapText="1"/>
    </xf>
    <xf numFmtId="0" fontId="4" fillId="0" borderId="29" xfId="0" applyFont="1" applyBorder="1" applyAlignment="1">
      <alignment horizontal="center" wrapText="1"/>
    </xf>
    <xf numFmtId="0" fontId="4" fillId="0" borderId="12" xfId="0" applyFont="1" applyBorder="1" applyAlignment="1">
      <alignment horizontal="center" wrapText="1"/>
    </xf>
    <xf numFmtId="0" fontId="4" fillId="0" borderId="47" xfId="0" applyFont="1" applyBorder="1" applyAlignment="1">
      <alignment horizontal="center" wrapText="1"/>
    </xf>
    <xf numFmtId="0" fontId="4" fillId="0" borderId="37"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35" xfId="0" applyFont="1" applyBorder="1" applyAlignment="1">
      <alignment horizontal="center" vertical="center" justifyLastLine="1" shrinkToFit="1"/>
    </xf>
    <xf numFmtId="0" fontId="4" fillId="0" borderId="29" xfId="0" applyFont="1" applyBorder="1" applyAlignment="1">
      <alignment horizontal="center" vertical="center" justifyLastLine="1" shrinkToFit="1"/>
    </xf>
    <xf numFmtId="0" fontId="4" fillId="0" borderId="12" xfId="0" applyFont="1" applyBorder="1" applyAlignment="1">
      <alignment horizontal="center" vertical="center" justifyLastLine="1" shrinkToFit="1"/>
    </xf>
    <xf numFmtId="0" fontId="4" fillId="0" borderId="47" xfId="0" applyFont="1" applyBorder="1" applyAlignment="1">
      <alignment horizontal="center" vertical="center" justifyLastLine="1" shrinkToFit="1"/>
    </xf>
    <xf numFmtId="0" fontId="4" fillId="0" borderId="47" xfId="0" applyFont="1" applyBorder="1" applyAlignment="1">
      <alignment horizontal="center" vertical="center"/>
    </xf>
    <xf numFmtId="181" fontId="4" fillId="0" borderId="1" xfId="0" applyNumberFormat="1" applyFont="1" applyBorder="1" applyAlignment="1">
      <alignment vertical="center"/>
    </xf>
    <xf numFmtId="181" fontId="4" fillId="0" borderId="15" xfId="0" applyNumberFormat="1" applyFont="1" applyBorder="1" applyAlignment="1">
      <alignment vertical="center"/>
    </xf>
    <xf numFmtId="0" fontId="4" fillId="0" borderId="0" xfId="0" applyFont="1" applyBorder="1" applyAlignment="1">
      <alignment horizontal="right"/>
    </xf>
    <xf numFmtId="181" fontId="4" fillId="0" borderId="0" xfId="0" applyNumberFormat="1" applyFont="1" applyBorder="1" applyAlignment="1">
      <alignment vertical="center"/>
    </xf>
    <xf numFmtId="181" fontId="4" fillId="0" borderId="30" xfId="0" applyNumberFormat="1" applyFont="1" applyBorder="1" applyAlignment="1">
      <alignment vertical="center"/>
    </xf>
    <xf numFmtId="0" fontId="4" fillId="0" borderId="1" xfId="0" applyFont="1" applyBorder="1" applyAlignment="1">
      <alignment horizontal="center" vertical="center" justifyLastLine="1"/>
    </xf>
    <xf numFmtId="0" fontId="4" fillId="0" borderId="0" xfId="0" applyFont="1" applyBorder="1" applyAlignment="1">
      <alignment horizontal="right" vertical="center" wrapText="1" justifyLastLine="1"/>
    </xf>
    <xf numFmtId="0" fontId="4" fillId="0" borderId="30" xfId="0" applyFont="1" applyBorder="1" applyAlignment="1">
      <alignment horizontal="right" vertical="center" wrapText="1" justifyLastLine="1"/>
    </xf>
    <xf numFmtId="0" fontId="4" fillId="0" borderId="3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9" xfId="0" applyFont="1" applyBorder="1" applyAlignment="1">
      <alignment horizontal="center" vertical="center" wrapText="1"/>
    </xf>
    <xf numFmtId="0" fontId="4" fillId="0" borderId="39" xfId="0" applyFont="1" applyBorder="1" applyAlignment="1">
      <alignment horizontal="center" vertical="center" justifyLastLine="1"/>
    </xf>
    <xf numFmtId="0" fontId="7" fillId="0" borderId="0" xfId="0" applyFont="1" applyBorder="1" applyAlignment="1">
      <alignment horizontal="right" vertical="center"/>
    </xf>
    <xf numFmtId="0" fontId="4" fillId="0" borderId="37" xfId="0" applyFont="1" applyBorder="1" applyAlignment="1">
      <alignment horizontal="center" vertical="center" justifyLastLine="1"/>
    </xf>
    <xf numFmtId="0" fontId="4" fillId="0" borderId="15" xfId="0" applyFont="1" applyBorder="1" applyAlignment="1">
      <alignment horizontal="center" vertical="center" justifyLastLine="1"/>
    </xf>
    <xf numFmtId="0" fontId="4" fillId="0" borderId="44" xfId="0" applyFont="1" applyBorder="1" applyAlignment="1">
      <alignment horizontal="center" vertical="center" justifyLastLine="1"/>
    </xf>
    <xf numFmtId="0" fontId="4" fillId="0" borderId="11" xfId="0" applyFont="1" applyBorder="1" applyAlignment="1">
      <alignment horizontal="right" vertical="center" wrapText="1" justifyLastLine="1"/>
    </xf>
    <xf numFmtId="0" fontId="4" fillId="0" borderId="27" xfId="0" applyFont="1" applyBorder="1" applyAlignment="1">
      <alignment horizontal="right" vertical="center" wrapText="1" justifyLastLine="1"/>
    </xf>
    <xf numFmtId="181" fontId="4" fillId="0" borderId="5" xfId="0" applyNumberFormat="1" applyFont="1" applyBorder="1" applyAlignment="1">
      <alignment vertical="center"/>
    </xf>
    <xf numFmtId="181" fontId="4" fillId="0" borderId="27" xfId="0" applyNumberFormat="1" applyFont="1" applyBorder="1" applyAlignment="1">
      <alignment vertical="center"/>
    </xf>
    <xf numFmtId="38" fontId="4" fillId="0" borderId="1" xfId="2" applyFont="1" applyBorder="1"/>
    <xf numFmtId="38" fontId="4" fillId="0" borderId="30" xfId="2" applyFont="1" applyBorder="1"/>
    <xf numFmtId="0" fontId="5" fillId="0" borderId="1" xfId="0" applyFont="1" applyBorder="1"/>
    <xf numFmtId="0" fontId="5" fillId="0" borderId="30" xfId="0" applyFont="1" applyBorder="1"/>
    <xf numFmtId="38" fontId="4" fillId="0" borderId="46" xfId="2" applyFont="1" applyBorder="1" applyAlignment="1">
      <alignment vertical="center"/>
    </xf>
    <xf numFmtId="38" fontId="4" fillId="0" borderId="70" xfId="2" applyFont="1" applyBorder="1" applyAlignment="1">
      <alignment vertical="center"/>
    </xf>
    <xf numFmtId="38" fontId="4" fillId="0" borderId="46" xfId="2" applyFont="1" applyBorder="1" applyAlignment="1">
      <alignment horizontal="right" vertical="center"/>
    </xf>
    <xf numFmtId="38" fontId="4" fillId="0" borderId="25" xfId="2" applyFont="1" applyBorder="1" applyAlignment="1">
      <alignment horizontal="right" vertical="center"/>
    </xf>
    <xf numFmtId="38" fontId="4" fillId="0" borderId="25" xfId="2" applyFont="1" applyBorder="1" applyAlignment="1">
      <alignment vertical="center"/>
    </xf>
    <xf numFmtId="0" fontId="4" fillId="0" borderId="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6" xfId="0" applyFont="1" applyBorder="1" applyAlignment="1">
      <alignment horizontal="right"/>
    </xf>
    <xf numFmtId="38" fontId="4" fillId="0" borderId="60" xfId="2" applyFont="1" applyBorder="1" applyAlignment="1">
      <alignment horizontal="right" vertical="center"/>
    </xf>
    <xf numFmtId="38" fontId="4" fillId="0" borderId="86" xfId="2" applyFont="1" applyBorder="1" applyAlignment="1">
      <alignment horizontal="right" vertical="center"/>
    </xf>
    <xf numFmtId="38" fontId="4" fillId="0" borderId="60" xfId="2" applyFont="1" applyBorder="1" applyAlignment="1">
      <alignment vertical="center"/>
    </xf>
    <xf numFmtId="38" fontId="4" fillId="0" borderId="80" xfId="2" applyFont="1" applyBorder="1" applyAlignment="1">
      <alignment vertical="center"/>
    </xf>
    <xf numFmtId="38" fontId="4" fillId="0" borderId="86" xfId="2" applyFont="1" applyBorder="1" applyAlignment="1">
      <alignment vertical="center"/>
    </xf>
    <xf numFmtId="188" fontId="4" fillId="0" borderId="1" xfId="0" applyNumberFormat="1" applyFont="1" applyBorder="1" applyAlignment="1">
      <alignment horizontal="right"/>
    </xf>
    <xf numFmtId="188" fontId="4" fillId="0" borderId="15" xfId="0" applyNumberFormat="1" applyFont="1" applyBorder="1" applyAlignment="1">
      <alignment horizontal="right"/>
    </xf>
    <xf numFmtId="0" fontId="4" fillId="0" borderId="40" xfId="0" applyFont="1" applyBorder="1" applyAlignment="1">
      <alignment horizontal="center" vertical="center"/>
    </xf>
    <xf numFmtId="188" fontId="4" fillId="0" borderId="30" xfId="0" applyNumberFormat="1" applyFont="1" applyBorder="1" applyAlignment="1">
      <alignment horizontal="right"/>
    </xf>
    <xf numFmtId="188" fontId="4" fillId="0" borderId="38" xfId="0" applyNumberFormat="1" applyFont="1" applyFill="1" applyBorder="1" applyAlignment="1">
      <alignment horizontal="right" vertical="center"/>
    </xf>
    <xf numFmtId="188" fontId="4" fillId="0" borderId="40" xfId="0" applyNumberFormat="1" applyFont="1" applyFill="1" applyBorder="1" applyAlignment="1">
      <alignment horizontal="right" vertical="center"/>
    </xf>
    <xf numFmtId="188" fontId="4" fillId="0" borderId="43" xfId="0" applyNumberFormat="1" applyFont="1" applyFill="1" applyBorder="1" applyAlignment="1">
      <alignment horizontal="right" vertical="center"/>
    </xf>
    <xf numFmtId="38" fontId="4" fillId="0" borderId="38" xfId="2" applyFont="1" applyBorder="1" applyAlignment="1">
      <alignment vertical="center"/>
    </xf>
    <xf numFmtId="38" fontId="4" fillId="0" borderId="43" xfId="2" applyFont="1" applyBorder="1" applyAlignment="1">
      <alignment vertical="center"/>
    </xf>
    <xf numFmtId="0" fontId="7" fillId="0" borderId="0" xfId="0" applyFont="1" applyBorder="1" applyAlignment="1">
      <alignment horizontal="right"/>
    </xf>
    <xf numFmtId="0" fontId="5" fillId="0" borderId="50" xfId="0" applyFont="1" applyBorder="1" applyAlignment="1">
      <alignment horizontal="center" vertical="top" shrinkToFit="1"/>
    </xf>
    <xf numFmtId="0" fontId="5" fillId="0" borderId="0" xfId="0" applyFont="1" applyBorder="1" applyAlignment="1">
      <alignment horizontal="center" vertical="top" shrinkToFit="1"/>
    </xf>
    <xf numFmtId="0" fontId="5" fillId="0" borderId="30" xfId="0" applyFont="1" applyBorder="1" applyAlignment="1">
      <alignment horizontal="center" vertical="top" shrinkToFit="1"/>
    </xf>
    <xf numFmtId="0" fontId="5" fillId="0" borderId="26" xfId="0" applyFont="1" applyBorder="1" applyAlignment="1">
      <alignment horizontal="center" vertical="top" shrinkToFit="1"/>
    </xf>
    <xf numFmtId="0" fontId="5" fillId="0" borderId="11" xfId="0" applyFont="1" applyBorder="1" applyAlignment="1">
      <alignment horizontal="center" vertical="top" shrinkToFit="1"/>
    </xf>
    <xf numFmtId="0" fontId="5" fillId="0" borderId="27" xfId="0" applyFont="1" applyBorder="1" applyAlignment="1">
      <alignment horizontal="center" vertical="top" shrinkToFit="1"/>
    </xf>
    <xf numFmtId="181" fontId="5" fillId="0" borderId="5" xfId="0" applyNumberFormat="1" applyFont="1" applyBorder="1" applyAlignment="1">
      <alignment horizontal="right" vertical="center"/>
    </xf>
    <xf numFmtId="181" fontId="5" fillId="0" borderId="28" xfId="0" applyNumberFormat="1" applyFont="1" applyBorder="1" applyAlignment="1">
      <alignment horizontal="right" vertical="center"/>
    </xf>
    <xf numFmtId="181" fontId="5" fillId="0" borderId="1" xfId="0" applyNumberFormat="1" applyFont="1" applyBorder="1" applyAlignment="1">
      <alignment horizontal="right" vertical="center"/>
    </xf>
    <xf numFmtId="181" fontId="5" fillId="0" borderId="15" xfId="0" applyNumberFormat="1" applyFont="1" applyBorder="1" applyAlignment="1">
      <alignment horizontal="right" vertical="center"/>
    </xf>
    <xf numFmtId="181" fontId="5" fillId="0" borderId="27" xfId="0" applyNumberFormat="1" applyFont="1" applyBorder="1" applyAlignment="1">
      <alignment horizontal="right" vertical="center"/>
    </xf>
    <xf numFmtId="181" fontId="5" fillId="0" borderId="30" xfId="0" applyNumberFormat="1" applyFont="1" applyBorder="1" applyAlignment="1">
      <alignment horizontal="right" vertical="center"/>
    </xf>
    <xf numFmtId="181" fontId="5" fillId="0" borderId="1" xfId="0" applyNumberFormat="1" applyFont="1" applyBorder="1" applyAlignment="1">
      <alignment vertical="top"/>
    </xf>
    <xf numFmtId="181" fontId="5" fillId="0" borderId="30" xfId="0" applyNumberFormat="1" applyFont="1" applyBorder="1" applyAlignment="1">
      <alignment vertical="top"/>
    </xf>
    <xf numFmtId="0" fontId="5" fillId="0" borderId="53" xfId="0" applyFont="1" applyBorder="1" applyAlignment="1">
      <alignment horizontal="center" vertical="center" justifyLastLine="1"/>
    </xf>
    <xf numFmtId="0" fontId="5" fillId="0" borderId="16" xfId="0" applyFont="1" applyBorder="1" applyAlignment="1">
      <alignment horizontal="center" vertical="center" justifyLastLine="1"/>
    </xf>
    <xf numFmtId="0" fontId="5" fillId="0" borderId="29" xfId="0" applyFont="1" applyBorder="1" applyAlignment="1">
      <alignment horizontal="center" vertical="center" justifyLastLine="1"/>
    </xf>
    <xf numFmtId="0" fontId="5" fillId="0" borderId="54" xfId="0" applyFont="1" applyBorder="1" applyAlignment="1">
      <alignment horizontal="center" vertical="center" justifyLastLine="1"/>
    </xf>
    <xf numFmtId="0" fontId="5" fillId="0" borderId="42" xfId="0" applyFont="1" applyBorder="1" applyAlignment="1">
      <alignment horizontal="center" vertical="center" justifyLastLine="1"/>
    </xf>
    <xf numFmtId="0" fontId="5" fillId="0" borderId="47" xfId="0" applyFont="1" applyBorder="1" applyAlignment="1">
      <alignment horizontal="center" vertical="center" justifyLastLine="1"/>
    </xf>
    <xf numFmtId="0" fontId="5" fillId="0" borderId="67" xfId="0" applyFont="1" applyBorder="1" applyAlignment="1">
      <alignment horizontal="center" vertical="top" shrinkToFit="1"/>
    </xf>
    <xf numFmtId="0" fontId="5" fillId="0" borderId="39" xfId="0" applyFont="1" applyBorder="1" applyAlignment="1">
      <alignment horizontal="center" vertical="top" shrinkToFit="1"/>
    </xf>
    <xf numFmtId="0" fontId="5" fillId="0" borderId="43" xfId="0" applyFont="1" applyBorder="1" applyAlignment="1">
      <alignment horizontal="center" vertical="top" shrinkToFit="1"/>
    </xf>
    <xf numFmtId="0" fontId="5" fillId="0" borderId="46" xfId="0" applyFont="1" applyBorder="1" applyAlignment="1">
      <alignment horizontal="distributed" vertical="center" justifyLastLine="1"/>
    </xf>
    <xf numFmtId="0" fontId="5" fillId="0" borderId="70" xfId="0" applyFont="1" applyBorder="1" applyAlignment="1">
      <alignment horizontal="distributed" vertical="center" justifyLastLine="1"/>
    </xf>
    <xf numFmtId="181" fontId="5" fillId="0" borderId="15" xfId="0" applyNumberFormat="1" applyFont="1" applyBorder="1" applyAlignment="1">
      <alignment vertical="top"/>
    </xf>
    <xf numFmtId="0" fontId="5" fillId="0" borderId="12" xfId="0" applyFont="1" applyBorder="1" applyAlignment="1">
      <alignment horizontal="distributed" vertical="center" justifyLastLine="1"/>
    </xf>
    <xf numFmtId="0" fontId="5" fillId="0" borderId="47" xfId="0" applyFont="1" applyBorder="1" applyAlignment="1">
      <alignment horizontal="distributed" vertical="center" justifyLastLine="1"/>
    </xf>
    <xf numFmtId="0" fontId="8" fillId="0" borderId="0" xfId="0" applyFont="1" applyBorder="1" applyAlignment="1">
      <alignment horizontal="right"/>
    </xf>
    <xf numFmtId="0" fontId="5" fillId="0" borderId="33" xfId="0" applyFont="1" applyBorder="1" applyAlignment="1">
      <alignment horizontal="center" vertical="center" justifyLastLine="1"/>
    </xf>
    <xf numFmtId="181" fontId="5" fillId="0" borderId="38" xfId="0" applyNumberFormat="1" applyFont="1" applyBorder="1" applyAlignment="1">
      <alignment vertical="top"/>
    </xf>
    <xf numFmtId="181" fontId="5" fillId="0" borderId="40" xfId="0" applyNumberFormat="1" applyFont="1" applyBorder="1" applyAlignment="1">
      <alignment vertical="top"/>
    </xf>
    <xf numFmtId="49" fontId="4" fillId="0" borderId="67" xfId="0" applyNumberFormat="1" applyFont="1" applyBorder="1" applyAlignment="1">
      <alignment horizontal="center"/>
    </xf>
    <xf numFmtId="49" fontId="4" fillId="0" borderId="39" xfId="0" applyNumberFormat="1" applyFont="1" applyBorder="1" applyAlignment="1">
      <alignment horizontal="center"/>
    </xf>
    <xf numFmtId="49" fontId="4" fillId="0" borderId="43" xfId="0" applyNumberFormat="1" applyFont="1" applyBorder="1" applyAlignment="1">
      <alignment horizontal="center"/>
    </xf>
    <xf numFmtId="0" fontId="4" fillId="0" borderId="53" xfId="0" applyFont="1" applyBorder="1" applyAlignment="1">
      <alignment horizontal="center" vertical="distributed" justifyLastLine="1"/>
    </xf>
    <xf numFmtId="0" fontId="4" fillId="0" borderId="54" xfId="0" applyFont="1" applyBorder="1" applyAlignment="1">
      <alignment horizontal="center" vertical="distributed" justifyLastLine="1"/>
    </xf>
    <xf numFmtId="0" fontId="4" fillId="0" borderId="50" xfId="0" applyFont="1" applyBorder="1" applyAlignment="1">
      <alignment horizontal="center"/>
    </xf>
    <xf numFmtId="0" fontId="4" fillId="0" borderId="0" xfId="0" applyFont="1" applyBorder="1" applyAlignment="1">
      <alignment horizontal="center"/>
    </xf>
    <xf numFmtId="0" fontId="4" fillId="0" borderId="30" xfId="0" applyFont="1" applyBorder="1" applyAlignment="1">
      <alignment horizontal="center"/>
    </xf>
    <xf numFmtId="0" fontId="4" fillId="0" borderId="67" xfId="0" applyFont="1" applyBorder="1" applyAlignment="1">
      <alignment horizontal="center"/>
    </xf>
    <xf numFmtId="0" fontId="4" fillId="0" borderId="39" xfId="0" applyFont="1" applyBorder="1" applyAlignment="1">
      <alignment horizontal="center"/>
    </xf>
    <xf numFmtId="0" fontId="4" fillId="0" borderId="43" xfId="0" applyFont="1" applyBorder="1" applyAlignment="1">
      <alignment horizontal="center"/>
    </xf>
    <xf numFmtId="0" fontId="4" fillId="0" borderId="35" xfId="0" applyFont="1" applyBorder="1" applyAlignment="1">
      <alignment horizontal="distributed" vertical="center" justifyLastLine="1"/>
    </xf>
    <xf numFmtId="0" fontId="5" fillId="0" borderId="29" xfId="0" applyFont="1" applyBorder="1" applyAlignment="1">
      <alignment horizontal="distributed" vertical="center" justifyLastLine="1"/>
    </xf>
    <xf numFmtId="0" fontId="4" fillId="0" borderId="16" xfId="0" applyFont="1" applyBorder="1" applyAlignment="1">
      <alignment horizontal="distributed" vertical="center" justifyLastLine="1"/>
    </xf>
    <xf numFmtId="0" fontId="4" fillId="0" borderId="50" xfId="0" applyFont="1" applyBorder="1" applyAlignment="1">
      <alignment horizontal="center" vertical="distributed" justifyLastLine="1"/>
    </xf>
    <xf numFmtId="0" fontId="4" fillId="0" borderId="56" xfId="0" applyFont="1" applyBorder="1" applyAlignment="1">
      <alignment horizontal="right" vertical="center"/>
    </xf>
    <xf numFmtId="0" fontId="4" fillId="0" borderId="57" xfId="0" applyFont="1" applyBorder="1" applyAlignment="1">
      <alignment horizontal="right" vertical="center"/>
    </xf>
    <xf numFmtId="0" fontId="4" fillId="0" borderId="37" xfId="0" applyFont="1" applyBorder="1" applyAlignment="1">
      <alignment horizontal="distributed" vertical="center" justifyLastLine="1"/>
    </xf>
    <xf numFmtId="0" fontId="4" fillId="0" borderId="44" xfId="0" applyFont="1" applyBorder="1" applyAlignment="1">
      <alignment horizontal="distributed" vertical="center" justifyLastLine="1"/>
    </xf>
    <xf numFmtId="49" fontId="4" fillId="0" borderId="50" xfId="0" applyNumberFormat="1" applyFont="1" applyBorder="1" applyAlignment="1">
      <alignment horizontal="center"/>
    </xf>
    <xf numFmtId="49" fontId="4" fillId="0" borderId="0" xfId="0" applyNumberFormat="1" applyFont="1" applyBorder="1" applyAlignment="1">
      <alignment horizontal="center"/>
    </xf>
    <xf numFmtId="49" fontId="4" fillId="0" borderId="30" xfId="0" applyNumberFormat="1" applyFont="1" applyBorder="1" applyAlignment="1">
      <alignment horizontal="center"/>
    </xf>
    <xf numFmtId="38" fontId="4" fillId="0" borderId="1" xfId="2" applyFont="1" applyBorder="1" applyAlignment="1">
      <alignment horizontal="right" vertical="center"/>
    </xf>
    <xf numFmtId="38" fontId="4" fillId="0" borderId="15" xfId="2" applyFont="1" applyBorder="1" applyAlignment="1">
      <alignment horizontal="right" vertical="center"/>
    </xf>
    <xf numFmtId="38" fontId="4" fillId="0" borderId="5" xfId="2" applyFont="1" applyBorder="1" applyAlignment="1">
      <alignment horizontal="right" vertical="center"/>
    </xf>
    <xf numFmtId="38" fontId="4" fillId="0" borderId="28" xfId="2" applyFont="1" applyBorder="1" applyAlignment="1">
      <alignment horizontal="right" vertical="center"/>
    </xf>
    <xf numFmtId="181" fontId="4" fillId="0" borderId="28" xfId="0" applyNumberFormat="1" applyFont="1" applyBorder="1" applyAlignment="1">
      <alignment vertical="center"/>
    </xf>
    <xf numFmtId="0" fontId="4" fillId="0" borderId="0" xfId="0" applyFont="1" applyAlignment="1">
      <alignment horizontal="right" vertical="center"/>
    </xf>
    <xf numFmtId="0" fontId="4" fillId="0" borderId="29" xfId="0" applyFont="1" applyBorder="1" applyAlignment="1">
      <alignment horizontal="distributed" vertical="center" justifyLastLine="1"/>
    </xf>
    <xf numFmtId="0" fontId="5" fillId="0" borderId="42" xfId="0" applyFont="1" applyBorder="1" applyAlignment="1">
      <alignment horizontal="distributed" vertical="center" justifyLastLine="1"/>
    </xf>
    <xf numFmtId="0" fontId="4" fillId="0" borderId="68" xfId="0" applyFont="1" applyBorder="1" applyAlignment="1">
      <alignment horizontal="center" vertical="distributed" justifyLastLine="1"/>
    </xf>
    <xf numFmtId="0" fontId="4" fillId="0" borderId="33" xfId="0" applyFont="1" applyBorder="1" applyAlignment="1">
      <alignment horizontal="center" vertical="distributed" justifyLastLine="1"/>
    </xf>
    <xf numFmtId="0" fontId="4" fillId="0" borderId="48" xfId="0" applyFont="1" applyBorder="1" applyAlignment="1">
      <alignment horizontal="center" vertical="distributed" justifyLastLine="1"/>
    </xf>
    <xf numFmtId="0" fontId="4" fillId="0" borderId="3"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33" xfId="0" applyFont="1" applyBorder="1" applyAlignment="1">
      <alignment horizontal="distributed" vertical="center" justifyLastLine="1"/>
    </xf>
    <xf numFmtId="0" fontId="5" fillId="0" borderId="48" xfId="0" applyFont="1" applyBorder="1" applyAlignment="1">
      <alignment horizontal="distributed" vertical="center" justifyLastLine="1"/>
    </xf>
    <xf numFmtId="38" fontId="4" fillId="0" borderId="5" xfId="2" applyFont="1" applyBorder="1" applyAlignment="1">
      <alignment vertical="center"/>
    </xf>
    <xf numFmtId="38" fontId="4" fillId="0" borderId="27" xfId="2" applyFont="1" applyBorder="1" applyAlignment="1">
      <alignment vertical="center"/>
    </xf>
    <xf numFmtId="0" fontId="4" fillId="0" borderId="3" xfId="0" applyFont="1" applyBorder="1" applyAlignment="1">
      <alignment horizontal="distributed" vertical="center" justifyLastLine="1"/>
    </xf>
    <xf numFmtId="0" fontId="5" fillId="0" borderId="33" xfId="0" applyFont="1" applyBorder="1" applyAlignment="1">
      <alignment horizontal="distributed" vertical="center" justifyLastLine="1"/>
    </xf>
    <xf numFmtId="0" fontId="5" fillId="0" borderId="34" xfId="0" applyFont="1" applyBorder="1" applyAlignment="1">
      <alignment horizontal="distributed" vertical="center" justifyLastLine="1"/>
    </xf>
    <xf numFmtId="0" fontId="4" fillId="0" borderId="48" xfId="0" applyFont="1" applyBorder="1" applyAlignment="1">
      <alignment horizontal="distributed" vertical="center" justifyLastLine="1"/>
    </xf>
    <xf numFmtId="188" fontId="4" fillId="0" borderId="0" xfId="0" applyNumberFormat="1" applyFont="1" applyBorder="1" applyAlignment="1">
      <alignment horizontal="right"/>
    </xf>
    <xf numFmtId="176" fontId="4" fillId="0" borderId="36" xfId="0" applyNumberFormat="1" applyFont="1" applyBorder="1" applyAlignment="1">
      <alignment horizontal="center" vertical="center" wrapText="1"/>
    </xf>
    <xf numFmtId="188" fontId="4" fillId="0" borderId="1" xfId="0" applyNumberFormat="1" applyFont="1" applyBorder="1" applyAlignment="1">
      <alignment vertical="center"/>
    </xf>
    <xf numFmtId="188" fontId="4" fillId="0" borderId="30" xfId="0" applyNumberFormat="1" applyFont="1" applyBorder="1" applyAlignment="1">
      <alignment vertical="center"/>
    </xf>
    <xf numFmtId="188" fontId="4" fillId="0" borderId="1" xfId="0" applyNumberFormat="1" applyFont="1" applyFill="1" applyBorder="1" applyAlignment="1">
      <alignment vertical="center"/>
    </xf>
    <xf numFmtId="188" fontId="4" fillId="0" borderId="30" xfId="0" applyNumberFormat="1" applyFont="1" applyFill="1" applyBorder="1" applyAlignment="1">
      <alignment vertical="center"/>
    </xf>
    <xf numFmtId="188" fontId="4" fillId="0" borderId="5" xfId="0" applyNumberFormat="1" applyFont="1" applyBorder="1" applyAlignment="1">
      <alignment vertical="center"/>
    </xf>
    <xf numFmtId="188" fontId="4" fillId="0" borderId="27" xfId="0" applyNumberFormat="1" applyFont="1" applyBorder="1" applyAlignment="1">
      <alignment vertical="center"/>
    </xf>
    <xf numFmtId="0" fontId="8" fillId="0" borderId="50" xfId="0" applyFont="1" applyBorder="1" applyAlignment="1">
      <alignment horizontal="right" vertical="center"/>
    </xf>
    <xf numFmtId="0" fontId="8" fillId="0" borderId="30" xfId="0" applyFont="1" applyBorder="1" applyAlignment="1">
      <alignment horizontal="right" vertical="center"/>
    </xf>
    <xf numFmtId="0" fontId="4" fillId="0" borderId="68" xfId="0" applyFont="1" applyBorder="1" applyAlignment="1">
      <alignment horizontal="center" vertical="center"/>
    </xf>
    <xf numFmtId="0" fontId="8" fillId="0" borderId="67" xfId="0" applyFont="1" applyBorder="1" applyAlignment="1">
      <alignment horizontal="right" vertical="center"/>
    </xf>
    <xf numFmtId="0" fontId="8" fillId="0" borderId="43" xfId="0" applyFont="1" applyBorder="1" applyAlignment="1">
      <alignment horizontal="right" vertical="center"/>
    </xf>
    <xf numFmtId="188" fontId="4" fillId="0" borderId="5" xfId="0" applyNumberFormat="1" applyFont="1" applyFill="1" applyBorder="1" applyAlignment="1">
      <alignment vertical="center"/>
    </xf>
    <xf numFmtId="188" fontId="4" fillId="0" borderId="27" xfId="0" applyNumberFormat="1" applyFont="1" applyFill="1" applyBorder="1" applyAlignment="1">
      <alignment vertical="center"/>
    </xf>
    <xf numFmtId="0" fontId="8" fillId="0" borderId="3" xfId="0" applyFont="1" applyBorder="1" applyAlignment="1">
      <alignment horizontal="center" vertical="center" wrapText="1" shrinkToFit="1"/>
    </xf>
    <xf numFmtId="0" fontId="8" fillId="0" borderId="48" xfId="0" applyFont="1" applyBorder="1" applyAlignment="1">
      <alignment horizontal="center" vertical="center" wrapText="1" shrinkToFit="1"/>
    </xf>
    <xf numFmtId="181" fontId="4" fillId="0" borderId="38" xfId="0" applyNumberFormat="1" applyFont="1" applyBorder="1" applyAlignment="1">
      <alignment horizontal="right" vertical="center"/>
    </xf>
    <xf numFmtId="181" fontId="4" fillId="0" borderId="43" xfId="0" applyNumberFormat="1" applyFont="1" applyBorder="1" applyAlignment="1">
      <alignment horizontal="right" vertical="center"/>
    </xf>
    <xf numFmtId="181" fontId="4" fillId="0" borderId="1" xfId="0" applyNumberFormat="1" applyFont="1" applyBorder="1" applyAlignment="1">
      <alignment horizontal="right" vertical="center"/>
    </xf>
    <xf numFmtId="181" fontId="4" fillId="0" borderId="30" xfId="0" applyNumberFormat="1" applyFont="1" applyBorder="1" applyAlignment="1">
      <alignment horizontal="right" vertical="center"/>
    </xf>
    <xf numFmtId="0" fontId="4" fillId="0" borderId="3" xfId="0" applyFont="1" applyBorder="1" applyAlignment="1">
      <alignment horizontal="center" vertical="center" wrapText="1" shrinkToFit="1"/>
    </xf>
    <xf numFmtId="0" fontId="4" fillId="0" borderId="48" xfId="0" applyFont="1" applyBorder="1" applyAlignment="1">
      <alignment horizontal="center" vertical="center" wrapText="1" shrinkToFit="1"/>
    </xf>
    <xf numFmtId="0" fontId="4" fillId="0" borderId="113" xfId="0" applyFont="1" applyBorder="1" applyAlignment="1">
      <alignment horizontal="center"/>
    </xf>
    <xf numFmtId="0" fontId="4" fillId="0" borderId="83" xfId="0" applyFont="1" applyBorder="1" applyAlignment="1">
      <alignment horizontal="center"/>
    </xf>
    <xf numFmtId="0" fontId="4" fillId="0" borderId="114" xfId="0" applyFont="1" applyBorder="1" applyAlignment="1">
      <alignment horizontal="center"/>
    </xf>
    <xf numFmtId="0" fontId="4" fillId="0" borderId="85" xfId="0" applyFont="1" applyBorder="1" applyAlignment="1">
      <alignment horizontal="center"/>
    </xf>
    <xf numFmtId="0" fontId="4" fillId="0" borderId="1" xfId="0" applyFont="1" applyBorder="1" applyAlignment="1">
      <alignment horizontal="right" vertical="center"/>
    </xf>
    <xf numFmtId="181" fontId="4" fillId="0" borderId="19" xfId="0" applyNumberFormat="1" applyFont="1" applyBorder="1" applyAlignment="1">
      <alignment vertical="center"/>
    </xf>
    <xf numFmtId="181" fontId="4" fillId="0" borderId="19" xfId="0" applyNumberFormat="1" applyFont="1" applyFill="1" applyBorder="1" applyAlignment="1">
      <alignment horizontal="right" vertical="center"/>
    </xf>
    <xf numFmtId="0" fontId="4" fillId="0" borderId="56" xfId="0" applyFont="1" applyBorder="1" applyAlignment="1">
      <alignment horizontal="center"/>
    </xf>
    <xf numFmtId="0" fontId="4" fillId="0" borderId="19" xfId="0" applyFont="1" applyBorder="1" applyAlignment="1">
      <alignment horizontal="center"/>
    </xf>
    <xf numFmtId="0" fontId="4" fillId="0" borderId="31" xfId="0" applyFont="1" applyBorder="1" applyAlignment="1">
      <alignment horizontal="center" vertical="center" textRotation="255" wrapText="1"/>
    </xf>
    <xf numFmtId="0" fontId="4" fillId="0" borderId="19" xfId="0" applyFont="1" applyBorder="1" applyAlignment="1">
      <alignment horizontal="center" vertical="center" textRotation="255" wrapText="1"/>
    </xf>
    <xf numFmtId="0" fontId="4" fillId="0" borderId="21" xfId="0" applyFont="1" applyBorder="1" applyAlignment="1">
      <alignment horizontal="center" vertical="center" textRotation="255" wrapText="1"/>
    </xf>
    <xf numFmtId="38" fontId="4" fillId="0" borderId="45" xfId="2" applyFont="1" applyBorder="1" applyAlignment="1">
      <alignment vertical="center"/>
    </xf>
    <xf numFmtId="0" fontId="4" fillId="0" borderId="45" xfId="0" applyFont="1" applyFill="1" applyBorder="1" applyAlignment="1">
      <alignment horizontal="right" vertical="center"/>
    </xf>
    <xf numFmtId="0" fontId="4" fillId="0" borderId="25" xfId="0" applyFont="1" applyFill="1" applyBorder="1" applyAlignment="1">
      <alignment horizontal="right" vertical="center"/>
    </xf>
    <xf numFmtId="0" fontId="5" fillId="0" borderId="25"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56" xfId="0" applyFont="1" applyBorder="1" applyAlignment="1">
      <alignment horizontal="center" vertical="center"/>
    </xf>
    <xf numFmtId="0" fontId="4" fillId="0" borderId="19" xfId="0" applyFont="1" applyBorder="1" applyAlignment="1">
      <alignment horizontal="center" vertical="center"/>
    </xf>
    <xf numFmtId="38" fontId="4" fillId="0" borderId="15" xfId="2" applyFont="1" applyBorder="1"/>
    <xf numFmtId="0" fontId="5" fillId="0" borderId="15" xfId="0" applyFont="1" applyBorder="1"/>
    <xf numFmtId="181" fontId="4" fillId="0" borderId="1" xfId="0" applyNumberFormat="1" applyFont="1" applyFill="1" applyBorder="1" applyAlignment="1">
      <alignment vertical="center"/>
    </xf>
    <xf numFmtId="181" fontId="4" fillId="0" borderId="30" xfId="0" applyNumberFormat="1" applyFont="1" applyFill="1" applyBorder="1" applyAlignment="1">
      <alignment vertical="center"/>
    </xf>
    <xf numFmtId="181" fontId="4" fillId="0" borderId="5" xfId="0" applyNumberFormat="1" applyFont="1" applyFill="1" applyBorder="1" applyAlignment="1">
      <alignment vertical="center"/>
    </xf>
    <xf numFmtId="181" fontId="4" fillId="0" borderId="27" xfId="0" applyNumberFormat="1" applyFont="1" applyFill="1" applyBorder="1" applyAlignment="1">
      <alignment vertical="center"/>
    </xf>
    <xf numFmtId="3" fontId="4" fillId="0" borderId="1" xfId="0" applyNumberFormat="1" applyFont="1" applyBorder="1"/>
    <xf numFmtId="3" fontId="4" fillId="0" borderId="30" xfId="0" applyNumberFormat="1" applyFont="1" applyBorder="1"/>
    <xf numFmtId="188" fontId="4" fillId="0" borderId="15" xfId="0" applyNumberFormat="1" applyFont="1" applyBorder="1" applyAlignment="1">
      <alignment vertical="center"/>
    </xf>
    <xf numFmtId="0" fontId="4" fillId="0" borderId="38"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33" xfId="0" applyFont="1" applyBorder="1" applyAlignment="1">
      <alignment horizontal="left" vertical="center" justifyLastLine="1"/>
    </xf>
    <xf numFmtId="0" fontId="4" fillId="0" borderId="34" xfId="0" applyFont="1" applyBorder="1" applyAlignment="1">
      <alignment horizontal="left" vertical="center" justifyLastLine="1"/>
    </xf>
    <xf numFmtId="188" fontId="4" fillId="0" borderId="28" xfId="0" applyNumberFormat="1" applyFont="1" applyBorder="1" applyAlignment="1">
      <alignment vertical="center"/>
    </xf>
    <xf numFmtId="0" fontId="4" fillId="0" borderId="1" xfId="0" applyNumberFormat="1" applyFont="1" applyBorder="1" applyAlignment="1">
      <alignment vertical="center"/>
    </xf>
    <xf numFmtId="0" fontId="4" fillId="0" borderId="30" xfId="0" applyNumberFormat="1" applyFont="1" applyBorder="1" applyAlignment="1">
      <alignment vertical="center"/>
    </xf>
    <xf numFmtId="181" fontId="4" fillId="0" borderId="19" xfId="0" applyNumberFormat="1" applyFont="1" applyFill="1" applyBorder="1" applyAlignment="1">
      <alignment vertical="center"/>
    </xf>
    <xf numFmtId="181" fontId="4" fillId="0" borderId="21" xfId="0" applyNumberFormat="1" applyFont="1" applyFill="1" applyBorder="1" applyAlignment="1">
      <alignment vertical="center"/>
    </xf>
    <xf numFmtId="0" fontId="4" fillId="0" borderId="23" xfId="0" applyFont="1" applyBorder="1" applyAlignment="1">
      <alignment horizontal="center" vertical="center"/>
    </xf>
    <xf numFmtId="38" fontId="4" fillId="0" borderId="23" xfId="2" applyFont="1" applyBorder="1" applyAlignment="1">
      <alignment horizontal="right" vertical="center"/>
    </xf>
    <xf numFmtId="183" fontId="4" fillId="0" borderId="19" xfId="0" applyNumberFormat="1" applyFont="1" applyBorder="1" applyAlignment="1">
      <alignment vertical="center"/>
    </xf>
    <xf numFmtId="38" fontId="4" fillId="0" borderId="21" xfId="2" applyFont="1" applyBorder="1" applyAlignment="1">
      <alignment horizontal="right"/>
    </xf>
    <xf numFmtId="38" fontId="4" fillId="0" borderId="22" xfId="2" applyFont="1" applyBorder="1" applyAlignment="1">
      <alignment horizontal="right"/>
    </xf>
    <xf numFmtId="0" fontId="8" fillId="0" borderId="30" xfId="0" applyFont="1" applyBorder="1" applyAlignment="1">
      <alignment horizontal="center" vertical="center"/>
    </xf>
    <xf numFmtId="0" fontId="4" fillId="0" borderId="34" xfId="0" applyFont="1" applyBorder="1" applyAlignment="1">
      <alignment horizontal="center" vertical="center" wrapText="1" shrinkToFit="1"/>
    </xf>
    <xf numFmtId="181" fontId="4" fillId="0" borderId="40" xfId="0" applyNumberFormat="1" applyFont="1" applyBorder="1" applyAlignment="1">
      <alignment horizontal="right" vertical="center"/>
    </xf>
    <xf numFmtId="181" fontId="4" fillId="0" borderId="15" xfId="0" applyNumberFormat="1" applyFont="1" applyBorder="1" applyAlignment="1">
      <alignment horizontal="right" vertical="center"/>
    </xf>
    <xf numFmtId="0" fontId="4" fillId="0" borderId="38" xfId="0" applyFont="1" applyBorder="1" applyAlignment="1">
      <alignment horizontal="right" vertical="center"/>
    </xf>
    <xf numFmtId="0" fontId="4" fillId="0" borderId="45" xfId="0" applyFont="1" applyBorder="1" applyAlignment="1">
      <alignment horizontal="right" vertical="center"/>
    </xf>
    <xf numFmtId="0" fontId="4" fillId="0" borderId="25" xfId="0" applyFont="1" applyBorder="1" applyAlignment="1">
      <alignment horizontal="right" vertical="center"/>
    </xf>
    <xf numFmtId="0" fontId="8" fillId="0" borderId="50" xfId="0" applyFont="1" applyBorder="1" applyAlignment="1">
      <alignment horizontal="center" vertical="center"/>
    </xf>
    <xf numFmtId="0" fontId="8" fillId="0" borderId="67" xfId="0" applyFont="1" applyBorder="1" applyAlignment="1">
      <alignment horizontal="center" vertical="center"/>
    </xf>
    <xf numFmtId="0" fontId="8" fillId="0" borderId="43" xfId="0" applyFont="1" applyBorder="1" applyAlignment="1">
      <alignment horizontal="center" vertical="center"/>
    </xf>
    <xf numFmtId="0" fontId="4" fillId="0" borderId="19" xfId="0" applyFont="1" applyBorder="1" applyAlignment="1">
      <alignment horizontal="right" vertical="center"/>
    </xf>
    <xf numFmtId="0" fontId="4" fillId="0" borderId="21" xfId="0" applyFont="1" applyBorder="1" applyAlignment="1">
      <alignment horizontal="right" vertical="center"/>
    </xf>
    <xf numFmtId="38" fontId="4" fillId="0" borderId="23" xfId="2" applyFont="1" applyBorder="1" applyAlignment="1">
      <alignment horizontal="center" vertical="center"/>
    </xf>
    <xf numFmtId="38" fontId="8" fillId="0" borderId="57" xfId="2" applyFont="1" applyBorder="1" applyAlignment="1">
      <alignment horizontal="right"/>
    </xf>
    <xf numFmtId="38" fontId="8" fillId="0" borderId="21" xfId="2" applyFont="1" applyBorder="1" applyAlignment="1">
      <alignment horizontal="right"/>
    </xf>
    <xf numFmtId="38" fontId="8" fillId="0" borderId="26" xfId="2" applyFont="1" applyBorder="1" applyAlignment="1">
      <alignment horizontal="right"/>
    </xf>
    <xf numFmtId="38" fontId="8" fillId="0" borderId="27" xfId="2" applyFont="1" applyBorder="1" applyAlignment="1">
      <alignment horizontal="right"/>
    </xf>
    <xf numFmtId="38" fontId="4" fillId="0" borderId="58" xfId="2" applyFont="1" applyBorder="1" applyAlignment="1">
      <alignment horizontal="right" vertical="center"/>
    </xf>
    <xf numFmtId="38" fontId="4" fillId="0" borderId="24" xfId="2" applyFont="1" applyBorder="1" applyAlignment="1">
      <alignment horizontal="right" vertical="center"/>
    </xf>
    <xf numFmtId="38" fontId="4" fillId="0" borderId="59" xfId="2" applyFont="1" applyBorder="1" applyAlignment="1">
      <alignment horizontal="right" vertical="center"/>
    </xf>
    <xf numFmtId="0" fontId="5" fillId="0" borderId="25" xfId="0" applyFont="1" applyBorder="1" applyAlignment="1">
      <alignment horizontal="center" vertical="center" textRotation="255" shrinkToFit="1"/>
    </xf>
    <xf numFmtId="0" fontId="5" fillId="0" borderId="86" xfId="0" applyFont="1" applyBorder="1" applyAlignment="1">
      <alignment horizontal="center" vertical="center" textRotation="255" shrinkToFit="1"/>
    </xf>
    <xf numFmtId="0" fontId="4" fillId="0" borderId="23" xfId="0" applyFont="1" applyBorder="1" applyAlignment="1">
      <alignment horizontal="center" vertical="center" textRotation="255" wrapText="1" shrinkToFit="1"/>
    </xf>
    <xf numFmtId="0" fontId="4" fillId="0" borderId="23" xfId="0" applyFont="1" applyBorder="1" applyAlignment="1">
      <alignment horizontal="center" vertical="center" textRotation="255" shrinkToFit="1"/>
    </xf>
    <xf numFmtId="38" fontId="4" fillId="0" borderId="87" xfId="2" applyFont="1" applyBorder="1" applyAlignment="1">
      <alignment vertical="center"/>
    </xf>
    <xf numFmtId="38" fontId="4" fillId="0" borderId="46" xfId="2" applyFont="1" applyFill="1" applyBorder="1" applyAlignment="1">
      <alignment vertical="center"/>
    </xf>
    <xf numFmtId="38" fontId="4" fillId="0" borderId="45" xfId="2" applyFont="1" applyFill="1" applyBorder="1" applyAlignment="1">
      <alignment vertical="center"/>
    </xf>
    <xf numFmtId="183" fontId="4" fillId="0" borderId="20" xfId="0" applyNumberFormat="1" applyFont="1" applyBorder="1" applyAlignment="1">
      <alignment vertical="center"/>
    </xf>
    <xf numFmtId="183" fontId="4" fillId="0" borderId="19" xfId="0" applyNumberFormat="1" applyFont="1" applyFill="1" applyBorder="1" applyAlignment="1">
      <alignment horizontal="right" vertical="center"/>
    </xf>
    <xf numFmtId="188" fontId="4" fillId="0" borderId="19" xfId="0" applyNumberFormat="1" applyFont="1" applyBorder="1" applyAlignment="1">
      <alignment vertical="center"/>
    </xf>
    <xf numFmtId="38" fontId="4" fillId="0" borderId="23" xfId="2" applyFont="1" applyFill="1" applyBorder="1" applyAlignment="1">
      <alignment horizontal="right" vertical="center"/>
    </xf>
    <xf numFmtId="38" fontId="4" fillId="0" borderId="24" xfId="2" applyFont="1" applyFill="1" applyBorder="1" applyAlignment="1">
      <alignment horizontal="right" vertical="center"/>
    </xf>
    <xf numFmtId="183" fontId="4" fillId="0" borderId="19" xfId="0" applyNumberFormat="1" applyFont="1" applyFill="1" applyBorder="1" applyAlignment="1">
      <alignment vertical="center"/>
    </xf>
    <xf numFmtId="183" fontId="4" fillId="0" borderId="20" xfId="0" applyNumberFormat="1" applyFont="1" applyFill="1" applyBorder="1" applyAlignment="1">
      <alignment vertical="center"/>
    </xf>
    <xf numFmtId="183" fontId="4" fillId="0" borderId="21" xfId="0" applyNumberFormat="1" applyFont="1" applyFill="1" applyBorder="1" applyAlignment="1">
      <alignment vertical="center"/>
    </xf>
    <xf numFmtId="183" fontId="4" fillId="0" borderId="22" xfId="0" applyNumberFormat="1" applyFont="1" applyFill="1" applyBorder="1" applyAlignment="1">
      <alignment vertical="center"/>
    </xf>
    <xf numFmtId="183" fontId="4" fillId="0" borderId="19" xfId="0" applyNumberFormat="1" applyFont="1" applyBorder="1" applyAlignment="1">
      <alignment horizontal="right" vertical="center"/>
    </xf>
    <xf numFmtId="0" fontId="4" fillId="0" borderId="35" xfId="0" applyFont="1" applyBorder="1" applyAlignment="1">
      <alignment horizontal="center" vertical="center" wrapText="1" justifyLastLine="1"/>
    </xf>
    <xf numFmtId="183" fontId="4" fillId="0" borderId="21" xfId="0" applyNumberFormat="1" applyFont="1" applyFill="1" applyBorder="1" applyAlignment="1">
      <alignment horizontal="right" vertic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4" xfId="0" applyFont="1" applyBorder="1" applyAlignment="1">
      <alignment horizontal="center" vertical="center"/>
    </xf>
    <xf numFmtId="0" fontId="5" fillId="0" borderId="82" xfId="0" applyFont="1" applyBorder="1" applyAlignment="1">
      <alignment horizontal="center"/>
    </xf>
    <xf numFmtId="0" fontId="5" fillId="0" borderId="83" xfId="0" applyFont="1" applyBorder="1" applyAlignment="1">
      <alignment horizontal="center"/>
    </xf>
    <xf numFmtId="0" fontId="5" fillId="0" borderId="84" xfId="0" applyFont="1" applyBorder="1" applyAlignment="1">
      <alignment horizontal="center"/>
    </xf>
    <xf numFmtId="0" fontId="5" fillId="0" borderId="85" xfId="0" applyFont="1" applyBorder="1" applyAlignment="1">
      <alignment horizontal="center"/>
    </xf>
    <xf numFmtId="0" fontId="4" fillId="0" borderId="87" xfId="0" applyFont="1" applyFill="1" applyBorder="1" applyAlignment="1">
      <alignment horizontal="right" vertical="center"/>
    </xf>
    <xf numFmtId="0" fontId="4" fillId="0" borderId="86" xfId="0" applyFont="1" applyFill="1" applyBorder="1" applyAlignment="1">
      <alignment horizontal="right" vertical="center"/>
    </xf>
    <xf numFmtId="38" fontId="4" fillId="0" borderId="1" xfId="2" applyFont="1" applyBorder="1" applyAlignment="1">
      <alignment vertical="center"/>
    </xf>
    <xf numFmtId="38" fontId="4" fillId="0" borderId="30" xfId="2" applyFont="1" applyBorder="1" applyAlignment="1">
      <alignment vertical="center"/>
    </xf>
    <xf numFmtId="0" fontId="4" fillId="0" borderId="89" xfId="0" applyFont="1" applyBorder="1" applyAlignment="1">
      <alignment horizontal="center" vertical="center" justifyLastLine="1"/>
    </xf>
    <xf numFmtId="0" fontId="4" fillId="0" borderId="67" xfId="0" applyFont="1" applyBorder="1" applyAlignment="1">
      <alignment horizontal="left" vertical="center"/>
    </xf>
    <xf numFmtId="0" fontId="4" fillId="0" borderId="43" xfId="0" applyFont="1" applyBorder="1" applyAlignment="1">
      <alignment horizontal="left" vertical="center"/>
    </xf>
    <xf numFmtId="0" fontId="4" fillId="0" borderId="57" xfId="0" applyFont="1" applyBorder="1" applyAlignment="1">
      <alignment horizontal="center" vertical="center"/>
    </xf>
    <xf numFmtId="0" fontId="4" fillId="0" borderId="21" xfId="0" applyFont="1" applyBorder="1" applyAlignment="1">
      <alignment horizontal="center" vertical="center"/>
    </xf>
    <xf numFmtId="38" fontId="4" fillId="0" borderId="3" xfId="2" applyFont="1" applyBorder="1" applyAlignment="1">
      <alignment horizontal="center" vertical="center" justifyLastLine="1"/>
    </xf>
    <xf numFmtId="38" fontId="4" fillId="0" borderId="33" xfId="2" applyFont="1" applyBorder="1" applyAlignment="1">
      <alignment horizontal="center" vertical="center" justifyLastLine="1"/>
    </xf>
    <xf numFmtId="0" fontId="4" fillId="0" borderId="50" xfId="0" applyFont="1" applyBorder="1" applyAlignment="1">
      <alignment horizontal="left" vertical="center"/>
    </xf>
    <xf numFmtId="0" fontId="4" fillId="0" borderId="30" xfId="0" applyFont="1" applyBorder="1" applyAlignment="1">
      <alignment horizontal="left" vertical="center"/>
    </xf>
    <xf numFmtId="0" fontId="4" fillId="0" borderId="26" xfId="0" applyFont="1" applyBorder="1" applyAlignment="1">
      <alignment horizontal="left" vertical="center"/>
    </xf>
    <xf numFmtId="0" fontId="4" fillId="0" borderId="27" xfId="0" applyFont="1" applyBorder="1" applyAlignment="1">
      <alignment horizontal="left" vertical="center"/>
    </xf>
    <xf numFmtId="38" fontId="4" fillId="0" borderId="34" xfId="2" applyFont="1" applyBorder="1" applyAlignment="1">
      <alignment horizontal="center" vertical="center" justifyLastLine="1"/>
    </xf>
    <xf numFmtId="38" fontId="4" fillId="0" borderId="36" xfId="2" applyFont="1" applyBorder="1" applyAlignment="1">
      <alignment horizontal="center" vertical="center"/>
    </xf>
    <xf numFmtId="38" fontId="4" fillId="0" borderId="49" xfId="2" applyFont="1" applyBorder="1" applyAlignment="1">
      <alignment horizontal="center" vertical="center"/>
    </xf>
    <xf numFmtId="38" fontId="4" fillId="0" borderId="26" xfId="2" applyFont="1" applyBorder="1" applyAlignment="1">
      <alignment horizontal="center" vertical="center"/>
    </xf>
    <xf numFmtId="38" fontId="4" fillId="0" borderId="27" xfId="2" applyFont="1" applyBorder="1" applyAlignment="1">
      <alignment horizontal="center" vertical="center"/>
    </xf>
    <xf numFmtId="0" fontId="4" fillId="0" borderId="50"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50" xfId="0" applyFont="1" applyBorder="1" applyAlignment="1">
      <alignment horizontal="left" vertical="center" wrapText="1" shrinkToFit="1"/>
    </xf>
    <xf numFmtId="0" fontId="4" fillId="0" borderId="0" xfId="0" applyFont="1" applyBorder="1" applyAlignment="1">
      <alignment horizontal="left" vertical="center" wrapText="1" shrinkToFit="1"/>
    </xf>
    <xf numFmtId="0" fontId="4" fillId="0" borderId="30" xfId="0" applyFont="1" applyBorder="1" applyAlignment="1">
      <alignment horizontal="left" vertical="center" wrapText="1" shrinkToFit="1"/>
    </xf>
    <xf numFmtId="0" fontId="5" fillId="0" borderId="50" xfId="0" applyFont="1" applyBorder="1" applyAlignment="1">
      <alignment vertical="center"/>
    </xf>
    <xf numFmtId="0" fontId="5" fillId="0" borderId="0" xfId="0" applyFont="1" applyBorder="1" applyAlignment="1">
      <alignment vertical="center"/>
    </xf>
    <xf numFmtId="0" fontId="5" fillId="0" borderId="30" xfId="0" applyFont="1" applyBorder="1" applyAlignment="1">
      <alignment vertical="center"/>
    </xf>
    <xf numFmtId="0" fontId="4" fillId="0" borderId="50"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30" xfId="0" applyFont="1" applyBorder="1" applyAlignment="1">
      <alignment horizontal="center" vertical="center" shrinkToFit="1"/>
    </xf>
    <xf numFmtId="181" fontId="4" fillId="0" borderId="39" xfId="0" applyNumberFormat="1" applyFont="1" applyBorder="1" applyAlignment="1">
      <alignment horizontal="right" vertical="center"/>
    </xf>
    <xf numFmtId="181" fontId="4" fillId="0" borderId="0" xfId="0" applyNumberFormat="1" applyFont="1" applyBorder="1" applyAlignment="1">
      <alignment horizontal="right" vertical="center"/>
    </xf>
    <xf numFmtId="181" fontId="4" fillId="0" borderId="5" xfId="0" applyNumberFormat="1" applyFont="1" applyBorder="1" applyAlignment="1">
      <alignment horizontal="right" vertical="center"/>
    </xf>
    <xf numFmtId="181" fontId="4" fillId="0" borderId="28" xfId="0" applyNumberFormat="1" applyFont="1" applyBorder="1" applyAlignment="1">
      <alignment horizontal="right" vertical="center"/>
    </xf>
    <xf numFmtId="181" fontId="4" fillId="0" borderId="11" xfId="0" applyNumberFormat="1" applyFont="1" applyBorder="1" applyAlignment="1">
      <alignment horizontal="right" vertical="center"/>
    </xf>
    <xf numFmtId="0" fontId="4" fillId="0" borderId="36" xfId="0" applyFont="1" applyBorder="1" applyAlignment="1">
      <alignment horizontal="distributed" vertical="center" justifyLastLine="1"/>
    </xf>
    <xf numFmtId="0" fontId="5" fillId="0" borderId="49" xfId="0" applyFont="1" applyBorder="1" applyAlignment="1">
      <alignment horizontal="distributed" vertical="center" justifyLastLine="1"/>
    </xf>
    <xf numFmtId="0" fontId="4" fillId="0" borderId="51" xfId="0" applyFont="1" applyBorder="1" applyAlignment="1">
      <alignment horizontal="distributed" vertical="center" justifyLastLine="1"/>
    </xf>
    <xf numFmtId="0" fontId="5" fillId="0" borderId="52" xfId="0" applyFont="1" applyBorder="1" applyAlignment="1">
      <alignment horizontal="distributed" vertical="center" justifyLastLine="1"/>
    </xf>
    <xf numFmtId="0" fontId="4" fillId="0" borderId="55" xfId="0" applyFont="1" applyBorder="1" applyAlignment="1">
      <alignment horizontal="distributed" vertical="center" justifyLastLine="1"/>
    </xf>
    <xf numFmtId="0" fontId="4" fillId="0" borderId="62" xfId="0" applyFont="1" applyBorder="1" applyAlignment="1">
      <alignment horizontal="distributed" vertical="center" justifyLastLine="1"/>
    </xf>
    <xf numFmtId="0" fontId="4" fillId="0" borderId="31" xfId="0" applyFont="1" applyBorder="1" applyAlignment="1">
      <alignment horizontal="right" vertical="center"/>
    </xf>
    <xf numFmtId="0" fontId="4" fillId="0" borderId="49" xfId="0" applyFont="1" applyBorder="1" applyAlignment="1">
      <alignment horizontal="right" vertical="center"/>
    </xf>
    <xf numFmtId="0" fontId="4" fillId="0" borderId="32" xfId="0" applyFont="1" applyBorder="1" applyAlignment="1">
      <alignment horizontal="right" vertical="center"/>
    </xf>
    <xf numFmtId="0" fontId="4" fillId="0" borderId="52" xfId="0" applyFont="1" applyBorder="1" applyAlignment="1">
      <alignment horizontal="right" vertical="center"/>
    </xf>
    <xf numFmtId="0" fontId="4" fillId="0" borderId="51" xfId="0" applyFont="1" applyBorder="1" applyAlignment="1">
      <alignment horizontal="center" wrapText="1"/>
    </xf>
    <xf numFmtId="0" fontId="4" fillId="0" borderId="52" xfId="0" applyFont="1" applyBorder="1" applyAlignment="1">
      <alignment horizont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36" xfId="0" applyFont="1" applyBorder="1" applyAlignment="1">
      <alignment horizontal="center" vertical="center" justifyLastLine="1"/>
    </xf>
    <xf numFmtId="0" fontId="4" fillId="0" borderId="49" xfId="0" applyFont="1" applyBorder="1" applyAlignment="1">
      <alignment horizontal="center" vertical="center" justifyLastLine="1"/>
    </xf>
    <xf numFmtId="0" fontId="4" fillId="0" borderId="36" xfId="0" applyFont="1" applyBorder="1" applyAlignment="1">
      <alignment horizontal="center" vertical="center" wrapText="1" justifyLastLine="1"/>
    </xf>
    <xf numFmtId="0" fontId="4" fillId="0" borderId="36" xfId="0" applyFont="1" applyBorder="1" applyAlignment="1">
      <alignment horizontal="center" wrapText="1"/>
    </xf>
    <xf numFmtId="0" fontId="4" fillId="0" borderId="49" xfId="0" applyFont="1" applyBorder="1" applyAlignment="1">
      <alignment horizontal="center"/>
    </xf>
    <xf numFmtId="0" fontId="4" fillId="0" borderId="26" xfId="0" applyFont="1" applyBorder="1" applyAlignment="1">
      <alignment horizontal="left" vertical="center" shrinkToFit="1"/>
    </xf>
    <xf numFmtId="0" fontId="4" fillId="0" borderId="11" xfId="0" applyFont="1" applyBorder="1" applyAlignment="1">
      <alignment horizontal="left" vertical="center" shrinkToFit="1"/>
    </xf>
    <xf numFmtId="0" fontId="4" fillId="0" borderId="27" xfId="0" applyFont="1" applyBorder="1" applyAlignment="1">
      <alignment horizontal="left" vertical="center" shrinkToFit="1"/>
    </xf>
    <xf numFmtId="0" fontId="4" fillId="0" borderId="50" xfId="0" applyFont="1" applyFill="1" applyBorder="1" applyAlignment="1">
      <alignment horizontal="left" vertical="center" shrinkToFit="1"/>
    </xf>
    <xf numFmtId="0" fontId="4" fillId="0" borderId="0" xfId="0" applyFont="1" applyFill="1" applyBorder="1" applyAlignment="1">
      <alignment horizontal="left" vertical="center" shrinkToFit="1"/>
    </xf>
    <xf numFmtId="0" fontId="4" fillId="0" borderId="30" xfId="0" applyFont="1" applyFill="1" applyBorder="1" applyAlignment="1">
      <alignment horizontal="left" vertical="center" shrinkToFit="1"/>
    </xf>
    <xf numFmtId="0" fontId="4" fillId="0" borderId="66" xfId="0" applyFont="1" applyBorder="1" applyAlignment="1">
      <alignment horizontal="center" vertical="center" justifyLastLine="1"/>
    </xf>
    <xf numFmtId="0" fontId="4" fillId="0" borderId="17" xfId="0" applyFont="1" applyBorder="1" applyAlignment="1">
      <alignment horizontal="center" vertical="center" justifyLastLine="1"/>
    </xf>
    <xf numFmtId="0" fontId="4" fillId="0" borderId="90" xfId="0" applyFont="1" applyBorder="1" applyAlignment="1">
      <alignment horizontal="center" vertical="center" justifyLastLine="1"/>
    </xf>
    <xf numFmtId="0" fontId="4" fillId="0" borderId="23" xfId="0" applyFont="1" applyBorder="1" applyAlignment="1">
      <alignment horizontal="center" vertical="center" justifyLastLine="1"/>
    </xf>
    <xf numFmtId="0" fontId="4" fillId="0" borderId="55" xfId="0" applyFont="1" applyBorder="1" applyAlignment="1">
      <alignment horizontal="right" vertical="center" shrinkToFit="1"/>
    </xf>
    <xf numFmtId="0" fontId="4" fillId="0" borderId="31" xfId="0" applyFont="1" applyBorder="1" applyAlignment="1">
      <alignment horizontal="right" vertical="center" shrinkToFit="1"/>
    </xf>
    <xf numFmtId="0" fontId="4" fillId="0" borderId="17" xfId="0" applyFont="1" applyBorder="1" applyAlignment="1">
      <alignment horizontal="distributed" vertical="center" justifyLastLine="1"/>
    </xf>
    <xf numFmtId="0" fontId="4" fillId="0" borderId="17" xfId="0" applyFont="1" applyBorder="1" applyAlignment="1">
      <alignment horizontal="center" vertical="center" wrapText="1" justifyLastLine="1"/>
    </xf>
    <xf numFmtId="0" fontId="4" fillId="0" borderId="18" xfId="0" applyFont="1" applyBorder="1" applyAlignment="1">
      <alignment horizontal="center" vertical="center" wrapText="1" justifyLastLine="1"/>
    </xf>
    <xf numFmtId="0" fontId="4" fillId="0" borderId="38" xfId="0" applyFont="1" applyBorder="1" applyAlignment="1">
      <alignment horizontal="right" vertical="center" shrinkToFit="1"/>
    </xf>
    <xf numFmtId="0" fontId="4" fillId="0" borderId="34" xfId="0" applyFont="1" applyBorder="1" applyAlignment="1">
      <alignment horizontal="distributed" vertical="center" justifyLastLine="1"/>
    </xf>
    <xf numFmtId="0" fontId="4" fillId="0" borderId="55" xfId="0" applyFont="1" applyBorder="1" applyAlignment="1">
      <alignment horizontal="center" vertical="center" justifyLastLine="1"/>
    </xf>
    <xf numFmtId="0" fontId="4" fillId="0" borderId="31" xfId="0" applyFont="1" applyBorder="1" applyAlignment="1">
      <alignment horizontal="center" vertical="center" justifyLastLine="1"/>
    </xf>
    <xf numFmtId="0" fontId="4" fillId="0" borderId="50" xfId="0" applyFont="1" applyBorder="1" applyAlignment="1">
      <alignment horizontal="center" vertical="center" justifyLastLine="1"/>
    </xf>
    <xf numFmtId="181" fontId="4" fillId="0" borderId="21" xfId="0" applyNumberFormat="1" applyFont="1" applyBorder="1" applyAlignment="1">
      <alignment horizontal="right" vertical="center"/>
    </xf>
    <xf numFmtId="181" fontId="4" fillId="0" borderId="22" xfId="0" applyNumberFormat="1" applyFont="1" applyBorder="1" applyAlignment="1">
      <alignment horizontal="right" vertical="center"/>
    </xf>
    <xf numFmtId="181" fontId="4" fillId="0" borderId="19" xfId="0" applyNumberFormat="1" applyFont="1" applyBorder="1" applyAlignment="1">
      <alignment horizontal="right" vertical="center"/>
    </xf>
    <xf numFmtId="181" fontId="4" fillId="0" borderId="20" xfId="0" applyNumberFormat="1" applyFont="1" applyBorder="1" applyAlignment="1">
      <alignment horizontal="right" vertical="center"/>
    </xf>
    <xf numFmtId="181" fontId="4" fillId="0" borderId="20" xfId="0" applyNumberFormat="1" applyFont="1" applyFill="1" applyBorder="1" applyAlignment="1">
      <alignment horizontal="right" vertical="center"/>
    </xf>
    <xf numFmtId="0" fontId="4" fillId="0" borderId="16" xfId="0" applyFont="1" applyBorder="1" applyAlignment="1">
      <alignment horizontal="left" shrinkToFit="1"/>
    </xf>
    <xf numFmtId="0" fontId="4" fillId="0" borderId="23" xfId="0" applyFont="1" applyBorder="1" applyAlignment="1">
      <alignment horizontal="center" vertical="center" wrapText="1"/>
    </xf>
    <xf numFmtId="0" fontId="4" fillId="0" borderId="18" xfId="0" applyFont="1" applyBorder="1" applyAlignment="1">
      <alignment horizontal="center" vertical="center"/>
    </xf>
    <xf numFmtId="0" fontId="4" fillId="0" borderId="24" xfId="0" applyFont="1" applyBorder="1" applyAlignment="1">
      <alignment horizontal="center" vertical="center" wrapText="1"/>
    </xf>
    <xf numFmtId="0" fontId="4" fillId="0" borderId="33" xfId="0" applyFont="1" applyBorder="1" applyAlignment="1">
      <alignment horizontal="center" vertical="center" wrapText="1" justifyLastLine="1"/>
    </xf>
    <xf numFmtId="0" fontId="4" fillId="0" borderId="34" xfId="0" applyFont="1" applyBorder="1" applyAlignment="1">
      <alignment horizontal="center" vertical="center" wrapText="1" justifyLastLine="1"/>
    </xf>
    <xf numFmtId="0" fontId="4" fillId="0" borderId="18" xfId="0" applyFont="1" applyBorder="1" applyAlignment="1">
      <alignment horizontal="distributed" vertical="center" justifyLastLine="1"/>
    </xf>
    <xf numFmtId="0" fontId="4" fillId="0" borderId="31" xfId="0" applyFont="1" applyBorder="1" applyAlignment="1">
      <alignment horizontal="distributed" vertical="center" justifyLastLine="1"/>
    </xf>
    <xf numFmtId="0" fontId="4" fillId="0" borderId="49" xfId="0" applyFont="1" applyBorder="1" applyAlignment="1">
      <alignment horizontal="distributed" vertical="center" justifyLastLine="1"/>
    </xf>
    <xf numFmtId="0" fontId="4" fillId="0" borderId="31" xfId="0" applyFont="1" applyBorder="1" applyAlignment="1">
      <alignment horizontal="center" vertical="center"/>
    </xf>
    <xf numFmtId="0" fontId="4" fillId="0" borderId="49"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52" xfId="0" applyFont="1" applyBorder="1" applyAlignment="1">
      <alignment horizontal="distributed" vertical="center" justifyLastLine="1"/>
    </xf>
    <xf numFmtId="0" fontId="4" fillId="0" borderId="36" xfId="0" applyFont="1" applyBorder="1" applyAlignment="1">
      <alignment horizontal="center" vertical="center"/>
    </xf>
    <xf numFmtId="193" fontId="4" fillId="0" borderId="17" xfId="0" applyNumberFormat="1" applyFont="1" applyBorder="1" applyAlignment="1">
      <alignment horizontal="center" vertical="center"/>
    </xf>
    <xf numFmtId="193" fontId="4" fillId="0" borderId="18" xfId="0" applyNumberFormat="1" applyFont="1" applyBorder="1" applyAlignment="1">
      <alignment horizontal="center" vertical="center"/>
    </xf>
    <xf numFmtId="0" fontId="4" fillId="0" borderId="46" xfId="0" applyFont="1" applyBorder="1" applyAlignment="1">
      <alignment horizontal="distributed" vertical="center" justifyLastLine="1"/>
    </xf>
    <xf numFmtId="0" fontId="4" fillId="0" borderId="25" xfId="0" applyFont="1" applyBorder="1" applyAlignment="1">
      <alignment horizontal="distributed" vertical="center" justifyLastLine="1"/>
    </xf>
    <xf numFmtId="0" fontId="4" fillId="0" borderId="31" xfId="0" applyFont="1" applyBorder="1" applyAlignment="1">
      <alignment horizontal="distributed" vertical="center" wrapText="1" justifyLastLine="1"/>
    </xf>
    <xf numFmtId="0" fontId="4" fillId="0" borderId="49" xfId="0" applyFont="1" applyBorder="1" applyAlignment="1">
      <alignment horizontal="distributed" vertical="center" wrapText="1" justifyLastLine="1"/>
    </xf>
    <xf numFmtId="0" fontId="4" fillId="0" borderId="15" xfId="0" applyFont="1" applyBorder="1" applyAlignment="1">
      <alignment horizontal="center" vertical="center" wrapText="1"/>
    </xf>
    <xf numFmtId="0" fontId="4" fillId="0" borderId="19" xfId="0" applyFont="1" applyBorder="1" applyAlignment="1">
      <alignment horizontal="distributed" vertical="center" justifyLastLine="1"/>
    </xf>
    <xf numFmtId="0" fontId="4" fillId="0" borderId="19" xfId="0" applyFont="1" applyBorder="1" applyAlignment="1">
      <alignment horizontal="distributed" vertical="center" wrapText="1" justifyLastLine="1"/>
    </xf>
    <xf numFmtId="181" fontId="4" fillId="0" borderId="1" xfId="0" applyNumberFormat="1" applyFont="1" applyBorder="1" applyAlignment="1">
      <alignment vertical="center" shrinkToFit="1"/>
    </xf>
    <xf numFmtId="181" fontId="4" fillId="0" borderId="15" xfId="0" applyNumberFormat="1" applyFont="1" applyBorder="1" applyAlignment="1">
      <alignment vertical="center" shrinkToFit="1"/>
    </xf>
    <xf numFmtId="181" fontId="4" fillId="0" borderId="5" xfId="0" applyNumberFormat="1" applyFont="1" applyBorder="1" applyAlignment="1">
      <alignment horizontal="right" vertical="center" shrinkToFit="1"/>
    </xf>
    <xf numFmtId="181" fontId="4" fillId="0" borderId="28" xfId="0" applyNumberFormat="1" applyFont="1" applyBorder="1" applyAlignment="1">
      <alignment horizontal="right" vertical="center" shrinkToFit="1"/>
    </xf>
    <xf numFmtId="0" fontId="5" fillId="0" borderId="0" xfId="0" applyFont="1" applyBorder="1" applyAlignment="1">
      <alignment horizontal="right"/>
    </xf>
    <xf numFmtId="0" fontId="5" fillId="0" borderId="30" xfId="0" applyFont="1" applyBorder="1" applyAlignment="1">
      <alignment horizontal="right"/>
    </xf>
    <xf numFmtId="0" fontId="4" fillId="0" borderId="29" xfId="0" applyFont="1" applyBorder="1"/>
    <xf numFmtId="0" fontId="4" fillId="0" borderId="54" xfId="0" applyFont="1" applyBorder="1"/>
    <xf numFmtId="0" fontId="4" fillId="0" borderId="47" xfId="0" applyFont="1" applyBorder="1"/>
    <xf numFmtId="0" fontId="4" fillId="0" borderId="29" xfId="0" applyFont="1" applyBorder="1" applyAlignment="1">
      <alignment horizontal="center"/>
    </xf>
    <xf numFmtId="0" fontId="4" fillId="0" borderId="12" xfId="0" applyFont="1" applyBorder="1" applyAlignment="1">
      <alignment horizontal="center"/>
    </xf>
    <xf numFmtId="0" fontId="4" fillId="0" borderId="47" xfId="0" applyFont="1" applyBorder="1" applyAlignment="1">
      <alignment horizontal="center"/>
    </xf>
    <xf numFmtId="0" fontId="4" fillId="0" borderId="34" xfId="0" applyFont="1" applyBorder="1"/>
    <xf numFmtId="0" fontId="4" fillId="0" borderId="30" xfId="0" applyFont="1" applyBorder="1" applyAlignment="1">
      <alignment horizontal="right"/>
    </xf>
    <xf numFmtId="184" fontId="4" fillId="0" borderId="1" xfId="0" applyNumberFormat="1" applyFont="1" applyBorder="1" applyAlignment="1">
      <alignment horizontal="right" vertical="center"/>
    </xf>
    <xf numFmtId="184" fontId="4" fillId="0" borderId="30" xfId="0" applyNumberFormat="1" applyFont="1" applyBorder="1" applyAlignment="1">
      <alignment horizontal="right" vertical="center"/>
    </xf>
    <xf numFmtId="0" fontId="4" fillId="0" borderId="67" xfId="0" applyFont="1" applyBorder="1" applyAlignment="1">
      <alignment horizontal="center" vertical="center" shrinkToFit="1"/>
    </xf>
    <xf numFmtId="0" fontId="4" fillId="0" borderId="43" xfId="0" applyFont="1" applyBorder="1"/>
    <xf numFmtId="184" fontId="4" fillId="0" borderId="38" xfId="0" applyNumberFormat="1" applyFont="1" applyBorder="1" applyAlignment="1">
      <alignment horizontal="right" vertical="center"/>
    </xf>
    <xf numFmtId="184" fontId="4" fillId="0" borderId="43" xfId="0" applyNumberFormat="1" applyFont="1" applyBorder="1" applyAlignment="1">
      <alignment horizontal="right" vertical="center"/>
    </xf>
    <xf numFmtId="0" fontId="4" fillId="0" borderId="27" xfId="0" applyFont="1" applyBorder="1" applyAlignment="1">
      <alignment horizontal="right"/>
    </xf>
    <xf numFmtId="184" fontId="4" fillId="0" borderId="5" xfId="0" applyNumberFormat="1" applyFont="1" applyBorder="1" applyAlignment="1">
      <alignment horizontal="right" vertical="center"/>
    </xf>
    <xf numFmtId="184" fontId="4" fillId="0" borderId="27" xfId="0" applyNumberFormat="1" applyFont="1" applyBorder="1" applyAlignment="1">
      <alignment horizontal="right" vertical="center"/>
    </xf>
    <xf numFmtId="181" fontId="4" fillId="0" borderId="27" xfId="0" applyNumberFormat="1" applyFont="1" applyBorder="1" applyAlignment="1">
      <alignment horizontal="right" vertical="center"/>
    </xf>
    <xf numFmtId="38" fontId="4" fillId="0" borderId="0" xfId="2" applyFont="1" applyBorder="1" applyAlignment="1">
      <alignment horizontal="right" vertical="center"/>
    </xf>
    <xf numFmtId="0" fontId="4" fillId="0" borderId="15" xfId="0" applyFont="1" applyBorder="1" applyAlignment="1">
      <alignment horizontal="right" vertical="center"/>
    </xf>
    <xf numFmtId="0" fontId="4" fillId="0" borderId="28" xfId="0" applyFont="1" applyBorder="1" applyAlignment="1">
      <alignment horizontal="right" vertical="center"/>
    </xf>
    <xf numFmtId="0" fontId="4" fillId="0" borderId="5" xfId="0" applyFont="1" applyBorder="1" applyAlignment="1">
      <alignment horizontal="right" vertical="center"/>
    </xf>
    <xf numFmtId="0" fontId="4" fillId="0" borderId="40" xfId="0" applyFont="1" applyBorder="1" applyAlignment="1">
      <alignment horizontal="right" vertical="center"/>
    </xf>
    <xf numFmtId="0" fontId="4" fillId="0" borderId="46" xfId="0" applyFont="1" applyBorder="1" applyAlignment="1">
      <alignment horizontal="center" vertical="center" shrinkToFit="1"/>
    </xf>
    <xf numFmtId="0" fontId="4" fillId="0" borderId="25" xfId="0" applyFont="1" applyBorder="1" applyAlignment="1">
      <alignment horizontal="center" vertical="center" shrinkToFit="1"/>
    </xf>
    <xf numFmtId="38" fontId="4" fillId="0" borderId="30" xfId="2" applyFont="1" applyBorder="1" applyAlignment="1">
      <alignment horizontal="right" vertical="center"/>
    </xf>
    <xf numFmtId="0" fontId="4" fillId="0" borderId="50" xfId="0" applyFont="1" applyBorder="1" applyAlignment="1">
      <alignment horizontal="right" vertical="center" wrapText="1" shrinkToFit="1"/>
    </xf>
    <xf numFmtId="0" fontId="4" fillId="0" borderId="67" xfId="0" applyFont="1" applyBorder="1" applyAlignment="1">
      <alignment horizontal="right" vertical="center" wrapText="1" shrinkToFit="1"/>
    </xf>
    <xf numFmtId="0" fontId="4" fillId="0" borderId="46" xfId="0" applyFont="1" applyBorder="1" applyAlignment="1">
      <alignment vertical="center" shrinkToFit="1"/>
    </xf>
    <xf numFmtId="0" fontId="4" fillId="0" borderId="25" xfId="0" applyFont="1" applyBorder="1" applyAlignment="1">
      <alignment vertical="center" shrinkToFit="1"/>
    </xf>
    <xf numFmtId="0" fontId="4" fillId="0" borderId="40" xfId="0" applyFont="1" applyBorder="1" applyAlignment="1">
      <alignment horizontal="center" vertical="center" justifyLastLine="1"/>
    </xf>
    <xf numFmtId="0" fontId="4" fillId="0" borderId="26" xfId="0" applyFont="1" applyBorder="1" applyAlignment="1">
      <alignment horizontal="right" vertical="center" wrapText="1" shrinkToFit="1"/>
    </xf>
    <xf numFmtId="0" fontId="26" fillId="0" borderId="0" xfId="0" applyFont="1" applyAlignment="1">
      <alignment horizontal="center" vertical="center"/>
    </xf>
    <xf numFmtId="0" fontId="4" fillId="0" borderId="16" xfId="0" applyFont="1" applyBorder="1" applyAlignment="1">
      <alignment horizontal="center" vertical="center" shrinkToFit="1"/>
    </xf>
    <xf numFmtId="0" fontId="4" fillId="0" borderId="42" xfId="0" applyFont="1" applyBorder="1" applyAlignment="1">
      <alignment horizontal="center" vertical="center" shrinkToFit="1"/>
    </xf>
    <xf numFmtId="0" fontId="4" fillId="0" borderId="1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2" xfId="0" applyFont="1" applyBorder="1" applyAlignment="1">
      <alignment horizontal="center" vertical="center" wrapText="1"/>
    </xf>
    <xf numFmtId="0" fontId="5" fillId="0" borderId="45" xfId="0" applyFont="1" applyBorder="1"/>
    <xf numFmtId="0" fontId="5" fillId="0" borderId="25" xfId="0" applyFont="1" applyBorder="1"/>
    <xf numFmtId="0" fontId="4" fillId="0" borderId="46" xfId="0" applyFont="1" applyBorder="1" applyAlignment="1">
      <alignment horizontal="center" vertical="center" wrapText="1"/>
    </xf>
    <xf numFmtId="0" fontId="4" fillId="0" borderId="46" xfId="0" applyFont="1" applyBorder="1" applyAlignment="1">
      <alignment horizontal="right" vertical="center" wrapText="1"/>
    </xf>
    <xf numFmtId="181" fontId="4" fillId="0" borderId="1" xfId="0" applyNumberFormat="1" applyFont="1" applyBorder="1" applyAlignment="1">
      <alignment horizontal="right" vertical="center" wrapText="1" shrinkToFit="1"/>
    </xf>
    <xf numFmtId="0" fontId="4" fillId="0" borderId="0" xfId="0" applyFont="1" applyBorder="1" applyAlignment="1">
      <alignment horizontal="right" vertical="center" wrapText="1" shrinkToFit="1"/>
    </xf>
    <xf numFmtId="0" fontId="4" fillId="0" borderId="15" xfId="0" applyFont="1" applyBorder="1" applyAlignment="1">
      <alignment horizontal="right" vertical="center" wrapText="1" shrinkToFit="1"/>
    </xf>
    <xf numFmtId="181" fontId="4" fillId="0" borderId="11" xfId="0" applyNumberFormat="1" applyFont="1" applyFill="1" applyBorder="1" applyAlignment="1">
      <alignment vertical="center"/>
    </xf>
    <xf numFmtId="181" fontId="4" fillId="0" borderId="5" xfId="0" applyNumberFormat="1" applyFont="1" applyFill="1" applyBorder="1" applyAlignment="1">
      <alignment horizontal="right" vertical="center"/>
    </xf>
    <xf numFmtId="0" fontId="5" fillId="0" borderId="11" xfId="0" applyFont="1" applyFill="1" applyBorder="1" applyAlignment="1">
      <alignment horizontal="right"/>
    </xf>
    <xf numFmtId="0" fontId="5" fillId="0" borderId="27" xfId="0" applyFont="1" applyFill="1" applyBorder="1" applyAlignment="1">
      <alignment horizontal="right"/>
    </xf>
    <xf numFmtId="181" fontId="4" fillId="0" borderId="11" xfId="0" applyNumberFormat="1" applyFont="1" applyFill="1" applyBorder="1" applyAlignment="1">
      <alignment horizontal="right" vertical="center"/>
    </xf>
    <xf numFmtId="181" fontId="4" fillId="0" borderId="27" xfId="0" applyNumberFormat="1" applyFont="1" applyFill="1" applyBorder="1" applyAlignment="1">
      <alignment horizontal="right" vertical="center"/>
    </xf>
    <xf numFmtId="181" fontId="4" fillId="0" borderId="5" xfId="0" applyNumberFormat="1" applyFont="1" applyFill="1" applyBorder="1" applyAlignment="1">
      <alignment horizontal="right" vertical="center" wrapText="1" shrinkToFit="1"/>
    </xf>
    <xf numFmtId="0" fontId="4" fillId="0" borderId="11" xfId="0" applyFont="1" applyFill="1" applyBorder="1" applyAlignment="1">
      <alignment horizontal="right" vertical="center" wrapText="1" shrinkToFit="1"/>
    </xf>
    <xf numFmtId="0" fontId="4" fillId="0" borderId="28" xfId="0" applyFont="1" applyFill="1" applyBorder="1" applyAlignment="1">
      <alignment horizontal="right" vertical="center" wrapText="1" shrinkToFit="1"/>
    </xf>
    <xf numFmtId="0" fontId="4" fillId="0" borderId="3"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48" xfId="0" applyFont="1" applyBorder="1" applyAlignment="1">
      <alignment horizontal="center" vertical="center" shrinkToFit="1"/>
    </xf>
    <xf numFmtId="0" fontId="4" fillId="0" borderId="37" xfId="0" applyFont="1" applyBorder="1" applyAlignment="1">
      <alignment horizontal="center" vertical="center" wrapText="1" shrinkToFit="1"/>
    </xf>
    <xf numFmtId="0" fontId="4" fillId="0" borderId="44" xfId="0" applyFont="1" applyBorder="1" applyAlignment="1">
      <alignment horizontal="center" vertical="center" wrapText="1" shrinkToFit="1"/>
    </xf>
    <xf numFmtId="38" fontId="4" fillId="0" borderId="39" xfId="2" applyFont="1" applyBorder="1" applyAlignment="1">
      <alignment horizontal="right" vertical="center"/>
    </xf>
    <xf numFmtId="38" fontId="4" fillId="0" borderId="40" xfId="2" applyFont="1" applyBorder="1" applyAlignment="1">
      <alignment horizontal="right" vertical="center"/>
    </xf>
    <xf numFmtId="0" fontId="4" fillId="0" borderId="45" xfId="0" applyFont="1" applyBorder="1" applyAlignment="1">
      <alignment horizontal="center" vertical="center" shrinkToFit="1"/>
    </xf>
    <xf numFmtId="38" fontId="4" fillId="0" borderId="38" xfId="2" applyFont="1" applyBorder="1" applyAlignment="1">
      <alignment horizontal="right" vertical="center"/>
    </xf>
    <xf numFmtId="38" fontId="4" fillId="0" borderId="43" xfId="2" applyFont="1" applyBorder="1" applyAlignment="1">
      <alignment horizontal="right" vertical="center"/>
    </xf>
    <xf numFmtId="182" fontId="4" fillId="0" borderId="67" xfId="0" applyNumberFormat="1" applyFont="1" applyBorder="1" applyAlignment="1">
      <alignment horizontal="center" vertical="center" wrapText="1" shrinkToFit="1"/>
    </xf>
    <xf numFmtId="182" fontId="4" fillId="0" borderId="39" xfId="0" applyNumberFormat="1" applyFont="1" applyBorder="1" applyAlignment="1">
      <alignment horizontal="center" vertical="center" wrapText="1" shrinkToFit="1"/>
    </xf>
    <xf numFmtId="182" fontId="4" fillId="0" borderId="43" xfId="0" applyNumberFormat="1" applyFont="1" applyBorder="1" applyAlignment="1">
      <alignment horizontal="center" vertical="center" wrapText="1" shrinkToFit="1"/>
    </xf>
    <xf numFmtId="182" fontId="4" fillId="0" borderId="54" xfId="0" applyNumberFormat="1" applyFont="1" applyBorder="1" applyAlignment="1">
      <alignment horizontal="center" vertical="center" wrapText="1" shrinkToFit="1"/>
    </xf>
    <xf numFmtId="182" fontId="4" fillId="0" borderId="42" xfId="0" applyNumberFormat="1" applyFont="1" applyBorder="1" applyAlignment="1">
      <alignment horizontal="center" vertical="center" wrapText="1" shrinkToFit="1"/>
    </xf>
    <xf numFmtId="182" fontId="4" fillId="0" borderId="47" xfId="0" applyNumberFormat="1" applyFont="1" applyBorder="1" applyAlignment="1">
      <alignment horizontal="center" vertical="center" wrapText="1" shrinkToFit="1"/>
    </xf>
    <xf numFmtId="0" fontId="4" fillId="0" borderId="60" xfId="0" applyFont="1" applyBorder="1" applyAlignment="1">
      <alignment horizontal="center" vertical="center"/>
    </xf>
    <xf numFmtId="0" fontId="4" fillId="0" borderId="87" xfId="0" applyFont="1" applyBorder="1" applyAlignment="1">
      <alignment horizontal="center" vertical="center"/>
    </xf>
    <xf numFmtId="0" fontId="4" fillId="2" borderId="50" xfId="0" applyFont="1" applyFill="1" applyBorder="1" applyAlignment="1">
      <alignment horizontal="distributed" vertical="center"/>
    </xf>
    <xf numFmtId="0" fontId="4" fillId="2" borderId="0" xfId="0" applyFont="1" applyFill="1" applyBorder="1" applyAlignment="1">
      <alignment horizontal="distributed" vertical="center"/>
    </xf>
    <xf numFmtId="0" fontId="4" fillId="2" borderId="30" xfId="0" applyFont="1" applyFill="1" applyBorder="1" applyAlignment="1">
      <alignment horizontal="distributed" vertical="center"/>
    </xf>
    <xf numFmtId="0" fontId="4" fillId="2" borderId="26" xfId="0" applyFont="1" applyFill="1" applyBorder="1" applyAlignment="1">
      <alignment horizontal="distributed" vertical="center"/>
    </xf>
    <xf numFmtId="0" fontId="4" fillId="2" borderId="11" xfId="0" applyFont="1" applyFill="1" applyBorder="1" applyAlignment="1">
      <alignment horizontal="distributed" vertical="center"/>
    </xf>
    <xf numFmtId="0" fontId="4" fillId="2" borderId="27" xfId="0" applyFont="1" applyFill="1" applyBorder="1" applyAlignment="1">
      <alignment horizontal="distributed" vertical="center"/>
    </xf>
    <xf numFmtId="0" fontId="4" fillId="0" borderId="46" xfId="0" applyFont="1" applyBorder="1" applyAlignment="1">
      <alignment horizontal="center" vertical="center" wrapText="1" shrinkToFit="1"/>
    </xf>
    <xf numFmtId="0" fontId="4" fillId="2" borderId="67" xfId="0" applyFont="1" applyFill="1" applyBorder="1" applyAlignment="1">
      <alignment horizontal="distributed" vertical="center"/>
    </xf>
    <xf numFmtId="0" fontId="4" fillId="2" borderId="39" xfId="0" applyFont="1" applyFill="1" applyBorder="1" applyAlignment="1">
      <alignment horizontal="distributed" vertical="center"/>
    </xf>
    <xf numFmtId="0" fontId="4" fillId="2" borderId="43" xfId="0" applyFont="1" applyFill="1" applyBorder="1" applyAlignment="1">
      <alignment horizontal="distributed" vertical="center"/>
    </xf>
    <xf numFmtId="0" fontId="4" fillId="0" borderId="50" xfId="0" applyFont="1" applyBorder="1" applyAlignment="1">
      <alignment horizontal="center" vertical="distributed" textRotation="255" justifyLastLine="1"/>
    </xf>
    <xf numFmtId="0" fontId="4" fillId="0" borderId="0" xfId="0" applyFont="1" applyBorder="1" applyAlignment="1">
      <alignment horizontal="center" vertical="distributed" textRotation="255" justifyLastLine="1"/>
    </xf>
    <xf numFmtId="0" fontId="4" fillId="0" borderId="30" xfId="0" applyFont="1" applyBorder="1" applyAlignment="1">
      <alignment horizontal="center" vertical="distributed" textRotation="255" justifyLastLine="1"/>
    </xf>
    <xf numFmtId="0" fontId="4" fillId="0" borderId="26" xfId="0" applyFont="1" applyBorder="1" applyAlignment="1">
      <alignment horizontal="center" vertical="distributed" textRotation="255" justifyLastLine="1"/>
    </xf>
    <xf numFmtId="0" fontId="4" fillId="0" borderId="11" xfId="0" applyFont="1" applyBorder="1" applyAlignment="1">
      <alignment horizontal="center" vertical="distributed" textRotation="255" justifyLastLine="1"/>
    </xf>
    <xf numFmtId="0" fontId="4" fillId="0" borderId="27" xfId="0" applyFont="1" applyBorder="1" applyAlignment="1">
      <alignment horizontal="center" vertical="distributed" textRotation="255" justifyLastLine="1"/>
    </xf>
    <xf numFmtId="0" fontId="4" fillId="2" borderId="89"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53" xfId="0" applyFont="1" applyFill="1" applyBorder="1" applyAlignment="1">
      <alignment horizontal="center" vertical="center" justifyLastLine="1"/>
    </xf>
    <xf numFmtId="0" fontId="4" fillId="2" borderId="16" xfId="0" applyFont="1" applyFill="1" applyBorder="1" applyAlignment="1">
      <alignment horizontal="center" vertical="center" justifyLastLine="1"/>
    </xf>
    <xf numFmtId="0" fontId="4" fillId="2" borderId="54" xfId="0" applyFont="1" applyFill="1" applyBorder="1" applyAlignment="1">
      <alignment horizontal="center" vertical="center" justifyLastLine="1"/>
    </xf>
    <xf numFmtId="0" fontId="4" fillId="2" borderId="42" xfId="0" applyFont="1" applyFill="1" applyBorder="1" applyAlignment="1">
      <alignment horizontal="center" vertical="center" justifyLastLine="1"/>
    </xf>
    <xf numFmtId="0" fontId="4" fillId="2" borderId="5" xfId="0" applyFont="1" applyFill="1" applyBorder="1" applyAlignment="1">
      <alignment horizontal="right" vertical="center"/>
    </xf>
    <xf numFmtId="0" fontId="4" fillId="2" borderId="11" xfId="0" applyFont="1" applyFill="1" applyBorder="1" applyAlignment="1">
      <alignment horizontal="right" vertical="center"/>
    </xf>
    <xf numFmtId="0" fontId="4" fillId="2" borderId="27" xfId="0" applyFont="1" applyFill="1" applyBorder="1" applyAlignment="1">
      <alignment horizontal="right" vertical="center"/>
    </xf>
    <xf numFmtId="0" fontId="4" fillId="2" borderId="38" xfId="0" applyFont="1" applyFill="1" applyBorder="1" applyAlignment="1">
      <alignment horizontal="right" vertical="center"/>
    </xf>
    <xf numFmtId="0" fontId="4" fillId="2" borderId="39" xfId="0" applyFont="1" applyFill="1" applyBorder="1" applyAlignment="1">
      <alignment horizontal="right" vertical="center"/>
    </xf>
    <xf numFmtId="0" fontId="4" fillId="2" borderId="43" xfId="0" applyFont="1" applyFill="1" applyBorder="1" applyAlignment="1">
      <alignment horizontal="right" vertical="center"/>
    </xf>
    <xf numFmtId="0" fontId="4" fillId="0" borderId="38" xfId="0" applyFont="1" applyBorder="1" applyAlignment="1">
      <alignment horizontal="center" vertical="center" textRotation="255"/>
    </xf>
    <xf numFmtId="0" fontId="4" fillId="0" borderId="39" xfId="0" applyFont="1" applyBorder="1" applyAlignment="1">
      <alignment horizontal="center" vertical="center" textRotation="255"/>
    </xf>
    <xf numFmtId="0" fontId="4" fillId="0" borderId="4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0" xfId="0" applyFont="1" applyBorder="1" applyAlignment="1">
      <alignment horizontal="center" vertical="center" textRotation="255"/>
    </xf>
    <xf numFmtId="0" fontId="4" fillId="0" borderId="30" xfId="0" applyFont="1" applyBorder="1" applyAlignment="1">
      <alignment horizontal="center" vertical="center" textRotation="255"/>
    </xf>
    <xf numFmtId="0" fontId="4" fillId="0" borderId="12" xfId="0" applyFont="1" applyBorder="1" applyAlignment="1">
      <alignment horizontal="center" vertical="center" textRotation="255"/>
    </xf>
    <xf numFmtId="0" fontId="4" fillId="0" borderId="42" xfId="0" applyFont="1" applyBorder="1" applyAlignment="1">
      <alignment horizontal="center" vertical="center" textRotation="255"/>
    </xf>
    <xf numFmtId="0" fontId="4" fillId="0" borderId="47" xfId="0" applyFont="1" applyBorder="1" applyAlignment="1">
      <alignment horizontal="center" vertical="center" textRotation="255"/>
    </xf>
    <xf numFmtId="0" fontId="4" fillId="0" borderId="38" xfId="0" applyFont="1" applyBorder="1" applyAlignment="1">
      <alignment horizontal="center" vertical="center" wrapText="1" justifyLastLine="1"/>
    </xf>
    <xf numFmtId="0" fontId="4" fillId="0" borderId="39" xfId="0" applyFont="1" applyBorder="1" applyAlignment="1">
      <alignment horizontal="center" vertical="center" wrapText="1" justifyLastLine="1"/>
    </xf>
    <xf numFmtId="0" fontId="4" fillId="0" borderId="43" xfId="0" applyFont="1" applyBorder="1" applyAlignment="1">
      <alignment horizontal="center" vertical="center" wrapText="1" justifyLastLine="1"/>
    </xf>
    <xf numFmtId="0" fontId="4" fillId="0" borderId="12" xfId="0" applyFont="1" applyBorder="1" applyAlignment="1">
      <alignment horizontal="center" vertical="center" wrapText="1" justifyLastLine="1"/>
    </xf>
    <xf numFmtId="0" fontId="4" fillId="0" borderId="42" xfId="0" applyFont="1" applyBorder="1" applyAlignment="1">
      <alignment horizontal="center" vertical="center" wrapText="1" justifyLastLine="1"/>
    </xf>
    <xf numFmtId="0" fontId="4" fillId="0" borderId="47" xfId="0" applyFont="1" applyBorder="1" applyAlignment="1">
      <alignment horizontal="center" vertical="center" wrapText="1" justifyLastLine="1"/>
    </xf>
    <xf numFmtId="0" fontId="4" fillId="0" borderId="1" xfId="0" applyFont="1" applyBorder="1" applyAlignment="1">
      <alignment horizontal="center" vertical="center" wrapText="1" justifyLastLine="1"/>
    </xf>
    <xf numFmtId="0" fontId="4" fillId="0" borderId="0" xfId="0" applyFont="1" applyBorder="1" applyAlignment="1">
      <alignment horizontal="center" vertical="center" wrapText="1" justifyLastLine="1"/>
    </xf>
    <xf numFmtId="0" fontId="4" fillId="0" borderId="30" xfId="0" applyFont="1" applyBorder="1" applyAlignment="1">
      <alignment horizontal="center" vertical="center" wrapText="1" justifyLastLine="1"/>
    </xf>
    <xf numFmtId="0" fontId="4" fillId="0" borderId="40" xfId="0" applyFont="1" applyBorder="1" applyAlignment="1">
      <alignment horizontal="center" vertical="center" wrapText="1" justifyLastLine="1"/>
    </xf>
    <xf numFmtId="0" fontId="4" fillId="0" borderId="15" xfId="0" applyFont="1" applyBorder="1" applyAlignment="1">
      <alignment horizontal="center" vertical="center" wrapText="1" justifyLastLine="1"/>
    </xf>
    <xf numFmtId="0" fontId="4" fillId="0" borderId="44" xfId="0" applyFont="1" applyBorder="1" applyAlignment="1">
      <alignment horizontal="center" vertical="center" wrapText="1" justifyLastLine="1"/>
    </xf>
    <xf numFmtId="2" fontId="4" fillId="0" borderId="5" xfId="0" applyNumberFormat="1" applyFont="1" applyBorder="1" applyAlignment="1">
      <alignment horizontal="right" vertical="center"/>
    </xf>
    <xf numFmtId="2" fontId="4" fillId="0" borderId="11" xfId="0" applyNumberFormat="1" applyFont="1" applyBorder="1" applyAlignment="1">
      <alignment horizontal="right" vertical="center"/>
    </xf>
    <xf numFmtId="2" fontId="4" fillId="0" borderId="27" xfId="0" applyNumberFormat="1" applyFont="1" applyBorder="1" applyAlignment="1">
      <alignment horizontal="right" vertical="center"/>
    </xf>
    <xf numFmtId="183" fontId="4" fillId="0" borderId="1" xfId="0" applyNumberFormat="1" applyFont="1" applyBorder="1" applyAlignment="1">
      <alignment horizontal="right" vertical="center"/>
    </xf>
    <xf numFmtId="183" fontId="4" fillId="0" borderId="0" xfId="0" applyNumberFormat="1" applyFont="1" applyBorder="1" applyAlignment="1">
      <alignment horizontal="right" vertical="center"/>
    </xf>
    <xf numFmtId="183" fontId="4" fillId="0" borderId="15" xfId="0" applyNumberFormat="1" applyFont="1" applyBorder="1" applyAlignment="1">
      <alignment horizontal="right" vertical="center"/>
    </xf>
    <xf numFmtId="181" fontId="4" fillId="0" borderId="1" xfId="0" applyNumberFormat="1" applyFont="1" applyBorder="1" applyAlignment="1">
      <alignment horizontal="right" vertical="center" shrinkToFit="1"/>
    </xf>
    <xf numFmtId="181" fontId="4" fillId="0" borderId="0" xfId="0" applyNumberFormat="1" applyFont="1" applyBorder="1" applyAlignment="1">
      <alignment horizontal="right" vertical="center" shrinkToFit="1"/>
    </xf>
    <xf numFmtId="181" fontId="4" fillId="0" borderId="30" xfId="0" applyNumberFormat="1" applyFont="1" applyBorder="1" applyAlignment="1">
      <alignment horizontal="right" vertical="center" shrinkToFit="1"/>
    </xf>
    <xf numFmtId="183" fontId="4" fillId="0" borderId="30" xfId="0" applyNumberFormat="1" applyFont="1" applyBorder="1" applyAlignment="1">
      <alignment horizontal="right" vertical="center"/>
    </xf>
    <xf numFmtId="183" fontId="4" fillId="0" borderId="38" xfId="0" applyNumberFormat="1" applyFont="1" applyBorder="1" applyAlignment="1">
      <alignment horizontal="right" vertical="center"/>
    </xf>
    <xf numFmtId="183" fontId="4" fillId="0" borderId="39" xfId="0" applyNumberFormat="1" applyFont="1" applyBorder="1" applyAlignment="1">
      <alignment horizontal="right" vertical="center"/>
    </xf>
    <xf numFmtId="183" fontId="4" fillId="0" borderId="40" xfId="0" applyNumberFormat="1" applyFont="1" applyBorder="1" applyAlignment="1">
      <alignment horizontal="right" vertical="center"/>
    </xf>
    <xf numFmtId="181" fontId="4" fillId="0" borderId="38" xfId="0" applyNumberFormat="1" applyFont="1" applyBorder="1" applyAlignment="1">
      <alignment horizontal="right" vertical="center" shrinkToFit="1"/>
    </xf>
    <xf numFmtId="181" fontId="4" fillId="0" borderId="39" xfId="0" applyNumberFormat="1" applyFont="1" applyBorder="1" applyAlignment="1">
      <alignment horizontal="right" vertical="center" shrinkToFit="1"/>
    </xf>
    <xf numFmtId="181" fontId="4" fillId="0" borderId="43" xfId="0" applyNumberFormat="1" applyFont="1" applyBorder="1" applyAlignment="1">
      <alignment horizontal="right" vertical="center" shrinkToFit="1"/>
    </xf>
    <xf numFmtId="183" fontId="4" fillId="0" borderId="43" xfId="0" applyNumberFormat="1" applyFont="1" applyBorder="1" applyAlignment="1">
      <alignment horizontal="right" vertical="center"/>
    </xf>
    <xf numFmtId="183" fontId="4" fillId="0" borderId="5" xfId="0" applyNumberFormat="1" applyFont="1" applyBorder="1" applyAlignment="1">
      <alignment horizontal="right" vertical="center"/>
    </xf>
    <xf numFmtId="183" fontId="4" fillId="0" borderId="11" xfId="0" applyNumberFormat="1" applyFont="1" applyBorder="1" applyAlignment="1">
      <alignment horizontal="right" vertical="center"/>
    </xf>
    <xf numFmtId="183" fontId="4" fillId="0" borderId="28" xfId="0" applyNumberFormat="1" applyFont="1" applyBorder="1" applyAlignment="1">
      <alignment horizontal="right" vertical="center"/>
    </xf>
    <xf numFmtId="181" fontId="4" fillId="0" borderId="11" xfId="0" applyNumberFormat="1" applyFont="1" applyBorder="1" applyAlignment="1">
      <alignment horizontal="right" vertical="center" shrinkToFit="1"/>
    </xf>
    <xf numFmtId="181" fontId="4" fillId="0" borderId="27" xfId="0" applyNumberFormat="1" applyFont="1" applyBorder="1" applyAlignment="1">
      <alignment horizontal="right" vertical="center" shrinkToFit="1"/>
    </xf>
    <xf numFmtId="183" fontId="4" fillId="0" borderId="27" xfId="0" applyNumberFormat="1" applyFont="1" applyBorder="1" applyAlignment="1">
      <alignment horizontal="right" vertical="center"/>
    </xf>
    <xf numFmtId="180" fontId="4" fillId="0" borderId="1" xfId="0" applyNumberFormat="1" applyFont="1" applyBorder="1" applyAlignment="1">
      <alignment horizontal="right" vertical="center"/>
    </xf>
    <xf numFmtId="180" fontId="4" fillId="0" borderId="0" xfId="0" applyNumberFormat="1" applyFont="1" applyBorder="1" applyAlignment="1">
      <alignment horizontal="right" vertical="center"/>
    </xf>
    <xf numFmtId="180" fontId="4" fillId="0" borderId="30" xfId="0" applyNumberFormat="1" applyFont="1" applyBorder="1" applyAlignment="1">
      <alignment horizontal="right" vertical="center"/>
    </xf>
    <xf numFmtId="180" fontId="4" fillId="0" borderId="38" xfId="0" applyNumberFormat="1" applyFont="1" applyBorder="1" applyAlignment="1">
      <alignment horizontal="right" vertical="center"/>
    </xf>
    <xf numFmtId="180" fontId="4" fillId="0" borderId="39" xfId="0" applyNumberFormat="1" applyFont="1" applyBorder="1" applyAlignment="1">
      <alignment horizontal="right" vertical="center"/>
    </xf>
    <xf numFmtId="180" fontId="4" fillId="0" borderId="43" xfId="0" applyNumberFormat="1" applyFont="1" applyBorder="1" applyAlignment="1">
      <alignment horizontal="right" vertical="center"/>
    </xf>
    <xf numFmtId="0" fontId="4" fillId="0" borderId="26" xfId="0" applyFont="1" applyBorder="1" applyAlignment="1">
      <alignment horizontal="right" shrinkToFit="1"/>
    </xf>
    <xf numFmtId="0" fontId="4" fillId="0" borderId="11" xfId="0" applyFont="1" applyBorder="1" applyAlignment="1">
      <alignment horizontal="right" shrinkToFit="1"/>
    </xf>
    <xf numFmtId="0" fontId="4" fillId="0" borderId="27" xfId="0" applyFont="1" applyBorder="1" applyAlignment="1">
      <alignment horizontal="right" shrinkToFit="1"/>
    </xf>
    <xf numFmtId="180" fontId="4" fillId="0" borderId="5" xfId="0" applyNumberFormat="1" applyFont="1" applyBorder="1" applyAlignment="1">
      <alignment horizontal="right"/>
    </xf>
    <xf numFmtId="180" fontId="4" fillId="0" borderId="11" xfId="0" applyNumberFormat="1" applyFont="1" applyBorder="1" applyAlignment="1">
      <alignment horizontal="right"/>
    </xf>
    <xf numFmtId="180" fontId="4" fillId="0" borderId="27" xfId="0" applyNumberFormat="1" applyFont="1" applyBorder="1" applyAlignment="1">
      <alignment horizontal="right"/>
    </xf>
    <xf numFmtId="181" fontId="4" fillId="0" borderId="5" xfId="0" applyNumberFormat="1" applyFont="1" applyBorder="1" applyAlignment="1">
      <alignment horizontal="right"/>
    </xf>
    <xf numFmtId="181" fontId="4" fillId="0" borderId="11" xfId="0" applyNumberFormat="1" applyFont="1" applyBorder="1" applyAlignment="1">
      <alignment horizontal="right"/>
    </xf>
    <xf numFmtId="181" fontId="4" fillId="0" borderId="27" xfId="0" applyNumberFormat="1" applyFont="1" applyBorder="1" applyAlignment="1">
      <alignment horizontal="right"/>
    </xf>
    <xf numFmtId="183" fontId="4" fillId="0" borderId="5" xfId="0" applyNumberFormat="1" applyFont="1" applyBorder="1" applyAlignment="1">
      <alignment horizontal="right"/>
    </xf>
    <xf numFmtId="183" fontId="4" fillId="0" borderId="11" xfId="0" applyNumberFormat="1" applyFont="1" applyBorder="1" applyAlignment="1">
      <alignment horizontal="right"/>
    </xf>
    <xf numFmtId="183" fontId="4" fillId="0" borderId="27" xfId="0" applyNumberFormat="1" applyFont="1" applyBorder="1" applyAlignment="1">
      <alignment horizontal="right"/>
    </xf>
    <xf numFmtId="181" fontId="4" fillId="0" borderId="5" xfId="0" applyNumberFormat="1" applyFont="1" applyBorder="1" applyAlignment="1">
      <alignment horizontal="right" shrinkToFit="1"/>
    </xf>
    <xf numFmtId="181" fontId="4" fillId="0" borderId="11" xfId="0" applyNumberFormat="1" applyFont="1" applyBorder="1" applyAlignment="1">
      <alignment horizontal="right" shrinkToFit="1"/>
    </xf>
    <xf numFmtId="181" fontId="4" fillId="0" borderId="27" xfId="0" applyNumberFormat="1" applyFont="1" applyBorder="1" applyAlignment="1">
      <alignment horizontal="right" shrinkToFit="1"/>
    </xf>
    <xf numFmtId="183" fontId="4" fillId="0" borderId="28" xfId="0" applyNumberFormat="1" applyFont="1" applyBorder="1" applyAlignment="1">
      <alignment horizontal="right"/>
    </xf>
    <xf numFmtId="0" fontId="4" fillId="0" borderId="19" xfId="0" applyFont="1" applyBorder="1" applyAlignment="1">
      <alignment horizontal="center" vertical="center" justifyLastLine="1"/>
    </xf>
    <xf numFmtId="38" fontId="4" fillId="0" borderId="11" xfId="2" applyFont="1" applyBorder="1" applyAlignment="1">
      <alignment horizontal="right" vertical="center"/>
    </xf>
    <xf numFmtId="38" fontId="4" fillId="0" borderId="27" xfId="2" applyFont="1" applyBorder="1" applyAlignment="1">
      <alignment horizontal="right" vertical="center"/>
    </xf>
    <xf numFmtId="0" fontId="4" fillId="0" borderId="61" xfId="0" applyFont="1" applyBorder="1" applyAlignment="1">
      <alignment horizontal="center" vertical="center" justifyLastLine="1"/>
    </xf>
    <xf numFmtId="0" fontId="4" fillId="0" borderId="56" xfId="0" applyFont="1" applyBorder="1" applyAlignment="1">
      <alignment horizontal="center" vertical="center" justifyLastLine="1"/>
    </xf>
    <xf numFmtId="0" fontId="4" fillId="0" borderId="62" xfId="0" applyFont="1" applyBorder="1" applyAlignment="1">
      <alignment horizontal="center" vertical="center" justifyLastLine="1"/>
    </xf>
    <xf numFmtId="0" fontId="4" fillId="2" borderId="46" xfId="0" applyFont="1" applyFill="1" applyBorder="1" applyAlignment="1">
      <alignment vertical="center"/>
    </xf>
    <xf numFmtId="0" fontId="4" fillId="2" borderId="45" xfId="0" applyFont="1" applyFill="1" applyBorder="1" applyAlignment="1">
      <alignment vertical="center"/>
    </xf>
    <xf numFmtId="0" fontId="4" fillId="2" borderId="25" xfId="0" applyFont="1" applyFill="1" applyBorder="1" applyAlignment="1">
      <alignment vertical="center"/>
    </xf>
    <xf numFmtId="0" fontId="4" fillId="2" borderId="46" xfId="0" applyFont="1" applyFill="1" applyBorder="1" applyAlignment="1">
      <alignment horizontal="right" vertical="center"/>
    </xf>
    <xf numFmtId="0" fontId="4" fillId="2" borderId="45" xfId="0" applyFont="1" applyFill="1" applyBorder="1" applyAlignment="1">
      <alignment horizontal="right" vertical="center"/>
    </xf>
    <xf numFmtId="0" fontId="4" fillId="2" borderId="25" xfId="0" applyFont="1" applyFill="1" applyBorder="1" applyAlignment="1">
      <alignment horizontal="right" vertical="center"/>
    </xf>
    <xf numFmtId="0" fontId="4" fillId="2" borderId="46" xfId="0" applyFont="1" applyFill="1" applyBorder="1" applyAlignment="1">
      <alignment horizontal="center" vertical="center" justifyLastLine="1"/>
    </xf>
    <xf numFmtId="0" fontId="4" fillId="2" borderId="45" xfId="0" applyFont="1" applyFill="1" applyBorder="1" applyAlignment="1">
      <alignment horizontal="center" vertical="center" justifyLastLine="1"/>
    </xf>
    <xf numFmtId="0" fontId="4" fillId="2" borderId="25" xfId="0" applyFont="1" applyFill="1" applyBorder="1" applyAlignment="1">
      <alignment horizontal="center" vertical="center" justifyLastLine="1"/>
    </xf>
    <xf numFmtId="0" fontId="4" fillId="2" borderId="46" xfId="0" applyFont="1" applyFill="1" applyBorder="1" applyAlignment="1">
      <alignment horizontal="center" vertical="center"/>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4" fillId="2" borderId="30" xfId="0" applyFont="1" applyFill="1" applyBorder="1" applyAlignment="1">
      <alignment horizontal="right" vertical="center"/>
    </xf>
    <xf numFmtId="0" fontId="4" fillId="2" borderId="35" xfId="0" applyFont="1" applyFill="1" applyBorder="1" applyAlignment="1">
      <alignment horizontal="center" vertical="center" justifyLastLine="1"/>
    </xf>
    <xf numFmtId="0" fontId="4" fillId="2" borderId="29" xfId="0" applyFont="1" applyFill="1" applyBorder="1" applyAlignment="1">
      <alignment horizontal="center" vertical="center" justifyLastLine="1"/>
    </xf>
    <xf numFmtId="0" fontId="4" fillId="2" borderId="12" xfId="0" applyFont="1" applyFill="1" applyBorder="1" applyAlignment="1">
      <alignment horizontal="center" vertical="center" justifyLastLine="1"/>
    </xf>
    <xf numFmtId="0" fontId="4" fillId="2" borderId="47" xfId="0" applyFont="1" applyFill="1" applyBorder="1" applyAlignment="1">
      <alignment horizontal="center" vertical="center" justifyLastLine="1"/>
    </xf>
    <xf numFmtId="0" fontId="4" fillId="2" borderId="3" xfId="0" applyFont="1" applyFill="1" applyBorder="1" applyAlignment="1">
      <alignment horizontal="center" vertical="center" justifyLastLine="1"/>
    </xf>
    <xf numFmtId="0" fontId="4" fillId="2" borderId="33" xfId="0" applyFont="1" applyFill="1" applyBorder="1" applyAlignment="1">
      <alignment horizontal="center" vertical="center" justifyLastLine="1"/>
    </xf>
    <xf numFmtId="0" fontId="4" fillId="2" borderId="34" xfId="0" applyFont="1" applyFill="1" applyBorder="1" applyAlignment="1">
      <alignment horizontal="center" vertical="center" justifyLastLine="1"/>
    </xf>
    <xf numFmtId="0" fontId="4" fillId="2" borderId="70" xfId="0" applyFont="1" applyFill="1" applyBorder="1" applyAlignment="1">
      <alignment horizontal="center" vertical="center"/>
    </xf>
    <xf numFmtId="0" fontId="4" fillId="2" borderId="70" xfId="0" applyFont="1" applyFill="1" applyBorder="1" applyAlignment="1">
      <alignment horizontal="right" vertical="center"/>
    </xf>
    <xf numFmtId="0" fontId="4" fillId="2" borderId="40" xfId="0" applyFont="1" applyFill="1" applyBorder="1" applyAlignment="1">
      <alignment horizontal="right" vertical="center"/>
    </xf>
    <xf numFmtId="0" fontId="4" fillId="2" borderId="15" xfId="0" applyFont="1" applyFill="1" applyBorder="1" applyAlignment="1">
      <alignment horizontal="right" vertical="center"/>
    </xf>
    <xf numFmtId="0" fontId="4" fillId="2" borderId="28" xfId="0" applyFont="1" applyFill="1" applyBorder="1" applyAlignment="1">
      <alignment horizontal="right" vertical="center"/>
    </xf>
    <xf numFmtId="0" fontId="4" fillId="2" borderId="1" xfId="0" applyFont="1" applyFill="1" applyBorder="1" applyAlignment="1">
      <alignment vertical="center"/>
    </xf>
    <xf numFmtId="0" fontId="4" fillId="2" borderId="0" xfId="0" applyFont="1" applyFill="1" applyBorder="1" applyAlignment="1">
      <alignment vertical="center"/>
    </xf>
    <xf numFmtId="0" fontId="4" fillId="2" borderId="30" xfId="0" applyFont="1" applyFill="1" applyBorder="1" applyAlignment="1">
      <alignment vertical="center"/>
    </xf>
    <xf numFmtId="0" fontId="27" fillId="0" borderId="0" xfId="0" applyFont="1" applyBorder="1" applyAlignment="1">
      <alignment horizontal="distributed" vertical="center" justifyLastLine="1"/>
    </xf>
    <xf numFmtId="188" fontId="4" fillId="0" borderId="1" xfId="2" applyNumberFormat="1" applyFont="1" applyBorder="1" applyAlignment="1">
      <alignment horizontal="right" vertical="center"/>
    </xf>
    <xf numFmtId="188" fontId="4" fillId="0" borderId="30" xfId="2" applyNumberFormat="1" applyFont="1" applyBorder="1" applyAlignment="1">
      <alignment horizontal="right" vertical="center"/>
    </xf>
    <xf numFmtId="0" fontId="4" fillId="0" borderId="66" xfId="0" applyFont="1" applyBorder="1" applyAlignment="1">
      <alignment horizontal="center" vertical="center" wrapText="1" shrinkToFit="1"/>
    </xf>
    <xf numFmtId="0" fontId="4" fillId="0" borderId="17" xfId="0" applyFont="1" applyBorder="1" applyAlignment="1">
      <alignment horizontal="center" vertical="center" wrapText="1" shrinkToFit="1"/>
    </xf>
    <xf numFmtId="0" fontId="5" fillId="0" borderId="29"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188" fontId="4" fillId="0" borderId="1" xfId="0" applyNumberFormat="1" applyFont="1" applyBorder="1" applyAlignment="1">
      <alignment vertical="center" shrinkToFit="1"/>
    </xf>
    <xf numFmtId="188" fontId="4" fillId="0" borderId="30" xfId="0" applyNumberFormat="1" applyFont="1" applyBorder="1" applyAlignment="1">
      <alignment vertical="center" shrinkToFit="1"/>
    </xf>
    <xf numFmtId="0" fontId="5" fillId="0" borderId="53" xfId="0" applyFont="1" applyBorder="1" applyAlignment="1">
      <alignment horizontal="center" vertical="center"/>
    </xf>
    <xf numFmtId="0" fontId="5" fillId="0" borderId="54" xfId="0" applyFont="1" applyBorder="1" applyAlignment="1">
      <alignment horizontal="center" vertical="center"/>
    </xf>
    <xf numFmtId="188" fontId="4" fillId="0" borderId="5" xfId="0" applyNumberFormat="1" applyFont="1" applyBorder="1" applyAlignment="1">
      <alignment vertical="center" shrinkToFit="1"/>
    </xf>
    <xf numFmtId="188" fontId="4" fillId="0" borderId="27" xfId="0" applyNumberFormat="1" applyFont="1" applyBorder="1" applyAlignment="1">
      <alignment vertical="center" shrinkToFit="1"/>
    </xf>
    <xf numFmtId="0" fontId="4" fillId="0" borderId="70" xfId="0" applyFont="1" applyBorder="1" applyAlignment="1">
      <alignment horizontal="distributed" vertical="center" justifyLastLine="1"/>
    </xf>
    <xf numFmtId="188" fontId="4" fillId="0" borderId="5" xfId="2" applyNumberFormat="1" applyFont="1" applyBorder="1" applyAlignment="1">
      <alignment vertical="center"/>
    </xf>
    <xf numFmtId="188" fontId="4" fillId="0" borderId="27" xfId="2" applyNumberFormat="1" applyFont="1" applyBorder="1" applyAlignment="1">
      <alignment vertical="center"/>
    </xf>
    <xf numFmtId="188" fontId="4" fillId="0" borderId="5" xfId="2" applyNumberFormat="1" applyFont="1" applyBorder="1" applyAlignment="1">
      <alignment horizontal="right" vertical="center"/>
    </xf>
    <xf numFmtId="188" fontId="4" fillId="0" borderId="28" xfId="2" applyNumberFormat="1" applyFont="1" applyBorder="1" applyAlignment="1">
      <alignment horizontal="right" vertical="center"/>
    </xf>
    <xf numFmtId="188" fontId="4" fillId="0" borderId="40" xfId="0" applyNumberFormat="1" applyFont="1" applyBorder="1" applyAlignment="1">
      <alignment vertical="center"/>
    </xf>
    <xf numFmtId="0" fontId="4" fillId="0" borderId="46" xfId="0" applyNumberFormat="1" applyFont="1" applyBorder="1" applyAlignment="1">
      <alignment horizontal="distributed" vertical="center" justifyLastLine="1"/>
    </xf>
    <xf numFmtId="0" fontId="4" fillId="0" borderId="25" xfId="0" applyNumberFormat="1" applyFont="1" applyBorder="1" applyAlignment="1">
      <alignment horizontal="distributed" vertical="center" justifyLastLine="1"/>
    </xf>
    <xf numFmtId="0" fontId="4" fillId="0" borderId="45" xfId="0" applyFont="1" applyBorder="1" applyAlignment="1">
      <alignment horizontal="distributed" vertical="center" justifyLastLine="1"/>
    </xf>
    <xf numFmtId="188" fontId="4" fillId="0" borderId="38" xfId="2" applyNumberFormat="1" applyFont="1" applyBorder="1" applyAlignment="1">
      <alignment horizontal="right" vertical="center"/>
    </xf>
    <xf numFmtId="188" fontId="4" fillId="0" borderId="43" xfId="2" applyNumberFormat="1" applyFont="1" applyBorder="1" applyAlignment="1">
      <alignment horizontal="right" vertical="center"/>
    </xf>
    <xf numFmtId="188" fontId="4" fillId="0" borderId="40" xfId="2" applyNumberFormat="1" applyFont="1" applyBorder="1" applyAlignment="1">
      <alignment horizontal="right" vertical="center"/>
    </xf>
    <xf numFmtId="188" fontId="4" fillId="0" borderId="15" xfId="2" applyNumberFormat="1" applyFont="1" applyBorder="1" applyAlignment="1">
      <alignment horizontal="right" vertical="center"/>
    </xf>
    <xf numFmtId="0" fontId="4" fillId="0" borderId="3" xfId="0" applyFont="1" applyBorder="1" applyAlignment="1">
      <alignment horizontal="distributed" vertical="center" wrapText="1" justifyLastLine="1"/>
    </xf>
    <xf numFmtId="178" fontId="4" fillId="0" borderId="0" xfId="0" applyNumberFormat="1" applyFont="1" applyBorder="1" applyAlignment="1">
      <alignment horizontal="right" vertical="center"/>
    </xf>
    <xf numFmtId="0" fontId="4" fillId="0" borderId="0" xfId="0" applyFont="1" applyBorder="1" applyAlignment="1">
      <alignment horizontal="distributed" vertical="center" justifyLastLine="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8" xfId="0" applyFont="1" applyBorder="1" applyAlignment="1">
      <alignment horizontal="distributed" vertical="center" wrapText="1" justifyLastLine="1"/>
    </xf>
    <xf numFmtId="0" fontId="5" fillId="0" borderId="43" xfId="0" applyFont="1" applyBorder="1" applyAlignment="1">
      <alignment horizontal="distributed" vertical="center" justifyLastLine="1"/>
    </xf>
    <xf numFmtId="0" fontId="5" fillId="0" borderId="23" xfId="0" applyFont="1" applyBorder="1" applyAlignment="1">
      <alignment horizontal="center" vertical="center"/>
    </xf>
    <xf numFmtId="38" fontId="5" fillId="0" borderId="19" xfId="2" applyFont="1" applyBorder="1" applyAlignment="1">
      <alignment horizontal="right" vertical="center"/>
    </xf>
    <xf numFmtId="38" fontId="5" fillId="0" borderId="21" xfId="2" applyFont="1" applyBorder="1" applyAlignment="1">
      <alignment horizontal="right" vertical="center"/>
    </xf>
    <xf numFmtId="0" fontId="5" fillId="0" borderId="17" xfId="0" applyFont="1" applyBorder="1" applyAlignment="1">
      <alignment horizontal="center" vertical="center"/>
    </xf>
    <xf numFmtId="38" fontId="5" fillId="0" borderId="5" xfId="2" applyFont="1" applyBorder="1" applyAlignment="1">
      <alignment horizontal="right" vertical="center"/>
    </xf>
    <xf numFmtId="38" fontId="5" fillId="0" borderId="11" xfId="2" applyFont="1" applyBorder="1" applyAlignment="1">
      <alignment horizontal="right" vertical="center"/>
    </xf>
    <xf numFmtId="38" fontId="5" fillId="0" borderId="1" xfId="2" applyFont="1" applyBorder="1" applyAlignment="1">
      <alignment horizontal="right" vertical="center"/>
    </xf>
    <xf numFmtId="38" fontId="5" fillId="0" borderId="0" xfId="2" applyFont="1" applyBorder="1" applyAlignment="1">
      <alignment horizontal="right" vertical="center"/>
    </xf>
    <xf numFmtId="0" fontId="5" fillId="0" borderId="16" xfId="0" applyFont="1" applyBorder="1" applyAlignment="1">
      <alignment horizontal="center" vertical="center" wrapText="1"/>
    </xf>
    <xf numFmtId="0" fontId="5" fillId="0" borderId="42" xfId="0" applyFont="1" applyBorder="1" applyAlignment="1">
      <alignment horizontal="center" vertical="center" wrapText="1"/>
    </xf>
    <xf numFmtId="38" fontId="5" fillId="0" borderId="28" xfId="2" applyFont="1" applyBorder="1" applyAlignment="1">
      <alignment horizontal="right" vertical="center"/>
    </xf>
    <xf numFmtId="38" fontId="5" fillId="0" borderId="15" xfId="2" applyFont="1" applyBorder="1" applyAlignment="1">
      <alignment horizontal="right" vertical="center"/>
    </xf>
    <xf numFmtId="0" fontId="4" fillId="0" borderId="66" xfId="0" applyFont="1" applyBorder="1" applyAlignment="1">
      <alignment horizontal="center" vertical="center"/>
    </xf>
    <xf numFmtId="0" fontId="4" fillId="0" borderId="17" xfId="0" applyFont="1" applyBorder="1" applyAlignment="1">
      <alignment horizontal="center" vertical="center"/>
    </xf>
    <xf numFmtId="0" fontId="4" fillId="0" borderId="90" xfId="0" applyFont="1" applyBorder="1" applyAlignment="1">
      <alignment horizontal="center" vertical="center"/>
    </xf>
    <xf numFmtId="0" fontId="5" fillId="0" borderId="17" xfId="0" applyFont="1" applyBorder="1" applyAlignment="1">
      <alignment horizontal="center" vertical="center" wrapText="1"/>
    </xf>
    <xf numFmtId="0" fontId="5" fillId="0" borderId="23" xfId="0" applyFont="1" applyBorder="1" applyAlignment="1">
      <alignment horizontal="center" vertical="center" wrapText="1"/>
    </xf>
    <xf numFmtId="0" fontId="4" fillId="0" borderId="23" xfId="0" applyFont="1" applyBorder="1" applyAlignment="1">
      <alignment horizontal="distributed" vertical="center" justifyLastLine="1"/>
    </xf>
    <xf numFmtId="0" fontId="4" fillId="0" borderId="46" xfId="0" applyFont="1" applyBorder="1" applyAlignment="1">
      <alignment horizontal="center" vertical="center" wrapText="1" justifyLastLine="1"/>
    </xf>
    <xf numFmtId="0" fontId="4" fillId="0" borderId="45" xfId="0" applyFont="1" applyBorder="1" applyAlignment="1">
      <alignment horizontal="center" vertical="center" wrapText="1" justifyLastLine="1"/>
    </xf>
    <xf numFmtId="0" fontId="4" fillId="0" borderId="70" xfId="0" applyFont="1" applyBorder="1" applyAlignment="1">
      <alignment horizontal="center" vertical="center" wrapText="1" justifyLastLine="1"/>
    </xf>
    <xf numFmtId="0" fontId="5" fillId="0" borderId="23" xfId="0" applyFont="1" applyBorder="1" applyAlignment="1">
      <alignment horizontal="distributed" vertical="center" justifyLastLine="1"/>
    </xf>
    <xf numFmtId="0" fontId="4" fillId="0" borderId="67" xfId="0" applyFont="1" applyBorder="1" applyAlignment="1">
      <alignment horizontal="right" vertical="center" wrapText="1"/>
    </xf>
    <xf numFmtId="0" fontId="4" fillId="0" borderId="26" xfId="0" applyFont="1" applyBorder="1" applyAlignment="1">
      <alignment horizontal="right" vertical="center" wrapText="1"/>
    </xf>
    <xf numFmtId="0" fontId="4" fillId="0" borderId="50" xfId="0" applyFont="1" applyBorder="1" applyAlignment="1">
      <alignment horizontal="right" vertical="center" wrapText="1"/>
    </xf>
    <xf numFmtId="0" fontId="4" fillId="0" borderId="25" xfId="0" applyFont="1" applyBorder="1" applyAlignment="1">
      <alignment horizontal="center" vertical="center" wrapText="1" justifyLastLine="1"/>
    </xf>
    <xf numFmtId="0" fontId="4" fillId="0" borderId="24" xfId="0" applyFont="1" applyBorder="1" applyAlignment="1">
      <alignment horizontal="center" vertical="center" wrapText="1" justifyLastLine="1"/>
    </xf>
    <xf numFmtId="198" fontId="4" fillId="0" borderId="1" xfId="0" applyNumberFormat="1" applyFont="1" applyBorder="1" applyAlignment="1">
      <alignment horizontal="right" vertical="center"/>
    </xf>
    <xf numFmtId="38" fontId="4" fillId="0" borderId="38" xfId="2" applyFont="1" applyFill="1" applyBorder="1" applyAlignment="1">
      <alignment horizontal="right" vertical="center"/>
    </xf>
    <xf numFmtId="38" fontId="4" fillId="0" borderId="43" xfId="2" applyFont="1" applyFill="1" applyBorder="1" applyAlignment="1">
      <alignment horizontal="right" vertical="center"/>
    </xf>
    <xf numFmtId="38" fontId="4" fillId="0" borderId="31" xfId="2" applyFont="1" applyBorder="1" applyAlignment="1">
      <alignment horizontal="right" vertical="center"/>
    </xf>
    <xf numFmtId="38" fontId="5" fillId="0" borderId="31" xfId="2" applyFont="1" applyBorder="1" applyAlignment="1">
      <alignment horizontal="right" vertical="center"/>
    </xf>
    <xf numFmtId="0" fontId="8" fillId="0" borderId="3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47" xfId="0" applyFont="1" applyBorder="1" applyAlignment="1">
      <alignment horizontal="center" vertical="center" wrapText="1"/>
    </xf>
    <xf numFmtId="0" fontId="4" fillId="0" borderId="57" xfId="0" applyFont="1" applyBorder="1" applyAlignment="1">
      <alignment horizontal="right" vertical="center" wrapText="1" shrinkToFit="1"/>
    </xf>
    <xf numFmtId="0" fontId="4" fillId="0" borderId="21" xfId="0" applyFont="1" applyBorder="1" applyAlignment="1">
      <alignment horizontal="right" vertical="center" wrapText="1" shrinkToFit="1"/>
    </xf>
    <xf numFmtId="198" fontId="4" fillId="0" borderId="38" xfId="0" applyNumberFormat="1" applyFont="1" applyBorder="1" applyAlignment="1">
      <alignment horizontal="right" vertical="center"/>
    </xf>
    <xf numFmtId="3" fontId="4" fillId="0" borderId="1" xfId="0" applyNumberFormat="1" applyFont="1" applyBorder="1" applyAlignment="1">
      <alignment horizontal="right" vertical="center"/>
    </xf>
    <xf numFmtId="3" fontId="4" fillId="0" borderId="0" xfId="0" applyNumberFormat="1" applyFont="1" applyBorder="1" applyAlignment="1">
      <alignment horizontal="right" vertical="center"/>
    </xf>
    <xf numFmtId="3" fontId="4" fillId="0" borderId="30" xfId="0" applyNumberFormat="1" applyFont="1" applyBorder="1" applyAlignment="1">
      <alignment horizontal="right" vertical="center"/>
    </xf>
    <xf numFmtId="3" fontId="4" fillId="0" borderId="5" xfId="0" applyNumberFormat="1" applyFont="1" applyBorder="1" applyAlignment="1">
      <alignment horizontal="right" vertical="center"/>
    </xf>
    <xf numFmtId="3" fontId="4" fillId="0" borderId="11" xfId="0" applyNumberFormat="1" applyFont="1" applyBorder="1" applyAlignment="1">
      <alignment horizontal="right" vertical="center"/>
    </xf>
    <xf numFmtId="3" fontId="4" fillId="0" borderId="27" xfId="0" applyNumberFormat="1" applyFont="1" applyBorder="1" applyAlignment="1">
      <alignment horizontal="right" vertical="center"/>
    </xf>
    <xf numFmtId="3" fontId="4" fillId="0" borderId="38" xfId="0" applyNumberFormat="1" applyFont="1" applyBorder="1" applyAlignment="1">
      <alignment horizontal="right" vertical="center"/>
    </xf>
    <xf numFmtId="3" fontId="4" fillId="0" borderId="39" xfId="0" applyNumberFormat="1" applyFont="1" applyBorder="1" applyAlignment="1">
      <alignment horizontal="right" vertical="center"/>
    </xf>
    <xf numFmtId="3" fontId="4" fillId="0" borderId="40" xfId="0" applyNumberFormat="1" applyFont="1" applyBorder="1" applyAlignment="1">
      <alignment horizontal="right" vertical="center"/>
    </xf>
    <xf numFmtId="3" fontId="4" fillId="0" borderId="15" xfId="0" applyNumberFormat="1" applyFont="1" applyBorder="1" applyAlignment="1">
      <alignment horizontal="right" vertical="center"/>
    </xf>
    <xf numFmtId="3" fontId="4" fillId="0" borderId="28" xfId="0" applyNumberFormat="1" applyFont="1" applyBorder="1" applyAlignment="1">
      <alignment horizontal="right" vertical="center"/>
    </xf>
    <xf numFmtId="38" fontId="4" fillId="0" borderId="20" xfId="2" applyFont="1" applyBorder="1" applyAlignment="1">
      <alignment horizontal="right" vertical="center"/>
    </xf>
    <xf numFmtId="38" fontId="4" fillId="0" borderId="32" xfId="2" applyFont="1" applyBorder="1" applyAlignment="1">
      <alignment horizontal="right" vertical="center"/>
    </xf>
    <xf numFmtId="0" fontId="4" fillId="0" borderId="91" xfId="0" applyFont="1" applyBorder="1" applyAlignment="1">
      <alignment horizontal="distributed" vertical="center" justifyLastLine="1"/>
    </xf>
    <xf numFmtId="0" fontId="4" fillId="0" borderId="86" xfId="0" applyFont="1" applyBorder="1" applyAlignment="1">
      <alignment horizontal="distributed" vertical="center" justifyLastLine="1"/>
    </xf>
    <xf numFmtId="188" fontId="4" fillId="0" borderId="60" xfId="0" applyNumberFormat="1" applyFont="1" applyBorder="1" applyAlignment="1">
      <alignment horizontal="right" vertical="center"/>
    </xf>
    <xf numFmtId="188" fontId="4" fillId="0" borderId="86" xfId="0" applyNumberFormat="1" applyFont="1" applyBorder="1" applyAlignment="1">
      <alignment horizontal="right" vertical="center"/>
    </xf>
    <xf numFmtId="188" fontId="4" fillId="0" borderId="80" xfId="0" applyNumberFormat="1" applyFont="1" applyBorder="1" applyAlignment="1">
      <alignment horizontal="right" vertical="center"/>
    </xf>
    <xf numFmtId="0" fontId="4" fillId="0" borderId="68" xfId="0" applyFont="1" applyBorder="1" applyAlignment="1">
      <alignment horizontal="distributed" vertical="center" justifyLastLine="1"/>
    </xf>
    <xf numFmtId="0" fontId="8" fillId="0" borderId="35" xfId="0" applyFont="1" applyBorder="1" applyAlignment="1">
      <alignment horizontal="center" vertical="center" wrapText="1" shrinkToFit="1"/>
    </xf>
    <xf numFmtId="0" fontId="8" fillId="0" borderId="29"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47" xfId="0" applyFont="1" applyBorder="1" applyAlignment="1">
      <alignment horizontal="center" vertical="center" shrinkToFit="1"/>
    </xf>
    <xf numFmtId="38" fontId="4" fillId="0" borderId="0" xfId="2" applyFont="1" applyBorder="1" applyAlignment="1">
      <alignment horizontal="center" vertical="center"/>
    </xf>
    <xf numFmtId="198" fontId="4" fillId="0" borderId="5" xfId="0" applyNumberFormat="1" applyFont="1" applyBorder="1" applyAlignment="1">
      <alignment horizontal="right" vertical="center"/>
    </xf>
    <xf numFmtId="0" fontId="4" fillId="0" borderId="56" xfId="0" applyFont="1" applyBorder="1" applyAlignment="1">
      <alignment horizontal="right" vertical="center" wrapText="1" shrinkToFit="1"/>
    </xf>
    <xf numFmtId="0" fontId="4" fillId="0" borderId="19" xfId="0" applyFont="1" applyBorder="1" applyAlignment="1">
      <alignment horizontal="right" vertical="center" wrapText="1" shrinkToFit="1"/>
    </xf>
    <xf numFmtId="3" fontId="4" fillId="0" borderId="3" xfId="0" applyNumberFormat="1" applyFont="1" applyBorder="1" applyAlignment="1">
      <alignment horizontal="center" vertical="center"/>
    </xf>
    <xf numFmtId="3" fontId="4" fillId="0" borderId="33" xfId="0" applyNumberFormat="1" applyFont="1" applyBorder="1" applyAlignment="1">
      <alignment horizontal="center" vertical="center"/>
    </xf>
    <xf numFmtId="3" fontId="4" fillId="0" borderId="3"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4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43" xfId="0" applyNumberFormat="1" applyFont="1" applyBorder="1" applyAlignment="1">
      <alignment horizontal="right" vertical="center"/>
    </xf>
    <xf numFmtId="0" fontId="5" fillId="0" borderId="1" xfId="0" applyFont="1" applyBorder="1" applyAlignment="1">
      <alignment horizontal="right" vertical="center"/>
    </xf>
    <xf numFmtId="0" fontId="5" fillId="0" borderId="67" xfId="0" applyFont="1" applyBorder="1" applyAlignment="1">
      <alignment horizontal="right" vertical="center" shrinkToFit="1"/>
    </xf>
    <xf numFmtId="0" fontId="5" fillId="0" borderId="38" xfId="0" applyFont="1" applyBorder="1" applyAlignment="1">
      <alignment horizontal="right" vertical="center"/>
    </xf>
    <xf numFmtId="188" fontId="5" fillId="0" borderId="40" xfId="0" applyNumberFormat="1" applyFont="1" applyBorder="1" applyAlignment="1">
      <alignment horizontal="right" vertical="center"/>
    </xf>
    <xf numFmtId="0" fontId="5" fillId="0" borderId="17" xfId="0" applyFont="1" applyBorder="1" applyAlignment="1">
      <alignment horizontal="distributed" vertical="center" justifyLastLine="1"/>
    </xf>
    <xf numFmtId="0" fontId="5" fillId="0" borderId="3" xfId="0" applyFont="1" applyBorder="1" applyAlignment="1">
      <alignment horizontal="distributed" vertical="center" justifyLastLine="1"/>
    </xf>
    <xf numFmtId="0" fontId="5" fillId="0" borderId="35" xfId="0" applyFont="1" applyBorder="1" applyAlignment="1">
      <alignment horizontal="center" vertical="center" justifyLastLine="1"/>
    </xf>
    <xf numFmtId="0" fontId="5" fillId="0" borderId="37" xfId="0" applyFont="1" applyBorder="1" applyAlignment="1">
      <alignment horizontal="center" vertical="center" justifyLastLine="1"/>
    </xf>
    <xf numFmtId="0" fontId="5" fillId="0" borderId="46" xfId="0" applyFont="1" applyBorder="1" applyAlignment="1">
      <alignment horizontal="distributed" vertical="center"/>
    </xf>
    <xf numFmtId="0" fontId="5" fillId="0" borderId="25" xfId="0" applyFont="1" applyBorder="1" applyAlignment="1">
      <alignment horizontal="distributed" vertical="center"/>
    </xf>
    <xf numFmtId="0" fontId="5" fillId="0" borderId="70" xfId="0" applyFont="1" applyBorder="1" applyAlignment="1">
      <alignment horizontal="distributed" vertical="center"/>
    </xf>
    <xf numFmtId="176" fontId="35" fillId="0" borderId="0" xfId="0" applyNumberFormat="1" applyFont="1" applyBorder="1" applyAlignment="1">
      <alignment horizontal="right" vertical="center"/>
    </xf>
    <xf numFmtId="0" fontId="35" fillId="0" borderId="0" xfId="0" applyFont="1" applyBorder="1" applyAlignment="1">
      <alignment horizontal="center"/>
    </xf>
    <xf numFmtId="0" fontId="27" fillId="0" borderId="0" xfId="0" applyFont="1" applyBorder="1" applyAlignment="1">
      <alignment horizontal="center" vertical="center"/>
    </xf>
    <xf numFmtId="0" fontId="4" fillId="0" borderId="5" xfId="0" applyFont="1" applyBorder="1" applyAlignment="1">
      <alignment vertical="center"/>
    </xf>
    <xf numFmtId="0" fontId="4" fillId="0" borderId="28" xfId="0" applyFont="1" applyBorder="1" applyAlignment="1">
      <alignment vertical="center"/>
    </xf>
    <xf numFmtId="0" fontId="5" fillId="0" borderId="26" xfId="0" applyFont="1" applyBorder="1" applyAlignment="1">
      <alignment horizontal="right" vertical="center" shrinkToFit="1"/>
    </xf>
    <xf numFmtId="0" fontId="5" fillId="0" borderId="5" xfId="0" applyFont="1" applyBorder="1" applyAlignment="1">
      <alignment horizontal="right" vertical="center"/>
    </xf>
    <xf numFmtId="0" fontId="8" fillId="0" borderId="35" xfId="0" applyFont="1" applyBorder="1" applyAlignment="1">
      <alignment horizontal="center" vertical="center" justifyLastLine="1"/>
    </xf>
    <xf numFmtId="0" fontId="8" fillId="0" borderId="37" xfId="0" applyFont="1" applyBorder="1" applyAlignment="1">
      <alignment horizontal="center" vertical="center" justifyLastLine="1"/>
    </xf>
    <xf numFmtId="0" fontId="8" fillId="0" borderId="12" xfId="0" applyFont="1" applyBorder="1" applyAlignment="1">
      <alignment horizontal="center" vertical="center" justifyLastLine="1"/>
    </xf>
    <xf numFmtId="0" fontId="8" fillId="0" borderId="44" xfId="0" applyFont="1" applyBorder="1" applyAlignment="1">
      <alignment horizontal="center" vertical="center" justifyLastLine="1"/>
    </xf>
    <xf numFmtId="38" fontId="4" fillId="0" borderId="19" xfId="2" applyFont="1" applyBorder="1" applyAlignment="1">
      <alignment horizontal="right" vertical="center"/>
    </xf>
    <xf numFmtId="0" fontId="27" fillId="0" borderId="0" xfId="0" applyFont="1" applyBorder="1" applyAlignment="1">
      <alignment horizontal="center" vertical="center" justifyLastLine="1"/>
    </xf>
    <xf numFmtId="0" fontId="4" fillId="0" borderId="29" xfId="0" applyFont="1" applyBorder="1" applyAlignment="1">
      <alignment horizontal="center" vertical="center" wrapText="1" justifyLastLine="1"/>
    </xf>
    <xf numFmtId="0" fontId="8" fillId="0" borderId="35" xfId="0" applyFont="1" applyBorder="1" applyAlignment="1">
      <alignment horizontal="center" vertical="center" wrapText="1" justifyLastLine="1"/>
    </xf>
    <xf numFmtId="0" fontId="8" fillId="0" borderId="29" xfId="0" applyFont="1" applyBorder="1" applyAlignment="1">
      <alignment horizontal="center" vertical="center" wrapText="1" justifyLastLine="1"/>
    </xf>
    <xf numFmtId="0" fontId="8" fillId="0" borderId="12" xfId="0" applyFont="1" applyBorder="1" applyAlignment="1">
      <alignment horizontal="center" vertical="center" wrapText="1" justifyLastLine="1"/>
    </xf>
    <xf numFmtId="0" fontId="8" fillId="0" borderId="47" xfId="0" applyFont="1" applyBorder="1" applyAlignment="1">
      <alignment horizontal="center" vertical="center" wrapText="1" justifyLastLine="1"/>
    </xf>
    <xf numFmtId="0" fontId="4" fillId="0" borderId="16" xfId="0" applyFont="1" applyBorder="1" applyAlignment="1">
      <alignment horizontal="left" vertical="center" shrinkToFit="1"/>
    </xf>
    <xf numFmtId="0" fontId="8" fillId="0" borderId="31" xfId="0" applyFont="1" applyBorder="1" applyAlignment="1">
      <alignment horizontal="center" vertical="center" justifyLastLine="1"/>
    </xf>
    <xf numFmtId="0" fontId="8" fillId="0" borderId="49" xfId="0" applyFont="1" applyBorder="1" applyAlignment="1">
      <alignment horizontal="center" vertical="center" justifyLastLine="1"/>
    </xf>
    <xf numFmtId="0" fontId="8" fillId="0" borderId="31" xfId="0" applyFont="1" applyBorder="1" applyAlignment="1">
      <alignment horizontal="center" vertical="center" shrinkToFit="1"/>
    </xf>
    <xf numFmtId="0" fontId="8" fillId="0" borderId="49" xfId="0" applyFont="1" applyBorder="1" applyAlignment="1">
      <alignment horizontal="center" vertical="center" shrinkToFit="1"/>
    </xf>
    <xf numFmtId="0" fontId="7" fillId="0" borderId="23" xfId="0" applyFont="1" applyBorder="1" applyAlignment="1">
      <alignment horizontal="left" vertical="center" wrapText="1" justifyLastLine="1"/>
    </xf>
    <xf numFmtId="0" fontId="7" fillId="0" borderId="24" xfId="0" applyFont="1" applyBorder="1" applyAlignment="1">
      <alignment horizontal="left" vertical="center" justifyLastLine="1"/>
    </xf>
    <xf numFmtId="0" fontId="7" fillId="0" borderId="58" xfId="0" applyFont="1" applyBorder="1" applyAlignment="1">
      <alignment horizontal="left" vertical="center" justifyLastLine="1"/>
    </xf>
    <xf numFmtId="0" fontId="7" fillId="0" borderId="59" xfId="0" applyFont="1" applyBorder="1" applyAlignment="1">
      <alignment horizontal="left" vertical="center" justifyLastLine="1"/>
    </xf>
    <xf numFmtId="0" fontId="8" fillId="0" borderId="23" xfId="0" applyFont="1" applyBorder="1" applyAlignment="1">
      <alignment horizontal="left" vertical="center" justifyLastLine="1"/>
    </xf>
    <xf numFmtId="0" fontId="8" fillId="0" borderId="24" xfId="0" applyFont="1" applyBorder="1" applyAlignment="1">
      <alignment horizontal="left" vertical="center" justifyLastLine="1"/>
    </xf>
    <xf numFmtId="0" fontId="8" fillId="0" borderId="23" xfId="0" applyFont="1" applyBorder="1" applyAlignment="1">
      <alignment horizontal="left" vertical="center" wrapText="1" justifyLastLine="1"/>
    </xf>
    <xf numFmtId="0" fontId="4" fillId="0" borderId="23" xfId="0" applyFont="1" applyBorder="1" applyAlignment="1">
      <alignment horizontal="distributed" vertical="center" wrapText="1" justifyLastLine="1"/>
    </xf>
    <xf numFmtId="0" fontId="4" fillId="0" borderId="24" xfId="0" applyFont="1" applyBorder="1" applyAlignment="1">
      <alignment horizontal="distributed" vertical="center" wrapText="1" justifyLastLine="1"/>
    </xf>
    <xf numFmtId="0" fontId="4" fillId="0" borderId="17" xfId="0" applyFont="1" applyBorder="1" applyAlignment="1">
      <alignment horizontal="distributed" vertical="center" wrapText="1" justifyLastLine="1"/>
    </xf>
    <xf numFmtId="0" fontId="4" fillId="0" borderId="51" xfId="0" applyFont="1" applyBorder="1" applyAlignment="1">
      <alignment horizontal="distributed" vertical="center" justifyLastLine="1" shrinkToFit="1"/>
    </xf>
    <xf numFmtId="0" fontId="4" fillId="0" borderId="52" xfId="0" applyFont="1" applyBorder="1" applyAlignment="1">
      <alignment horizontal="distributed" vertical="center" justifyLastLine="1" shrinkToFit="1"/>
    </xf>
    <xf numFmtId="0" fontId="5" fillId="0" borderId="32" xfId="0" applyFont="1" applyBorder="1" applyAlignment="1">
      <alignment horizontal="center" vertical="center"/>
    </xf>
    <xf numFmtId="0" fontId="5" fillId="0" borderId="20" xfId="0" applyFont="1" applyBorder="1" applyAlignment="1">
      <alignment horizontal="center" vertical="center"/>
    </xf>
    <xf numFmtId="0" fontId="5" fillId="0" borderId="52" xfId="0" applyFont="1" applyBorder="1" applyAlignment="1">
      <alignment horizontal="center" vertical="center"/>
    </xf>
    <xf numFmtId="0" fontId="26" fillId="0" borderId="0" xfId="0" applyFont="1" applyAlignment="1">
      <alignment horizontal="left"/>
    </xf>
    <xf numFmtId="0" fontId="4" fillId="0" borderId="46" xfId="0" applyFont="1" applyBorder="1" applyAlignment="1">
      <alignment horizontal="distributed" vertical="center" wrapText="1" justifyLastLine="1"/>
    </xf>
    <xf numFmtId="0" fontId="8" fillId="0" borderId="32" xfId="0" applyFont="1" applyBorder="1" applyAlignment="1">
      <alignment horizontal="left" vertical="top" wrapText="1"/>
    </xf>
    <xf numFmtId="0" fontId="8" fillId="0" borderId="20" xfId="0" applyFont="1" applyBorder="1" applyAlignment="1">
      <alignment horizontal="left" vertical="top" wrapText="1"/>
    </xf>
    <xf numFmtId="0" fontId="8" fillId="0" borderId="52" xfId="0" applyFont="1" applyBorder="1" applyAlignment="1">
      <alignment horizontal="left" vertical="top" wrapText="1"/>
    </xf>
    <xf numFmtId="0" fontId="8" fillId="0" borderId="12" xfId="0" applyFont="1" applyBorder="1" applyAlignment="1">
      <alignment horizontal="left" vertical="center"/>
    </xf>
    <xf numFmtId="0" fontId="8" fillId="0" borderId="47" xfId="0" applyFont="1" applyBorder="1" applyAlignment="1">
      <alignment horizontal="left" vertical="center"/>
    </xf>
    <xf numFmtId="0" fontId="8" fillId="0" borderId="106" xfId="0" applyFont="1" applyBorder="1" applyAlignment="1">
      <alignment vertical="center"/>
    </xf>
    <xf numFmtId="0" fontId="8" fillId="0" borderId="107" xfId="0" applyFont="1" applyBorder="1" applyAlignment="1">
      <alignment vertical="center"/>
    </xf>
    <xf numFmtId="0" fontId="8" fillId="0" borderId="1" xfId="0" applyFont="1" applyBorder="1" applyAlignment="1">
      <alignment horizontal="left" vertical="center"/>
    </xf>
    <xf numFmtId="0" fontId="8" fillId="0" borderId="30" xfId="0" applyFont="1" applyBorder="1" applyAlignment="1">
      <alignment horizontal="left" vertical="center"/>
    </xf>
    <xf numFmtId="0" fontId="5" fillId="0" borderId="68" xfId="0" applyFont="1" applyBorder="1" applyAlignment="1">
      <alignment horizontal="center" vertical="center"/>
    </xf>
    <xf numFmtId="0" fontId="5" fillId="0" borderId="33" xfId="0" applyFont="1" applyBorder="1" applyAlignment="1">
      <alignment horizontal="center" vertical="center"/>
    </xf>
    <xf numFmtId="0" fontId="5" fillId="0" borderId="48" xfId="0" applyFont="1" applyBorder="1" applyAlignment="1">
      <alignment horizontal="center" vertical="center"/>
    </xf>
    <xf numFmtId="38" fontId="5" fillId="0" borderId="103" xfId="2" applyFont="1" applyBorder="1" applyAlignment="1">
      <alignment horizontal="center" vertical="center"/>
    </xf>
    <xf numFmtId="38" fontId="5" fillId="0" borderId="104" xfId="2" applyFont="1" applyBorder="1" applyAlignment="1">
      <alignment horizontal="center" vertical="center"/>
    </xf>
    <xf numFmtId="38" fontId="5" fillId="0" borderId="105" xfId="2" applyFont="1" applyBorder="1" applyAlignment="1">
      <alignment horizontal="center" vertical="center"/>
    </xf>
    <xf numFmtId="0" fontId="5" fillId="0" borderId="32" xfId="0" applyFont="1" applyBorder="1" applyAlignment="1">
      <alignment horizontal="left" vertical="top"/>
    </xf>
    <xf numFmtId="0" fontId="5" fillId="0" borderId="20" xfId="0" applyFont="1" applyBorder="1" applyAlignment="1">
      <alignment horizontal="left" vertical="top"/>
    </xf>
    <xf numFmtId="0" fontId="5" fillId="0" borderId="52" xfId="0" applyFont="1" applyBorder="1" applyAlignment="1">
      <alignment horizontal="left" vertical="top"/>
    </xf>
    <xf numFmtId="0" fontId="5" fillId="0" borderId="38" xfId="0" applyFont="1" applyBorder="1" applyAlignment="1">
      <alignment horizontal="left" vertical="center"/>
    </xf>
    <xf numFmtId="0" fontId="5" fillId="0" borderId="43" xfId="0" applyFont="1" applyBorder="1" applyAlignment="1">
      <alignment horizontal="left" vertical="center"/>
    </xf>
    <xf numFmtId="0" fontId="8" fillId="0" borderId="32" xfId="0" applyFont="1" applyBorder="1" applyAlignment="1">
      <alignment horizontal="left" vertical="top" wrapText="1" shrinkToFit="1"/>
    </xf>
    <xf numFmtId="0" fontId="8" fillId="0" borderId="20" xfId="0" applyFont="1" applyBorder="1" applyAlignment="1">
      <alignment horizontal="left" vertical="top" wrapText="1" shrinkToFit="1"/>
    </xf>
    <xf numFmtId="0" fontId="8" fillId="0" borderId="52" xfId="0" applyFont="1" applyBorder="1" applyAlignment="1">
      <alignment horizontal="left" vertical="top" wrapText="1" shrinkToFit="1"/>
    </xf>
    <xf numFmtId="0" fontId="5" fillId="0" borderId="38" xfId="0" applyFont="1" applyBorder="1" applyAlignment="1">
      <alignment horizontal="left" vertical="top" wrapText="1" shrinkToFit="1"/>
    </xf>
    <xf numFmtId="0" fontId="5" fillId="0" borderId="43" xfId="0" applyFont="1" applyBorder="1" applyAlignment="1">
      <alignment horizontal="left" vertical="top" wrapText="1" shrinkToFit="1"/>
    </xf>
    <xf numFmtId="0" fontId="5" fillId="0" borderId="1" xfId="0" applyFont="1" applyBorder="1" applyAlignment="1">
      <alignment horizontal="left" vertical="top" wrapText="1" shrinkToFit="1"/>
    </xf>
    <xf numFmtId="0" fontId="5" fillId="0" borderId="30" xfId="0" applyFont="1" applyBorder="1" applyAlignment="1">
      <alignment horizontal="left" vertical="top" wrapText="1" shrinkToFit="1"/>
    </xf>
    <xf numFmtId="0" fontId="5" fillId="0" borderId="12" xfId="0" applyFont="1" applyBorder="1" applyAlignment="1">
      <alignment horizontal="left" vertical="top" wrapText="1" shrinkToFit="1"/>
    </xf>
    <xf numFmtId="0" fontId="5" fillId="0" borderId="47" xfId="0" applyFont="1" applyBorder="1" applyAlignment="1">
      <alignment horizontal="left" vertical="top" wrapText="1" shrinkToFit="1"/>
    </xf>
    <xf numFmtId="0" fontId="5" fillId="0" borderId="106" xfId="0" applyFont="1" applyBorder="1" applyAlignment="1">
      <alignment vertical="center"/>
    </xf>
    <xf numFmtId="0" fontId="5" fillId="0" borderId="107" xfId="0" applyFont="1" applyBorder="1" applyAlignment="1">
      <alignment vertical="center"/>
    </xf>
    <xf numFmtId="0" fontId="5" fillId="0" borderId="67" xfId="0" applyFont="1" applyBorder="1" applyAlignment="1">
      <alignment horizontal="left" vertical="center" shrinkToFit="1"/>
    </xf>
    <xf numFmtId="0" fontId="5" fillId="0" borderId="43"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27" xfId="0" applyFont="1" applyBorder="1" applyAlignment="1">
      <alignment horizontal="left" vertical="center" shrinkToFit="1"/>
    </xf>
    <xf numFmtId="0" fontId="8" fillId="0" borderId="67" xfId="0" applyFont="1" applyBorder="1" applyAlignment="1">
      <alignment horizontal="center" vertical="center" justifyLastLine="1"/>
    </xf>
    <xf numFmtId="0" fontId="8" fillId="0" borderId="50" xfId="0" applyFont="1" applyBorder="1" applyAlignment="1">
      <alignment horizontal="center" vertical="center" justifyLastLine="1"/>
    </xf>
    <xf numFmtId="0" fontId="8" fillId="0" borderId="54" xfId="0" applyFont="1" applyBorder="1" applyAlignment="1">
      <alignment horizontal="center" vertical="center" justifyLastLine="1"/>
    </xf>
    <xf numFmtId="0" fontId="8" fillId="0" borderId="26" xfId="0" applyFont="1" applyBorder="1" applyAlignment="1">
      <alignment horizontal="center" vertical="center" justifyLastLine="1"/>
    </xf>
    <xf numFmtId="198" fontId="5" fillId="0" borderId="12" xfId="0" applyNumberFormat="1" applyFont="1" applyBorder="1" applyAlignment="1">
      <alignment vertical="center"/>
    </xf>
    <xf numFmtId="198" fontId="5" fillId="0" borderId="47" xfId="0" applyNumberFormat="1" applyFont="1" applyBorder="1" applyAlignment="1">
      <alignment vertical="center"/>
    </xf>
    <xf numFmtId="188" fontId="5" fillId="0" borderId="38" xfId="0" applyNumberFormat="1" applyFont="1" applyBorder="1" applyAlignment="1">
      <alignment vertical="center"/>
    </xf>
    <xf numFmtId="188" fontId="5" fillId="0" borderId="43" xfId="0" applyNumberFormat="1" applyFont="1" applyBorder="1" applyAlignment="1">
      <alignment vertical="center"/>
    </xf>
    <xf numFmtId="0" fontId="5" fillId="0" borderId="31" xfId="0" applyFont="1" applyBorder="1" applyAlignment="1">
      <alignment horizontal="distributed" vertical="center" justifyLastLine="1"/>
    </xf>
    <xf numFmtId="0" fontId="5" fillId="0" borderId="32" xfId="0" applyFont="1" applyBorder="1" applyAlignment="1">
      <alignment horizontal="distributed" vertical="center" justifyLastLine="1"/>
    </xf>
    <xf numFmtId="38" fontId="5" fillId="0" borderId="110" xfId="2" applyFont="1" applyBorder="1" applyAlignment="1">
      <alignment horizontal="center" vertical="center"/>
    </xf>
    <xf numFmtId="0" fontId="5" fillId="0" borderId="22" xfId="0" applyFont="1" applyBorder="1" applyAlignment="1">
      <alignment horizontal="center" vertical="center"/>
    </xf>
    <xf numFmtId="0" fontId="4" fillId="0" borderId="0" xfId="0" applyFont="1" applyBorder="1" applyAlignment="1">
      <alignment horizontal="right" vertical="top"/>
    </xf>
    <xf numFmtId="0" fontId="4" fillId="0" borderId="24" xfId="0" applyFont="1" applyBorder="1" applyAlignment="1">
      <alignment horizontal="distributed" vertical="center" justifyLastLine="1"/>
    </xf>
    <xf numFmtId="0" fontId="5" fillId="0" borderId="1" xfId="0" applyFont="1" applyBorder="1" applyAlignment="1">
      <alignment vertical="center"/>
    </xf>
    <xf numFmtId="0" fontId="5" fillId="0" borderId="38" xfId="0" applyFont="1" applyBorder="1" applyAlignment="1">
      <alignment horizontal="left" vertical="center" wrapText="1"/>
    </xf>
    <xf numFmtId="0" fontId="5" fillId="0" borderId="43" xfId="0" applyFont="1" applyBorder="1" applyAlignment="1">
      <alignment horizontal="left" vertical="center" wrapText="1"/>
    </xf>
    <xf numFmtId="0" fontId="5" fillId="0" borderId="1" xfId="0" applyFont="1" applyBorder="1" applyAlignment="1">
      <alignment horizontal="left" vertical="center" wrapText="1"/>
    </xf>
    <xf numFmtId="0" fontId="5" fillId="0" borderId="30" xfId="0" applyFont="1" applyBorder="1" applyAlignment="1">
      <alignment horizontal="left" vertical="center" wrapText="1"/>
    </xf>
    <xf numFmtId="0" fontId="5" fillId="0" borderId="55" xfId="0" applyFont="1" applyBorder="1" applyAlignment="1">
      <alignment horizontal="center" vertical="center" textRotation="255"/>
    </xf>
    <xf numFmtId="0" fontId="5" fillId="0" borderId="56" xfId="0" applyFont="1" applyBorder="1" applyAlignment="1">
      <alignment horizontal="center" vertical="center" textRotation="255"/>
    </xf>
    <xf numFmtId="0" fontId="5" fillId="0" borderId="57" xfId="0" applyFont="1" applyBorder="1" applyAlignment="1">
      <alignment horizontal="center" vertical="center" textRotation="255"/>
    </xf>
    <xf numFmtId="0" fontId="8" fillId="0" borderId="38" xfId="0" applyFont="1" applyBorder="1" applyAlignment="1">
      <alignment vertical="center"/>
    </xf>
    <xf numFmtId="0" fontId="8" fillId="0" borderId="43" xfId="0" applyFont="1" applyBorder="1" applyAlignment="1">
      <alignment vertical="center"/>
    </xf>
    <xf numFmtId="0" fontId="5" fillId="0" borderId="106" xfId="0" applyFont="1" applyBorder="1" applyAlignment="1">
      <alignment horizontal="center" vertical="center" wrapText="1"/>
    </xf>
    <xf numFmtId="0" fontId="5" fillId="0" borderId="108" xfId="0" applyFont="1" applyBorder="1" applyAlignment="1">
      <alignment horizontal="center" vertical="center"/>
    </xf>
    <xf numFmtId="0" fontId="5" fillId="0" borderId="38" xfId="0" applyFont="1" applyBorder="1" applyAlignment="1">
      <alignment horizontal="left" vertical="top" wrapText="1"/>
    </xf>
    <xf numFmtId="0" fontId="5" fillId="0" borderId="43" xfId="0" applyFont="1" applyBorder="1" applyAlignment="1">
      <alignment horizontal="left" vertical="top" wrapText="1"/>
    </xf>
    <xf numFmtId="0" fontId="5" fillId="0" borderId="1" xfId="0" applyFont="1" applyBorder="1" applyAlignment="1">
      <alignment horizontal="left" vertical="top" wrapText="1"/>
    </xf>
    <xf numFmtId="0" fontId="5" fillId="0" borderId="30" xfId="0" applyFont="1" applyBorder="1" applyAlignment="1">
      <alignment horizontal="left" vertical="top" wrapText="1"/>
    </xf>
    <xf numFmtId="0" fontId="5" fillId="0" borderId="12" xfId="0" applyFont="1" applyBorder="1" applyAlignment="1">
      <alignment horizontal="left" vertical="top" wrapText="1"/>
    </xf>
    <xf numFmtId="0" fontId="5" fillId="0" borderId="47" xfId="0" applyFont="1" applyBorder="1" applyAlignment="1">
      <alignment horizontal="left" vertical="top" wrapText="1"/>
    </xf>
    <xf numFmtId="0" fontId="5" fillId="0" borderId="5" xfId="0" applyFont="1" applyBorder="1" applyAlignment="1">
      <alignment horizontal="left" vertical="top" wrapText="1"/>
    </xf>
    <xf numFmtId="0" fontId="5" fillId="0" borderId="27" xfId="0" applyFont="1" applyBorder="1" applyAlignment="1">
      <alignment horizontal="left" vertical="top" wrapText="1"/>
    </xf>
    <xf numFmtId="0" fontId="5" fillId="0" borderId="54" xfId="0" applyFont="1" applyBorder="1" applyAlignment="1">
      <alignment horizontal="left" vertical="center" shrinkToFit="1"/>
    </xf>
    <xf numFmtId="0" fontId="5" fillId="0" borderId="47" xfId="0" applyFont="1" applyBorder="1" applyAlignment="1">
      <alignment horizontal="left" vertical="center" shrinkToFit="1"/>
    </xf>
    <xf numFmtId="188" fontId="4" fillId="0" borderId="19" xfId="0" applyNumberFormat="1" applyFont="1" applyBorder="1" applyAlignment="1">
      <alignment horizontal="right" vertical="center"/>
    </xf>
    <xf numFmtId="188" fontId="4" fillId="0" borderId="31" xfId="0" applyNumberFormat="1" applyFont="1" applyBorder="1" applyAlignment="1">
      <alignment horizontal="right" vertical="center"/>
    </xf>
    <xf numFmtId="188" fontId="4" fillId="0" borderId="32" xfId="0" applyNumberFormat="1" applyFont="1" applyBorder="1" applyAlignment="1">
      <alignment horizontal="right" vertical="center" shrinkToFit="1"/>
    </xf>
    <xf numFmtId="0" fontId="4" fillId="0" borderId="20" xfId="0" applyFont="1" applyBorder="1" applyAlignment="1">
      <alignment horizontal="right" vertical="center" shrinkToFit="1"/>
    </xf>
    <xf numFmtId="188" fontId="4" fillId="0" borderId="20" xfId="0" applyNumberFormat="1" applyFont="1" applyBorder="1" applyAlignment="1">
      <alignment horizontal="right" vertical="center" shrinkToFit="1"/>
    </xf>
    <xf numFmtId="0" fontId="4" fillId="0" borderId="33" xfId="0" applyFont="1" applyBorder="1" applyAlignment="1">
      <alignment horizontal="center"/>
    </xf>
    <xf numFmtId="0" fontId="4" fillId="0" borderId="48" xfId="0" applyFont="1" applyBorder="1" applyAlignment="1">
      <alignment horizont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shrinkToFit="1"/>
    </xf>
    <xf numFmtId="188" fontId="4" fillId="0" borderId="21" xfId="0" applyNumberFormat="1" applyFont="1" applyBorder="1" applyAlignment="1">
      <alignment horizontal="right" vertical="center"/>
    </xf>
    <xf numFmtId="0" fontId="4" fillId="0" borderId="22" xfId="0" applyFont="1" applyBorder="1" applyAlignment="1">
      <alignment horizontal="right" vertical="center" shrinkToFit="1"/>
    </xf>
    <xf numFmtId="0" fontId="5" fillId="0" borderId="40" xfId="0" applyFont="1" applyBorder="1" applyAlignment="1">
      <alignment horizontal="right" vertical="center"/>
    </xf>
    <xf numFmtId="176" fontId="5" fillId="0" borderId="5" xfId="0" applyNumberFormat="1" applyFont="1" applyBorder="1" applyAlignment="1">
      <alignment horizontal="right" vertical="center"/>
    </xf>
    <xf numFmtId="176" fontId="5" fillId="0" borderId="27" xfId="0" applyNumberFormat="1" applyFont="1" applyBorder="1" applyAlignment="1">
      <alignment horizontal="right" vertical="center"/>
    </xf>
    <xf numFmtId="0" fontId="5" fillId="0" borderId="28" xfId="0" applyFont="1" applyBorder="1" applyAlignment="1">
      <alignment horizontal="right" vertical="center"/>
    </xf>
    <xf numFmtId="176" fontId="5" fillId="0" borderId="1" xfId="0" applyNumberFormat="1" applyFont="1" applyBorder="1" applyAlignment="1">
      <alignment horizontal="right" vertical="center"/>
    </xf>
    <xf numFmtId="176" fontId="5" fillId="0" borderId="30" xfId="0" applyNumberFormat="1" applyFont="1" applyBorder="1" applyAlignment="1">
      <alignment horizontal="right" vertical="center"/>
    </xf>
    <xf numFmtId="0" fontId="5" fillId="0" borderId="15" xfId="0" applyFont="1" applyBorder="1" applyAlignment="1">
      <alignment horizontal="right" vertical="center"/>
    </xf>
    <xf numFmtId="0" fontId="27" fillId="0" borderId="0" xfId="0" applyFont="1" applyAlignment="1">
      <alignment horizontal="left" vertical="top" wrapText="1"/>
    </xf>
    <xf numFmtId="176" fontId="5" fillId="0" borderId="38" xfId="0" applyNumberFormat="1" applyFont="1" applyBorder="1" applyAlignment="1">
      <alignment horizontal="right" vertical="center"/>
    </xf>
    <xf numFmtId="176" fontId="5" fillId="0" borderId="43" xfId="0" applyNumberFormat="1" applyFont="1" applyBorder="1" applyAlignment="1">
      <alignment horizontal="right" vertical="center"/>
    </xf>
    <xf numFmtId="0" fontId="4" fillId="0" borderId="50" xfId="0" applyFont="1" applyBorder="1" applyAlignment="1">
      <alignment horizontal="right" shrinkToFit="1"/>
    </xf>
    <xf numFmtId="0" fontId="4" fillId="0" borderId="30" xfId="0" applyFont="1" applyBorder="1" applyAlignment="1">
      <alignment horizontal="right" shrinkToFit="1"/>
    </xf>
    <xf numFmtId="0" fontId="8" fillId="0" borderId="17" xfId="0" applyFont="1" applyBorder="1" applyAlignment="1">
      <alignment horizontal="center" vertical="center" justifyLastLine="1"/>
    </xf>
    <xf numFmtId="0" fontId="8" fillId="0" borderId="18" xfId="0" applyFont="1" applyBorder="1" applyAlignment="1">
      <alignment horizontal="center" vertical="center" justifyLastLine="1"/>
    </xf>
    <xf numFmtId="0" fontId="4" fillId="0" borderId="67" xfId="0" applyFont="1" applyBorder="1" applyAlignment="1">
      <alignment horizontal="right" shrinkToFit="1"/>
    </xf>
    <xf numFmtId="0" fontId="4" fillId="0" borderId="43" xfId="0" applyFont="1" applyBorder="1" applyAlignment="1">
      <alignment horizontal="right" shrinkToFit="1"/>
    </xf>
    <xf numFmtId="0" fontId="4" fillId="0" borderId="20" xfId="0" applyFont="1" applyBorder="1" applyAlignment="1">
      <alignment horizontal="center" vertical="center" shrinkToFit="1"/>
    </xf>
    <xf numFmtId="0" fontId="5" fillId="0" borderId="1" xfId="0" applyFont="1" applyBorder="1" applyAlignment="1">
      <alignment horizontal="center" vertical="center"/>
    </xf>
    <xf numFmtId="0" fontId="5" fillId="0" borderId="55" xfId="0" applyFont="1" applyBorder="1" applyAlignment="1">
      <alignment vertical="center" textRotation="255"/>
    </xf>
    <xf numFmtId="0" fontId="5" fillId="0" borderId="56" xfId="0" applyFont="1" applyBorder="1" applyAlignment="1">
      <alignment vertical="center" textRotation="255"/>
    </xf>
    <xf numFmtId="0" fontId="5" fillId="0" borderId="57" xfId="0" applyFont="1" applyBorder="1" applyAlignment="1">
      <alignment vertical="center" textRotation="255"/>
    </xf>
    <xf numFmtId="0" fontId="4" fillId="0" borderId="49" xfId="0" applyFont="1" applyBorder="1" applyAlignment="1">
      <alignment horizontal="center" vertical="center" shrinkToFit="1"/>
    </xf>
    <xf numFmtId="0" fontId="4" fillId="0" borderId="23" xfId="0" applyFont="1" applyBorder="1" applyAlignment="1">
      <alignment horizontal="center" vertical="center" shrinkToFit="1"/>
    </xf>
    <xf numFmtId="188" fontId="5" fillId="0" borderId="1" xfId="0" applyNumberFormat="1" applyFont="1" applyBorder="1" applyAlignment="1">
      <alignment vertical="center"/>
    </xf>
    <xf numFmtId="188" fontId="5" fillId="0" borderId="30" xfId="0" applyNumberFormat="1" applyFont="1" applyBorder="1" applyAlignment="1">
      <alignment vertical="center"/>
    </xf>
    <xf numFmtId="198" fontId="5" fillId="0" borderId="5" xfId="0" applyNumberFormat="1" applyFont="1" applyBorder="1" applyAlignment="1">
      <alignment vertical="center"/>
    </xf>
    <xf numFmtId="198" fontId="5" fillId="0" borderId="27" xfId="0" applyNumberFormat="1" applyFont="1" applyBorder="1" applyAlignment="1">
      <alignment vertical="center"/>
    </xf>
    <xf numFmtId="38" fontId="4" fillId="0" borderId="5" xfId="2" applyFont="1" applyFill="1" applyBorder="1" applyAlignment="1">
      <alignment horizontal="right" vertical="center"/>
    </xf>
    <xf numFmtId="38" fontId="4" fillId="0" borderId="27" xfId="2" applyFont="1" applyFill="1" applyBorder="1" applyAlignment="1">
      <alignment horizontal="right" vertical="center"/>
    </xf>
    <xf numFmtId="38" fontId="4" fillId="0" borderId="11" xfId="2" applyFont="1" applyFill="1" applyBorder="1" applyAlignment="1">
      <alignment horizontal="right" vertical="center"/>
    </xf>
    <xf numFmtId="38" fontId="4" fillId="0" borderId="1" xfId="2" applyFont="1" applyFill="1" applyBorder="1" applyAlignment="1">
      <alignment horizontal="right" vertical="center"/>
    </xf>
    <xf numFmtId="38" fontId="4" fillId="0" borderId="30" xfId="2" applyFont="1" applyFill="1" applyBorder="1" applyAlignment="1">
      <alignment horizontal="right" vertical="center"/>
    </xf>
    <xf numFmtId="38" fontId="4" fillId="0" borderId="0" xfId="2" applyFont="1" applyFill="1" applyBorder="1" applyAlignment="1">
      <alignment horizontal="right" vertical="center"/>
    </xf>
    <xf numFmtId="0" fontId="4" fillId="0" borderId="0" xfId="0" applyFont="1" applyFill="1" applyBorder="1" applyAlignment="1">
      <alignment horizontal="center" vertical="center" justifyLastLine="1"/>
    </xf>
    <xf numFmtId="0" fontId="4" fillId="0" borderId="30" xfId="0" applyFont="1" applyFill="1" applyBorder="1" applyAlignment="1">
      <alignment horizontal="center" vertical="center" justifyLastLine="1"/>
    </xf>
    <xf numFmtId="0" fontId="4" fillId="0" borderId="42" xfId="0" applyFont="1" applyFill="1" applyBorder="1" applyAlignment="1">
      <alignment horizontal="center" vertical="center" justifyLastLine="1"/>
    </xf>
    <xf numFmtId="0" fontId="4" fillId="0" borderId="47" xfId="0" applyFont="1" applyFill="1" applyBorder="1" applyAlignment="1">
      <alignment horizontal="center" vertical="center" justifyLastLine="1"/>
    </xf>
    <xf numFmtId="0" fontId="4" fillId="0" borderId="15" xfId="0" applyFont="1" applyFill="1" applyBorder="1" applyAlignment="1">
      <alignment horizontal="center" vertical="center" justifyLastLine="1"/>
    </xf>
    <xf numFmtId="0" fontId="4" fillId="0" borderId="44" xfId="0" applyFont="1" applyFill="1" applyBorder="1" applyAlignment="1">
      <alignment horizontal="center" vertical="center" justifyLastLine="1"/>
    </xf>
    <xf numFmtId="0" fontId="4" fillId="0" borderId="15" xfId="0" applyFont="1" applyFill="1" applyBorder="1" applyAlignment="1">
      <alignment horizontal="right" vertical="center"/>
    </xf>
    <xf numFmtId="0" fontId="4" fillId="0" borderId="39" xfId="0" applyFont="1" applyFill="1" applyBorder="1" applyAlignment="1">
      <alignment horizontal="right" vertical="center" justifyLastLine="1"/>
    </xf>
    <xf numFmtId="0" fontId="4" fillId="0" borderId="43" xfId="0" applyFont="1" applyFill="1" applyBorder="1" applyAlignment="1">
      <alignment horizontal="right" vertical="center" justifyLastLine="1"/>
    </xf>
    <xf numFmtId="0" fontId="4" fillId="0" borderId="12" xfId="0" applyFont="1" applyFill="1" applyBorder="1" applyAlignment="1">
      <alignment horizontal="right" vertical="center" justifyLastLine="1"/>
    </xf>
    <xf numFmtId="0" fontId="4" fillId="0" borderId="42" xfId="0" applyFont="1" applyFill="1" applyBorder="1" applyAlignment="1">
      <alignment horizontal="right" vertical="center" justifyLastLine="1"/>
    </xf>
    <xf numFmtId="0" fontId="4" fillId="0" borderId="47" xfId="0" applyFont="1" applyFill="1" applyBorder="1" applyAlignment="1">
      <alignment horizontal="right" vertical="center" justifyLastLine="1"/>
    </xf>
    <xf numFmtId="0" fontId="4" fillId="0" borderId="38" xfId="0" applyFont="1" applyFill="1" applyBorder="1" applyAlignment="1">
      <alignment horizontal="right" vertical="center" justifyLastLine="1"/>
    </xf>
    <xf numFmtId="0" fontId="4" fillId="0" borderId="0" xfId="0" applyFont="1" applyFill="1" applyBorder="1" applyAlignment="1">
      <alignment horizontal="right" vertical="center" justifyLastLine="1"/>
    </xf>
    <xf numFmtId="0" fontId="4" fillId="0" borderId="30" xfId="0" applyFont="1" applyFill="1" applyBorder="1" applyAlignment="1">
      <alignment horizontal="right" vertical="center" justifyLastLine="1"/>
    </xf>
    <xf numFmtId="0" fontId="4" fillId="0" borderId="1" xfId="0" applyFont="1" applyFill="1" applyBorder="1" applyAlignment="1">
      <alignment horizontal="left" vertical="center" justifyLastLine="1"/>
    </xf>
    <xf numFmtId="0" fontId="4" fillId="0" borderId="0" xfId="0" applyFont="1" applyFill="1" applyBorder="1" applyAlignment="1">
      <alignment horizontal="left" vertical="center" justifyLastLine="1"/>
    </xf>
    <xf numFmtId="0" fontId="4" fillId="0" borderId="15" xfId="0" applyFont="1" applyFill="1" applyBorder="1" applyAlignment="1">
      <alignment horizontal="left" vertical="center" justifyLastLine="1"/>
    </xf>
    <xf numFmtId="0" fontId="4" fillId="0" borderId="3" xfId="0" applyFont="1" applyFill="1" applyBorder="1" applyAlignment="1">
      <alignment horizontal="distributed" vertical="center" justifyLastLine="1"/>
    </xf>
    <xf numFmtId="0" fontId="4" fillId="0" borderId="33" xfId="0" applyFont="1" applyFill="1" applyBorder="1" applyAlignment="1">
      <alignment horizontal="distributed" vertical="center" justifyLastLine="1"/>
    </xf>
    <xf numFmtId="0" fontId="4" fillId="0" borderId="34" xfId="0" applyFont="1" applyFill="1" applyBorder="1" applyAlignment="1">
      <alignment horizontal="distributed" vertical="center" justifyLastLine="1"/>
    </xf>
    <xf numFmtId="0" fontId="4" fillId="0" borderId="0" xfId="0" applyFont="1" applyFill="1" applyBorder="1" applyAlignment="1">
      <alignment horizontal="right"/>
    </xf>
    <xf numFmtId="0" fontId="4" fillId="0" borderId="15" xfId="0" applyFont="1" applyFill="1" applyBorder="1" applyAlignment="1">
      <alignment horizontal="right"/>
    </xf>
    <xf numFmtId="0" fontId="4" fillId="0" borderId="68" xfId="0" applyFont="1" applyFill="1" applyBorder="1" applyAlignment="1">
      <alignment horizontal="center" vertical="center" justifyLastLine="1"/>
    </xf>
    <xf numFmtId="0" fontId="4" fillId="0" borderId="33" xfId="0" applyFont="1" applyFill="1" applyBorder="1" applyAlignment="1">
      <alignment horizontal="center" vertical="center" justifyLastLine="1"/>
    </xf>
    <xf numFmtId="0" fontId="4" fillId="0" borderId="16" xfId="0" applyFont="1" applyFill="1" applyBorder="1" applyAlignment="1">
      <alignment horizontal="center" vertical="center" justifyLastLine="1"/>
    </xf>
    <xf numFmtId="0" fontId="4" fillId="0" borderId="29" xfId="0" applyFont="1" applyFill="1" applyBorder="1" applyAlignment="1">
      <alignment horizontal="center" vertical="center" justifyLastLine="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 xfId="0" applyFont="1" applyFill="1" applyBorder="1" applyAlignment="1">
      <alignment horizontal="right"/>
    </xf>
    <xf numFmtId="0" fontId="4" fillId="0" borderId="30" xfId="0" applyFont="1" applyFill="1" applyBorder="1" applyAlignment="1">
      <alignment horizontal="right"/>
    </xf>
    <xf numFmtId="0" fontId="4" fillId="0" borderId="1" xfId="0" applyFont="1" applyFill="1" applyBorder="1" applyAlignment="1">
      <alignment horizontal="right" vertical="center"/>
    </xf>
    <xf numFmtId="0" fontId="4" fillId="0" borderId="53" xfId="0" applyFont="1" applyFill="1" applyBorder="1" applyAlignment="1">
      <alignment horizontal="center" vertical="center" justifyLastLine="1"/>
    </xf>
    <xf numFmtId="0" fontId="4" fillId="0" borderId="50" xfId="0" applyFont="1" applyFill="1" applyBorder="1" applyAlignment="1">
      <alignment horizontal="center" vertical="center" justifyLastLine="1"/>
    </xf>
    <xf numFmtId="0" fontId="4" fillId="0" borderId="54" xfId="0" applyFont="1" applyFill="1" applyBorder="1" applyAlignment="1">
      <alignment horizontal="center" vertical="center" justifyLastLine="1"/>
    </xf>
    <xf numFmtId="0" fontId="4" fillId="0" borderId="3" xfId="0" applyFont="1" applyFill="1" applyBorder="1" applyAlignment="1">
      <alignment horizontal="center" vertical="center" justifyLastLine="1"/>
    </xf>
    <xf numFmtId="0" fontId="4" fillId="0" borderId="48" xfId="0" applyFont="1" applyFill="1" applyBorder="1" applyAlignment="1">
      <alignment horizontal="center" vertical="center" justifyLastLine="1"/>
    </xf>
    <xf numFmtId="0" fontId="4" fillId="0" borderId="46"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6"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46" xfId="0" applyFont="1" applyFill="1" applyBorder="1" applyAlignment="1">
      <alignment horizontal="center" vertical="center" wrapText="1" justifyLastLine="1"/>
    </xf>
    <xf numFmtId="0" fontId="4" fillId="0" borderId="45" xfId="0" applyFont="1" applyFill="1" applyBorder="1" applyAlignment="1">
      <alignment horizontal="center" vertical="center" justifyLastLine="1"/>
    </xf>
    <xf numFmtId="0" fontId="4" fillId="0" borderId="25" xfId="0" applyFont="1" applyFill="1" applyBorder="1" applyAlignment="1">
      <alignment horizontal="center" vertical="center" justifyLastLine="1"/>
    </xf>
    <xf numFmtId="0" fontId="4" fillId="0" borderId="46" xfId="0" applyFont="1" applyFill="1" applyBorder="1" applyAlignment="1">
      <alignment horizontal="center" vertical="center" justifyLastLine="1"/>
    </xf>
    <xf numFmtId="0" fontId="4" fillId="0" borderId="12" xfId="0" applyFont="1" applyFill="1" applyBorder="1" applyAlignment="1">
      <alignment horizontal="center" vertical="center" justifyLastLine="1"/>
    </xf>
    <xf numFmtId="188" fontId="4" fillId="0" borderId="1" xfId="0" applyNumberFormat="1" applyFont="1" applyFill="1" applyBorder="1" applyAlignment="1">
      <alignment horizontal="right"/>
    </xf>
    <xf numFmtId="188" fontId="4" fillId="0" borderId="0" xfId="0" applyNumberFormat="1" applyFont="1" applyFill="1" applyBorder="1" applyAlignment="1">
      <alignment horizontal="right"/>
    </xf>
    <xf numFmtId="188" fontId="4" fillId="0" borderId="30" xfId="0" applyNumberFormat="1" applyFont="1" applyFill="1" applyBorder="1" applyAlignment="1">
      <alignment horizontal="right"/>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4" fillId="0" borderId="30" xfId="0" applyFont="1" applyFill="1" applyBorder="1" applyAlignment="1">
      <alignment horizontal="left" vertical="center"/>
    </xf>
    <xf numFmtId="38" fontId="4" fillId="0" borderId="1" xfId="2" applyFont="1" applyFill="1" applyBorder="1" applyAlignment="1">
      <alignment horizontal="right"/>
    </xf>
    <xf numFmtId="38" fontId="4" fillId="0" borderId="0" xfId="2" applyFont="1" applyFill="1" applyBorder="1" applyAlignment="1">
      <alignment horizontal="right"/>
    </xf>
    <xf numFmtId="187" fontId="4" fillId="0" borderId="1" xfId="0" applyNumberFormat="1" applyFont="1" applyFill="1" applyBorder="1" applyAlignment="1">
      <alignment horizontal="right" vertical="center"/>
    </xf>
    <xf numFmtId="187" fontId="4" fillId="0" borderId="30" xfId="0" applyNumberFormat="1" applyFont="1" applyFill="1" applyBorder="1" applyAlignment="1">
      <alignment horizontal="right" vertical="center"/>
    </xf>
    <xf numFmtId="0" fontId="4" fillId="0" borderId="23" xfId="0" applyFont="1" applyFill="1" applyBorder="1" applyAlignment="1">
      <alignment horizontal="center" vertical="center" justifyLastLine="1"/>
    </xf>
    <xf numFmtId="186" fontId="4" fillId="0" borderId="1" xfId="0" applyNumberFormat="1" applyFont="1" applyFill="1" applyBorder="1" applyAlignment="1">
      <alignment horizontal="right" vertical="center"/>
    </xf>
    <xf numFmtId="186" fontId="4" fillId="0" borderId="0" xfId="0" applyNumberFormat="1" applyFont="1" applyFill="1" applyBorder="1" applyAlignment="1">
      <alignment horizontal="right" vertical="center"/>
    </xf>
    <xf numFmtId="186" fontId="4" fillId="0" borderId="30" xfId="0" applyNumberFormat="1" applyFont="1" applyFill="1" applyBorder="1" applyAlignment="1">
      <alignment horizontal="right" vertical="center"/>
    </xf>
    <xf numFmtId="0" fontId="4" fillId="0" borderId="38" xfId="0" applyFont="1" applyFill="1" applyBorder="1" applyAlignment="1">
      <alignment horizontal="right" vertical="center"/>
    </xf>
    <xf numFmtId="0" fontId="4" fillId="0" borderId="39" xfId="0" applyFont="1" applyFill="1" applyBorder="1" applyAlignment="1">
      <alignment horizontal="right" vertical="center"/>
    </xf>
    <xf numFmtId="0" fontId="4" fillId="0" borderId="43" xfId="0" applyFont="1" applyFill="1" applyBorder="1" applyAlignment="1">
      <alignment horizontal="right" vertical="center"/>
    </xf>
    <xf numFmtId="188" fontId="4" fillId="0" borderId="0" xfId="0" applyNumberFormat="1" applyFont="1" applyFill="1" applyBorder="1" applyAlignment="1">
      <alignment horizontal="right" vertical="center"/>
    </xf>
    <xf numFmtId="188" fontId="4" fillId="0" borderId="30" xfId="0" applyNumberFormat="1" applyFont="1" applyFill="1" applyBorder="1" applyAlignment="1">
      <alignment horizontal="right" vertical="center"/>
    </xf>
    <xf numFmtId="188" fontId="4" fillId="0" borderId="1" xfId="0" applyNumberFormat="1" applyFont="1" applyFill="1" applyBorder="1" applyAlignment="1">
      <alignment horizontal="right" vertical="center"/>
    </xf>
    <xf numFmtId="188" fontId="4" fillId="0" borderId="94" xfId="0" applyNumberFormat="1" applyFont="1" applyFill="1" applyBorder="1" applyAlignment="1">
      <alignment horizontal="right" vertical="center"/>
    </xf>
    <xf numFmtId="186" fontId="4" fillId="0" borderId="5" xfId="0" applyNumberFormat="1" applyFont="1" applyFill="1" applyBorder="1" applyAlignment="1">
      <alignment horizontal="right" vertical="center"/>
    </xf>
    <xf numFmtId="186" fontId="4" fillId="0" borderId="11" xfId="0" applyNumberFormat="1" applyFont="1" applyFill="1" applyBorder="1" applyAlignment="1">
      <alignment horizontal="right" vertical="center"/>
    </xf>
    <xf numFmtId="186" fontId="4" fillId="0" borderId="27" xfId="0" applyNumberFormat="1" applyFont="1" applyFill="1" applyBorder="1" applyAlignment="1">
      <alignment horizontal="right" vertical="center"/>
    </xf>
    <xf numFmtId="187" fontId="4" fillId="0" borderId="0" xfId="0" applyNumberFormat="1" applyFont="1" applyFill="1" applyBorder="1" applyAlignment="1">
      <alignment horizontal="right" vertical="center" justifyLastLine="1"/>
    </xf>
    <xf numFmtId="187" fontId="4" fillId="0" borderId="30" xfId="0" applyNumberFormat="1" applyFont="1" applyFill="1" applyBorder="1" applyAlignment="1">
      <alignment horizontal="right" vertical="center" justifyLastLine="1"/>
    </xf>
    <xf numFmtId="187" fontId="4" fillId="0" borderId="1" xfId="0" applyNumberFormat="1" applyFont="1" applyFill="1" applyBorder="1" applyAlignment="1">
      <alignment vertical="center"/>
    </xf>
    <xf numFmtId="187" fontId="4" fillId="0" borderId="30" xfId="0" applyNumberFormat="1" applyFont="1" applyFill="1" applyBorder="1" applyAlignment="1">
      <alignment vertical="center"/>
    </xf>
    <xf numFmtId="0" fontId="4" fillId="0" borderId="56" xfId="0" applyFont="1" applyFill="1" applyBorder="1" applyAlignment="1">
      <alignment horizontal="right" vertical="center"/>
    </xf>
    <xf numFmtId="0" fontId="8" fillId="0" borderId="1" xfId="0" applyFont="1" applyFill="1" applyBorder="1" applyAlignment="1">
      <alignment horizontal="distributed" vertical="center"/>
    </xf>
    <xf numFmtId="0" fontId="8" fillId="0" borderId="30" xfId="0" applyFont="1" applyFill="1" applyBorder="1" applyAlignment="1">
      <alignment horizontal="distributed" vertical="center"/>
    </xf>
    <xf numFmtId="181" fontId="4" fillId="0" borderId="1" xfId="0" applyNumberFormat="1" applyFont="1" applyFill="1" applyBorder="1" applyAlignment="1">
      <alignment horizontal="right" vertical="center"/>
    </xf>
    <xf numFmtId="181" fontId="4" fillId="0" borderId="30" xfId="0" applyNumberFormat="1" applyFont="1" applyFill="1" applyBorder="1" applyAlignment="1">
      <alignment horizontal="right" vertical="center"/>
    </xf>
    <xf numFmtId="38" fontId="4" fillId="0" borderId="39" xfId="2" applyFont="1" applyFill="1" applyBorder="1" applyAlignment="1">
      <alignment horizontal="right" vertical="center"/>
    </xf>
    <xf numFmtId="0" fontId="4" fillId="0" borderId="94" xfId="0" applyFont="1" applyFill="1" applyBorder="1" applyAlignment="1">
      <alignment horizontal="right" vertical="center"/>
    </xf>
    <xf numFmtId="0" fontId="4" fillId="0" borderId="17" xfId="0" applyFont="1" applyFill="1" applyBorder="1" applyAlignment="1">
      <alignment horizontal="center" vertical="center" justifyLastLine="1"/>
    </xf>
    <xf numFmtId="0" fontId="4" fillId="0" borderId="18" xfId="0" applyFont="1" applyFill="1" applyBorder="1" applyAlignment="1">
      <alignment horizontal="center" vertical="center" justifyLastLine="1"/>
    </xf>
    <xf numFmtId="186" fontId="4" fillId="0" borderId="15" xfId="0" applyNumberFormat="1" applyFont="1" applyFill="1" applyBorder="1" applyAlignment="1">
      <alignment horizontal="right" vertical="center"/>
    </xf>
    <xf numFmtId="0" fontId="4" fillId="0" borderId="24" xfId="0" applyFont="1" applyFill="1" applyBorder="1" applyAlignment="1">
      <alignment horizontal="center" vertical="center" justifyLastLine="1"/>
    </xf>
    <xf numFmtId="188" fontId="4" fillId="0" borderId="94" xfId="0" applyNumberFormat="1" applyFont="1" applyFill="1" applyBorder="1" applyAlignment="1">
      <alignment vertical="center"/>
    </xf>
    <xf numFmtId="0" fontId="4" fillId="0" borderId="0" xfId="0" applyFont="1" applyFill="1" applyBorder="1" applyAlignment="1">
      <alignment vertical="center"/>
    </xf>
    <xf numFmtId="0" fontId="4" fillId="0" borderId="30" xfId="0" applyFont="1" applyFill="1" applyBorder="1" applyAlignment="1">
      <alignment vertical="center"/>
    </xf>
    <xf numFmtId="187" fontId="4" fillId="0" borderId="0" xfId="0" applyNumberFormat="1" applyFont="1" applyFill="1" applyBorder="1" applyAlignment="1">
      <alignment horizontal="right" vertical="center"/>
    </xf>
    <xf numFmtId="187" fontId="4" fillId="0" borderId="11" xfId="0" applyNumberFormat="1" applyFont="1" applyFill="1" applyBorder="1" applyAlignment="1">
      <alignment horizontal="right" vertical="center"/>
    </xf>
    <xf numFmtId="187" fontId="4" fillId="0" borderId="27" xfId="0" applyNumberFormat="1" applyFont="1" applyFill="1" applyBorder="1" applyAlignment="1">
      <alignment horizontal="right" vertical="center"/>
    </xf>
    <xf numFmtId="0" fontId="8" fillId="0" borderId="46" xfId="0" applyFont="1" applyFill="1" applyBorder="1" applyAlignment="1">
      <alignment horizontal="distributed" vertical="center" justifyLastLine="1"/>
    </xf>
    <xf numFmtId="0" fontId="8" fillId="0" borderId="25" xfId="0" applyFont="1" applyFill="1" applyBorder="1" applyAlignment="1">
      <alignment horizontal="distributed" vertical="center" justifyLastLine="1"/>
    </xf>
    <xf numFmtId="0" fontId="8" fillId="0" borderId="45" xfId="0" applyFont="1" applyFill="1" applyBorder="1" applyAlignment="1">
      <alignment horizontal="distributed" vertical="center" justifyLastLine="1"/>
    </xf>
    <xf numFmtId="0" fontId="8" fillId="0" borderId="38"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38" xfId="0" applyFont="1" applyFill="1" applyBorder="1" applyAlignment="1">
      <alignment horizontal="center" vertical="center" justifyLastLine="1"/>
    </xf>
    <xf numFmtId="0" fontId="8" fillId="0" borderId="39" xfId="0" applyFont="1" applyFill="1" applyBorder="1" applyAlignment="1">
      <alignment horizontal="center" vertical="center" justifyLastLine="1"/>
    </xf>
    <xf numFmtId="0" fontId="8" fillId="0" borderId="43" xfId="0" applyFont="1" applyFill="1" applyBorder="1" applyAlignment="1">
      <alignment horizontal="center" vertical="center" justifyLastLine="1"/>
    </xf>
    <xf numFmtId="0" fontId="4" fillId="0" borderId="35" xfId="0" applyFont="1" applyFill="1" applyBorder="1" applyAlignment="1">
      <alignment horizontal="distributed" vertical="center" justifyLastLine="1"/>
    </xf>
    <xf numFmtId="0" fontId="4" fillId="0" borderId="16" xfId="0" applyFont="1" applyFill="1" applyBorder="1" applyAlignment="1">
      <alignment horizontal="distributed" vertical="center" justifyLastLine="1"/>
    </xf>
    <xf numFmtId="0" fontId="4" fillId="0" borderId="111" xfId="0" applyFont="1" applyFill="1" applyBorder="1" applyAlignment="1">
      <alignment horizontal="distributed" vertical="center" justifyLastLine="1"/>
    </xf>
    <xf numFmtId="0" fontId="4" fillId="0" borderId="66" xfId="0" applyFont="1" applyFill="1" applyBorder="1" applyAlignment="1">
      <alignment horizontal="center" vertical="center" justifyLastLine="1"/>
    </xf>
    <xf numFmtId="0" fontId="4" fillId="0" borderId="90" xfId="0" applyFont="1" applyFill="1" applyBorder="1" applyAlignment="1">
      <alignment horizontal="center" vertical="center" justifyLastLine="1"/>
    </xf>
    <xf numFmtId="0" fontId="8" fillId="0" borderId="50" xfId="0" applyFont="1" applyFill="1" applyBorder="1" applyAlignment="1">
      <alignment horizontal="right" vertical="center" wrapText="1" justifyLastLine="1"/>
    </xf>
    <xf numFmtId="0" fontId="8" fillId="0" borderId="0" xfId="0" applyFont="1" applyFill="1" applyBorder="1" applyAlignment="1">
      <alignment horizontal="right" vertical="center" wrapText="1" justifyLastLine="1"/>
    </xf>
    <xf numFmtId="0" fontId="8" fillId="0" borderId="30" xfId="0" applyFont="1" applyFill="1" applyBorder="1" applyAlignment="1">
      <alignment horizontal="right" vertical="center" wrapText="1" justifyLastLine="1"/>
    </xf>
    <xf numFmtId="187" fontId="4" fillId="0" borderId="5" xfId="0" applyNumberFormat="1" applyFont="1" applyFill="1" applyBorder="1" applyAlignment="1">
      <alignment horizontal="right" vertical="center"/>
    </xf>
    <xf numFmtId="0" fontId="4" fillId="0" borderId="1" xfId="0" applyFont="1" applyFill="1" applyBorder="1" applyAlignment="1">
      <alignment vertical="center"/>
    </xf>
    <xf numFmtId="0" fontId="8" fillId="0" borderId="40"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46" xfId="0" applyFont="1" applyFill="1" applyBorder="1" applyAlignment="1">
      <alignment horizontal="center" vertical="center" justifyLastLine="1"/>
    </xf>
    <xf numFmtId="0" fontId="8" fillId="0" borderId="45" xfId="0" applyFont="1" applyFill="1" applyBorder="1" applyAlignment="1">
      <alignment horizontal="center" vertical="center" justifyLastLine="1"/>
    </xf>
    <xf numFmtId="0" fontId="8" fillId="0" borderId="25" xfId="0" applyFont="1" applyFill="1" applyBorder="1" applyAlignment="1">
      <alignment horizontal="center" vertical="center" justifyLastLine="1"/>
    </xf>
    <xf numFmtId="0" fontId="4" fillId="0" borderId="15" xfId="0" applyFont="1" applyFill="1" applyBorder="1" applyAlignment="1">
      <alignment vertical="center"/>
    </xf>
    <xf numFmtId="0" fontId="4" fillId="0" borderId="5" xfId="0" applyFont="1" applyFill="1" applyBorder="1" applyAlignment="1">
      <alignment horizontal="right" vertical="center"/>
    </xf>
    <xf numFmtId="0" fontId="4" fillId="0" borderId="28" xfId="0" applyFont="1" applyFill="1" applyBorder="1" applyAlignment="1">
      <alignment horizontal="right" vertical="center"/>
    </xf>
    <xf numFmtId="0" fontId="4" fillId="0" borderId="15" xfId="0" applyFont="1" applyFill="1" applyBorder="1" applyAlignment="1">
      <alignment horizontal="left" vertical="center"/>
    </xf>
    <xf numFmtId="186" fontId="4" fillId="0" borderId="28" xfId="0" applyNumberFormat="1" applyFont="1" applyFill="1" applyBorder="1" applyAlignment="1">
      <alignment horizontal="right" vertical="center"/>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5" xfId="0" applyFont="1" applyFill="1" applyBorder="1" applyAlignment="1">
      <alignment horizontal="left" vertical="center" justifyLastLine="1"/>
    </xf>
    <xf numFmtId="0" fontId="4" fillId="0" borderId="11" xfId="0" applyFont="1" applyFill="1" applyBorder="1" applyAlignment="1">
      <alignment horizontal="left" vertical="center" justifyLastLine="1"/>
    </xf>
    <xf numFmtId="0" fontId="4" fillId="0" borderId="28" xfId="0" applyFont="1" applyFill="1" applyBorder="1" applyAlignment="1">
      <alignment horizontal="left" vertical="center" justifyLastLine="1"/>
    </xf>
    <xf numFmtId="0" fontId="4" fillId="0" borderId="5" xfId="0" applyFont="1" applyFill="1" applyBorder="1" applyAlignment="1">
      <alignment horizontal="left" vertical="center"/>
    </xf>
    <xf numFmtId="0" fontId="4" fillId="0" borderId="11" xfId="0" applyFont="1" applyFill="1" applyBorder="1" applyAlignment="1">
      <alignment horizontal="left" vertical="center"/>
    </xf>
    <xf numFmtId="0" fontId="4" fillId="0" borderId="27" xfId="0" applyFont="1" applyFill="1" applyBorder="1" applyAlignment="1">
      <alignment horizontal="left" vertical="center"/>
    </xf>
    <xf numFmtId="0" fontId="8" fillId="0" borderId="17" xfId="0" applyFont="1" applyFill="1" applyBorder="1" applyAlignment="1">
      <alignment horizontal="center" vertical="center" justifyLastLine="1"/>
    </xf>
    <xf numFmtId="0" fontId="4" fillId="0" borderId="50" xfId="0" applyFont="1" applyFill="1" applyBorder="1" applyAlignment="1">
      <alignment horizontal="left" vertical="center"/>
    </xf>
    <xf numFmtId="0" fontId="4" fillId="0" borderId="26" xfId="0" applyFont="1" applyFill="1" applyBorder="1" applyAlignment="1">
      <alignment horizontal="left" vertical="center"/>
    </xf>
    <xf numFmtId="0" fontId="4" fillId="0" borderId="12" xfId="0" applyFont="1" applyFill="1" applyBorder="1" applyAlignment="1">
      <alignment horizontal="left" vertical="center" justifyLastLine="1"/>
    </xf>
    <xf numFmtId="0" fontId="4" fillId="0" borderId="42" xfId="0" applyFont="1" applyFill="1" applyBorder="1" applyAlignment="1">
      <alignment horizontal="left" vertical="center" justifyLastLine="1"/>
    </xf>
    <xf numFmtId="0" fontId="4" fillId="0" borderId="44" xfId="0" applyFont="1" applyFill="1" applyBorder="1" applyAlignment="1">
      <alignment horizontal="left" vertical="center" justifyLastLine="1"/>
    </xf>
    <xf numFmtId="0" fontId="4" fillId="0" borderId="12" xfId="0" applyFont="1" applyFill="1" applyBorder="1" applyAlignment="1">
      <alignment horizontal="left" vertical="center"/>
    </xf>
    <xf numFmtId="0" fontId="4" fillId="0" borderId="4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8" xfId="0" applyFont="1" applyFill="1" applyBorder="1" applyAlignment="1">
      <alignment horizontal="distributed" vertical="center" justifyLastLine="1"/>
    </xf>
    <xf numFmtId="0" fontId="4" fillId="0" borderId="12"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 xfId="0" applyFont="1" applyFill="1" applyBorder="1" applyAlignment="1">
      <alignment horizontal="left"/>
    </xf>
    <xf numFmtId="0" fontId="4" fillId="0" borderId="15" xfId="0" applyFont="1" applyFill="1" applyBorder="1" applyAlignment="1">
      <alignment horizontal="left"/>
    </xf>
    <xf numFmtId="0" fontId="4" fillId="0" borderId="5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38" xfId="0" applyFont="1" applyFill="1" applyBorder="1" applyAlignment="1">
      <alignment horizontal="left" vertical="center"/>
    </xf>
    <xf numFmtId="0" fontId="4" fillId="0" borderId="39" xfId="0" applyFont="1" applyFill="1" applyBorder="1" applyAlignment="1">
      <alignment horizontal="left" vertical="center"/>
    </xf>
    <xf numFmtId="0" fontId="4" fillId="0" borderId="40" xfId="0" applyFont="1" applyFill="1" applyBorder="1" applyAlignment="1">
      <alignment horizontal="left" vertical="center"/>
    </xf>
    <xf numFmtId="0" fontId="4" fillId="0" borderId="46" xfId="0" applyFont="1" applyFill="1" applyBorder="1" applyAlignment="1">
      <alignment horizontal="distributed" vertical="center" justifyLastLine="1"/>
    </xf>
    <xf numFmtId="0" fontId="4" fillId="0" borderId="25" xfId="0" applyFont="1" applyFill="1" applyBorder="1" applyAlignment="1">
      <alignment horizontal="distributed" vertical="center" justifyLastLine="1"/>
    </xf>
    <xf numFmtId="187" fontId="4" fillId="0" borderId="15" xfId="0" applyNumberFormat="1" applyFont="1" applyFill="1" applyBorder="1" applyAlignment="1">
      <alignment horizontal="right" vertical="center"/>
    </xf>
    <xf numFmtId="0" fontId="4" fillId="0" borderId="45" xfId="0" applyFont="1" applyFill="1" applyBorder="1" applyAlignment="1">
      <alignment horizontal="distributed" vertical="center" justifyLastLine="1"/>
    </xf>
    <xf numFmtId="0" fontId="4" fillId="0" borderId="38" xfId="0" applyFont="1" applyFill="1" applyBorder="1" applyAlignment="1">
      <alignment vertical="center"/>
    </xf>
    <xf numFmtId="0" fontId="4" fillId="0" borderId="43" xfId="0" applyFont="1" applyFill="1" applyBorder="1" applyAlignment="1">
      <alignment vertical="center"/>
    </xf>
    <xf numFmtId="0" fontId="4" fillId="0" borderId="70" xfId="0" applyFont="1" applyFill="1" applyBorder="1" applyAlignment="1">
      <alignment horizontal="distributed" vertical="center" justifyLastLine="1"/>
    </xf>
    <xf numFmtId="188" fontId="4" fillId="0" borderId="0" xfId="0" applyNumberFormat="1" applyFont="1" applyFill="1" applyBorder="1" applyAlignment="1">
      <alignment vertical="center"/>
    </xf>
    <xf numFmtId="0" fontId="26" fillId="0" borderId="0" xfId="0" applyFont="1" applyFill="1" applyAlignment="1">
      <alignment horizontal="center"/>
    </xf>
    <xf numFmtId="0" fontId="6" fillId="0" borderId="0" xfId="0" applyFont="1" applyFill="1" applyAlignment="1">
      <alignment horizontal="left"/>
    </xf>
    <xf numFmtId="0" fontId="5" fillId="0" borderId="0" xfId="0" applyFont="1" applyFill="1"/>
    <xf numFmtId="0" fontId="5" fillId="0" borderId="6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90"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0" xfId="0" applyFont="1" applyFill="1" applyBorder="1" applyAlignment="1">
      <alignment vertical="center"/>
    </xf>
    <xf numFmtId="0" fontId="5" fillId="0" borderId="38" xfId="0" applyFont="1" applyFill="1" applyBorder="1" applyAlignment="1">
      <alignment vertical="center"/>
    </xf>
    <xf numFmtId="0" fontId="5" fillId="0" borderId="39" xfId="0" applyFont="1" applyFill="1" applyBorder="1" applyAlignment="1">
      <alignment vertical="center"/>
    </xf>
    <xf numFmtId="0" fontId="5" fillId="0" borderId="40" xfId="0" applyFont="1" applyFill="1" applyBorder="1" applyAlignment="1">
      <alignment vertical="center"/>
    </xf>
    <xf numFmtId="0" fontId="5" fillId="0" borderId="5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30" xfId="0" applyFont="1" applyFill="1" applyBorder="1" applyAlignment="1">
      <alignment horizontal="right" vertical="center"/>
    </xf>
    <xf numFmtId="0" fontId="5" fillId="0" borderId="1" xfId="0" applyFont="1" applyFill="1" applyBorder="1" applyAlignment="1">
      <alignment vertical="center"/>
    </xf>
    <xf numFmtId="0" fontId="5" fillId="0" borderId="30" xfId="0" applyFont="1" applyFill="1" applyBorder="1" applyAlignment="1">
      <alignment vertical="center"/>
    </xf>
    <xf numFmtId="0" fontId="5" fillId="0" borderId="15" xfId="0" applyFont="1" applyFill="1" applyBorder="1" applyAlignment="1">
      <alignment vertical="center"/>
    </xf>
    <xf numFmtId="0" fontId="5" fillId="0" borderId="5" xfId="0" applyFont="1" applyFill="1" applyBorder="1" applyAlignment="1">
      <alignment vertical="center"/>
    </xf>
    <xf numFmtId="0" fontId="5" fillId="0" borderId="11" xfId="0" applyFont="1" applyFill="1" applyBorder="1" applyAlignment="1">
      <alignment vertical="center"/>
    </xf>
    <xf numFmtId="0" fontId="5" fillId="0" borderId="27" xfId="0" applyFont="1" applyFill="1" applyBorder="1" applyAlignment="1">
      <alignment vertical="center"/>
    </xf>
    <xf numFmtId="0" fontId="5" fillId="0" borderId="5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54" xfId="0" applyFont="1" applyFill="1" applyBorder="1" applyAlignment="1">
      <alignment horizontal="center" vertical="center"/>
    </xf>
    <xf numFmtId="0" fontId="5" fillId="0" borderId="42"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43" xfId="0" applyFont="1" applyFill="1" applyBorder="1" applyAlignment="1">
      <alignment vertical="center"/>
    </xf>
    <xf numFmtId="0" fontId="5" fillId="0" borderId="28" xfId="0" applyFont="1" applyFill="1" applyBorder="1" applyAlignment="1">
      <alignment vertical="center"/>
    </xf>
    <xf numFmtId="0" fontId="5" fillId="0" borderId="26" xfId="0" applyFont="1" applyFill="1" applyBorder="1" applyAlignment="1">
      <alignment horizontal="right" vertical="center"/>
    </xf>
    <xf numFmtId="0" fontId="5" fillId="0" borderId="11" xfId="0" applyFont="1" applyFill="1" applyBorder="1" applyAlignment="1">
      <alignment horizontal="right" vertical="center"/>
    </xf>
    <xf numFmtId="0" fontId="4" fillId="0" borderId="39" xfId="0" applyFont="1" applyFill="1" applyBorder="1" applyAlignment="1">
      <alignment vertical="center"/>
    </xf>
    <xf numFmtId="0" fontId="4" fillId="0" borderId="40" xfId="0" applyFont="1" applyFill="1" applyBorder="1" applyAlignment="1">
      <alignment vertical="center"/>
    </xf>
    <xf numFmtId="188" fontId="4" fillId="0" borderId="39" xfId="0" applyNumberFormat="1" applyFont="1" applyFill="1" applyBorder="1" applyAlignment="1">
      <alignment horizontal="right" vertical="center"/>
    </xf>
    <xf numFmtId="0" fontId="4" fillId="0" borderId="3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44"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50" xfId="0" applyFont="1" applyFill="1" applyBorder="1" applyAlignment="1">
      <alignment vertical="center"/>
    </xf>
    <xf numFmtId="0" fontId="4" fillId="0" borderId="34" xfId="0" applyFont="1" applyFill="1" applyBorder="1" applyAlignment="1">
      <alignment horizontal="center" vertical="center" justifyLastLine="1"/>
    </xf>
    <xf numFmtId="0" fontId="4" fillId="0" borderId="35" xfId="0" applyFont="1" applyFill="1" applyBorder="1" applyAlignment="1">
      <alignment horizontal="center" vertical="center" justifyLastLine="1"/>
    </xf>
    <xf numFmtId="0" fontId="4" fillId="0" borderId="11" xfId="0" applyFont="1" applyFill="1" applyBorder="1" applyAlignment="1">
      <alignment vertical="center"/>
    </xf>
    <xf numFmtId="0" fontId="4" fillId="0" borderId="27" xfId="0" applyFont="1" applyFill="1" applyBorder="1" applyAlignment="1">
      <alignment vertical="center"/>
    </xf>
    <xf numFmtId="0" fontId="4" fillId="0" borderId="67" xfId="0" applyFont="1" applyFill="1" applyBorder="1" applyAlignment="1">
      <alignment horizontal="right" vertical="center"/>
    </xf>
    <xf numFmtId="0" fontId="4" fillId="0" borderId="5" xfId="0" applyFont="1" applyFill="1" applyBorder="1" applyAlignment="1">
      <alignment vertical="center"/>
    </xf>
    <xf numFmtId="0" fontId="4" fillId="0" borderId="28" xfId="0" applyFont="1" applyFill="1" applyBorder="1" applyAlignment="1">
      <alignment vertical="center"/>
    </xf>
    <xf numFmtId="0" fontId="4" fillId="0" borderId="1" xfId="0" applyFont="1" applyFill="1" applyBorder="1" applyAlignment="1">
      <alignment horizontal="center"/>
    </xf>
    <xf numFmtId="0" fontId="4" fillId="0" borderId="0" xfId="0" applyFont="1" applyFill="1" applyBorder="1" applyAlignment="1">
      <alignment horizontal="center"/>
    </xf>
    <xf numFmtId="0" fontId="4" fillId="0" borderId="30" xfId="0" applyFont="1" applyFill="1" applyBorder="1" applyAlignment="1">
      <alignment horizontal="center"/>
    </xf>
    <xf numFmtId="0" fontId="4" fillId="0" borderId="37" xfId="0" applyFont="1" applyFill="1" applyBorder="1" applyAlignment="1">
      <alignment horizontal="center" vertical="center" justifyLastLine="1"/>
    </xf>
    <xf numFmtId="186" fontId="4" fillId="0" borderId="38" xfId="0" applyNumberFormat="1" applyFont="1" applyFill="1" applyBorder="1" applyAlignment="1">
      <alignment horizontal="right" vertical="center"/>
    </xf>
    <xf numFmtId="186" fontId="4" fillId="0" borderId="39" xfId="0" applyNumberFormat="1" applyFont="1" applyFill="1" applyBorder="1" applyAlignment="1">
      <alignment horizontal="right" vertical="center"/>
    </xf>
    <xf numFmtId="186" fontId="4" fillId="0" borderId="43" xfId="0" applyNumberFormat="1" applyFont="1" applyFill="1" applyBorder="1" applyAlignment="1">
      <alignment horizontal="right" vertical="center"/>
    </xf>
    <xf numFmtId="0" fontId="4" fillId="0" borderId="38" xfId="0" applyFont="1" applyFill="1" applyBorder="1" applyAlignment="1">
      <alignment horizontal="center" vertical="center" justifyLastLine="1"/>
    </xf>
    <xf numFmtId="0" fontId="4" fillId="0" borderId="39" xfId="0" applyFont="1" applyFill="1" applyBorder="1" applyAlignment="1">
      <alignment horizontal="center" vertical="center" justifyLastLine="1"/>
    </xf>
    <xf numFmtId="0" fontId="4" fillId="0" borderId="43" xfId="0" applyFont="1" applyFill="1" applyBorder="1" applyAlignment="1">
      <alignment horizontal="center" vertical="center" justifyLastLine="1"/>
    </xf>
    <xf numFmtId="0" fontId="4" fillId="0" borderId="38"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3" xfId="0" applyFont="1" applyFill="1" applyBorder="1" applyAlignment="1">
      <alignment horizontal="center" vertical="center"/>
    </xf>
    <xf numFmtId="0" fontId="10" fillId="0" borderId="0" xfId="0" applyFont="1" applyFill="1" applyBorder="1" applyAlignment="1">
      <alignment horizontal="right" vertical="center"/>
    </xf>
    <xf numFmtId="183" fontId="4" fillId="0" borderId="1" xfId="0" applyNumberFormat="1" applyFont="1" applyFill="1" applyBorder="1" applyAlignment="1">
      <alignment horizontal="right" vertical="center"/>
    </xf>
    <xf numFmtId="183" fontId="4" fillId="0" borderId="0" xfId="0" applyNumberFormat="1" applyFont="1" applyFill="1" applyBorder="1" applyAlignment="1">
      <alignment horizontal="right" vertical="center"/>
    </xf>
    <xf numFmtId="183" fontId="4" fillId="0" borderId="30" xfId="0" applyNumberFormat="1" applyFont="1" applyFill="1" applyBorder="1" applyAlignment="1">
      <alignment horizontal="right" vertical="center"/>
    </xf>
    <xf numFmtId="0" fontId="4" fillId="0" borderId="38" xfId="0" applyFont="1" applyFill="1" applyBorder="1" applyAlignment="1">
      <alignment horizontal="center" shrinkToFit="1"/>
    </xf>
    <xf numFmtId="0" fontId="4" fillId="0" borderId="39" xfId="0" applyFont="1" applyFill="1" applyBorder="1" applyAlignment="1">
      <alignment horizontal="center" shrinkToFit="1"/>
    </xf>
    <xf numFmtId="0" fontId="4" fillId="0" borderId="43" xfId="0" applyFont="1" applyFill="1" applyBorder="1" applyAlignment="1">
      <alignment horizontal="center" shrinkToFit="1"/>
    </xf>
    <xf numFmtId="0" fontId="4" fillId="0" borderId="1" xfId="0" applyFont="1" applyFill="1" applyBorder="1" applyAlignment="1">
      <alignment horizontal="center" shrinkToFit="1"/>
    </xf>
    <xf numFmtId="0" fontId="4" fillId="0" borderId="0" xfId="0" applyFont="1" applyFill="1" applyBorder="1" applyAlignment="1">
      <alignment horizontal="center" shrinkToFit="1"/>
    </xf>
    <xf numFmtId="0" fontId="4" fillId="0" borderId="30" xfId="0" applyFont="1" applyFill="1" applyBorder="1" applyAlignment="1">
      <alignment horizontal="center" shrinkToFit="1"/>
    </xf>
    <xf numFmtId="0" fontId="4" fillId="0" borderId="40" xfId="0" applyFont="1" applyFill="1" applyBorder="1" applyAlignment="1">
      <alignment horizontal="right" vertical="center"/>
    </xf>
    <xf numFmtId="183" fontId="4" fillId="0" borderId="38" xfId="0" applyNumberFormat="1" applyFont="1" applyFill="1" applyBorder="1" applyAlignment="1">
      <alignment horizontal="right" vertical="center"/>
    </xf>
    <xf numFmtId="183" fontId="4" fillId="0" borderId="39" xfId="0" applyNumberFormat="1" applyFont="1" applyFill="1" applyBorder="1" applyAlignment="1">
      <alignment horizontal="right" vertical="center"/>
    </xf>
    <xf numFmtId="183" fontId="4" fillId="0" borderId="43" xfId="0" applyNumberFormat="1" applyFont="1" applyFill="1" applyBorder="1" applyAlignment="1">
      <alignment horizontal="right" vertical="center"/>
    </xf>
    <xf numFmtId="0" fontId="10" fillId="0" borderId="0" xfId="0" applyFont="1" applyFill="1" applyBorder="1" applyAlignment="1">
      <alignment horizontal="right" vertical="top"/>
    </xf>
    <xf numFmtId="183" fontId="4" fillId="0" borderId="5" xfId="0" applyNumberFormat="1" applyFont="1" applyFill="1" applyBorder="1" applyAlignment="1">
      <alignment horizontal="right" vertical="center"/>
    </xf>
    <xf numFmtId="183" fontId="4" fillId="0" borderId="11" xfId="0" applyNumberFormat="1" applyFont="1" applyFill="1" applyBorder="1" applyAlignment="1">
      <alignment horizontal="right" vertical="center"/>
    </xf>
    <xf numFmtId="183" fontId="4" fillId="0" borderId="27" xfId="0" applyNumberFormat="1" applyFont="1" applyFill="1" applyBorder="1" applyAlignment="1">
      <alignment horizontal="right" vertical="center"/>
    </xf>
    <xf numFmtId="188" fontId="4" fillId="0" borderId="38" xfId="0" applyNumberFormat="1" applyFont="1" applyFill="1" applyBorder="1" applyAlignment="1">
      <alignment vertical="center"/>
    </xf>
    <xf numFmtId="188" fontId="4" fillId="0" borderId="39" xfId="0" applyNumberFormat="1" applyFont="1" applyFill="1" applyBorder="1" applyAlignment="1">
      <alignment vertical="center"/>
    </xf>
    <xf numFmtId="188" fontId="4" fillId="0" borderId="43" xfId="0" applyNumberFormat="1" applyFont="1" applyFill="1" applyBorder="1" applyAlignment="1">
      <alignment vertical="center"/>
    </xf>
    <xf numFmtId="0" fontId="4" fillId="0" borderId="26" xfId="0" applyFont="1" applyFill="1" applyBorder="1" applyAlignment="1">
      <alignment horizontal="distributed" vertical="center"/>
    </xf>
    <xf numFmtId="0" fontId="4" fillId="0" borderId="11" xfId="0" applyFont="1" applyFill="1" applyBorder="1" applyAlignment="1">
      <alignment horizontal="distributed" vertical="center"/>
    </xf>
    <xf numFmtId="0" fontId="4" fillId="0" borderId="27" xfId="0" applyFont="1" applyFill="1" applyBorder="1" applyAlignment="1">
      <alignment horizontal="distributed" vertical="center"/>
    </xf>
    <xf numFmtId="0" fontId="5" fillId="0" borderId="50" xfId="0" applyFont="1" applyFill="1" applyBorder="1" applyAlignment="1">
      <alignment vertical="center"/>
    </xf>
    <xf numFmtId="0" fontId="4" fillId="0" borderId="38" xfId="0" applyFont="1" applyFill="1" applyBorder="1"/>
    <xf numFmtId="0" fontId="4" fillId="0" borderId="43" xfId="0" applyFont="1" applyFill="1" applyBorder="1"/>
    <xf numFmtId="0" fontId="4" fillId="0" borderId="12" xfId="0" applyFont="1" applyFill="1" applyBorder="1" applyAlignment="1">
      <alignment horizontal="distributed" vertical="center" justifyLastLine="1"/>
    </xf>
    <xf numFmtId="0" fontId="4" fillId="0" borderId="47" xfId="0" applyFont="1" applyFill="1" applyBorder="1" applyAlignment="1">
      <alignment horizontal="distributed" vertical="center" justifyLastLine="1"/>
    </xf>
    <xf numFmtId="0" fontId="4" fillId="0" borderId="39" xfId="0" applyFont="1" applyFill="1" applyBorder="1"/>
    <xf numFmtId="0" fontId="4" fillId="0" borderId="40" xfId="0" applyFont="1" applyFill="1" applyBorder="1"/>
    <xf numFmtId="0" fontId="4" fillId="0" borderId="0" xfId="0" applyFont="1" applyFill="1" applyBorder="1" applyAlignment="1"/>
    <xf numFmtId="0" fontId="4" fillId="0" borderId="30" xfId="0" applyFont="1" applyFill="1" applyBorder="1" applyAlignment="1"/>
    <xf numFmtId="0" fontId="4" fillId="0" borderId="1" xfId="0" applyFont="1" applyFill="1" applyBorder="1" applyAlignment="1"/>
    <xf numFmtId="0" fontId="4" fillId="0" borderId="15" xfId="0" applyFont="1" applyFill="1" applyBorder="1" applyAlignment="1"/>
    <xf numFmtId="0" fontId="4" fillId="0" borderId="1" xfId="0" applyFont="1" applyFill="1" applyBorder="1"/>
    <xf numFmtId="0" fontId="4" fillId="0" borderId="30" xfId="0" applyFont="1" applyFill="1" applyBorder="1"/>
    <xf numFmtId="0" fontId="4" fillId="0" borderId="0" xfId="0" applyFont="1" applyFill="1" applyBorder="1"/>
    <xf numFmtId="0" fontId="4" fillId="0" borderId="15" xfId="0" applyFont="1" applyFill="1" applyBorder="1"/>
    <xf numFmtId="0" fontId="10" fillId="0" borderId="16" xfId="0" applyFont="1" applyFill="1" applyBorder="1" applyAlignment="1">
      <alignment horizontal="right" vertical="center"/>
    </xf>
    <xf numFmtId="188" fontId="4" fillId="0" borderId="11" xfId="0" applyNumberFormat="1" applyFont="1" applyFill="1" applyBorder="1" applyAlignment="1">
      <alignment vertical="center"/>
    </xf>
    <xf numFmtId="0" fontId="5" fillId="0" borderId="50" xfId="0" applyFont="1" applyFill="1" applyBorder="1"/>
    <xf numFmtId="0" fontId="5" fillId="0" borderId="0" xfId="0" applyFont="1" applyFill="1" applyBorder="1"/>
    <xf numFmtId="0" fontId="5" fillId="0" borderId="30" xfId="0" applyFont="1" applyFill="1" applyBorder="1"/>
    <xf numFmtId="0" fontId="4" fillId="0" borderId="5" xfId="0" applyFont="1" applyFill="1" applyBorder="1" applyAlignment="1"/>
    <xf numFmtId="0" fontId="4" fillId="0" borderId="27" xfId="0" applyFont="1" applyFill="1" applyBorder="1" applyAlignment="1"/>
    <xf numFmtId="0" fontId="4" fillId="0" borderId="11" xfId="0" applyFont="1" applyFill="1" applyBorder="1"/>
    <xf numFmtId="0" fontId="4" fillId="0" borderId="27" xfId="0" applyFont="1" applyFill="1" applyBorder="1"/>
    <xf numFmtId="0" fontId="4" fillId="0" borderId="5" xfId="0" applyFont="1" applyFill="1" applyBorder="1"/>
    <xf numFmtId="0" fontId="4" fillId="0" borderId="28" xfId="0" applyFont="1" applyFill="1" applyBorder="1"/>
    <xf numFmtId="0" fontId="4" fillId="0" borderId="1" xfId="0" applyFont="1" applyFill="1" applyBorder="1" applyAlignment="1">
      <alignment horizontal="distributed" vertical="center" justifyLastLine="1"/>
    </xf>
    <xf numFmtId="0" fontId="4" fillId="0" borderId="0" xfId="0" applyFont="1" applyFill="1" applyBorder="1" applyAlignment="1">
      <alignment horizontal="distributed" vertical="center" justifyLastLine="1"/>
    </xf>
    <xf numFmtId="0" fontId="4" fillId="0" borderId="15" xfId="0" applyFont="1" applyFill="1" applyBorder="1" applyAlignment="1">
      <alignment horizontal="distributed" vertical="center" justifyLastLine="1"/>
    </xf>
    <xf numFmtId="181" fontId="4" fillId="0" borderId="0" xfId="0" applyNumberFormat="1" applyFont="1" applyFill="1" applyBorder="1" applyAlignment="1">
      <alignment horizontal="right" vertical="center"/>
    </xf>
    <xf numFmtId="0" fontId="4" fillId="0" borderId="35" xfId="0" applyFont="1" applyFill="1" applyBorder="1" applyAlignment="1">
      <alignment horizontal="center"/>
    </xf>
    <xf numFmtId="0" fontId="4" fillId="0" borderId="16" xfId="0" applyFont="1" applyFill="1" applyBorder="1" applyAlignment="1">
      <alignment horizontal="center"/>
    </xf>
    <xf numFmtId="0" fontId="4" fillId="0" borderId="37" xfId="0" applyFont="1" applyFill="1" applyBorder="1" applyAlignment="1">
      <alignment horizontal="center"/>
    </xf>
    <xf numFmtId="0" fontId="4" fillId="0" borderId="50"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30" xfId="0" applyFont="1" applyFill="1" applyBorder="1" applyAlignment="1">
      <alignment horizontal="distributed" vertical="center"/>
    </xf>
    <xf numFmtId="0" fontId="4" fillId="0" borderId="70" xfId="0" applyFont="1" applyFill="1" applyBorder="1" applyAlignment="1">
      <alignment horizontal="center" vertical="center" justifyLastLine="1"/>
    </xf>
    <xf numFmtId="187" fontId="4" fillId="0" borderId="28" xfId="0" applyNumberFormat="1" applyFont="1" applyFill="1" applyBorder="1" applyAlignment="1">
      <alignment horizontal="right" vertical="center"/>
    </xf>
    <xf numFmtId="0" fontId="8" fillId="0" borderId="26" xfId="0" applyFont="1" applyFill="1" applyBorder="1" applyAlignment="1">
      <alignment horizontal="right" vertical="center" wrapText="1" justifyLastLine="1"/>
    </xf>
    <xf numFmtId="0" fontId="8" fillId="0" borderId="11" xfId="0" applyFont="1" applyFill="1" applyBorder="1" applyAlignment="1">
      <alignment horizontal="right" vertical="center" wrapText="1" justifyLastLine="1"/>
    </xf>
    <xf numFmtId="0" fontId="8" fillId="0" borderId="27" xfId="0" applyFont="1" applyFill="1" applyBorder="1" applyAlignment="1">
      <alignment horizontal="right" vertical="center" wrapText="1" justifyLastLine="1"/>
    </xf>
    <xf numFmtId="0" fontId="10" fillId="0" borderId="0" xfId="0" applyFont="1" applyFill="1" applyBorder="1" applyAlignment="1">
      <alignment horizontal="right"/>
    </xf>
    <xf numFmtId="0" fontId="8" fillId="0" borderId="3"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8" fillId="0" borderId="18" xfId="0" applyFont="1" applyFill="1" applyBorder="1" applyAlignment="1">
      <alignment horizontal="center" vertical="center" justifyLastLine="1"/>
    </xf>
    <xf numFmtId="0" fontId="4" fillId="0" borderId="50" xfId="0" applyFont="1" applyFill="1" applyBorder="1" applyAlignment="1">
      <alignment horizontal="right" vertical="center" justifyLastLine="1"/>
    </xf>
    <xf numFmtId="0" fontId="8" fillId="0" borderId="1" xfId="0" applyFont="1" applyFill="1" applyBorder="1" applyAlignment="1">
      <alignment horizontal="distributed" vertical="center" justifyLastLine="1"/>
    </xf>
    <xf numFmtId="0" fontId="8" fillId="0" borderId="30" xfId="0" applyFont="1" applyFill="1" applyBorder="1" applyAlignment="1">
      <alignment horizontal="distributed" vertical="center" justifyLastLine="1"/>
    </xf>
    <xf numFmtId="0" fontId="4" fillId="0" borderId="17" xfId="0" applyFont="1" applyFill="1" applyBorder="1" applyAlignment="1">
      <alignment horizontal="center" vertical="center" wrapText="1" shrinkToFit="1"/>
    </xf>
    <xf numFmtId="0" fontId="8" fillId="0" borderId="112" xfId="0" applyFont="1" applyFill="1" applyBorder="1" applyAlignment="1">
      <alignment horizontal="center" vertical="center"/>
    </xf>
    <xf numFmtId="0" fontId="8" fillId="0" borderId="95"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1" xfId="0" applyFont="1" applyFill="1" applyBorder="1" applyAlignment="1">
      <alignment horizontal="left" vertical="center"/>
    </xf>
    <xf numFmtId="0" fontId="8" fillId="0" borderId="30" xfId="0" applyFont="1" applyFill="1" applyBorder="1" applyAlignment="1">
      <alignment horizontal="left" vertical="center"/>
    </xf>
    <xf numFmtId="0" fontId="4" fillId="0" borderId="56" xfId="0" applyFont="1" applyFill="1" applyBorder="1" applyAlignment="1">
      <alignment horizontal="right" vertical="center" justifyLastLine="1"/>
    </xf>
    <xf numFmtId="188" fontId="4" fillId="0" borderId="92" xfId="0" applyNumberFormat="1" applyFont="1" applyFill="1" applyBorder="1" applyAlignment="1">
      <alignment vertical="center"/>
    </xf>
    <xf numFmtId="38" fontId="4" fillId="0" borderId="30" xfId="2" applyFont="1" applyFill="1" applyBorder="1" applyAlignment="1">
      <alignment horizontal="right"/>
    </xf>
    <xf numFmtId="0" fontId="4" fillId="0" borderId="50" xfId="0" applyFont="1" applyFill="1" applyBorder="1" applyAlignment="1">
      <alignment horizontal="right"/>
    </xf>
    <xf numFmtId="38" fontId="4" fillId="0" borderId="40" xfId="2" applyFont="1" applyFill="1" applyBorder="1" applyAlignment="1">
      <alignment horizontal="right" vertical="center"/>
    </xf>
    <xf numFmtId="38" fontId="5" fillId="0" borderId="1" xfId="2" applyFont="1" applyFill="1" applyBorder="1" applyAlignment="1">
      <alignment horizontal="right" vertical="center"/>
    </xf>
    <xf numFmtId="38" fontId="5" fillId="0" borderId="30" xfId="2" applyFont="1" applyFill="1" applyBorder="1" applyAlignment="1">
      <alignment horizontal="right" vertical="center"/>
    </xf>
    <xf numFmtId="38" fontId="5" fillId="0" borderId="15" xfId="2" applyFont="1" applyFill="1" applyBorder="1" applyAlignment="1">
      <alignment horizontal="right" vertical="center"/>
    </xf>
    <xf numFmtId="38" fontId="5" fillId="0" borderId="5" xfId="2" applyFont="1" applyFill="1" applyBorder="1" applyAlignment="1">
      <alignment horizontal="right" vertical="center"/>
    </xf>
    <xf numFmtId="38" fontId="5" fillId="0" borderId="27" xfId="2" applyFont="1" applyFill="1" applyBorder="1" applyAlignment="1">
      <alignment horizontal="right" vertical="center"/>
    </xf>
    <xf numFmtId="38" fontId="5" fillId="0" borderId="28" xfId="2" applyFont="1" applyFill="1" applyBorder="1" applyAlignment="1">
      <alignment horizontal="right" vertical="center"/>
    </xf>
    <xf numFmtId="0" fontId="4" fillId="0" borderId="38" xfId="0" applyFont="1" applyFill="1" applyBorder="1" applyAlignment="1">
      <alignment horizontal="right"/>
    </xf>
    <xf numFmtId="0" fontId="4" fillId="0" borderId="39" xfId="0" applyFont="1" applyFill="1" applyBorder="1" applyAlignment="1">
      <alignment horizontal="right"/>
    </xf>
    <xf numFmtId="0" fontId="4" fillId="0" borderId="43" xfId="0" applyFont="1" applyFill="1" applyBorder="1" applyAlignment="1">
      <alignment horizontal="right"/>
    </xf>
    <xf numFmtId="0" fontId="7" fillId="0" borderId="0" xfId="0" applyFont="1" applyFill="1" applyBorder="1" applyAlignment="1">
      <alignment horizontal="right" vertical="center"/>
    </xf>
    <xf numFmtId="0" fontId="8" fillId="0" borderId="53" xfId="0" applyFont="1" applyFill="1" applyBorder="1" applyAlignment="1">
      <alignment horizontal="center" vertical="center" justifyLastLine="1"/>
    </xf>
    <xf numFmtId="0" fontId="8" fillId="0" borderId="16" xfId="0" applyFont="1" applyFill="1" applyBorder="1" applyAlignment="1">
      <alignment horizontal="center" vertical="center" justifyLastLine="1"/>
    </xf>
    <xf numFmtId="0" fontId="8" fillId="0" borderId="29" xfId="0" applyFont="1" applyFill="1" applyBorder="1" applyAlignment="1">
      <alignment horizontal="center" vertical="center" justifyLastLine="1"/>
    </xf>
    <xf numFmtId="0" fontId="8" fillId="0" borderId="54" xfId="0" applyFont="1" applyFill="1" applyBorder="1" applyAlignment="1">
      <alignment horizontal="center" vertical="center" justifyLastLine="1"/>
    </xf>
    <xf numFmtId="0" fontId="8" fillId="0" borderId="42" xfId="0" applyFont="1" applyFill="1" applyBorder="1" applyAlignment="1">
      <alignment horizontal="center" vertical="center" justifyLastLine="1"/>
    </xf>
    <xf numFmtId="0" fontId="8" fillId="0" borderId="47" xfId="0" applyFont="1" applyFill="1" applyBorder="1" applyAlignment="1">
      <alignment horizontal="center" vertical="center" justifyLastLine="1"/>
    </xf>
    <xf numFmtId="0" fontId="8" fillId="0" borderId="35" xfId="0" applyFont="1" applyFill="1" applyBorder="1" applyAlignment="1">
      <alignment horizontal="center" vertical="center" justifyLastLine="1"/>
    </xf>
    <xf numFmtId="0" fontId="8" fillId="0" borderId="12" xfId="0" applyFont="1" applyFill="1" applyBorder="1" applyAlignment="1">
      <alignment horizontal="center" vertical="center" justifyLastLine="1"/>
    </xf>
    <xf numFmtId="0" fontId="8" fillId="0" borderId="23" xfId="0" applyFont="1" applyFill="1" applyBorder="1" applyAlignment="1">
      <alignment horizontal="center" vertical="center" justifyLastLine="1"/>
    </xf>
    <xf numFmtId="0" fontId="4" fillId="0" borderId="50" xfId="0" applyFont="1" applyFill="1" applyBorder="1"/>
    <xf numFmtId="0" fontId="8" fillId="0" borderId="24" xfId="0" applyFont="1" applyFill="1" applyBorder="1" applyAlignment="1">
      <alignment horizontal="center" vertical="center" justifyLastLine="1"/>
    </xf>
    <xf numFmtId="0" fontId="7" fillId="0" borderId="0" xfId="0" applyFont="1" applyFill="1" applyBorder="1" applyAlignment="1">
      <alignment horizontal="right"/>
    </xf>
    <xf numFmtId="0" fontId="8" fillId="0" borderId="35" xfId="0" applyFont="1" applyFill="1" applyBorder="1" applyAlignment="1">
      <alignment horizontal="center" vertical="center" wrapText="1"/>
    </xf>
    <xf numFmtId="0" fontId="8" fillId="0" borderId="16" xfId="0" applyFont="1" applyFill="1" applyBorder="1" applyAlignment="1">
      <alignment horizontal="center" vertical="center"/>
    </xf>
    <xf numFmtId="0" fontId="8" fillId="0" borderId="29" xfId="0" applyFont="1" applyFill="1" applyBorder="1" applyAlignment="1">
      <alignment horizontal="center" vertical="center"/>
    </xf>
    <xf numFmtId="0" fontId="4" fillId="0" borderId="5" xfId="0" applyFont="1" applyFill="1" applyBorder="1" applyAlignment="1">
      <alignment horizontal="right"/>
    </xf>
    <xf numFmtId="0" fontId="4" fillId="0" borderId="11" xfId="0" applyFont="1" applyFill="1" applyBorder="1" applyAlignment="1">
      <alignment horizontal="right"/>
    </xf>
    <xf numFmtId="0" fontId="4" fillId="0" borderId="27" xfId="0" applyFont="1" applyFill="1" applyBorder="1" applyAlignment="1">
      <alignment horizontal="right"/>
    </xf>
    <xf numFmtId="0" fontId="4" fillId="0" borderId="28" xfId="0" applyFont="1" applyFill="1" applyBorder="1" applyAlignment="1">
      <alignment horizontal="right"/>
    </xf>
    <xf numFmtId="188" fontId="4" fillId="0" borderId="5" xfId="0" applyNumberFormat="1" applyFont="1" applyFill="1" applyBorder="1" applyAlignment="1">
      <alignment horizontal="right"/>
    </xf>
    <xf numFmtId="188" fontId="4" fillId="0" borderId="11" xfId="0" applyNumberFormat="1" applyFont="1" applyFill="1" applyBorder="1" applyAlignment="1">
      <alignment horizontal="right"/>
    </xf>
    <xf numFmtId="188" fontId="4" fillId="0" borderId="27" xfId="0" applyNumberFormat="1" applyFont="1" applyFill="1" applyBorder="1" applyAlignment="1">
      <alignment horizontal="right"/>
    </xf>
    <xf numFmtId="186" fontId="4" fillId="0" borderId="38" xfId="0" applyNumberFormat="1" applyFont="1" applyFill="1" applyBorder="1" applyAlignment="1">
      <alignment vertical="center"/>
    </xf>
    <xf numFmtId="186" fontId="4" fillId="0" borderId="43" xfId="0" applyNumberFormat="1" applyFont="1" applyFill="1" applyBorder="1" applyAlignment="1">
      <alignment vertical="center"/>
    </xf>
    <xf numFmtId="186" fontId="4" fillId="0" borderId="1" xfId="0" applyNumberFormat="1" applyFont="1" applyFill="1" applyBorder="1" applyAlignment="1">
      <alignment vertical="center"/>
    </xf>
    <xf numFmtId="186" fontId="4" fillId="0" borderId="15" xfId="0" applyNumberFormat="1" applyFont="1" applyFill="1" applyBorder="1" applyAlignment="1">
      <alignment vertical="center"/>
    </xf>
    <xf numFmtId="0" fontId="4" fillId="0" borderId="1" xfId="0" applyFont="1" applyFill="1" applyBorder="1" applyAlignment="1">
      <alignment horizontal="distributed" vertical="center"/>
    </xf>
    <xf numFmtId="186" fontId="4" fillId="0" borderId="30" xfId="0" applyNumberFormat="1" applyFont="1" applyFill="1" applyBorder="1" applyAlignment="1">
      <alignment vertical="center"/>
    </xf>
    <xf numFmtId="182" fontId="4" fillId="0" borderId="38" xfId="0" applyNumberFormat="1" applyFont="1" applyFill="1" applyBorder="1" applyAlignment="1">
      <alignment horizontal="right" vertical="center"/>
    </xf>
    <xf numFmtId="182" fontId="4" fillId="0" borderId="43" xfId="0" applyNumberFormat="1" applyFont="1" applyFill="1" applyBorder="1" applyAlignment="1">
      <alignment horizontal="right" vertical="center"/>
    </xf>
    <xf numFmtId="0" fontId="28" fillId="0" borderId="0" xfId="0" applyFont="1" applyFill="1" applyAlignment="1">
      <alignment horizontal="left"/>
    </xf>
    <xf numFmtId="192" fontId="4" fillId="0" borderId="5" xfId="0" applyNumberFormat="1" applyFont="1" applyFill="1" applyBorder="1" applyAlignment="1">
      <alignment vertical="center"/>
    </xf>
    <xf numFmtId="192" fontId="4" fillId="0" borderId="27" xfId="0" applyNumberFormat="1" applyFont="1" applyFill="1" applyBorder="1" applyAlignment="1">
      <alignment vertical="center"/>
    </xf>
    <xf numFmtId="0" fontId="4" fillId="0" borderId="35"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37"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15" xfId="0" applyFont="1" applyFill="1" applyBorder="1" applyAlignment="1">
      <alignment horizontal="center" vertical="center" shrinkToFit="1"/>
    </xf>
    <xf numFmtId="0" fontId="4" fillId="0" borderId="42" xfId="0" applyFont="1" applyFill="1" applyBorder="1" applyAlignment="1">
      <alignment horizontal="center" vertical="center" shrinkToFit="1"/>
    </xf>
    <xf numFmtId="0" fontId="4" fillId="0" borderId="44" xfId="0" applyFont="1" applyFill="1" applyBorder="1" applyAlignment="1">
      <alignment horizontal="center" vertical="center" shrinkToFit="1"/>
    </xf>
    <xf numFmtId="186" fontId="4" fillId="0" borderId="5" xfId="0" applyNumberFormat="1" applyFont="1" applyFill="1" applyBorder="1" applyAlignment="1">
      <alignment vertical="center"/>
    </xf>
    <xf numFmtId="186" fontId="4" fillId="0" borderId="27" xfId="0" applyNumberFormat="1" applyFont="1" applyFill="1" applyBorder="1" applyAlignment="1">
      <alignment vertical="center"/>
    </xf>
    <xf numFmtId="186" fontId="4" fillId="0" borderId="28" xfId="0" applyNumberFormat="1" applyFont="1" applyFill="1" applyBorder="1" applyAlignment="1">
      <alignment vertical="center"/>
    </xf>
    <xf numFmtId="0" fontId="4" fillId="0" borderId="50" xfId="0" applyFont="1" applyFill="1" applyBorder="1" applyAlignment="1">
      <alignment horizontal="right" vertical="center" shrinkToFit="1"/>
    </xf>
    <xf numFmtId="0" fontId="4" fillId="0" borderId="0" xfId="0" applyFont="1" applyFill="1" applyBorder="1" applyAlignment="1">
      <alignment horizontal="right" vertical="center" shrinkToFit="1"/>
    </xf>
    <xf numFmtId="0" fontId="4" fillId="0" borderId="30" xfId="0" applyFont="1" applyFill="1" applyBorder="1" applyAlignment="1">
      <alignment horizontal="right" vertical="center" shrinkToFit="1"/>
    </xf>
    <xf numFmtId="0" fontId="4" fillId="0" borderId="67" xfId="0" applyFont="1" applyFill="1" applyBorder="1" applyAlignment="1">
      <alignment horizontal="right" vertical="center" shrinkToFit="1"/>
    </xf>
    <xf numFmtId="0" fontId="4" fillId="0" borderId="39" xfId="0" applyFont="1" applyFill="1" applyBorder="1" applyAlignment="1">
      <alignment horizontal="right" vertical="center" shrinkToFit="1"/>
    </xf>
    <xf numFmtId="0" fontId="4" fillId="0" borderId="43" xfId="0" applyFont="1" applyFill="1" applyBorder="1" applyAlignment="1">
      <alignment horizontal="right" vertical="center" shrinkToFit="1"/>
    </xf>
    <xf numFmtId="0" fontId="4" fillId="0" borderId="45" xfId="0" applyFont="1" applyFill="1" applyBorder="1" applyAlignment="1">
      <alignment horizontal="center" vertical="center" wrapText="1" justifyLastLine="1"/>
    </xf>
    <xf numFmtId="0" fontId="4" fillId="0" borderId="25" xfId="0" applyFont="1" applyFill="1" applyBorder="1" applyAlignment="1">
      <alignment horizontal="center" vertical="center" wrapText="1" justifyLastLine="1"/>
    </xf>
    <xf numFmtId="0" fontId="4" fillId="0" borderId="45"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46" xfId="0" applyFont="1" applyFill="1" applyBorder="1" applyAlignment="1">
      <alignment horizontal="center" vertical="center" wrapText="1" shrinkToFit="1"/>
    </xf>
    <xf numFmtId="0" fontId="4" fillId="0" borderId="45" xfId="0" applyFont="1" applyFill="1" applyBorder="1" applyAlignment="1">
      <alignment horizontal="center" vertical="center" wrapText="1" shrinkToFit="1"/>
    </xf>
    <xf numFmtId="0" fontId="4" fillId="0" borderId="25" xfId="0" applyFont="1" applyFill="1" applyBorder="1" applyAlignment="1">
      <alignment horizontal="center" vertical="center" wrapText="1" shrinkToFit="1"/>
    </xf>
    <xf numFmtId="0" fontId="4" fillId="0" borderId="0" xfId="0" applyFont="1" applyFill="1" applyAlignment="1">
      <alignment horizontal="right"/>
    </xf>
    <xf numFmtId="0" fontId="4" fillId="0" borderId="26" xfId="0" applyFont="1" applyFill="1" applyBorder="1" applyAlignment="1">
      <alignment horizontal="right" vertical="center" shrinkToFit="1"/>
    </xf>
    <xf numFmtId="0" fontId="4" fillId="0" borderId="11" xfId="0" applyFont="1" applyFill="1" applyBorder="1" applyAlignment="1">
      <alignment horizontal="right" vertical="center" shrinkToFit="1"/>
    </xf>
    <xf numFmtId="0" fontId="4" fillId="0" borderId="27" xfId="0" applyFont="1" applyFill="1" applyBorder="1" applyAlignment="1">
      <alignment horizontal="right" vertical="center" shrinkToFit="1"/>
    </xf>
    <xf numFmtId="0" fontId="4" fillId="0" borderId="89" xfId="0" applyFont="1" applyFill="1" applyBorder="1" applyAlignment="1">
      <alignment horizontal="center" vertical="center" justifyLastLine="1" shrinkToFit="1"/>
    </xf>
    <xf numFmtId="0" fontId="4" fillId="0" borderId="45" xfId="0" applyFont="1" applyFill="1" applyBorder="1" applyAlignment="1">
      <alignment horizontal="center" vertical="center" justifyLastLine="1" shrinkToFit="1"/>
    </xf>
    <xf numFmtId="0" fontId="4" fillId="0" borderId="25" xfId="0" applyFont="1" applyFill="1" applyBorder="1" applyAlignment="1">
      <alignment horizontal="center" vertical="center" justifyLastLine="1" shrinkToFit="1"/>
    </xf>
    <xf numFmtId="38" fontId="4" fillId="0" borderId="23" xfId="2" applyFont="1" applyFill="1" applyBorder="1" applyAlignment="1">
      <alignment vertical="center"/>
    </xf>
    <xf numFmtId="38" fontId="4" fillId="0" borderId="24" xfId="2" applyFont="1" applyFill="1" applyBorder="1" applyAlignment="1">
      <alignment vertical="center"/>
    </xf>
    <xf numFmtId="0" fontId="4" fillId="0" borderId="17" xfId="0" applyFont="1" applyFill="1" applyBorder="1" applyAlignment="1">
      <alignment horizontal="right" vertical="center" shrinkToFit="1"/>
    </xf>
    <xf numFmtId="0" fontId="4" fillId="0" borderId="18" xfId="0" applyFont="1" applyFill="1" applyBorder="1" applyAlignment="1">
      <alignment horizontal="right" vertical="center" shrinkToFit="1"/>
    </xf>
    <xf numFmtId="0" fontId="4" fillId="0" borderId="67" xfId="0" applyFont="1" applyFill="1" applyBorder="1" applyAlignment="1">
      <alignment horizontal="center" vertical="center" justifyLastLine="1"/>
    </xf>
    <xf numFmtId="0" fontId="5" fillId="0" borderId="90" xfId="0" applyFont="1" applyFill="1" applyBorder="1" applyAlignment="1">
      <alignment horizontal="center" vertical="center" textRotation="255"/>
    </xf>
    <xf numFmtId="0" fontId="5" fillId="0" borderId="23" xfId="0" applyFont="1" applyFill="1" applyBorder="1" applyAlignment="1">
      <alignment horizontal="center" vertical="center" textRotation="255"/>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4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47" xfId="0" applyFont="1" applyFill="1" applyBorder="1" applyAlignment="1">
      <alignment horizontal="center" vertical="center" wrapText="1"/>
    </xf>
    <xf numFmtId="38" fontId="4" fillId="0" borderId="23" xfId="2" applyFont="1" applyFill="1" applyBorder="1" applyAlignment="1">
      <alignment vertical="center" shrinkToFit="1"/>
    </xf>
    <xf numFmtId="38" fontId="4" fillId="0" borderId="24" xfId="2" applyFont="1" applyFill="1" applyBorder="1" applyAlignment="1">
      <alignment vertical="center" shrinkToFit="1"/>
    </xf>
    <xf numFmtId="0" fontId="4" fillId="0" borderId="38" xfId="0" applyFont="1" applyFill="1" applyBorder="1" applyAlignment="1">
      <alignment horizontal="center" vertical="center" shrinkToFit="1"/>
    </xf>
    <xf numFmtId="0" fontId="4" fillId="0" borderId="39" xfId="0" applyFont="1" applyFill="1" applyBorder="1" applyAlignment="1">
      <alignment horizontal="center" vertical="center" shrinkToFit="1"/>
    </xf>
    <xf numFmtId="0" fontId="4" fillId="0" borderId="43"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30" xfId="0" applyFont="1" applyFill="1" applyBorder="1" applyAlignment="1">
      <alignment horizontal="center" vertical="center" shrinkToFit="1"/>
    </xf>
    <xf numFmtId="0" fontId="4" fillId="0" borderId="12" xfId="0" applyFont="1" applyFill="1" applyBorder="1" applyAlignment="1">
      <alignment horizontal="center" vertical="center" shrinkToFit="1"/>
    </xf>
    <xf numFmtId="0" fontId="4" fillId="0" borderId="47" xfId="0" applyFont="1" applyFill="1" applyBorder="1" applyAlignment="1">
      <alignment horizontal="center" vertical="center" shrinkToFit="1"/>
    </xf>
    <xf numFmtId="38" fontId="4" fillId="0" borderId="25" xfId="2" applyFont="1" applyFill="1" applyBorder="1" applyAlignment="1">
      <alignment vertical="center"/>
    </xf>
    <xf numFmtId="38" fontId="4" fillId="0" borderId="70" xfId="2" applyFont="1" applyFill="1" applyBorder="1" applyAlignment="1">
      <alignment vertical="center"/>
    </xf>
    <xf numFmtId="0" fontId="4" fillId="0" borderId="38" xfId="0" applyFont="1" applyFill="1" applyBorder="1" applyAlignment="1">
      <alignment horizontal="center" vertical="center" wrapText="1" shrinkToFit="1"/>
    </xf>
    <xf numFmtId="0" fontId="4" fillId="0" borderId="39" xfId="0" applyFont="1" applyFill="1" applyBorder="1" applyAlignment="1">
      <alignment horizontal="center" vertical="center" wrapText="1" shrinkToFit="1"/>
    </xf>
    <xf numFmtId="0" fontId="4" fillId="0" borderId="43" xfId="0" applyFont="1" applyFill="1" applyBorder="1" applyAlignment="1">
      <alignment horizontal="center" vertical="center" wrapText="1" shrinkToFit="1"/>
    </xf>
    <xf numFmtId="0" fontId="4" fillId="0" borderId="1" xfId="0"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4" fillId="0" borderId="30" xfId="0" applyFont="1" applyFill="1" applyBorder="1" applyAlignment="1">
      <alignment horizontal="center" vertical="center" wrapText="1" shrinkToFit="1"/>
    </xf>
    <xf numFmtId="0" fontId="4" fillId="0" borderId="12" xfId="0" applyFont="1" applyFill="1" applyBorder="1" applyAlignment="1">
      <alignment horizontal="center" vertical="center" wrapText="1" shrinkToFit="1"/>
    </xf>
    <xf numFmtId="0" fontId="4" fillId="0" borderId="42" xfId="0" applyFont="1" applyFill="1" applyBorder="1" applyAlignment="1">
      <alignment horizontal="center" vertical="center" wrapText="1" shrinkToFit="1"/>
    </xf>
    <xf numFmtId="0" fontId="4" fillId="0" borderId="47" xfId="0" applyFont="1" applyFill="1" applyBorder="1" applyAlignment="1">
      <alignment horizontal="center" vertical="center" wrapText="1" shrinkToFit="1"/>
    </xf>
    <xf numFmtId="0" fontId="4" fillId="0" borderId="58" xfId="0" applyFont="1" applyFill="1" applyBorder="1" applyAlignment="1">
      <alignment horizontal="center" vertical="center" justifyLastLine="1"/>
    </xf>
    <xf numFmtId="38" fontId="4" fillId="0" borderId="58" xfId="2" applyFont="1" applyFill="1" applyBorder="1" applyAlignment="1">
      <alignment vertical="center"/>
    </xf>
    <xf numFmtId="38" fontId="4" fillId="0" borderId="59" xfId="2" applyFont="1" applyFill="1" applyBorder="1" applyAlignment="1">
      <alignment vertical="center"/>
    </xf>
    <xf numFmtId="0" fontId="5" fillId="0" borderId="75" xfId="0" applyFont="1" applyFill="1" applyBorder="1" applyAlignment="1">
      <alignment horizontal="center" vertical="center" textRotation="255"/>
    </xf>
    <xf numFmtId="0" fontId="5" fillId="0" borderId="58" xfId="0" applyFont="1" applyFill="1" applyBorder="1" applyAlignment="1">
      <alignment horizontal="center" vertical="center" textRotation="255"/>
    </xf>
    <xf numFmtId="181" fontId="4" fillId="0" borderId="25" xfId="0" applyNumberFormat="1" applyFont="1" applyFill="1" applyBorder="1" applyAlignment="1">
      <alignment horizontal="right" vertical="center"/>
    </xf>
    <xf numFmtId="181" fontId="4" fillId="0" borderId="23" xfId="0" applyNumberFormat="1" applyFont="1" applyFill="1" applyBorder="1" applyAlignment="1">
      <alignment horizontal="right" vertical="center"/>
    </xf>
    <xf numFmtId="181" fontId="4" fillId="0" borderId="24" xfId="0" applyNumberFormat="1" applyFont="1" applyFill="1" applyBorder="1" applyAlignment="1">
      <alignment horizontal="right" vertical="center"/>
    </xf>
    <xf numFmtId="0" fontId="4" fillId="0" borderId="55" xfId="0" applyFont="1" applyFill="1" applyBorder="1" applyAlignment="1">
      <alignment horizontal="distributed" vertical="center" textRotation="255"/>
    </xf>
    <xf numFmtId="0" fontId="4" fillId="0" borderId="56" xfId="0" applyFont="1" applyFill="1" applyBorder="1" applyAlignment="1">
      <alignment horizontal="distributed" vertical="center" textRotation="255"/>
    </xf>
    <xf numFmtId="0" fontId="4" fillId="0" borderId="62" xfId="0" applyFont="1" applyFill="1" applyBorder="1" applyAlignment="1">
      <alignment horizontal="distributed" vertical="center" textRotation="255"/>
    </xf>
    <xf numFmtId="0" fontId="4" fillId="0" borderId="23" xfId="0" applyFont="1" applyFill="1" applyBorder="1" applyAlignment="1">
      <alignment horizontal="distributed" vertical="center" justifyLastLine="1"/>
    </xf>
    <xf numFmtId="181" fontId="4" fillId="0" borderId="101" xfId="0" applyNumberFormat="1" applyFont="1" applyFill="1" applyBorder="1" applyAlignment="1">
      <alignment horizontal="right" vertical="center"/>
    </xf>
    <xf numFmtId="0" fontId="4" fillId="0" borderId="96" xfId="0" applyFont="1" applyFill="1" applyBorder="1" applyAlignment="1">
      <alignment horizontal="distributed" vertical="center" justifyLastLine="1"/>
    </xf>
    <xf numFmtId="0" fontId="4" fillId="0" borderId="89"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100"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8" xfId="0" applyFont="1" applyFill="1" applyBorder="1" applyAlignment="1">
      <alignment horizontal="distributed" vertical="center" justifyLastLine="1"/>
    </xf>
    <xf numFmtId="0" fontId="4" fillId="0" borderId="39" xfId="0" applyFont="1" applyFill="1" applyBorder="1" applyAlignment="1">
      <alignment horizontal="distributed" vertical="center" justifyLastLine="1"/>
    </xf>
    <xf numFmtId="0" fontId="4" fillId="0" borderId="43" xfId="0" applyFont="1" applyFill="1" applyBorder="1" applyAlignment="1">
      <alignment horizontal="distributed" vertical="center" justifyLastLine="1"/>
    </xf>
    <xf numFmtId="0" fontId="4" fillId="0" borderId="94" xfId="0" applyFont="1" applyFill="1" applyBorder="1" applyAlignment="1">
      <alignment horizontal="distributed" vertical="center" justifyLastLine="1"/>
    </xf>
    <xf numFmtId="0" fontId="4" fillId="0" borderId="42" xfId="0" applyFont="1" applyFill="1" applyBorder="1" applyAlignment="1">
      <alignment horizontal="distributed" vertical="center" justifyLastLine="1"/>
    </xf>
    <xf numFmtId="0" fontId="4" fillId="0" borderId="95" xfId="0" applyFont="1" applyFill="1" applyBorder="1" applyAlignment="1">
      <alignment horizontal="distributed" vertical="center" justifyLastLine="1"/>
    </xf>
    <xf numFmtId="0" fontId="4" fillId="0" borderId="23" xfId="0" applyFont="1" applyFill="1" applyBorder="1" applyAlignment="1">
      <alignment horizontal="distributed" vertical="center" justifyLastLine="1" shrinkToFit="1"/>
    </xf>
    <xf numFmtId="0" fontId="4" fillId="0" borderId="46" xfId="0" applyFont="1" applyFill="1" applyBorder="1" applyAlignment="1">
      <alignment horizontal="distributed" vertical="center" justifyLastLine="1" shrinkToFit="1"/>
    </xf>
    <xf numFmtId="0" fontId="4" fillId="0" borderId="45" xfId="0" applyFont="1" applyFill="1" applyBorder="1" applyAlignment="1">
      <alignment horizontal="distributed" vertical="center" justifyLastLine="1" shrinkToFit="1"/>
    </xf>
    <xf numFmtId="0" fontId="4" fillId="0" borderId="25" xfId="0" applyFont="1" applyFill="1" applyBorder="1" applyAlignment="1">
      <alignment horizontal="distributed" vertical="center" justifyLastLine="1" shrinkToFit="1"/>
    </xf>
    <xf numFmtId="0" fontId="4" fillId="0" borderId="55" xfId="0" applyFont="1" applyFill="1" applyBorder="1" applyAlignment="1">
      <alignment horizontal="center" vertical="center" textRotation="255" wrapText="1"/>
    </xf>
    <xf numFmtId="0" fontId="4" fillId="0" borderId="56" xfId="0" applyFont="1" applyFill="1" applyBorder="1" applyAlignment="1">
      <alignment horizontal="center" vertical="center" textRotation="255" wrapText="1"/>
    </xf>
    <xf numFmtId="0" fontId="4" fillId="0" borderId="62" xfId="0" applyFont="1" applyFill="1" applyBorder="1" applyAlignment="1">
      <alignment horizontal="center" vertical="center" textRotation="255" wrapText="1"/>
    </xf>
    <xf numFmtId="0" fontId="4" fillId="0" borderId="45" xfId="0" applyFont="1" applyFill="1" applyBorder="1" applyAlignment="1">
      <alignment horizontal="distributed" vertical="center" wrapText="1" justifyLastLine="1"/>
    </xf>
    <xf numFmtId="0" fontId="4" fillId="0" borderId="25" xfId="0" applyFont="1" applyFill="1" applyBorder="1" applyAlignment="1">
      <alignment horizontal="distributed" vertical="center" wrapText="1" justifyLastLine="1"/>
    </xf>
    <xf numFmtId="0" fontId="4" fillId="0" borderId="90" xfId="0" applyFont="1" applyFill="1" applyBorder="1" applyAlignment="1">
      <alignment horizontal="distributed" vertical="center" wrapText="1" justifyLastLine="1"/>
    </xf>
    <xf numFmtId="0" fontId="4" fillId="0" borderId="23" xfId="0" applyFont="1" applyFill="1" applyBorder="1" applyAlignment="1">
      <alignment horizontal="distributed" vertical="center" wrapText="1" justifyLastLine="1"/>
    </xf>
    <xf numFmtId="0" fontId="4" fillId="0" borderId="46" xfId="0" applyFont="1" applyFill="1" applyBorder="1" applyAlignment="1">
      <alignment horizontal="distributed" vertical="center" wrapText="1" justifyLastLine="1"/>
    </xf>
    <xf numFmtId="49" fontId="4" fillId="0" borderId="23" xfId="0" applyNumberFormat="1" applyFont="1" applyFill="1" applyBorder="1" applyAlignment="1">
      <alignment horizontal="distributed" vertical="center" justifyLastLine="1" shrinkToFit="1"/>
    </xf>
    <xf numFmtId="49" fontId="4" fillId="0" borderId="46" xfId="0" applyNumberFormat="1" applyFont="1" applyFill="1" applyBorder="1" applyAlignment="1">
      <alignment horizontal="distributed" vertical="center" justifyLastLine="1" shrinkToFit="1"/>
    </xf>
    <xf numFmtId="0" fontId="4" fillId="0" borderId="57" xfId="0" applyFont="1" applyFill="1" applyBorder="1" applyAlignment="1">
      <alignment horizontal="distributed" vertical="center" textRotation="255"/>
    </xf>
    <xf numFmtId="0" fontId="4" fillId="0" borderId="58" xfId="0" applyFont="1" applyFill="1" applyBorder="1" applyAlignment="1">
      <alignment horizontal="distributed" vertical="center" justifyLastLine="1"/>
    </xf>
    <xf numFmtId="0" fontId="4" fillId="0" borderId="60" xfId="0" applyFont="1" applyFill="1" applyBorder="1" applyAlignment="1">
      <alignment horizontal="distributed" vertical="center" justifyLastLine="1"/>
    </xf>
    <xf numFmtId="181" fontId="4" fillId="0" borderId="58" xfId="0" applyNumberFormat="1" applyFont="1" applyFill="1" applyBorder="1" applyAlignment="1">
      <alignment horizontal="right" vertical="center"/>
    </xf>
    <xf numFmtId="181" fontId="4" fillId="0" borderId="99" xfId="0" applyNumberFormat="1" applyFont="1" applyFill="1" applyBorder="1" applyAlignment="1">
      <alignment horizontal="right" vertical="center"/>
    </xf>
    <xf numFmtId="181" fontId="4" fillId="0" borderId="86" xfId="0" applyNumberFormat="1" applyFont="1" applyFill="1" applyBorder="1" applyAlignment="1">
      <alignment horizontal="right" vertical="center"/>
    </xf>
    <xf numFmtId="181" fontId="4" fillId="0" borderId="102" xfId="0" applyNumberFormat="1" applyFont="1" applyFill="1" applyBorder="1" applyAlignment="1">
      <alignment horizontal="right" vertical="center"/>
    </xf>
    <xf numFmtId="0" fontId="4" fillId="0" borderId="98" xfId="0" applyFont="1" applyFill="1" applyBorder="1" applyAlignment="1">
      <alignment horizontal="distributed" vertical="center" justifyLastLine="1"/>
    </xf>
    <xf numFmtId="181" fontId="4" fillId="0" borderId="59" xfId="0" applyNumberFormat="1" applyFont="1" applyFill="1" applyBorder="1" applyAlignment="1">
      <alignment horizontal="right" vertical="center"/>
    </xf>
    <xf numFmtId="0" fontId="5" fillId="0" borderId="16" xfId="0" applyFont="1" applyFill="1" applyBorder="1"/>
    <xf numFmtId="0" fontId="5" fillId="0" borderId="29" xfId="0" applyFont="1" applyFill="1" applyBorder="1"/>
    <xf numFmtId="0" fontId="5" fillId="0" borderId="54" xfId="0" applyFont="1" applyFill="1" applyBorder="1"/>
    <xf numFmtId="0" fontId="5" fillId="0" borderId="42" xfId="0" applyFont="1" applyFill="1" applyBorder="1"/>
    <xf numFmtId="0" fontId="5" fillId="0" borderId="47" xfId="0" applyFont="1" applyFill="1" applyBorder="1"/>
    <xf numFmtId="0" fontId="4" fillId="0" borderId="30" xfId="0" applyFont="1" applyFill="1" applyBorder="1" applyAlignment="1">
      <alignment horizontal="distributed" vertical="center" justifyLastLine="1"/>
    </xf>
    <xf numFmtId="0" fontId="4" fillId="0" borderId="90" xfId="0" applyFont="1" applyFill="1" applyBorder="1" applyAlignment="1">
      <alignment horizontal="distributed" vertical="center" justifyLastLine="1"/>
    </xf>
    <xf numFmtId="0" fontId="4" fillId="0" borderId="90" xfId="0" applyFont="1" applyFill="1" applyBorder="1" applyAlignment="1">
      <alignment horizontal="center" vertical="center" wrapText="1"/>
    </xf>
    <xf numFmtId="0" fontId="4" fillId="0" borderId="90"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75" xfId="0" applyFont="1" applyFill="1" applyBorder="1" applyAlignment="1">
      <alignment horizontal="distributed" vertical="center" justifyLastLine="1"/>
    </xf>
    <xf numFmtId="0" fontId="4" fillId="0" borderId="89" xfId="0" applyFont="1" applyFill="1" applyBorder="1" applyAlignment="1">
      <alignment horizontal="distributed" vertical="center" wrapText="1" justifyLastLine="1"/>
    </xf>
    <xf numFmtId="188" fontId="4" fillId="0" borderId="46" xfId="0" applyNumberFormat="1" applyFont="1" applyFill="1" applyBorder="1" applyAlignment="1">
      <alignment horizontal="right" vertical="center"/>
    </xf>
    <xf numFmtId="188" fontId="4" fillId="0" borderId="45" xfId="0" applyNumberFormat="1" applyFont="1" applyFill="1" applyBorder="1" applyAlignment="1">
      <alignment horizontal="right" vertical="center"/>
    </xf>
    <xf numFmtId="188" fontId="4" fillId="0" borderId="25" xfId="0" applyNumberFormat="1" applyFont="1" applyFill="1" applyBorder="1" applyAlignment="1">
      <alignment horizontal="right" vertical="center"/>
    </xf>
    <xf numFmtId="188" fontId="4" fillId="0" borderId="93" xfId="0" applyNumberFormat="1" applyFont="1" applyFill="1" applyBorder="1" applyAlignment="1">
      <alignment horizontal="right" vertical="center"/>
    </xf>
    <xf numFmtId="188" fontId="4" fillId="0" borderId="96" xfId="0" applyNumberFormat="1" applyFont="1" applyFill="1" applyBorder="1" applyAlignment="1">
      <alignment horizontal="right" vertical="center"/>
    </xf>
    <xf numFmtId="0" fontId="4" fillId="0" borderId="95" xfId="0" applyFont="1" applyFill="1" applyBorder="1" applyAlignment="1">
      <alignment horizontal="center" vertical="center"/>
    </xf>
    <xf numFmtId="0" fontId="4" fillId="0" borderId="97" xfId="0" applyFont="1" applyFill="1" applyBorder="1" applyAlignment="1">
      <alignment horizontal="center" vertical="center"/>
    </xf>
    <xf numFmtId="188" fontId="4" fillId="0" borderId="15" xfId="0" applyNumberFormat="1" applyFont="1" applyFill="1" applyBorder="1" applyAlignment="1">
      <alignment horizontal="right" vertical="center"/>
    </xf>
    <xf numFmtId="0" fontId="4" fillId="0" borderId="67" xfId="0" applyFont="1" applyFill="1" applyBorder="1" applyAlignment="1">
      <alignment horizontal="distributed" vertical="center" textRotation="255" justifyLastLine="1"/>
    </xf>
    <xf numFmtId="0" fontId="4" fillId="0" borderId="43" xfId="0" applyFont="1" applyFill="1" applyBorder="1" applyAlignment="1">
      <alignment horizontal="distributed" vertical="center" textRotation="255" justifyLastLine="1"/>
    </xf>
    <xf numFmtId="0" fontId="4" fillId="0" borderId="50" xfId="0" applyFont="1" applyFill="1" applyBorder="1" applyAlignment="1">
      <alignment horizontal="distributed" vertical="center" textRotation="255" justifyLastLine="1"/>
    </xf>
    <xf numFmtId="0" fontId="4" fillId="0" borderId="30" xfId="0" applyFont="1" applyFill="1" applyBorder="1" applyAlignment="1">
      <alignment horizontal="distributed" vertical="center" textRotation="255" justifyLastLine="1"/>
    </xf>
    <xf numFmtId="0" fontId="4" fillId="0" borderId="54" xfId="0" applyFont="1" applyFill="1" applyBorder="1" applyAlignment="1">
      <alignment horizontal="distributed" vertical="center" textRotation="255" justifyLastLine="1"/>
    </xf>
    <xf numFmtId="0" fontId="4" fillId="0" borderId="47" xfId="0" applyFont="1" applyFill="1" applyBorder="1" applyAlignment="1">
      <alignment horizontal="distributed" vertical="center" textRotation="255" justifyLastLine="1"/>
    </xf>
    <xf numFmtId="188" fontId="4" fillId="0" borderId="70" xfId="0" applyNumberFormat="1" applyFont="1" applyFill="1" applyBorder="1" applyAlignment="1">
      <alignment horizontal="right" vertical="center"/>
    </xf>
    <xf numFmtId="0" fontId="4" fillId="0" borderId="50" xfId="0" applyFont="1" applyFill="1" applyBorder="1" applyAlignment="1">
      <alignment horizontal="distributed" vertical="center" wrapText="1" justifyLastLine="1"/>
    </xf>
    <xf numFmtId="0" fontId="4" fillId="0" borderId="0" xfId="0" applyFont="1" applyFill="1" applyBorder="1" applyAlignment="1">
      <alignment horizontal="distributed" vertical="center" wrapText="1" justifyLastLine="1"/>
    </xf>
    <xf numFmtId="0" fontId="4" fillId="0" borderId="30" xfId="0" applyFont="1" applyFill="1" applyBorder="1" applyAlignment="1">
      <alignment horizontal="distributed" vertical="center" wrapText="1" justifyLastLine="1"/>
    </xf>
    <xf numFmtId="188" fontId="4" fillId="0" borderId="98" xfId="0" applyNumberFormat="1" applyFont="1" applyFill="1" applyBorder="1" applyAlignment="1">
      <alignment horizontal="right" vertical="center"/>
    </xf>
    <xf numFmtId="0" fontId="4" fillId="0" borderId="89" xfId="0" applyFont="1" applyFill="1" applyBorder="1" applyAlignment="1">
      <alignment horizontal="distributed" vertical="center" justifyLastLine="1"/>
    </xf>
    <xf numFmtId="188" fontId="4" fillId="0" borderId="12" xfId="0" applyNumberFormat="1" applyFont="1" applyFill="1" applyBorder="1" applyAlignment="1">
      <alignment horizontal="right" vertical="center"/>
    </xf>
    <xf numFmtId="188" fontId="4" fillId="0" borderId="42" xfId="0" applyNumberFormat="1" applyFont="1" applyFill="1" applyBorder="1" applyAlignment="1">
      <alignment horizontal="right" vertical="center"/>
    </xf>
    <xf numFmtId="188" fontId="4" fillId="0" borderId="47" xfId="0" applyNumberFormat="1" applyFont="1" applyFill="1" applyBorder="1" applyAlignment="1">
      <alignment horizontal="right" vertical="center"/>
    </xf>
    <xf numFmtId="188" fontId="4" fillId="0" borderId="95" xfId="0" applyNumberFormat="1" applyFont="1" applyFill="1" applyBorder="1" applyAlignment="1">
      <alignment horizontal="right" vertical="center"/>
    </xf>
    <xf numFmtId="188" fontId="4" fillId="0" borderId="97" xfId="0" applyNumberFormat="1" applyFont="1" applyFill="1" applyBorder="1" applyAlignment="1">
      <alignment horizontal="right" vertical="center"/>
    </xf>
    <xf numFmtId="184" fontId="4" fillId="0" borderId="46" xfId="0" applyNumberFormat="1" applyFont="1" applyFill="1" applyBorder="1" applyAlignment="1">
      <alignment horizontal="right" vertical="center"/>
    </xf>
    <xf numFmtId="184" fontId="4" fillId="0" borderId="45" xfId="0" applyNumberFormat="1" applyFont="1" applyFill="1" applyBorder="1" applyAlignment="1">
      <alignment horizontal="right" vertical="center"/>
    </xf>
    <xf numFmtId="184" fontId="4" fillId="0" borderId="93" xfId="0" applyNumberFormat="1" applyFont="1" applyFill="1" applyBorder="1" applyAlignment="1">
      <alignment horizontal="right" vertical="center"/>
    </xf>
    <xf numFmtId="184" fontId="4" fillId="0" borderId="25" xfId="0" applyNumberFormat="1" applyFont="1" applyFill="1" applyBorder="1" applyAlignment="1">
      <alignment horizontal="right" vertical="center"/>
    </xf>
    <xf numFmtId="184" fontId="4" fillId="0" borderId="70" xfId="0" applyNumberFormat="1" applyFont="1" applyFill="1" applyBorder="1" applyAlignment="1">
      <alignment horizontal="right" vertical="center"/>
    </xf>
    <xf numFmtId="184" fontId="4" fillId="0" borderId="96" xfId="0" applyNumberFormat="1" applyFont="1" applyFill="1" applyBorder="1" applyAlignment="1">
      <alignment horizontal="right" vertical="center"/>
    </xf>
    <xf numFmtId="0" fontId="4" fillId="0" borderId="26" xfId="0" applyFont="1" applyFill="1" applyBorder="1" applyAlignment="1">
      <alignment horizontal="distributed" vertical="center" textRotation="255" justifyLastLine="1"/>
    </xf>
    <xf numFmtId="0" fontId="4" fillId="0" borderId="27" xfId="0" applyFont="1" applyFill="1" applyBorder="1" applyAlignment="1">
      <alignment horizontal="distributed" vertical="center" textRotation="255" justifyLastLine="1"/>
    </xf>
    <xf numFmtId="0" fontId="4" fillId="0" borderId="5" xfId="0" applyFont="1" applyFill="1" applyBorder="1" applyAlignment="1">
      <alignment horizontal="distributed" vertical="center" justifyLastLine="1"/>
    </xf>
    <xf numFmtId="0" fontId="4" fillId="0" borderId="11" xfId="0" applyFont="1" applyFill="1" applyBorder="1" applyAlignment="1">
      <alignment horizontal="distributed" vertical="center" justifyLastLine="1"/>
    </xf>
    <xf numFmtId="0" fontId="4" fillId="0" borderId="27" xfId="0" applyFont="1" applyFill="1" applyBorder="1" applyAlignment="1">
      <alignment horizontal="distributed" vertical="center" justifyLastLine="1"/>
    </xf>
    <xf numFmtId="188" fontId="4" fillId="0" borderId="92" xfId="0" applyNumberFormat="1" applyFont="1" applyFill="1" applyBorder="1" applyAlignment="1">
      <alignment horizontal="right" vertical="center"/>
    </xf>
    <xf numFmtId="0" fontId="4" fillId="0" borderId="56" xfId="0" applyFont="1" applyFill="1" applyBorder="1" applyAlignment="1">
      <alignment horizontal="right"/>
    </xf>
    <xf numFmtId="181" fontId="4" fillId="0" borderId="1" xfId="0" applyNumberFormat="1" applyFont="1" applyFill="1" applyBorder="1"/>
    <xf numFmtId="181" fontId="4" fillId="0" borderId="0" xfId="0" applyNumberFormat="1" applyFont="1" applyFill="1" applyBorder="1"/>
    <xf numFmtId="181" fontId="4" fillId="0" borderId="30" xfId="0" applyNumberFormat="1" applyFont="1" applyFill="1" applyBorder="1"/>
    <xf numFmtId="186" fontId="4" fillId="0" borderId="1" xfId="0" applyNumberFormat="1" applyFont="1" applyFill="1" applyBorder="1"/>
    <xf numFmtId="186" fontId="4" fillId="0" borderId="0" xfId="0" applyNumberFormat="1" applyFont="1" applyFill="1" applyBorder="1"/>
    <xf numFmtId="186" fontId="4" fillId="0" borderId="15" xfId="0" applyNumberFormat="1" applyFont="1" applyFill="1" applyBorder="1"/>
    <xf numFmtId="181" fontId="4" fillId="0" borderId="38" xfId="0" applyNumberFormat="1" applyFont="1" applyFill="1" applyBorder="1"/>
    <xf numFmtId="181" fontId="4" fillId="0" borderId="39" xfId="0" applyNumberFormat="1" applyFont="1" applyFill="1" applyBorder="1"/>
    <xf numFmtId="181" fontId="4" fillId="0" borderId="43" xfId="0" applyNumberFormat="1" applyFont="1" applyFill="1" applyBorder="1"/>
    <xf numFmtId="0" fontId="4"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56" xfId="0" applyFont="1" applyFill="1" applyBorder="1" applyAlignment="1"/>
    <xf numFmtId="181" fontId="4" fillId="0" borderId="5" xfId="0" applyNumberFormat="1" applyFont="1" applyFill="1" applyBorder="1"/>
    <xf numFmtId="181" fontId="4" fillId="0" borderId="11" xfId="0" applyNumberFormat="1" applyFont="1" applyFill="1" applyBorder="1"/>
    <xf numFmtId="181" fontId="4" fillId="0" borderId="27" xfId="0" applyNumberFormat="1" applyFont="1" applyFill="1" applyBorder="1"/>
    <xf numFmtId="186" fontId="4" fillId="0" borderId="5" xfId="0" applyNumberFormat="1" applyFont="1" applyFill="1" applyBorder="1"/>
    <xf numFmtId="186" fontId="4" fillId="0" borderId="11" xfId="0" applyNumberFormat="1" applyFont="1" applyFill="1" applyBorder="1"/>
    <xf numFmtId="186" fontId="4" fillId="0" borderId="28" xfId="0" applyNumberFormat="1" applyFont="1" applyFill="1" applyBorder="1"/>
    <xf numFmtId="0" fontId="4" fillId="0" borderId="53"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4" xfId="0" applyFont="1" applyFill="1" applyBorder="1" applyAlignment="1">
      <alignment horizontal="center" vertical="center"/>
    </xf>
    <xf numFmtId="0" fontId="4" fillId="0" borderId="1" xfId="0" applyFont="1" applyFill="1" applyBorder="1" applyAlignment="1">
      <alignment horizontal="center" vertical="center" justifyLastLine="1"/>
    </xf>
    <xf numFmtId="0" fontId="8" fillId="0" borderId="1" xfId="0" applyFont="1" applyFill="1" applyBorder="1" applyAlignment="1">
      <alignment horizontal="center" vertical="center" justifyLastLine="1"/>
    </xf>
    <xf numFmtId="0" fontId="8" fillId="0" borderId="0" xfId="0" applyFont="1" applyFill="1" applyBorder="1" applyAlignment="1">
      <alignment horizontal="center" vertical="center" justifyLastLine="1"/>
    </xf>
    <xf numFmtId="0" fontId="8" fillId="0" borderId="30" xfId="0" applyFont="1" applyFill="1" applyBorder="1" applyAlignment="1">
      <alignment horizontal="center" vertical="center" justifyLastLine="1"/>
    </xf>
    <xf numFmtId="0" fontId="8" fillId="0" borderId="38" xfId="0" applyFont="1" applyFill="1" applyBorder="1" applyAlignment="1">
      <alignment horizontal="center" vertical="center" wrapText="1" justifyLastLine="1"/>
    </xf>
    <xf numFmtId="0" fontId="8" fillId="0" borderId="39" xfId="0" applyFont="1" applyFill="1" applyBorder="1" applyAlignment="1">
      <alignment horizontal="center" vertical="center" wrapText="1" justifyLastLine="1"/>
    </xf>
    <xf numFmtId="0" fontId="8" fillId="0" borderId="40" xfId="0" applyFont="1" applyFill="1" applyBorder="1" applyAlignment="1">
      <alignment horizontal="center" vertical="center" wrapText="1" justifyLastLine="1"/>
    </xf>
    <xf numFmtId="0" fontId="8" fillId="0" borderId="1" xfId="0" applyFont="1" applyFill="1" applyBorder="1" applyAlignment="1">
      <alignment horizontal="center" vertical="center" wrapText="1" justifyLastLine="1"/>
    </xf>
    <xf numFmtId="0" fontId="8" fillId="0" borderId="0" xfId="0" applyFont="1" applyFill="1" applyBorder="1" applyAlignment="1">
      <alignment horizontal="center" vertical="center" wrapText="1" justifyLastLine="1"/>
    </xf>
    <xf numFmtId="0" fontId="8" fillId="0" borderId="15" xfId="0" applyFont="1" applyFill="1" applyBorder="1" applyAlignment="1">
      <alignment horizontal="center" vertical="center" wrapText="1" justifyLastLine="1"/>
    </xf>
    <xf numFmtId="0" fontId="8" fillId="0" borderId="12" xfId="0" applyFont="1" applyFill="1" applyBorder="1" applyAlignment="1">
      <alignment horizontal="center" vertical="center" wrapText="1" justifyLastLine="1"/>
    </xf>
    <xf numFmtId="0" fontId="8" fillId="0" borderId="42" xfId="0" applyFont="1" applyFill="1" applyBorder="1" applyAlignment="1">
      <alignment horizontal="center" vertical="center" wrapText="1" justifyLastLine="1"/>
    </xf>
    <xf numFmtId="0" fontId="8" fillId="0" borderId="44" xfId="0" applyFont="1" applyFill="1" applyBorder="1" applyAlignment="1">
      <alignment horizontal="center" vertical="center" wrapText="1" justifyLastLine="1"/>
    </xf>
    <xf numFmtId="0" fontId="4" fillId="0" borderId="24" xfId="0" applyFont="1" applyFill="1" applyBorder="1" applyAlignment="1">
      <alignment horizontal="center" vertical="center"/>
    </xf>
    <xf numFmtId="0" fontId="5" fillId="0" borderId="33" xfId="0" applyFont="1" applyFill="1" applyBorder="1"/>
    <xf numFmtId="0" fontId="5" fillId="0" borderId="48" xfId="0" applyFont="1" applyFill="1" applyBorder="1"/>
    <xf numFmtId="0" fontId="4" fillId="0" borderId="15" xfId="0" applyFont="1" applyFill="1" applyBorder="1" applyAlignment="1">
      <alignment horizontal="center" vertical="center"/>
    </xf>
    <xf numFmtId="0" fontId="8" fillId="0" borderId="43" xfId="0" applyFont="1" applyFill="1" applyBorder="1" applyAlignment="1">
      <alignment horizontal="center" vertical="center" wrapText="1" justifyLastLine="1"/>
    </xf>
    <xf numFmtId="0" fontId="8" fillId="0" borderId="30" xfId="0" applyFont="1" applyFill="1" applyBorder="1" applyAlignment="1">
      <alignment horizontal="center" vertical="center" wrapText="1" justifyLastLine="1"/>
    </xf>
    <xf numFmtId="0" fontId="8" fillId="0" borderId="47" xfId="0" applyFont="1" applyFill="1" applyBorder="1" applyAlignment="1">
      <alignment horizontal="center" vertical="center" wrapText="1" justifyLastLine="1"/>
    </xf>
    <xf numFmtId="0" fontId="8" fillId="0" borderId="3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4" fillId="0" borderId="67" xfId="0" applyFont="1" applyFill="1" applyBorder="1" applyAlignment="1">
      <alignment horizontal="left" vertical="center"/>
    </xf>
    <xf numFmtId="0" fontId="4" fillId="0" borderId="43" xfId="0" applyFont="1" applyFill="1" applyBorder="1" applyAlignment="1">
      <alignment horizontal="left" vertical="center"/>
    </xf>
    <xf numFmtId="0" fontId="28" fillId="0" borderId="0" xfId="0" applyFont="1" applyFill="1" applyAlignment="1">
      <alignment horizontal="left" vertical="center"/>
    </xf>
    <xf numFmtId="0" fontId="4" fillId="0" borderId="68" xfId="0" applyFont="1" applyFill="1" applyBorder="1" applyAlignment="1">
      <alignment horizontal="distributed" vertical="center" justifyLastLine="1"/>
    </xf>
    <xf numFmtId="0" fontId="4" fillId="0" borderId="1" xfId="0" applyFont="1" applyFill="1" applyBorder="1" applyAlignment="1">
      <alignment horizontal="left" wrapText="1"/>
    </xf>
    <xf numFmtId="0" fontId="4" fillId="0" borderId="0" xfId="0" applyFont="1" applyFill="1" applyBorder="1" applyAlignment="1">
      <alignment horizontal="left" wrapText="1"/>
    </xf>
    <xf numFmtId="0" fontId="4" fillId="0" borderId="15" xfId="0" applyFont="1" applyFill="1" applyBorder="1" applyAlignment="1">
      <alignment horizontal="left" wrapText="1"/>
    </xf>
    <xf numFmtId="0" fontId="4" fillId="0" borderId="1" xfId="0" applyFont="1" applyFill="1" applyBorder="1" applyAlignment="1">
      <alignment horizontal="left" vertical="center" wrapText="1" justifyLastLine="1"/>
    </xf>
    <xf numFmtId="0" fontId="4" fillId="0" borderId="0" xfId="0" applyFont="1" applyFill="1" applyBorder="1" applyAlignment="1">
      <alignment horizontal="left" vertical="center" wrapText="1" justifyLastLine="1"/>
    </xf>
    <xf numFmtId="0" fontId="4" fillId="0" borderId="30" xfId="0" applyFont="1" applyFill="1" applyBorder="1" applyAlignment="1">
      <alignment horizontal="left" vertical="center" wrapText="1" justifyLastLine="1"/>
    </xf>
    <xf numFmtId="0" fontId="4" fillId="0" borderId="30" xfId="0" applyFont="1" applyFill="1" applyBorder="1" applyAlignment="1">
      <alignment horizontal="left" vertical="center" justifyLastLine="1"/>
    </xf>
    <xf numFmtId="0" fontId="4" fillId="0" borderId="50" xfId="0" applyFont="1" applyFill="1" applyBorder="1" applyAlignment="1">
      <alignment horizontal="left" vertical="center" justifyLastLine="1"/>
    </xf>
    <xf numFmtId="0" fontId="4" fillId="0" borderId="1" xfId="0" applyFont="1" applyFill="1" applyBorder="1" applyAlignment="1">
      <alignment horizontal="center" vertical="center" wrapText="1" justifyLastLine="1"/>
    </xf>
    <xf numFmtId="0" fontId="4" fillId="0" borderId="0" xfId="0" applyFont="1" applyFill="1" applyBorder="1" applyAlignment="1">
      <alignment horizontal="center" vertical="center" wrapText="1" justifyLastLine="1"/>
    </xf>
    <xf numFmtId="0" fontId="4" fillId="0" borderId="30" xfId="0" applyFont="1" applyFill="1" applyBorder="1" applyAlignment="1">
      <alignment horizontal="center" vertical="center" wrapText="1" justifyLastLine="1"/>
    </xf>
    <xf numFmtId="0" fontId="4" fillId="0" borderId="38" xfId="0" applyFont="1" applyFill="1" applyBorder="1" applyAlignment="1">
      <alignment horizontal="left" vertical="center" justifyLastLine="1"/>
    </xf>
    <xf numFmtId="0" fontId="4" fillId="0" borderId="39" xfId="0" applyFont="1" applyFill="1" applyBorder="1" applyAlignment="1">
      <alignment horizontal="left" vertical="center" justifyLastLine="1"/>
    </xf>
    <xf numFmtId="0" fontId="4" fillId="0" borderId="40" xfId="0" applyFont="1" applyFill="1" applyBorder="1" applyAlignment="1">
      <alignment horizontal="left" vertical="center" justifyLastLine="1"/>
    </xf>
    <xf numFmtId="0" fontId="5" fillId="0" borderId="50" xfId="0" applyFont="1" applyFill="1" applyBorder="1" applyAlignment="1">
      <alignment horizontal="left"/>
    </xf>
    <xf numFmtId="0" fontId="5" fillId="0" borderId="0" xfId="0" applyFont="1" applyFill="1" applyBorder="1" applyAlignment="1">
      <alignment horizontal="left"/>
    </xf>
    <xf numFmtId="0" fontId="5" fillId="0" borderId="30" xfId="0" applyFont="1" applyFill="1" applyBorder="1" applyAlignment="1">
      <alignment horizontal="left"/>
    </xf>
    <xf numFmtId="0" fontId="4" fillId="0" borderId="3" xfId="0" applyFont="1" applyFill="1" applyBorder="1" applyAlignment="1">
      <alignment horizontal="center" vertical="center" wrapText="1" shrinkToFit="1"/>
    </xf>
    <xf numFmtId="0" fontId="4" fillId="0" borderId="33" xfId="0" applyFont="1" applyFill="1" applyBorder="1" applyAlignment="1">
      <alignment horizontal="center" vertical="center" shrinkToFit="1"/>
    </xf>
    <xf numFmtId="0" fontId="4" fillId="0" borderId="48" xfId="0" applyFont="1" applyFill="1" applyBorder="1" applyAlignment="1">
      <alignment horizontal="center" vertical="center" shrinkToFit="1"/>
    </xf>
    <xf numFmtId="0" fontId="4" fillId="0" borderId="34" xfId="0" applyFont="1" applyFill="1" applyBorder="1" applyAlignment="1">
      <alignment horizontal="center" vertical="center" shrinkToFit="1"/>
    </xf>
    <xf numFmtId="0" fontId="4" fillId="0" borderId="1" xfId="0" applyFont="1" applyFill="1" applyBorder="1" applyAlignment="1">
      <alignment horizontal="left" vertical="center" shrinkToFit="1"/>
    </xf>
    <xf numFmtId="0" fontId="4" fillId="0" borderId="15" xfId="0" applyFont="1" applyFill="1" applyBorder="1" applyAlignment="1">
      <alignment horizontal="left" vertical="center" shrinkToFit="1"/>
    </xf>
    <xf numFmtId="188" fontId="4" fillId="0" borderId="15" xfId="0" applyNumberFormat="1" applyFont="1" applyFill="1" applyBorder="1" applyAlignment="1">
      <alignment vertical="center"/>
    </xf>
    <xf numFmtId="188" fontId="4" fillId="0" borderId="12" xfId="0" applyNumberFormat="1" applyFont="1" applyFill="1" applyBorder="1" applyAlignment="1">
      <alignment vertical="center"/>
    </xf>
    <xf numFmtId="188" fontId="4" fillId="0" borderId="42" xfId="0" applyNumberFormat="1" applyFont="1" applyFill="1" applyBorder="1" applyAlignment="1">
      <alignment vertical="center"/>
    </xf>
    <xf numFmtId="188" fontId="4" fillId="0" borderId="47" xfId="0" applyNumberFormat="1" applyFont="1" applyFill="1" applyBorder="1" applyAlignment="1">
      <alignment vertical="center"/>
    </xf>
    <xf numFmtId="188" fontId="4" fillId="0" borderId="44" xfId="0" applyNumberFormat="1" applyFont="1" applyFill="1" applyBorder="1" applyAlignment="1">
      <alignment vertical="center"/>
    </xf>
    <xf numFmtId="188" fontId="4" fillId="0" borderId="40" xfId="0" applyNumberFormat="1" applyFont="1" applyFill="1" applyBorder="1" applyAlignment="1">
      <alignment vertical="center"/>
    </xf>
    <xf numFmtId="0" fontId="4" fillId="0" borderId="1" xfId="0" applyFont="1" applyFill="1" applyBorder="1" applyAlignment="1">
      <alignment horizontal="right" vertical="center" justifyLastLine="1"/>
    </xf>
    <xf numFmtId="0" fontId="8" fillId="0" borderId="50" xfId="0" applyFont="1" applyFill="1" applyBorder="1" applyAlignment="1">
      <alignment horizontal="center" vertical="center" justifyLastLine="1"/>
    </xf>
    <xf numFmtId="188" fontId="4" fillId="0" borderId="44" xfId="0" applyNumberFormat="1" applyFont="1" applyFill="1" applyBorder="1" applyAlignment="1">
      <alignment horizontal="right" vertical="center"/>
    </xf>
    <xf numFmtId="0" fontId="4" fillId="0" borderId="67" xfId="0" applyFont="1" applyFill="1" applyBorder="1" applyAlignment="1">
      <alignment horizontal="center" vertical="center" wrapText="1" justifyLastLine="1"/>
    </xf>
    <xf numFmtId="0" fontId="4" fillId="0" borderId="50" xfId="0" applyFont="1" applyFill="1" applyBorder="1" applyAlignment="1">
      <alignment horizontal="center" vertical="center" shrinkToFit="1"/>
    </xf>
    <xf numFmtId="0" fontId="4" fillId="0" borderId="54" xfId="0" applyFont="1" applyFill="1" applyBorder="1" applyAlignment="1">
      <alignment horizontal="center" vertical="center" shrinkToFit="1"/>
    </xf>
    <xf numFmtId="181" fontId="4" fillId="0" borderId="38" xfId="0" applyNumberFormat="1" applyFont="1" applyFill="1" applyBorder="1" applyAlignment="1">
      <alignment vertical="center"/>
    </xf>
    <xf numFmtId="181" fontId="4" fillId="0" borderId="39" xfId="0" applyNumberFormat="1" applyFont="1" applyFill="1" applyBorder="1" applyAlignment="1">
      <alignment vertical="center"/>
    </xf>
    <xf numFmtId="181" fontId="4" fillId="0" borderId="43" xfId="0" applyNumberFormat="1" applyFont="1" applyFill="1" applyBorder="1" applyAlignment="1">
      <alignment vertical="center"/>
    </xf>
    <xf numFmtId="181" fontId="4" fillId="0" borderId="15" xfId="0" applyNumberFormat="1" applyFont="1" applyFill="1" applyBorder="1" applyAlignment="1">
      <alignment horizontal="right" vertical="center"/>
    </xf>
    <xf numFmtId="0" fontId="4" fillId="0" borderId="47" xfId="0" applyFont="1" applyFill="1" applyBorder="1" applyAlignment="1">
      <alignment horizontal="left" vertical="center" justifyLastLine="1"/>
    </xf>
    <xf numFmtId="181" fontId="4" fillId="0" borderId="12" xfId="0" applyNumberFormat="1" applyFont="1" applyFill="1" applyBorder="1" applyAlignment="1">
      <alignment horizontal="right" vertical="center"/>
    </xf>
    <xf numFmtId="181" fontId="4" fillId="0" borderId="42" xfId="0" applyNumberFormat="1" applyFont="1" applyFill="1" applyBorder="1" applyAlignment="1">
      <alignment horizontal="right" vertical="center"/>
    </xf>
    <xf numFmtId="181" fontId="4" fillId="0" borderId="12" xfId="0" applyNumberFormat="1" applyFont="1" applyFill="1" applyBorder="1" applyAlignment="1">
      <alignment vertical="center"/>
    </xf>
    <xf numFmtId="181" fontId="4" fillId="0" borderId="42" xfId="0" applyNumberFormat="1" applyFont="1" applyFill="1" applyBorder="1" applyAlignment="1">
      <alignment vertical="center"/>
    </xf>
    <xf numFmtId="181" fontId="4" fillId="0" borderId="47" xfId="0" applyNumberFormat="1" applyFont="1" applyFill="1" applyBorder="1" applyAlignment="1">
      <alignment vertical="center"/>
    </xf>
    <xf numFmtId="181" fontId="4" fillId="0" borderId="44" xfId="0" applyNumberFormat="1" applyFont="1" applyFill="1" applyBorder="1" applyAlignment="1">
      <alignment horizontal="right" vertical="center"/>
    </xf>
    <xf numFmtId="0" fontId="7" fillId="0" borderId="50" xfId="0" applyFont="1" applyFill="1" applyBorder="1" applyAlignment="1">
      <alignment horizontal="center" vertical="center" textRotation="255"/>
    </xf>
    <xf numFmtId="0" fontId="7" fillId="0" borderId="0" xfId="0" applyFont="1" applyFill="1" applyBorder="1" applyAlignment="1">
      <alignment horizontal="center" vertical="center" textRotation="255"/>
    </xf>
    <xf numFmtId="0" fontId="7" fillId="0" borderId="30" xfId="0" applyFont="1" applyFill="1" applyBorder="1" applyAlignment="1">
      <alignment horizontal="center" vertical="center" textRotation="255"/>
    </xf>
    <xf numFmtId="0" fontId="7" fillId="0" borderId="54" xfId="0" applyFont="1" applyFill="1" applyBorder="1" applyAlignment="1">
      <alignment horizontal="center" vertical="center" textRotation="255"/>
    </xf>
    <xf numFmtId="0" fontId="7" fillId="0" borderId="42" xfId="0" applyFont="1" applyFill="1" applyBorder="1" applyAlignment="1">
      <alignment horizontal="center" vertical="center" textRotation="255"/>
    </xf>
    <xf numFmtId="0" fontId="7" fillId="0" borderId="47" xfId="0" applyFont="1" applyFill="1" applyBorder="1" applyAlignment="1">
      <alignment horizontal="center" vertical="center" textRotation="255"/>
    </xf>
    <xf numFmtId="0" fontId="4" fillId="0" borderId="3" xfId="0" applyFont="1" applyFill="1" applyBorder="1" applyAlignment="1">
      <alignment horizontal="center" vertical="center" wrapText="1" justifyLastLine="1"/>
    </xf>
    <xf numFmtId="0" fontId="4" fillId="0" borderId="5" xfId="0" applyFont="1" applyFill="1" applyBorder="1" applyAlignment="1">
      <alignment horizontal="right" vertical="center" justifyLastLine="1"/>
    </xf>
    <xf numFmtId="0" fontId="4" fillId="0" borderId="11" xfId="0" applyFont="1" applyFill="1" applyBorder="1" applyAlignment="1">
      <alignment horizontal="right" vertical="center" justifyLastLine="1"/>
    </xf>
    <xf numFmtId="0" fontId="4" fillId="0" borderId="27" xfId="0" applyFont="1" applyFill="1" applyBorder="1" applyAlignment="1">
      <alignment horizontal="right" vertical="center" justifyLastLine="1"/>
    </xf>
    <xf numFmtId="188" fontId="4" fillId="0" borderId="28" xfId="0" applyNumberFormat="1" applyFont="1" applyFill="1" applyBorder="1" applyAlignment="1">
      <alignment vertical="center"/>
    </xf>
    <xf numFmtId="0" fontId="4" fillId="0" borderId="26" xfId="0" applyFont="1" applyFill="1" applyBorder="1" applyAlignment="1">
      <alignment horizontal="center" vertical="center" justifyLastLine="1"/>
    </xf>
    <xf numFmtId="0" fontId="4" fillId="0" borderId="11" xfId="0" applyFont="1" applyFill="1" applyBorder="1" applyAlignment="1">
      <alignment horizontal="center" vertical="center" justifyLastLine="1"/>
    </xf>
    <xf numFmtId="0" fontId="4" fillId="0" borderId="27" xfId="0" applyFont="1" applyFill="1" applyBorder="1" applyAlignment="1">
      <alignment horizontal="center" vertical="center" justifyLastLine="1"/>
    </xf>
    <xf numFmtId="0" fontId="7" fillId="0" borderId="67" xfId="0" applyFont="1" applyFill="1" applyBorder="1" applyAlignment="1">
      <alignment horizontal="center" vertical="center" textRotation="255"/>
    </xf>
    <xf numFmtId="0" fontId="7" fillId="0" borderId="39" xfId="0" applyFont="1" applyFill="1" applyBorder="1" applyAlignment="1">
      <alignment horizontal="center" vertical="center" textRotation="255"/>
    </xf>
    <xf numFmtId="0" fontId="7" fillId="0" borderId="43" xfId="0" applyFont="1" applyFill="1" applyBorder="1" applyAlignment="1">
      <alignment horizontal="center" vertical="center" textRotation="255"/>
    </xf>
    <xf numFmtId="181" fontId="4" fillId="0" borderId="0" xfId="0" applyNumberFormat="1" applyFont="1" applyFill="1" applyBorder="1" applyAlignment="1">
      <alignment vertical="center"/>
    </xf>
    <xf numFmtId="181" fontId="4" fillId="0" borderId="47" xfId="0" applyNumberFormat="1" applyFont="1" applyFill="1" applyBorder="1" applyAlignment="1">
      <alignment horizontal="right" vertical="center"/>
    </xf>
    <xf numFmtId="181" fontId="4" fillId="0" borderId="38" xfId="0" applyNumberFormat="1" applyFont="1" applyFill="1" applyBorder="1" applyAlignment="1">
      <alignment horizontal="right" vertical="center"/>
    </xf>
    <xf numFmtId="181" fontId="4" fillId="0" borderId="39" xfId="0" applyNumberFormat="1" applyFont="1" applyFill="1" applyBorder="1" applyAlignment="1">
      <alignment horizontal="right" vertical="center"/>
    </xf>
    <xf numFmtId="181" fontId="4" fillId="0" borderId="43" xfId="0" applyNumberFormat="1" applyFont="1" applyFill="1" applyBorder="1" applyAlignment="1">
      <alignment horizontal="right" vertical="center"/>
    </xf>
    <xf numFmtId="0" fontId="4" fillId="0" borderId="67" xfId="0" applyFont="1" applyFill="1" applyBorder="1" applyAlignment="1">
      <alignment horizontal="center" vertical="center" textRotation="255"/>
    </xf>
    <xf numFmtId="0" fontId="4" fillId="0" borderId="39" xfId="0" applyFont="1" applyFill="1" applyBorder="1" applyAlignment="1">
      <alignment horizontal="center" vertical="center" textRotation="255"/>
    </xf>
    <xf numFmtId="0" fontId="4" fillId="0" borderId="43" xfId="0" applyFont="1" applyFill="1" applyBorder="1" applyAlignment="1">
      <alignment horizontal="center" vertical="center" textRotation="255"/>
    </xf>
    <xf numFmtId="0" fontId="4" fillId="0" borderId="50" xfId="0" applyFont="1" applyFill="1" applyBorder="1" applyAlignment="1">
      <alignment horizontal="center" vertical="center" textRotation="255"/>
    </xf>
    <xf numFmtId="0" fontId="4" fillId="0" borderId="0" xfId="0" applyFont="1" applyFill="1" applyBorder="1" applyAlignment="1">
      <alignment horizontal="center" vertical="center" textRotation="255"/>
    </xf>
    <xf numFmtId="0" fontId="4" fillId="0" borderId="30" xfId="0" applyFont="1" applyFill="1" applyBorder="1" applyAlignment="1">
      <alignment horizontal="center" vertical="center" textRotation="255"/>
    </xf>
    <xf numFmtId="0" fontId="4" fillId="0" borderId="54" xfId="0" applyFont="1" applyFill="1" applyBorder="1" applyAlignment="1">
      <alignment horizontal="center" vertical="center" textRotation="255"/>
    </xf>
    <xf numFmtId="0" fontId="4" fillId="0" borderId="42" xfId="0" applyFont="1" applyFill="1" applyBorder="1" applyAlignment="1">
      <alignment horizontal="center" vertical="center" textRotation="255"/>
    </xf>
    <xf numFmtId="0" fontId="4" fillId="0" borderId="47" xfId="0" applyFont="1" applyFill="1" applyBorder="1" applyAlignment="1">
      <alignment horizontal="center" vertical="center" textRotation="255"/>
    </xf>
    <xf numFmtId="181" fontId="4" fillId="0" borderId="15" xfId="0" applyNumberFormat="1" applyFont="1" applyFill="1" applyBorder="1" applyAlignment="1">
      <alignment vertical="center"/>
    </xf>
    <xf numFmtId="181" fontId="4" fillId="0" borderId="46" xfId="0" applyNumberFormat="1" applyFont="1" applyFill="1" applyBorder="1" applyAlignment="1">
      <alignment horizontal="right" vertical="center"/>
    </xf>
    <xf numFmtId="181" fontId="4" fillId="0" borderId="45" xfId="0" applyNumberFormat="1" applyFont="1" applyFill="1" applyBorder="1" applyAlignment="1">
      <alignment horizontal="right" vertical="center"/>
    </xf>
    <xf numFmtId="181" fontId="4" fillId="0" borderId="70" xfId="0" applyNumberFormat="1" applyFont="1" applyFill="1" applyBorder="1" applyAlignment="1">
      <alignment horizontal="right" vertical="center"/>
    </xf>
    <xf numFmtId="0" fontId="4" fillId="0" borderId="46" xfId="0" applyFont="1" applyFill="1" applyBorder="1" applyAlignment="1">
      <alignment horizontal="left" vertical="center"/>
    </xf>
    <xf numFmtId="0" fontId="4" fillId="0" borderId="45" xfId="0" applyFont="1" applyFill="1" applyBorder="1" applyAlignment="1">
      <alignment horizontal="left" vertical="center"/>
    </xf>
    <xf numFmtId="0" fontId="4" fillId="0" borderId="25" xfId="0" applyFont="1" applyFill="1" applyBorder="1" applyAlignment="1">
      <alignment horizontal="left" vertical="center"/>
    </xf>
    <xf numFmtId="0" fontId="4" fillId="0" borderId="23" xfId="0" applyFont="1" applyFill="1" applyBorder="1" applyAlignment="1">
      <alignment horizontal="left" vertical="center"/>
    </xf>
    <xf numFmtId="0" fontId="4" fillId="0" borderId="27" xfId="0" applyFont="1" applyFill="1" applyBorder="1" applyAlignment="1">
      <alignment horizontal="left" vertical="center" justifyLastLine="1"/>
    </xf>
    <xf numFmtId="181" fontId="4" fillId="0" borderId="28" xfId="0" applyNumberFormat="1" applyFont="1" applyFill="1" applyBorder="1" applyAlignment="1">
      <alignment horizontal="right" vertical="center"/>
    </xf>
    <xf numFmtId="0" fontId="4" fillId="0" borderId="53" xfId="0" applyFont="1" applyFill="1" applyBorder="1" applyAlignment="1">
      <alignment horizontal="center" vertical="distributed" justifyLastLine="1"/>
    </xf>
    <xf numFmtId="0" fontId="4" fillId="0" borderId="16" xfId="0" applyFont="1" applyFill="1" applyBorder="1" applyAlignment="1">
      <alignment horizontal="center" vertical="distributed" justifyLastLine="1"/>
    </xf>
    <xf numFmtId="0" fontId="4" fillId="0" borderId="29" xfId="0" applyFont="1" applyFill="1" applyBorder="1" applyAlignment="1">
      <alignment horizontal="center" vertical="distributed" justifyLastLine="1"/>
    </xf>
    <xf numFmtId="0" fontId="4" fillId="0" borderId="54" xfId="0" applyFont="1" applyFill="1" applyBorder="1" applyAlignment="1">
      <alignment horizontal="center" vertical="distributed" justifyLastLine="1"/>
    </xf>
    <xf numFmtId="0" fontId="4" fillId="0" borderId="42" xfId="0" applyFont="1" applyFill="1" applyBorder="1" applyAlignment="1">
      <alignment horizontal="center" vertical="distributed" justifyLastLine="1"/>
    </xf>
    <xf numFmtId="0" fontId="4" fillId="0" borderId="47" xfId="0" applyFont="1" applyFill="1" applyBorder="1" applyAlignment="1">
      <alignment horizontal="center" vertical="distributed" justifyLastLine="1"/>
    </xf>
    <xf numFmtId="188" fontId="4" fillId="0" borderId="15" xfId="0" applyNumberFormat="1" applyFont="1" applyFill="1" applyBorder="1" applyAlignment="1">
      <alignment horizontal="right"/>
    </xf>
    <xf numFmtId="0" fontId="4" fillId="0" borderId="50" xfId="0" applyFont="1" applyFill="1" applyBorder="1" applyAlignment="1">
      <alignment horizontal="right" shrinkToFit="1"/>
    </xf>
    <xf numFmtId="0" fontId="4" fillId="0" borderId="0" xfId="0" applyFont="1" applyFill="1" applyBorder="1" applyAlignment="1">
      <alignment horizontal="right" shrinkToFit="1"/>
    </xf>
    <xf numFmtId="0" fontId="4" fillId="0" borderId="30" xfId="0" applyFont="1" applyFill="1" applyBorder="1" applyAlignment="1">
      <alignment horizontal="right" shrinkToFit="1"/>
    </xf>
    <xf numFmtId="188" fontId="4" fillId="0" borderId="38" xfId="0" applyNumberFormat="1" applyFont="1" applyFill="1" applyBorder="1" applyAlignment="1">
      <alignment horizontal="right"/>
    </xf>
    <xf numFmtId="188" fontId="4" fillId="0" borderId="43" xfId="0" applyNumberFormat="1" applyFont="1" applyFill="1" applyBorder="1" applyAlignment="1">
      <alignment horizontal="right"/>
    </xf>
    <xf numFmtId="188" fontId="4" fillId="0" borderId="39" xfId="0" applyNumberFormat="1" applyFont="1" applyFill="1" applyBorder="1" applyAlignment="1">
      <alignment horizontal="right"/>
    </xf>
    <xf numFmtId="188" fontId="4" fillId="0" borderId="40" xfId="0" applyNumberFormat="1" applyFont="1" applyFill="1" applyBorder="1" applyAlignment="1">
      <alignment horizontal="right"/>
    </xf>
    <xf numFmtId="0" fontId="4" fillId="0" borderId="67" xfId="0" applyFont="1" applyFill="1" applyBorder="1" applyAlignment="1">
      <alignment horizontal="right" shrinkToFit="1"/>
    </xf>
    <xf numFmtId="0" fontId="4" fillId="0" borderId="39" xfId="0" applyFont="1" applyFill="1" applyBorder="1" applyAlignment="1">
      <alignment horizontal="right" shrinkToFit="1"/>
    </xf>
    <xf numFmtId="0" fontId="4" fillId="0" borderId="43" xfId="0" applyFont="1" applyFill="1" applyBorder="1" applyAlignment="1">
      <alignment horizontal="right" shrinkToFit="1"/>
    </xf>
    <xf numFmtId="0" fontId="4" fillId="0" borderId="26" xfId="0" applyFont="1" applyFill="1" applyBorder="1" applyAlignment="1">
      <alignment horizontal="right" shrinkToFit="1"/>
    </xf>
    <xf numFmtId="0" fontId="4" fillId="0" borderId="11" xfId="0" applyFont="1" applyFill="1" applyBorder="1" applyAlignment="1">
      <alignment horizontal="right" shrinkToFit="1"/>
    </xf>
    <xf numFmtId="0" fontId="4" fillId="0" borderId="27" xfId="0" applyFont="1" applyFill="1" applyBorder="1" applyAlignment="1">
      <alignment horizontal="right" shrinkToFit="1"/>
    </xf>
    <xf numFmtId="188" fontId="4" fillId="0" borderId="5" xfId="0" applyNumberFormat="1" applyFont="1" applyFill="1" applyBorder="1" applyAlignment="1">
      <alignment horizontal="right" shrinkToFit="1"/>
    </xf>
    <xf numFmtId="188" fontId="4" fillId="0" borderId="27" xfId="0" applyNumberFormat="1" applyFont="1" applyFill="1" applyBorder="1" applyAlignment="1">
      <alignment horizontal="right" shrinkToFit="1"/>
    </xf>
    <xf numFmtId="188" fontId="4" fillId="0" borderId="28" xfId="0" applyNumberFormat="1" applyFont="1" applyFill="1" applyBorder="1" applyAlignment="1">
      <alignment horizontal="right"/>
    </xf>
    <xf numFmtId="0" fontId="4" fillId="0" borderId="16" xfId="0" applyFont="1" applyFill="1" applyBorder="1" applyAlignment="1">
      <alignment horizontal="right" vertical="top"/>
    </xf>
    <xf numFmtId="0" fontId="4" fillId="0" borderId="12" xfId="0" applyFont="1" applyFill="1" applyBorder="1" applyAlignment="1">
      <alignment vertical="center" shrinkToFit="1"/>
    </xf>
    <xf numFmtId="0" fontId="4" fillId="0" borderId="42" xfId="0" applyFont="1" applyFill="1" applyBorder="1" applyAlignment="1">
      <alignment vertical="center" shrinkToFit="1"/>
    </xf>
    <xf numFmtId="0" fontId="4" fillId="0" borderId="47" xfId="0" applyFont="1" applyFill="1" applyBorder="1" applyAlignment="1">
      <alignment vertical="center" shrinkToFit="1"/>
    </xf>
    <xf numFmtId="0" fontId="4" fillId="0" borderId="46" xfId="0" applyFont="1" applyFill="1" applyBorder="1" applyAlignment="1">
      <alignment vertical="center" shrinkToFit="1"/>
    </xf>
    <xf numFmtId="0" fontId="4" fillId="0" borderId="45" xfId="0" applyFont="1" applyFill="1" applyBorder="1" applyAlignment="1">
      <alignment vertical="center" shrinkToFit="1"/>
    </xf>
    <xf numFmtId="0" fontId="4" fillId="0" borderId="25" xfId="0" applyFont="1" applyFill="1" applyBorder="1" applyAlignment="1">
      <alignment vertical="center" shrinkToFit="1"/>
    </xf>
    <xf numFmtId="180" fontId="4" fillId="0" borderId="60" xfId="0" applyNumberFormat="1" applyFont="1" applyFill="1" applyBorder="1" applyAlignment="1">
      <alignment horizontal="right" vertical="center"/>
    </xf>
    <xf numFmtId="180" fontId="4" fillId="0" borderId="86" xfId="0" applyNumberFormat="1" applyFont="1" applyFill="1" applyBorder="1" applyAlignment="1">
      <alignment horizontal="right" vertical="center"/>
    </xf>
    <xf numFmtId="180" fontId="4" fillId="0" borderId="80" xfId="0" applyNumberFormat="1" applyFont="1" applyFill="1" applyBorder="1" applyAlignment="1">
      <alignment horizontal="right" vertical="center"/>
    </xf>
    <xf numFmtId="0" fontId="4" fillId="0" borderId="89" xfId="0" applyFont="1" applyFill="1" applyBorder="1" applyAlignment="1">
      <alignment horizontal="right" wrapText="1"/>
    </xf>
    <xf numFmtId="0" fontId="4" fillId="0" borderId="45" xfId="0" applyFont="1" applyFill="1" applyBorder="1" applyAlignment="1">
      <alignment horizontal="right" wrapText="1"/>
    </xf>
    <xf numFmtId="0" fontId="4" fillId="0" borderId="25" xfId="0" applyFont="1" applyFill="1" applyBorder="1" applyAlignment="1">
      <alignment horizontal="right" wrapText="1"/>
    </xf>
    <xf numFmtId="180" fontId="4" fillId="0" borderId="46" xfId="0" applyNumberFormat="1" applyFont="1" applyFill="1" applyBorder="1" applyAlignment="1">
      <alignment horizontal="right" vertical="center"/>
    </xf>
    <xf numFmtId="180" fontId="4" fillId="0" borderId="45" xfId="0" applyNumberFormat="1" applyFont="1" applyFill="1" applyBorder="1" applyAlignment="1">
      <alignment horizontal="right" vertical="center"/>
    </xf>
    <xf numFmtId="180" fontId="4" fillId="0" borderId="25" xfId="0" applyNumberFormat="1" applyFont="1" applyFill="1" applyBorder="1" applyAlignment="1">
      <alignment horizontal="right" vertical="center"/>
    </xf>
    <xf numFmtId="0" fontId="7" fillId="0" borderId="3" xfId="0" applyFont="1" applyFill="1" applyBorder="1" applyAlignment="1">
      <alignment horizontal="center" vertical="center" wrapText="1" shrinkToFit="1"/>
    </xf>
    <xf numFmtId="0" fontId="7" fillId="0" borderId="33"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0" xfId="0" applyFont="1" applyFill="1" applyBorder="1" applyAlignment="1">
      <alignment vertical="center" shrinkToFit="1"/>
    </xf>
    <xf numFmtId="0" fontId="4" fillId="0" borderId="50" xfId="0" applyFont="1" applyFill="1" applyBorder="1" applyAlignment="1">
      <alignment horizontal="distributed" vertical="center" justifyLastLine="1"/>
    </xf>
    <xf numFmtId="188" fontId="4" fillId="0" borderId="1" xfId="0" applyNumberFormat="1" applyFont="1" applyFill="1" applyBorder="1"/>
    <xf numFmtId="188" fontId="4" fillId="0" borderId="0" xfId="0" applyNumberFormat="1" applyFont="1" applyFill="1" applyBorder="1"/>
    <xf numFmtId="188" fontId="4" fillId="0" borderId="30" xfId="0" applyNumberFormat="1" applyFont="1" applyFill="1" applyBorder="1"/>
    <xf numFmtId="0" fontId="4" fillId="0" borderId="0" xfId="0" applyFont="1" applyFill="1" applyBorder="1" applyAlignment="1">
      <alignment horizontal="right" vertical="top"/>
    </xf>
    <xf numFmtId="0" fontId="4" fillId="0" borderId="44" xfId="0" applyFont="1" applyFill="1" applyBorder="1" applyAlignment="1">
      <alignment horizontal="distributed" vertical="center" justifyLastLine="1"/>
    </xf>
    <xf numFmtId="0" fontId="4" fillId="0" borderId="1" xfId="0" applyFont="1" applyFill="1" applyBorder="1" applyAlignment="1">
      <alignment horizontal="distributed" vertical="center" shrinkToFit="1"/>
    </xf>
    <xf numFmtId="0" fontId="4" fillId="0" borderId="0" xfId="0" applyFont="1" applyFill="1" applyBorder="1" applyAlignment="1">
      <alignment horizontal="distributed" vertical="center" shrinkToFit="1"/>
    </xf>
    <xf numFmtId="0" fontId="4" fillId="0" borderId="30" xfId="0" applyFont="1" applyFill="1" applyBorder="1" applyAlignment="1">
      <alignment horizontal="distributed" vertical="center" shrinkToFit="1"/>
    </xf>
    <xf numFmtId="0" fontId="4" fillId="0" borderId="50"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38" xfId="0" applyFont="1" applyFill="1" applyBorder="1" applyAlignment="1">
      <alignment horizontal="distributed" vertical="center" shrinkToFit="1"/>
    </xf>
    <xf numFmtId="0" fontId="4" fillId="0" borderId="39" xfId="0" applyFont="1" applyFill="1" applyBorder="1" applyAlignment="1">
      <alignment horizontal="distributed" vertical="center" shrinkToFit="1"/>
    </xf>
    <xf numFmtId="0" fontId="4" fillId="0" borderId="43" xfId="0" applyFont="1" applyFill="1" applyBorder="1" applyAlignment="1">
      <alignment horizontal="distributed" vertical="center" shrinkToFit="1"/>
    </xf>
    <xf numFmtId="0" fontId="4" fillId="0" borderId="12" xfId="0" applyFont="1" applyFill="1" applyBorder="1" applyAlignment="1">
      <alignment horizontal="distributed" vertical="center" shrinkToFit="1"/>
    </xf>
    <xf numFmtId="0" fontId="4" fillId="0" borderId="42" xfId="0" applyFont="1" applyFill="1" applyBorder="1" applyAlignment="1">
      <alignment horizontal="distributed" vertical="center" shrinkToFit="1"/>
    </xf>
    <xf numFmtId="0" fontId="4" fillId="0" borderId="47" xfId="0" applyFont="1" applyFill="1" applyBorder="1" applyAlignment="1">
      <alignment horizontal="distributed" vertical="center" shrinkToFit="1"/>
    </xf>
    <xf numFmtId="0" fontId="4" fillId="0" borderId="26" xfId="0" applyFont="1" applyFill="1" applyBorder="1" applyAlignment="1">
      <alignment horizontal="center" vertical="center"/>
    </xf>
    <xf numFmtId="38" fontId="4" fillId="0" borderId="15" xfId="2" applyFont="1" applyFill="1" applyBorder="1" applyAlignment="1">
      <alignment horizontal="right" vertical="center"/>
    </xf>
    <xf numFmtId="0" fontId="4" fillId="0" borderId="68" xfId="0" applyFont="1" applyFill="1" applyBorder="1" applyAlignment="1">
      <alignment horizontal="center" vertical="center"/>
    </xf>
    <xf numFmtId="0" fontId="4" fillId="0" borderId="48" xfId="0" applyFont="1" applyFill="1" applyBorder="1" applyAlignment="1">
      <alignment horizontal="center" vertical="center"/>
    </xf>
    <xf numFmtId="38" fontId="4" fillId="0" borderId="1" xfId="2" applyFont="1" applyFill="1" applyBorder="1" applyAlignment="1">
      <alignment vertical="center"/>
    </xf>
    <xf numFmtId="38" fontId="4" fillId="0" borderId="0" xfId="2" applyFont="1" applyFill="1" applyBorder="1" applyAlignment="1">
      <alignment vertical="center"/>
    </xf>
    <xf numFmtId="38" fontId="4" fillId="0" borderId="15" xfId="2" applyFont="1" applyFill="1" applyBorder="1" applyAlignment="1">
      <alignment vertical="center"/>
    </xf>
    <xf numFmtId="38" fontId="4" fillId="0" borderId="5" xfId="2" applyFont="1" applyFill="1" applyBorder="1" applyAlignment="1">
      <alignment vertical="center"/>
    </xf>
    <xf numFmtId="38" fontId="4" fillId="0" borderId="11" xfId="2" applyFont="1" applyFill="1" applyBorder="1" applyAlignment="1">
      <alignment vertical="center"/>
    </xf>
    <xf numFmtId="38" fontId="4" fillId="0" borderId="28" xfId="2" applyFont="1" applyFill="1" applyBorder="1" applyAlignment="1">
      <alignment vertical="center"/>
    </xf>
    <xf numFmtId="0" fontId="4" fillId="0" borderId="54" xfId="0" applyFont="1" applyFill="1" applyBorder="1" applyAlignment="1">
      <alignment horizontal="right" vertical="center"/>
    </xf>
    <xf numFmtId="0" fontId="4" fillId="0" borderId="42" xfId="0" applyFont="1" applyFill="1" applyBorder="1" applyAlignment="1">
      <alignment horizontal="right" vertical="center"/>
    </xf>
    <xf numFmtId="0" fontId="4" fillId="0" borderId="47" xfId="0" applyFont="1" applyFill="1" applyBorder="1" applyAlignment="1">
      <alignment horizontal="right" vertical="center"/>
    </xf>
    <xf numFmtId="3" fontId="4" fillId="0" borderId="12"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4" fillId="0" borderId="47" xfId="0" applyNumberFormat="1" applyFont="1" applyFill="1" applyBorder="1" applyAlignment="1">
      <alignment horizontal="right" vertical="center"/>
    </xf>
    <xf numFmtId="0" fontId="4" fillId="0" borderId="12" xfId="0" applyFont="1" applyFill="1" applyBorder="1" applyAlignment="1">
      <alignment horizontal="right" vertical="center"/>
    </xf>
    <xf numFmtId="0" fontId="4" fillId="0" borderId="44" xfId="0" applyFont="1" applyFill="1" applyBorder="1" applyAlignment="1">
      <alignment horizontal="right" vertical="center"/>
    </xf>
    <xf numFmtId="3" fontId="4" fillId="0" borderId="1" xfId="0" applyNumberFormat="1" applyFont="1" applyFill="1" applyBorder="1" applyAlignment="1">
      <alignment horizontal="right" vertical="center"/>
    </xf>
    <xf numFmtId="3" fontId="4" fillId="0" borderId="0" xfId="0" applyNumberFormat="1" applyFont="1" applyFill="1" applyBorder="1" applyAlignment="1">
      <alignment horizontal="right" vertical="center"/>
    </xf>
    <xf numFmtId="3" fontId="4" fillId="0" borderId="30" xfId="0" applyNumberFormat="1" applyFont="1" applyFill="1" applyBorder="1" applyAlignment="1">
      <alignment horizontal="right" vertical="center"/>
    </xf>
    <xf numFmtId="3" fontId="4" fillId="0" borderId="38" xfId="0" applyNumberFormat="1" applyFont="1" applyFill="1" applyBorder="1" applyAlignment="1">
      <alignment horizontal="right" vertical="center"/>
    </xf>
    <xf numFmtId="3" fontId="4" fillId="0" borderId="39" xfId="0" applyNumberFormat="1" applyFont="1" applyFill="1" applyBorder="1" applyAlignment="1">
      <alignment horizontal="right" vertical="center"/>
    </xf>
    <xf numFmtId="3" fontId="4" fillId="0" borderId="4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11" xfId="0" applyNumberFormat="1" applyFont="1" applyFill="1" applyBorder="1" applyAlignment="1">
      <alignment horizontal="right" vertical="center"/>
    </xf>
    <xf numFmtId="3" fontId="4" fillId="0" borderId="27" xfId="0" applyNumberFormat="1" applyFont="1" applyFill="1" applyBorder="1" applyAlignment="1">
      <alignment horizontal="right" vertical="center"/>
    </xf>
    <xf numFmtId="0" fontId="4" fillId="0" borderId="67" xfId="0" applyFont="1" applyFill="1" applyBorder="1" applyAlignment="1">
      <alignment horizontal="distributed" vertical="center"/>
    </xf>
    <xf numFmtId="0" fontId="4" fillId="0" borderId="39" xfId="0" applyFont="1" applyFill="1" applyBorder="1" applyAlignment="1">
      <alignment horizontal="distributed" vertical="center"/>
    </xf>
    <xf numFmtId="0" fontId="4" fillId="0" borderId="43" xfId="0" applyFont="1" applyFill="1" applyBorder="1" applyAlignment="1">
      <alignment horizontal="distributed" vertical="center"/>
    </xf>
    <xf numFmtId="0" fontId="4" fillId="0" borderId="5" xfId="0" applyFont="1" applyFill="1" applyBorder="1" applyAlignment="1">
      <alignment horizontal="distributed" vertical="center" shrinkToFit="1"/>
    </xf>
    <xf numFmtId="0" fontId="4" fillId="0" borderId="11" xfId="0" applyFont="1" applyFill="1" applyBorder="1" applyAlignment="1">
      <alignment horizontal="distributed" vertical="center" shrinkToFit="1"/>
    </xf>
    <xf numFmtId="0" fontId="4" fillId="0" borderId="27" xfId="0" applyFont="1" applyFill="1" applyBorder="1" applyAlignment="1">
      <alignment horizontal="distributed" vertical="center" shrinkToFit="1"/>
    </xf>
    <xf numFmtId="180" fontId="4" fillId="0" borderId="87" xfId="0" applyNumberFormat="1" applyFont="1" applyFill="1" applyBorder="1" applyAlignment="1">
      <alignment horizontal="right" vertical="center"/>
    </xf>
    <xf numFmtId="0" fontId="7" fillId="0" borderId="33" xfId="0" applyFont="1" applyFill="1" applyBorder="1" applyAlignment="1">
      <alignment horizontal="center" vertical="center" wrapText="1" shrinkToFit="1"/>
    </xf>
    <xf numFmtId="0" fontId="28" fillId="0" borderId="11" xfId="0" applyFont="1" applyFill="1" applyBorder="1" applyAlignment="1">
      <alignment horizontal="left" vertical="center"/>
    </xf>
    <xf numFmtId="0" fontId="4" fillId="0" borderId="26" xfId="0" applyFont="1" applyFill="1" applyBorder="1" applyAlignment="1">
      <alignment horizontal="right" wrapText="1"/>
    </xf>
    <xf numFmtId="0" fontId="4" fillId="0" borderId="11" xfId="0" applyFont="1" applyFill="1" applyBorder="1" applyAlignment="1">
      <alignment horizontal="right" wrapText="1"/>
    </xf>
    <xf numFmtId="0" fontId="4" fillId="0" borderId="27" xfId="0" applyFont="1" applyFill="1" applyBorder="1" applyAlignment="1">
      <alignment horizontal="right" wrapText="1"/>
    </xf>
    <xf numFmtId="0" fontId="4" fillId="0" borderId="26" xfId="0" applyFont="1" applyFill="1" applyBorder="1" applyAlignment="1">
      <alignment horizontal="right"/>
    </xf>
    <xf numFmtId="180" fontId="4" fillId="0" borderId="70" xfId="0" applyNumberFormat="1" applyFont="1" applyFill="1" applyBorder="1" applyAlignment="1">
      <alignment horizontal="right" vertical="center"/>
    </xf>
    <xf numFmtId="0" fontId="4" fillId="0" borderId="35" xfId="0" applyFont="1" applyFill="1" applyBorder="1" applyAlignment="1">
      <alignment horizontal="center" vertical="center" wrapText="1"/>
    </xf>
    <xf numFmtId="0" fontId="8" fillId="0" borderId="35" xfId="0" applyFont="1" applyFill="1" applyBorder="1" applyAlignment="1">
      <alignment horizontal="center" vertical="center" wrapText="1" shrinkToFit="1"/>
    </xf>
    <xf numFmtId="0" fontId="8" fillId="0" borderId="16" xfId="0" applyFont="1" applyFill="1" applyBorder="1" applyAlignment="1">
      <alignment horizontal="center" vertical="center" shrinkToFit="1"/>
    </xf>
    <xf numFmtId="0" fontId="8" fillId="0" borderId="29" xfId="0" applyFont="1" applyFill="1" applyBorder="1" applyAlignment="1">
      <alignment horizontal="center" vertical="center" shrinkToFit="1"/>
    </xf>
    <xf numFmtId="0" fontId="8" fillId="0" borderId="12" xfId="0" applyFont="1" applyFill="1" applyBorder="1" applyAlignment="1">
      <alignment horizontal="center" vertical="center" shrinkToFit="1"/>
    </xf>
    <xf numFmtId="0" fontId="8" fillId="0" borderId="42" xfId="0" applyFont="1" applyFill="1" applyBorder="1" applyAlignment="1">
      <alignment horizontal="center" vertical="center" shrinkToFit="1"/>
    </xf>
    <xf numFmtId="0" fontId="8" fillId="0" borderId="47" xfId="0" applyFont="1" applyFill="1" applyBorder="1" applyAlignment="1">
      <alignment horizontal="center" vertical="center" shrinkToFit="1"/>
    </xf>
    <xf numFmtId="0" fontId="4" fillId="0" borderId="35" xfId="0" applyFont="1" applyFill="1" applyBorder="1" applyAlignment="1">
      <alignment horizontal="center" vertical="center" wrapText="1" shrinkToFit="1"/>
    </xf>
    <xf numFmtId="0" fontId="4" fillId="0" borderId="29" xfId="0" applyFont="1" applyFill="1" applyBorder="1" applyAlignment="1">
      <alignment horizontal="center" vertical="center" shrinkToFit="1"/>
    </xf>
    <xf numFmtId="0" fontId="8" fillId="0" borderId="16" xfId="0" applyFont="1" applyFill="1" applyBorder="1" applyAlignment="1">
      <alignment horizontal="center" vertical="center" wrapText="1" shrinkToFit="1"/>
    </xf>
    <xf numFmtId="0" fontId="8" fillId="0" borderId="29" xfId="0" applyFont="1" applyFill="1" applyBorder="1" applyAlignment="1">
      <alignment horizontal="center" vertical="center" wrapText="1" shrinkToFit="1"/>
    </xf>
    <xf numFmtId="0" fontId="8" fillId="0" borderId="12" xfId="0" applyFont="1" applyFill="1" applyBorder="1" applyAlignment="1">
      <alignment horizontal="center" vertical="center" wrapText="1" shrinkToFit="1"/>
    </xf>
    <xf numFmtId="0" fontId="8" fillId="0" borderId="42" xfId="0" applyFont="1" applyFill="1" applyBorder="1" applyAlignment="1">
      <alignment horizontal="center" vertical="center" wrapText="1" shrinkToFit="1"/>
    </xf>
    <xf numFmtId="0" fontId="8" fillId="0" borderId="47" xfId="0" applyFont="1" applyFill="1" applyBorder="1" applyAlignment="1">
      <alignment horizontal="center" vertical="center" wrapText="1" shrinkToFit="1"/>
    </xf>
    <xf numFmtId="0" fontId="5" fillId="0" borderId="5" xfId="0" applyFont="1" applyFill="1" applyBorder="1" applyAlignment="1">
      <alignment horizontal="right" vertical="center"/>
    </xf>
    <xf numFmtId="0" fontId="5" fillId="0" borderId="28" xfId="0" applyFont="1" applyFill="1" applyBorder="1" applyAlignment="1">
      <alignment horizontal="right" vertical="center"/>
    </xf>
    <xf numFmtId="0" fontId="5" fillId="0" borderId="1" xfId="0" applyFont="1" applyFill="1" applyBorder="1" applyAlignment="1">
      <alignment horizontal="right" vertical="center"/>
    </xf>
    <xf numFmtId="0" fontId="5" fillId="0" borderId="15" xfId="0" applyFont="1" applyFill="1" applyBorder="1" applyAlignment="1">
      <alignment horizontal="right" vertical="center"/>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5" fillId="0" borderId="38" xfId="0" applyFont="1" applyFill="1" applyBorder="1" applyAlignment="1">
      <alignment horizontal="right" vertical="center"/>
    </xf>
    <xf numFmtId="0" fontId="5" fillId="0" borderId="39" xfId="0" applyFont="1" applyFill="1" applyBorder="1" applyAlignment="1">
      <alignment horizontal="right" vertical="center"/>
    </xf>
    <xf numFmtId="0" fontId="4" fillId="0" borderId="26" xfId="0" applyFont="1" applyFill="1" applyBorder="1" applyAlignment="1">
      <alignment horizontal="left" vertical="center" justifyLastLine="1"/>
    </xf>
    <xf numFmtId="0" fontId="4" fillId="0" borderId="5" xfId="0" applyFont="1" applyFill="1" applyBorder="1" applyAlignment="1">
      <alignment horizontal="left" vertical="center" wrapText="1" justifyLastLine="1"/>
    </xf>
    <xf numFmtId="0" fontId="4" fillId="0" borderId="11" xfId="0" applyFont="1" applyFill="1" applyBorder="1" applyAlignment="1">
      <alignment horizontal="left" vertical="center" wrapText="1" justifyLastLine="1"/>
    </xf>
    <xf numFmtId="0" fontId="4" fillId="0" borderId="5" xfId="0" applyFont="1" applyFill="1" applyBorder="1" applyAlignment="1">
      <alignment horizontal="center" vertical="center" wrapText="1" justifyLastLine="1"/>
    </xf>
    <xf numFmtId="0" fontId="4" fillId="0" borderId="11" xfId="0" applyFont="1" applyFill="1" applyBorder="1" applyAlignment="1">
      <alignment horizontal="center" vertical="center" wrapText="1" justifyLastLine="1"/>
    </xf>
    <xf numFmtId="38" fontId="4" fillId="0" borderId="15" xfId="2" applyFont="1" applyFill="1" applyBorder="1" applyAlignment="1">
      <alignment horizontal="right"/>
    </xf>
    <xf numFmtId="38" fontId="4" fillId="0" borderId="28" xfId="2" applyFont="1" applyFill="1" applyBorder="1" applyAlignment="1">
      <alignment horizontal="right" vertical="center"/>
    </xf>
    <xf numFmtId="188" fontId="4" fillId="0" borderId="38" xfId="0" applyNumberFormat="1" applyFont="1" applyBorder="1" applyAlignment="1">
      <alignment horizontal="right"/>
    </xf>
    <xf numFmtId="188" fontId="4" fillId="0" borderId="39" xfId="0" applyNumberFormat="1" applyFont="1" applyBorder="1" applyAlignment="1">
      <alignment horizontal="right"/>
    </xf>
    <xf numFmtId="188" fontId="4" fillId="0" borderId="43" xfId="0" applyNumberFormat="1" applyFont="1" applyBorder="1" applyAlignment="1">
      <alignment horizontal="right"/>
    </xf>
    <xf numFmtId="188" fontId="4" fillId="0" borderId="40" xfId="0" applyNumberFormat="1" applyFont="1" applyBorder="1" applyAlignment="1">
      <alignment horizontal="right"/>
    </xf>
    <xf numFmtId="0" fontId="4" fillId="0" borderId="0" xfId="0" applyFont="1" applyBorder="1" applyAlignment="1">
      <alignment horizontal="right" shrinkToFit="1"/>
    </xf>
    <xf numFmtId="0" fontId="4" fillId="0" borderId="39" xfId="0" applyFont="1" applyBorder="1" applyAlignment="1">
      <alignment horizontal="right" shrinkToFit="1"/>
    </xf>
    <xf numFmtId="188" fontId="4" fillId="0" borderId="5" xfId="0" applyNumberFormat="1" applyFont="1" applyBorder="1" applyAlignment="1">
      <alignment horizontal="right"/>
    </xf>
    <xf numFmtId="188" fontId="4" fillId="0" borderId="11" xfId="0" applyNumberFormat="1" applyFont="1" applyBorder="1" applyAlignment="1">
      <alignment horizontal="right"/>
    </xf>
    <xf numFmtId="188" fontId="4" fillId="0" borderId="27" xfId="0" applyNumberFormat="1" applyFont="1" applyBorder="1" applyAlignment="1">
      <alignment horizontal="right"/>
    </xf>
    <xf numFmtId="188" fontId="4" fillId="0" borderId="28" xfId="0" applyNumberFormat="1" applyFont="1" applyBorder="1" applyAlignment="1">
      <alignment horizontal="right"/>
    </xf>
    <xf numFmtId="0" fontId="5" fillId="0" borderId="33" xfId="0" applyFont="1" applyBorder="1"/>
    <xf numFmtId="0" fontId="5" fillId="0" borderId="48" xfId="0" applyFont="1" applyBorder="1"/>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27"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43" xfId="0" applyFont="1" applyBorder="1" applyAlignment="1">
      <alignment horizontal="center" vertical="center" shrinkToFit="1"/>
    </xf>
    <xf numFmtId="188" fontId="4" fillId="0" borderId="38" xfId="0" applyNumberFormat="1" applyFont="1" applyBorder="1" applyAlignment="1">
      <alignment horizontal="right" vertical="center" shrinkToFit="1"/>
    </xf>
    <xf numFmtId="188" fontId="4" fillId="0" borderId="39" xfId="0" applyNumberFormat="1" applyFont="1" applyBorder="1" applyAlignment="1">
      <alignment horizontal="right" vertical="center" shrinkToFit="1"/>
    </xf>
    <xf numFmtId="188" fontId="4" fillId="0" borderId="43" xfId="0" applyNumberFormat="1" applyFont="1" applyBorder="1" applyAlignment="1">
      <alignment horizontal="right" vertical="center" shrinkToFit="1"/>
    </xf>
    <xf numFmtId="188" fontId="4" fillId="0" borderId="0" xfId="0" applyNumberFormat="1" applyFont="1" applyBorder="1" applyAlignment="1">
      <alignment horizontal="right" vertical="center" shrinkToFit="1"/>
    </xf>
    <xf numFmtId="188" fontId="4" fillId="0" borderId="15" xfId="0" applyNumberFormat="1" applyFont="1" applyBorder="1" applyAlignment="1">
      <alignment horizontal="right" vertical="center" shrinkToFit="1"/>
    </xf>
    <xf numFmtId="188" fontId="4" fillId="0" borderId="11" xfId="0" applyNumberFormat="1" applyFont="1" applyBorder="1" applyAlignment="1">
      <alignment horizontal="right" vertical="center" shrinkToFit="1"/>
    </xf>
    <xf numFmtId="188" fontId="4" fillId="0" borderId="28" xfId="0" applyNumberFormat="1" applyFont="1" applyBorder="1" applyAlignment="1">
      <alignment horizontal="right" vertical="center" shrinkToFit="1"/>
    </xf>
    <xf numFmtId="0" fontId="4" fillId="0" borderId="38" xfId="0" applyFont="1" applyBorder="1" applyAlignment="1">
      <alignment horizontal="center" vertical="center" textRotation="255" wrapText="1"/>
    </xf>
    <xf numFmtId="0" fontId="4" fillId="0" borderId="43" xfId="0" applyFont="1" applyBorder="1" applyAlignment="1">
      <alignment horizontal="center" vertical="center" textRotation="255" wrapText="1"/>
    </xf>
    <xf numFmtId="0" fontId="4" fillId="0" borderId="12" xfId="0" applyFont="1" applyBorder="1" applyAlignment="1">
      <alignment horizontal="center" vertical="center" textRotation="255" wrapText="1"/>
    </xf>
    <xf numFmtId="0" fontId="4" fillId="0" borderId="47" xfId="0" applyFont="1" applyBorder="1" applyAlignment="1">
      <alignment horizontal="center" vertical="center" textRotation="255" wrapText="1"/>
    </xf>
    <xf numFmtId="0" fontId="4" fillId="0" borderId="3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1" xfId="0" applyFont="1" applyBorder="1" applyAlignment="1">
      <alignment horizontal="center" vertical="center" textRotation="255" wrapText="1"/>
    </xf>
    <xf numFmtId="0" fontId="4" fillId="0" borderId="30" xfId="0" applyFont="1" applyBorder="1" applyAlignment="1">
      <alignment horizontal="center" vertical="center" textRotation="255" wrapText="1"/>
    </xf>
    <xf numFmtId="0" fontId="4" fillId="0" borderId="35" xfId="0" applyFont="1" applyBorder="1" applyAlignment="1">
      <alignment horizontal="center" vertical="center" textRotation="255"/>
    </xf>
    <xf numFmtId="0" fontId="4" fillId="0" borderId="29" xfId="0" applyFont="1" applyBorder="1" applyAlignment="1">
      <alignment horizontal="center" vertical="center" textRotation="255"/>
    </xf>
    <xf numFmtId="0" fontId="8" fillId="0" borderId="38" xfId="0" applyFont="1" applyBorder="1" applyAlignment="1">
      <alignment horizontal="center" vertical="center" textRotation="255" wrapText="1"/>
    </xf>
    <xf numFmtId="0" fontId="8" fillId="0" borderId="43" xfId="0" applyFont="1" applyBorder="1" applyAlignment="1">
      <alignment horizontal="center" vertical="center" textRotation="255" wrapText="1"/>
    </xf>
    <xf numFmtId="0" fontId="8" fillId="0" borderId="12" xfId="0" applyFont="1" applyBorder="1" applyAlignment="1">
      <alignment horizontal="center" vertical="center" textRotation="255" wrapText="1"/>
    </xf>
    <xf numFmtId="0" fontId="8" fillId="0" borderId="47" xfId="0" applyFont="1" applyBorder="1" applyAlignment="1">
      <alignment horizontal="center" vertical="center" textRotation="255" wrapText="1"/>
    </xf>
    <xf numFmtId="0" fontId="4" fillId="0" borderId="39" xfId="0" applyFont="1" applyBorder="1" applyAlignment="1">
      <alignment horizontal="center" vertical="center" textRotation="255" wrapText="1"/>
    </xf>
    <xf numFmtId="0" fontId="4" fillId="0" borderId="42" xfId="0" applyFont="1" applyBorder="1" applyAlignment="1">
      <alignment horizontal="center" vertical="center" textRotation="255" wrapText="1"/>
    </xf>
    <xf numFmtId="0" fontId="8" fillId="0" borderId="35" xfId="0" applyFont="1" applyBorder="1" applyAlignment="1">
      <alignment horizontal="center" vertical="center" textRotation="255" wrapText="1"/>
    </xf>
    <xf numFmtId="0" fontId="8" fillId="0" borderId="37" xfId="0" applyFont="1" applyBorder="1" applyAlignment="1">
      <alignment horizontal="center" vertical="center" textRotation="255" wrapText="1"/>
    </xf>
    <xf numFmtId="0" fontId="8" fillId="0" borderId="1" xfId="0" applyFont="1" applyBorder="1" applyAlignment="1">
      <alignment horizontal="center" vertical="center" textRotation="255" wrapText="1"/>
    </xf>
    <xf numFmtId="0" fontId="8" fillId="0" borderId="15" xfId="0" applyFont="1" applyBorder="1" applyAlignment="1">
      <alignment horizontal="center" vertical="center" textRotation="255" wrapText="1"/>
    </xf>
    <xf numFmtId="0" fontId="8" fillId="0" borderId="44" xfId="0" applyFont="1" applyBorder="1" applyAlignment="1">
      <alignment horizontal="center" vertical="center" textRotation="255" wrapText="1"/>
    </xf>
    <xf numFmtId="0" fontId="4" fillId="0" borderId="17" xfId="0" applyFont="1" applyBorder="1" applyAlignment="1">
      <alignment horizontal="center" vertical="center" textRotation="255" wrapText="1"/>
    </xf>
    <xf numFmtId="0" fontId="4" fillId="0" borderId="18" xfId="0" applyFont="1" applyBorder="1" applyAlignment="1">
      <alignment horizontal="center" vertical="center" textRotation="255" wrapText="1"/>
    </xf>
    <xf numFmtId="0" fontId="4" fillId="0" borderId="23"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17" xfId="0" applyFont="1" applyBorder="1" applyAlignment="1">
      <alignment horizontal="center" vertical="center" textRotation="255"/>
    </xf>
    <xf numFmtId="0" fontId="4" fillId="0" borderId="38" xfId="0" applyFont="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4" fillId="0" borderId="12" xfId="0" applyFont="1" applyBorder="1" applyAlignment="1">
      <alignment horizontal="center" vertical="center" textRotation="255" shrinkToFit="1"/>
    </xf>
    <xf numFmtId="0" fontId="4" fillId="0" borderId="43" xfId="0" applyFont="1" applyBorder="1" applyAlignment="1">
      <alignment horizontal="center" vertical="center" textRotation="255" shrinkToFit="1"/>
    </xf>
    <xf numFmtId="0" fontId="4" fillId="0" borderId="30" xfId="0" applyFont="1" applyBorder="1" applyAlignment="1">
      <alignment horizontal="center" vertical="center" textRotation="255" shrinkToFit="1"/>
    </xf>
    <xf numFmtId="0" fontId="4" fillId="0" borderId="47" xfId="0" applyFont="1" applyBorder="1" applyAlignment="1">
      <alignment horizontal="center" vertical="center" textRotation="255" shrinkToFit="1"/>
    </xf>
    <xf numFmtId="38" fontId="4" fillId="0" borderId="17" xfId="2" applyFont="1" applyBorder="1" applyAlignment="1">
      <alignment horizontal="center" vertical="center"/>
    </xf>
    <xf numFmtId="38" fontId="4" fillId="0" borderId="3" xfId="2" applyFont="1" applyBorder="1" applyAlignment="1">
      <alignment horizontal="center" vertical="center"/>
    </xf>
    <xf numFmtId="38" fontId="4" fillId="0" borderId="33" xfId="2" applyFont="1" applyBorder="1" applyAlignment="1">
      <alignment horizontal="center" vertical="center"/>
    </xf>
    <xf numFmtId="38" fontId="4" fillId="0" borderId="48" xfId="2" applyFont="1" applyBorder="1" applyAlignment="1">
      <alignment horizontal="center" vertical="center"/>
    </xf>
    <xf numFmtId="38" fontId="4" fillId="0" borderId="23" xfId="2" applyFont="1" applyBorder="1" applyAlignment="1">
      <alignment horizontal="center" vertical="center" textRotation="255"/>
    </xf>
    <xf numFmtId="38" fontId="4" fillId="0" borderId="38" xfId="2" applyFont="1" applyBorder="1" applyAlignment="1">
      <alignment horizontal="center" vertical="center" textRotation="255"/>
    </xf>
    <xf numFmtId="38" fontId="4" fillId="0" borderId="39" xfId="2" applyFont="1" applyBorder="1" applyAlignment="1">
      <alignment horizontal="center" vertical="center" textRotation="255"/>
    </xf>
    <xf numFmtId="38" fontId="4" fillId="0" borderId="43" xfId="2" applyFont="1" applyBorder="1" applyAlignment="1">
      <alignment horizontal="center" vertical="center" textRotation="255"/>
    </xf>
    <xf numFmtId="38" fontId="4" fillId="0" borderId="1" xfId="2" applyFont="1" applyBorder="1" applyAlignment="1">
      <alignment horizontal="center" vertical="center" textRotation="255"/>
    </xf>
    <xf numFmtId="38" fontId="4" fillId="0" borderId="0" xfId="2" applyFont="1" applyBorder="1" applyAlignment="1">
      <alignment horizontal="center" vertical="center" textRotation="255"/>
    </xf>
    <xf numFmtId="38" fontId="4" fillId="0" borderId="30" xfId="2" applyFont="1" applyBorder="1" applyAlignment="1">
      <alignment horizontal="center" vertical="center" textRotation="255"/>
    </xf>
    <xf numFmtId="38" fontId="4" fillId="0" borderId="12" xfId="2" applyFont="1" applyBorder="1" applyAlignment="1">
      <alignment horizontal="center" vertical="center" textRotation="255"/>
    </xf>
    <xf numFmtId="38" fontId="4" fillId="0" borderId="42" xfId="2" applyFont="1" applyBorder="1" applyAlignment="1">
      <alignment horizontal="center" vertical="center" textRotation="255"/>
    </xf>
    <xf numFmtId="38" fontId="4" fillId="0" borderId="47" xfId="2" applyFont="1" applyBorder="1" applyAlignment="1">
      <alignment horizontal="center" vertical="center" textRotation="255"/>
    </xf>
    <xf numFmtId="0" fontId="4" fillId="0" borderId="20" xfId="0" applyFont="1" applyBorder="1" applyAlignment="1">
      <alignment horizontal="right" vertical="center"/>
    </xf>
    <xf numFmtId="0" fontId="4" fillId="0" borderId="22" xfId="0" applyFont="1" applyBorder="1" applyAlignment="1">
      <alignment horizontal="right" vertical="center"/>
    </xf>
    <xf numFmtId="3" fontId="4" fillId="0" borderId="21" xfId="0" applyNumberFormat="1" applyFont="1" applyBorder="1" applyAlignment="1">
      <alignment horizontal="right" vertical="center" shrinkToFit="1"/>
    </xf>
    <xf numFmtId="0" fontId="4" fillId="0" borderId="55" xfId="0" applyFont="1" applyBorder="1" applyAlignment="1">
      <alignment horizontal="right" vertical="center"/>
    </xf>
    <xf numFmtId="0" fontId="4" fillId="0" borderId="56" xfId="0" applyFont="1" applyBorder="1" applyAlignment="1">
      <alignment horizontal="right" vertical="center" shrinkToFit="1"/>
    </xf>
    <xf numFmtId="0" fontId="4" fillId="0" borderId="19" xfId="0" applyFont="1" applyBorder="1" applyAlignment="1">
      <alignment horizontal="right" vertical="center" shrinkToFit="1"/>
    </xf>
    <xf numFmtId="0" fontId="4" fillId="0" borderId="57" xfId="0" applyFont="1" applyBorder="1" applyAlignment="1">
      <alignment horizontal="right" vertical="center" shrinkToFit="1"/>
    </xf>
    <xf numFmtId="0" fontId="4" fillId="0" borderId="21" xfId="0" applyFont="1" applyBorder="1" applyAlignment="1">
      <alignment horizontal="right" vertical="center" shrinkToFit="1"/>
    </xf>
    <xf numFmtId="3" fontId="4" fillId="0" borderId="19" xfId="0" applyNumberFormat="1" applyFont="1" applyBorder="1" applyAlignment="1">
      <alignment horizontal="right" vertical="center" shrinkToFit="1"/>
    </xf>
    <xf numFmtId="0" fontId="4" fillId="0" borderId="35" xfId="0" applyFont="1" applyBorder="1" applyAlignment="1">
      <alignment horizontal="center" vertical="center" textRotation="255" shrinkToFit="1"/>
    </xf>
    <xf numFmtId="0" fontId="4" fillId="0" borderId="37" xfId="0" applyFont="1" applyBorder="1" applyAlignment="1">
      <alignment horizontal="center" vertical="center" textRotation="255" shrinkToFit="1"/>
    </xf>
    <xf numFmtId="0" fontId="4" fillId="0" borderId="15" xfId="0" applyFont="1" applyBorder="1" applyAlignment="1">
      <alignment horizontal="center" vertical="center" textRotation="255" shrinkToFit="1"/>
    </xf>
    <xf numFmtId="0" fontId="4" fillId="0" borderId="44" xfId="0" applyFont="1" applyBorder="1" applyAlignment="1">
      <alignment horizontal="center" vertical="center" textRotation="255" shrinkToFit="1"/>
    </xf>
    <xf numFmtId="0" fontId="4" fillId="0" borderId="16"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0" xfId="0" applyFont="1" applyBorder="1" applyAlignment="1">
      <alignment horizontal="center" vertical="center" textRotation="255" shrinkToFit="1"/>
    </xf>
    <xf numFmtId="0" fontId="4" fillId="0" borderId="42" xfId="0" applyFont="1" applyBorder="1" applyAlignment="1">
      <alignment horizontal="center" vertical="center" textRotation="255" shrinkToFit="1"/>
    </xf>
    <xf numFmtId="0" fontId="4" fillId="0" borderId="16" xfId="0" applyFont="1" applyBorder="1" applyAlignment="1">
      <alignment horizontal="center" vertical="center" textRotation="255"/>
    </xf>
    <xf numFmtId="0" fontId="4" fillId="0" borderId="16" xfId="0" applyFont="1" applyBorder="1" applyAlignment="1">
      <alignment horizontal="center" vertical="center" textRotation="255" wrapText="1"/>
    </xf>
    <xf numFmtId="0" fontId="4" fillId="0" borderId="0" xfId="0" applyFont="1" applyBorder="1" applyAlignment="1">
      <alignment horizontal="center" vertical="center" textRotation="255" wrapText="1"/>
    </xf>
    <xf numFmtId="195" fontId="4" fillId="0" borderId="1" xfId="0" applyNumberFormat="1" applyFont="1" applyBorder="1" applyAlignment="1">
      <alignment horizontal="right" vertical="center" shrinkToFit="1"/>
    </xf>
    <xf numFmtId="195" fontId="4" fillId="0" borderId="0" xfId="0" applyNumberFormat="1" applyFont="1" applyBorder="1" applyAlignment="1">
      <alignment horizontal="right" vertical="center" shrinkToFit="1"/>
    </xf>
    <xf numFmtId="195" fontId="4" fillId="0" borderId="30" xfId="0" applyNumberFormat="1" applyFont="1" applyBorder="1" applyAlignment="1">
      <alignment horizontal="right" vertical="center" shrinkToFit="1"/>
    </xf>
    <xf numFmtId="195" fontId="4" fillId="0" borderId="5" xfId="0" applyNumberFormat="1" applyFont="1" applyBorder="1" applyAlignment="1">
      <alignment horizontal="right" vertical="center" shrinkToFit="1"/>
    </xf>
    <xf numFmtId="195" fontId="4" fillId="0" borderId="11" xfId="0" applyNumberFormat="1" applyFont="1" applyBorder="1" applyAlignment="1">
      <alignment horizontal="right" vertical="center" shrinkToFit="1"/>
    </xf>
    <xf numFmtId="195" fontId="4" fillId="0" borderId="27" xfId="0" applyNumberFormat="1" applyFont="1" applyBorder="1" applyAlignment="1">
      <alignment horizontal="right" vertical="center" shrinkToFit="1"/>
    </xf>
    <xf numFmtId="195" fontId="4" fillId="0" borderId="1" xfId="0" applyNumberFormat="1" applyFont="1" applyBorder="1" applyAlignment="1">
      <alignment horizontal="right" vertical="center"/>
    </xf>
    <xf numFmtId="195" fontId="4" fillId="0" borderId="0" xfId="0" applyNumberFormat="1" applyFont="1" applyBorder="1" applyAlignment="1">
      <alignment horizontal="right" vertical="center"/>
    </xf>
    <xf numFmtId="195" fontId="4" fillId="0" borderId="30" xfId="0" applyNumberFormat="1" applyFont="1" applyBorder="1" applyAlignment="1">
      <alignment horizontal="right" vertical="center"/>
    </xf>
    <xf numFmtId="195" fontId="4" fillId="0" borderId="38" xfId="0" applyNumberFormat="1" applyFont="1" applyBorder="1" applyAlignment="1">
      <alignment horizontal="right" vertical="center"/>
    </xf>
    <xf numFmtId="195" fontId="4" fillId="0" borderId="39" xfId="0" applyNumberFormat="1" applyFont="1" applyBorder="1" applyAlignment="1">
      <alignment horizontal="right" vertical="center"/>
    </xf>
    <xf numFmtId="195" fontId="4" fillId="0" borderId="43" xfId="0" applyNumberFormat="1" applyFont="1" applyBorder="1" applyAlignment="1">
      <alignment horizontal="right" vertical="center"/>
    </xf>
    <xf numFmtId="188" fontId="4" fillId="0" borderId="0" xfId="0" applyNumberFormat="1" applyFont="1" applyBorder="1" applyAlignment="1">
      <alignment vertical="center"/>
    </xf>
    <xf numFmtId="188" fontId="5" fillId="0" borderId="1" xfId="0" applyNumberFormat="1" applyFont="1" applyFill="1" applyBorder="1" applyAlignment="1">
      <alignment horizontal="right"/>
    </xf>
    <xf numFmtId="188" fontId="5" fillId="0" borderId="0" xfId="0" applyNumberFormat="1" applyFont="1" applyFill="1" applyBorder="1" applyAlignment="1">
      <alignment horizontal="right"/>
    </xf>
    <xf numFmtId="188" fontId="5" fillId="0" borderId="30" xfId="0" applyNumberFormat="1" applyFont="1" applyFill="1" applyBorder="1" applyAlignment="1">
      <alignment horizontal="right"/>
    </xf>
    <xf numFmtId="188" fontId="4" fillId="0" borderId="11" xfId="0" applyNumberFormat="1" applyFont="1" applyBorder="1" applyAlignment="1">
      <alignment vertical="center"/>
    </xf>
    <xf numFmtId="188" fontId="5" fillId="0" borderId="5" xfId="0" applyNumberFormat="1" applyFont="1" applyFill="1" applyBorder="1" applyAlignment="1">
      <alignment horizontal="right"/>
    </xf>
    <xf numFmtId="188" fontId="5" fillId="0" borderId="11" xfId="0" applyNumberFormat="1" applyFont="1" applyFill="1" applyBorder="1" applyAlignment="1">
      <alignment horizontal="right"/>
    </xf>
    <xf numFmtId="188" fontId="5" fillId="0" borderId="27" xfId="0" applyNumberFormat="1" applyFont="1" applyFill="1" applyBorder="1" applyAlignment="1">
      <alignment horizontal="right"/>
    </xf>
    <xf numFmtId="0" fontId="5" fillId="0" borderId="5" xfId="0" applyFont="1" applyBorder="1" applyAlignment="1">
      <alignment horizontal="right"/>
    </xf>
    <xf numFmtId="0" fontId="5" fillId="0" borderId="27" xfId="0" applyFont="1" applyBorder="1" applyAlignment="1">
      <alignment horizontal="right"/>
    </xf>
    <xf numFmtId="38" fontId="4" fillId="0" borderId="1" xfId="2" applyFont="1" applyBorder="1" applyAlignment="1">
      <alignment horizontal="right" vertical="center" justifyLastLine="1"/>
    </xf>
    <xf numFmtId="38" fontId="4" fillId="0" borderId="30" xfId="2" applyFont="1" applyBorder="1" applyAlignment="1">
      <alignment horizontal="right" vertical="center" justifyLastLine="1"/>
    </xf>
    <xf numFmtId="0" fontId="4" fillId="0" borderId="37" xfId="0" applyFont="1" applyBorder="1" applyAlignment="1">
      <alignment horizontal="center" vertical="center" textRotation="255" wrapText="1"/>
    </xf>
    <xf numFmtId="0" fontId="4" fillId="0" borderId="15" xfId="0" applyFont="1" applyBorder="1" applyAlignment="1">
      <alignment horizontal="center" vertical="center" textRotation="255" wrapText="1"/>
    </xf>
    <xf numFmtId="0" fontId="4" fillId="0" borderId="44" xfId="0" applyFont="1" applyBorder="1" applyAlignment="1">
      <alignment horizontal="center" vertical="center" textRotation="255" wrapText="1"/>
    </xf>
    <xf numFmtId="0" fontId="4" fillId="0" borderId="16" xfId="0" applyFont="1" applyBorder="1" applyAlignment="1">
      <alignment horizontal="center" vertical="distributed"/>
    </xf>
    <xf numFmtId="0" fontId="4" fillId="0" borderId="0" xfId="0" applyFont="1" applyBorder="1" applyAlignment="1">
      <alignment horizontal="center" vertical="distributed"/>
    </xf>
    <xf numFmtId="0" fontId="4" fillId="0" borderId="42" xfId="0" applyFont="1" applyBorder="1" applyAlignment="1">
      <alignment horizontal="center" vertical="distributed"/>
    </xf>
    <xf numFmtId="38" fontId="4" fillId="0" borderId="35" xfId="2" applyFont="1" applyBorder="1" applyAlignment="1">
      <alignment horizontal="center" vertical="center" textRotation="255" wrapText="1"/>
    </xf>
    <xf numFmtId="38" fontId="4" fillId="0" borderId="16" xfId="2" applyFont="1" applyBorder="1" applyAlignment="1">
      <alignment horizontal="center" vertical="center" textRotation="255" wrapText="1"/>
    </xf>
    <xf numFmtId="38" fontId="4" fillId="0" borderId="37" xfId="2" applyFont="1" applyBorder="1" applyAlignment="1">
      <alignment horizontal="center" vertical="center" textRotation="255" wrapText="1"/>
    </xf>
    <xf numFmtId="38" fontId="4" fillId="0" borderId="1" xfId="2" applyFont="1" applyBorder="1" applyAlignment="1">
      <alignment horizontal="center" vertical="center" textRotation="255" wrapText="1"/>
    </xf>
    <xf numFmtId="38" fontId="4" fillId="0" borderId="0" xfId="2" applyFont="1" applyBorder="1" applyAlignment="1">
      <alignment horizontal="center" vertical="center" textRotation="255" wrapText="1"/>
    </xf>
    <xf numFmtId="38" fontId="4" fillId="0" borderId="15" xfId="2" applyFont="1" applyBorder="1" applyAlignment="1">
      <alignment horizontal="center" vertical="center" textRotation="255" wrapText="1"/>
    </xf>
    <xf numFmtId="38" fontId="4" fillId="0" borderId="12" xfId="2" applyFont="1" applyBorder="1" applyAlignment="1">
      <alignment horizontal="center" vertical="center" textRotation="255" wrapText="1"/>
    </xf>
    <xf numFmtId="38" fontId="4" fillId="0" borderId="42" xfId="2" applyFont="1" applyBorder="1" applyAlignment="1">
      <alignment horizontal="center" vertical="center" textRotation="255" wrapText="1"/>
    </xf>
    <xf numFmtId="38" fontId="4" fillId="0" borderId="44" xfId="2" applyFont="1" applyBorder="1" applyAlignment="1">
      <alignment horizontal="center" vertical="center" textRotation="255" wrapText="1"/>
    </xf>
    <xf numFmtId="38" fontId="4" fillId="0" borderId="46" xfId="2" applyFont="1" applyBorder="1" applyAlignment="1">
      <alignment horizontal="center" vertical="center"/>
    </xf>
    <xf numFmtId="38" fontId="4" fillId="0" borderId="25" xfId="2" applyFont="1" applyBorder="1" applyAlignment="1">
      <alignment horizontal="center" vertical="center"/>
    </xf>
    <xf numFmtId="180" fontId="4" fillId="0" borderId="40" xfId="0" applyNumberFormat="1" applyFont="1" applyBorder="1" applyAlignment="1">
      <alignment horizontal="right" vertical="center"/>
    </xf>
    <xf numFmtId="0" fontId="5" fillId="0" borderId="1" xfId="0" applyFont="1" applyBorder="1" applyAlignment="1">
      <alignment horizontal="right"/>
    </xf>
    <xf numFmtId="0" fontId="5" fillId="0" borderId="38" xfId="0" applyFont="1" applyBorder="1" applyAlignment="1">
      <alignment horizontal="right"/>
    </xf>
    <xf numFmtId="0" fontId="5" fillId="0" borderId="39" xfId="0" applyFont="1" applyBorder="1" applyAlignment="1">
      <alignment horizontal="right"/>
    </xf>
    <xf numFmtId="0" fontId="5" fillId="0" borderId="43" xfId="0" applyFont="1" applyBorder="1" applyAlignment="1">
      <alignment horizontal="right"/>
    </xf>
    <xf numFmtId="180" fontId="4" fillId="0" borderId="15" xfId="0" applyNumberFormat="1" applyFont="1" applyBorder="1" applyAlignment="1">
      <alignment horizontal="right" vertical="center"/>
    </xf>
    <xf numFmtId="38" fontId="4" fillId="0" borderId="38" xfId="2" applyFont="1" applyBorder="1" applyAlignment="1">
      <alignment horizontal="right" vertical="center" justifyLastLine="1"/>
    </xf>
    <xf numFmtId="38" fontId="4" fillId="0" borderId="43" xfId="2" applyFont="1" applyBorder="1" applyAlignment="1">
      <alignment horizontal="right" vertical="center" justifyLastLine="1"/>
    </xf>
    <xf numFmtId="38" fontId="4" fillId="0" borderId="48" xfId="2" applyFont="1" applyBorder="1" applyAlignment="1">
      <alignment horizontal="center" vertical="center" justifyLastLine="1"/>
    </xf>
    <xf numFmtId="38" fontId="4" fillId="0" borderId="35" xfId="2" applyFont="1" applyBorder="1" applyAlignment="1">
      <alignment horizontal="center" vertical="center" textRotation="255"/>
    </xf>
    <xf numFmtId="38" fontId="4" fillId="0" borderId="29" xfId="2" applyFont="1" applyBorder="1" applyAlignment="1">
      <alignment horizontal="center" vertical="center" textRotation="255"/>
    </xf>
    <xf numFmtId="180" fontId="4" fillId="0" borderId="5" xfId="0" applyNumberFormat="1" applyFont="1" applyBorder="1" applyAlignment="1">
      <alignment horizontal="right" vertical="center"/>
    </xf>
    <xf numFmtId="180" fontId="4" fillId="0" borderId="11" xfId="0" applyNumberFormat="1" applyFont="1" applyBorder="1" applyAlignment="1">
      <alignment horizontal="right" vertical="center"/>
    </xf>
    <xf numFmtId="180" fontId="4" fillId="0" borderId="27" xfId="0" applyNumberFormat="1" applyFont="1" applyBorder="1" applyAlignment="1">
      <alignment horizontal="right" vertical="center"/>
    </xf>
    <xf numFmtId="180" fontId="4" fillId="0" borderId="5" xfId="0" applyNumberFormat="1" applyFont="1" applyFill="1" applyBorder="1" applyAlignment="1">
      <alignment horizontal="right" vertical="center"/>
    </xf>
    <xf numFmtId="180" fontId="4" fillId="0" borderId="11" xfId="0" applyNumberFormat="1" applyFont="1" applyFill="1" applyBorder="1" applyAlignment="1">
      <alignment horizontal="right" vertical="center"/>
    </xf>
    <xf numFmtId="180" fontId="4" fillId="0" borderId="27" xfId="0" applyNumberFormat="1" applyFont="1" applyFill="1" applyBorder="1" applyAlignment="1">
      <alignment horizontal="right" vertical="center"/>
    </xf>
    <xf numFmtId="38" fontId="4" fillId="0" borderId="53" xfId="2" applyFont="1" applyBorder="1" applyAlignment="1">
      <alignment horizontal="center" vertical="center" justifyLastLine="1"/>
    </xf>
    <xf numFmtId="38" fontId="4" fillId="0" borderId="16" xfId="2" applyFont="1" applyBorder="1" applyAlignment="1">
      <alignment horizontal="center" vertical="center" justifyLastLine="1"/>
    </xf>
    <xf numFmtId="38" fontId="4" fillId="0" borderId="29" xfId="2" applyFont="1" applyBorder="1" applyAlignment="1">
      <alignment horizontal="center" vertical="center" justifyLastLine="1"/>
    </xf>
    <xf numFmtId="38" fontId="4" fillId="0" borderId="50" xfId="2" applyFont="1" applyBorder="1" applyAlignment="1">
      <alignment horizontal="center" vertical="center" justifyLastLine="1"/>
    </xf>
    <xf numFmtId="38" fontId="4" fillId="0" borderId="0" xfId="2" applyFont="1" applyBorder="1" applyAlignment="1">
      <alignment horizontal="center" vertical="center" justifyLastLine="1"/>
    </xf>
    <xf numFmtId="38" fontId="4" fillId="0" borderId="30" xfId="2" applyFont="1" applyBorder="1" applyAlignment="1">
      <alignment horizontal="center" vertical="center" justifyLastLine="1"/>
    </xf>
    <xf numFmtId="38" fontId="4" fillId="0" borderId="54" xfId="2" applyFont="1" applyBorder="1" applyAlignment="1">
      <alignment horizontal="center" vertical="center" justifyLastLine="1"/>
    </xf>
    <xf numFmtId="38" fontId="4" fillId="0" borderId="42" xfId="2" applyFont="1" applyBorder="1" applyAlignment="1">
      <alignment horizontal="center" vertical="center" justifyLastLine="1"/>
    </xf>
    <xf numFmtId="38" fontId="4" fillId="0" borderId="47" xfId="2" applyFont="1" applyBorder="1" applyAlignment="1">
      <alignment horizontal="center" vertical="center" justifyLastLine="1"/>
    </xf>
    <xf numFmtId="38" fontId="4" fillId="0" borderId="45" xfId="2" applyFont="1" applyBorder="1" applyAlignment="1">
      <alignment horizontal="center" vertical="center"/>
    </xf>
    <xf numFmtId="38" fontId="4" fillId="0" borderId="38" xfId="2" applyFont="1" applyBorder="1" applyAlignment="1">
      <alignment horizontal="center" vertical="center" justifyLastLine="1"/>
    </xf>
    <xf numFmtId="38" fontId="4" fillId="0" borderId="43" xfId="2" applyFont="1" applyBorder="1" applyAlignment="1">
      <alignment horizontal="center" vertical="center" justifyLastLine="1"/>
    </xf>
    <xf numFmtId="38" fontId="4" fillId="0" borderId="1" xfId="2" applyFont="1" applyBorder="1" applyAlignment="1">
      <alignment horizontal="center" vertical="center" justifyLastLine="1"/>
    </xf>
    <xf numFmtId="38" fontId="4" fillId="0" borderId="12" xfId="2" applyFont="1" applyBorder="1" applyAlignment="1">
      <alignment horizontal="center" vertical="center" justifyLastLine="1"/>
    </xf>
    <xf numFmtId="38" fontId="4" fillId="0" borderId="46" xfId="2" applyFont="1" applyBorder="1" applyAlignment="1">
      <alignment horizontal="center" vertical="center" justifyLastLine="1"/>
    </xf>
    <xf numFmtId="38" fontId="4" fillId="0" borderId="45" xfId="2" applyFont="1" applyBorder="1" applyAlignment="1">
      <alignment horizontal="center" vertical="center" justifyLastLine="1"/>
    </xf>
    <xf numFmtId="38" fontId="4" fillId="0" borderId="25" xfId="2" applyFont="1" applyBorder="1" applyAlignment="1">
      <alignment horizontal="center" vertical="center" justifyLastLine="1"/>
    </xf>
    <xf numFmtId="188" fontId="4" fillId="0" borderId="39" xfId="0" applyNumberFormat="1" applyFont="1" applyBorder="1" applyAlignment="1">
      <alignment vertical="center"/>
    </xf>
    <xf numFmtId="188" fontId="5" fillId="0" borderId="38" xfId="0" applyNumberFormat="1" applyFont="1" applyFill="1" applyBorder="1" applyAlignment="1">
      <alignment horizontal="right"/>
    </xf>
    <xf numFmtId="188" fontId="5" fillId="0" borderId="39" xfId="0" applyNumberFormat="1" applyFont="1" applyFill="1" applyBorder="1" applyAlignment="1">
      <alignment horizontal="right"/>
    </xf>
    <xf numFmtId="188" fontId="5" fillId="0" borderId="43" xfId="0" applyNumberFormat="1" applyFont="1" applyFill="1" applyBorder="1" applyAlignment="1">
      <alignment horizontal="right"/>
    </xf>
    <xf numFmtId="38" fontId="4" fillId="0" borderId="31" xfId="2" applyFont="1" applyBorder="1" applyAlignment="1">
      <alignment horizontal="center" vertical="center" textRotation="255"/>
    </xf>
    <xf numFmtId="38" fontId="4" fillId="0" borderId="19" xfId="2" applyFont="1" applyBorder="1" applyAlignment="1">
      <alignment horizontal="center" vertical="center" textRotation="255"/>
    </xf>
    <xf numFmtId="38" fontId="4" fillId="0" borderId="49" xfId="2" applyFont="1" applyBorder="1" applyAlignment="1">
      <alignment horizontal="center" vertical="center" textRotation="255"/>
    </xf>
    <xf numFmtId="180" fontId="4" fillId="0" borderId="1" xfId="0" applyNumberFormat="1" applyFont="1" applyFill="1" applyBorder="1" applyAlignment="1">
      <alignment horizontal="right" vertical="center"/>
    </xf>
    <xf numFmtId="180" fontId="4" fillId="0" borderId="0" xfId="0" applyNumberFormat="1" applyFont="1" applyFill="1" applyBorder="1" applyAlignment="1">
      <alignment horizontal="right" vertical="center"/>
    </xf>
    <xf numFmtId="180" fontId="4" fillId="0" borderId="30" xfId="0" applyNumberFormat="1" applyFont="1" applyFill="1" applyBorder="1" applyAlignment="1">
      <alignment horizontal="right" vertical="center"/>
    </xf>
    <xf numFmtId="0" fontId="27" fillId="0" borderId="0" xfId="0" applyFont="1" applyBorder="1" applyAlignment="1">
      <alignment vertical="center"/>
    </xf>
    <xf numFmtId="0" fontId="7" fillId="0" borderId="0" xfId="0" applyFont="1" applyBorder="1" applyAlignment="1">
      <alignment horizontal="right" vertical="top"/>
    </xf>
    <xf numFmtId="0" fontId="27" fillId="0" borderId="0" xfId="0" applyFont="1" applyBorder="1" applyAlignment="1">
      <alignment horizontal="right" vertical="center"/>
    </xf>
    <xf numFmtId="0" fontId="4" fillId="0" borderId="50" xfId="0" applyFont="1" applyBorder="1" applyAlignment="1">
      <alignment horizontal="distributed" vertical="center" justifyLastLine="1"/>
    </xf>
    <xf numFmtId="0" fontId="4" fillId="0" borderId="30" xfId="0" applyFont="1" applyBorder="1" applyAlignment="1">
      <alignment horizontal="distributed" vertical="center" justifyLastLine="1"/>
    </xf>
    <xf numFmtId="0" fontId="4" fillId="0" borderId="11" xfId="0" applyFont="1" applyBorder="1" applyAlignment="1">
      <alignment vertical="center"/>
    </xf>
    <xf numFmtId="0" fontId="4" fillId="0" borderId="27" xfId="0" applyFont="1" applyBorder="1" applyAlignment="1">
      <alignment vertical="center"/>
    </xf>
    <xf numFmtId="0" fontId="5" fillId="0" borderId="29" xfId="0" applyFont="1" applyBorder="1"/>
    <xf numFmtId="0" fontId="5" fillId="0" borderId="12" xfId="0" applyFont="1" applyBorder="1"/>
    <xf numFmtId="0" fontId="5" fillId="0" borderId="47" xfId="0" applyFont="1" applyBorder="1"/>
    <xf numFmtId="0" fontId="4" fillId="0" borderId="90" xfId="0" applyFont="1" applyBorder="1" applyAlignment="1">
      <alignment horizontal="center" vertical="center" wrapText="1" justifyLastLine="1"/>
    </xf>
    <xf numFmtId="0" fontId="4" fillId="0" borderId="23" xfId="0" applyFont="1" applyBorder="1" applyAlignment="1">
      <alignment horizontal="right" vertical="center"/>
    </xf>
    <xf numFmtId="0" fontId="4" fillId="0" borderId="24" xfId="0" applyFont="1" applyBorder="1" applyAlignment="1">
      <alignment horizontal="center" vertical="center" textRotation="255"/>
    </xf>
    <xf numFmtId="0" fontId="5" fillId="0" borderId="53" xfId="0" applyFont="1" applyBorder="1" applyAlignment="1">
      <alignment horizontal="right" vertical="top" wrapText="1"/>
    </xf>
    <xf numFmtId="0" fontId="5" fillId="0" borderId="16" xfId="0" applyFont="1" applyBorder="1" applyAlignment="1">
      <alignment horizontal="right" vertical="top"/>
    </xf>
    <xf numFmtId="0" fontId="5" fillId="0" borderId="29" xfId="0" applyFont="1" applyBorder="1" applyAlignment="1">
      <alignment horizontal="right" vertical="top"/>
    </xf>
    <xf numFmtId="0" fontId="5" fillId="0" borderId="50" xfId="0" applyFont="1" applyBorder="1" applyAlignment="1">
      <alignment horizontal="right" vertical="top"/>
    </xf>
    <xf numFmtId="0" fontId="5" fillId="0" borderId="0" xfId="0" applyFont="1" applyBorder="1" applyAlignment="1">
      <alignment horizontal="right" vertical="top"/>
    </xf>
    <xf numFmtId="0" fontId="5" fillId="0" borderId="30" xfId="0" applyFont="1" applyBorder="1" applyAlignment="1">
      <alignment horizontal="right" vertical="top"/>
    </xf>
    <xf numFmtId="0" fontId="4" fillId="0" borderId="35" xfId="0" applyFont="1" applyBorder="1" applyAlignment="1">
      <alignment vertical="center" textRotation="255"/>
    </xf>
    <xf numFmtId="0" fontId="4" fillId="0" borderId="29" xfId="0" applyFont="1" applyBorder="1" applyAlignment="1">
      <alignment vertical="center" textRotation="255"/>
    </xf>
    <xf numFmtId="0" fontId="4" fillId="0" borderId="1" xfId="0" applyFont="1" applyBorder="1" applyAlignment="1">
      <alignment vertical="center" textRotation="255"/>
    </xf>
    <xf numFmtId="0" fontId="4" fillId="0" borderId="12" xfId="0" applyFont="1" applyBorder="1" applyAlignment="1">
      <alignment vertical="center" textRotation="255"/>
    </xf>
    <xf numFmtId="0" fontId="4" fillId="0" borderId="47" xfId="0" applyFont="1" applyBorder="1" applyAlignment="1">
      <alignment vertical="center" textRotation="255"/>
    </xf>
    <xf numFmtId="0" fontId="4" fillId="0" borderId="54" xfId="0" applyFont="1" applyBorder="1" applyAlignment="1">
      <alignment horizontal="center"/>
    </xf>
    <xf numFmtId="0" fontId="4" fillId="0" borderId="42" xfId="0" applyFont="1" applyBorder="1" applyAlignment="1">
      <alignment horizontal="center"/>
    </xf>
    <xf numFmtId="0" fontId="8" fillId="0" borderId="23" xfId="0" applyFont="1" applyBorder="1" applyAlignment="1">
      <alignment horizontal="center" vertical="center" textRotation="255"/>
    </xf>
    <xf numFmtId="0" fontId="4" fillId="0" borderId="24" xfId="0" applyFont="1" applyBorder="1" applyAlignment="1">
      <alignment horizontal="right" vertical="center"/>
    </xf>
    <xf numFmtId="0" fontId="4" fillId="0" borderId="46" xfId="0" applyFont="1" applyBorder="1" applyAlignment="1">
      <alignment horizontal="right" vertical="center"/>
    </xf>
    <xf numFmtId="0" fontId="4" fillId="0" borderId="23" xfId="0" applyFont="1" applyBorder="1" applyAlignment="1">
      <alignment horizontal="right"/>
    </xf>
    <xf numFmtId="0" fontId="4" fillId="0" borderId="24" xfId="0" applyFont="1" applyBorder="1" applyAlignment="1">
      <alignment horizontal="right"/>
    </xf>
    <xf numFmtId="0" fontId="4" fillId="0" borderId="23" xfId="0" applyFont="1" applyBorder="1" applyAlignment="1">
      <alignment horizontal="center" vertical="center" wrapText="1" justifyLastLine="1"/>
    </xf>
    <xf numFmtId="187" fontId="4" fillId="0" borderId="39" xfId="0" applyNumberFormat="1" applyFont="1" applyBorder="1" applyAlignment="1">
      <alignment horizontal="right" vertical="center"/>
    </xf>
    <xf numFmtId="187" fontId="4" fillId="0" borderId="43" xfId="0" applyNumberFormat="1" applyFont="1" applyBorder="1" applyAlignment="1">
      <alignment horizontal="right" vertical="center"/>
    </xf>
    <xf numFmtId="187" fontId="4" fillId="0" borderId="38" xfId="0" applyNumberFormat="1" applyFont="1" applyBorder="1" applyAlignment="1">
      <alignment horizontal="right" vertical="center"/>
    </xf>
    <xf numFmtId="187" fontId="4" fillId="0" borderId="0" xfId="0" applyNumberFormat="1" applyFont="1" applyBorder="1" applyAlignment="1">
      <alignment horizontal="right" vertical="center"/>
    </xf>
    <xf numFmtId="187" fontId="4" fillId="0" borderId="30" xfId="0" applyNumberFormat="1" applyFont="1" applyBorder="1" applyAlignment="1">
      <alignment horizontal="right" vertical="center"/>
    </xf>
    <xf numFmtId="187" fontId="4" fillId="0" borderId="1" xfId="0" applyNumberFormat="1" applyFont="1" applyBorder="1" applyAlignment="1">
      <alignment horizontal="right" vertical="center"/>
    </xf>
    <xf numFmtId="187" fontId="4" fillId="0" borderId="15" xfId="0" applyNumberFormat="1" applyFont="1" applyBorder="1" applyAlignment="1">
      <alignment horizontal="right" vertical="center"/>
    </xf>
    <xf numFmtId="0" fontId="4" fillId="0" borderId="58" xfId="0" applyFont="1" applyBorder="1" applyAlignment="1">
      <alignment horizontal="right" vertical="center"/>
    </xf>
    <xf numFmtId="0" fontId="4" fillId="0" borderId="59" xfId="0" applyFont="1" applyBorder="1" applyAlignment="1">
      <alignment horizontal="right" vertical="center"/>
    </xf>
    <xf numFmtId="0" fontId="4" fillId="0" borderId="60" xfId="0" applyFont="1" applyBorder="1" applyAlignment="1">
      <alignment horizontal="right" vertical="center"/>
    </xf>
    <xf numFmtId="0" fontId="4" fillId="0" borderId="86" xfId="0" applyFont="1" applyBorder="1" applyAlignment="1">
      <alignment horizontal="right" vertical="center"/>
    </xf>
    <xf numFmtId="0" fontId="8" fillId="0" borderId="16" xfId="0" applyFont="1" applyBorder="1" applyAlignment="1">
      <alignment horizontal="center" vertical="center" wrapText="1"/>
    </xf>
    <xf numFmtId="0" fontId="8" fillId="0" borderId="42" xfId="0" applyFont="1" applyBorder="1" applyAlignment="1">
      <alignment horizontal="center" vertical="center" wrapText="1"/>
    </xf>
    <xf numFmtId="0" fontId="4" fillId="0" borderId="75" xfId="0" applyFont="1" applyBorder="1" applyAlignment="1">
      <alignment horizontal="center" vertical="center" wrapText="1" justifyLastLine="1"/>
    </xf>
    <xf numFmtId="0" fontId="4" fillId="0" borderId="58" xfId="0" applyFont="1" applyBorder="1" applyAlignment="1">
      <alignment horizontal="center" vertical="center" wrapText="1" justifyLastLine="1"/>
    </xf>
    <xf numFmtId="187" fontId="4" fillId="0" borderId="11" xfId="0" applyNumberFormat="1" applyFont="1" applyBorder="1" applyAlignment="1">
      <alignment horizontal="right" vertical="center"/>
    </xf>
    <xf numFmtId="187" fontId="4" fillId="0" borderId="27" xfId="0" applyNumberFormat="1" applyFont="1" applyBorder="1" applyAlignment="1">
      <alignment horizontal="right" vertical="center"/>
    </xf>
    <xf numFmtId="187" fontId="4" fillId="0" borderId="5" xfId="0" applyNumberFormat="1" applyFont="1" applyBorder="1" applyAlignment="1">
      <alignment horizontal="right" vertical="center"/>
    </xf>
    <xf numFmtId="0" fontId="4" fillId="0" borderId="34" xfId="0" applyFont="1" applyBorder="1" applyAlignment="1">
      <alignment horizontal="center" vertical="center" shrinkToFit="1"/>
    </xf>
    <xf numFmtId="0" fontId="4" fillId="0" borderId="38" xfId="0" applyFont="1" applyBorder="1" applyAlignment="1">
      <alignment vertical="center"/>
    </xf>
    <xf numFmtId="0" fontId="4" fillId="0" borderId="39" xfId="0" applyFont="1" applyBorder="1" applyAlignment="1">
      <alignment vertical="center"/>
    </xf>
    <xf numFmtId="0" fontId="4" fillId="0" borderId="43" xfId="0" applyFont="1" applyBorder="1" applyAlignment="1">
      <alignment vertical="center"/>
    </xf>
    <xf numFmtId="187" fontId="4" fillId="0" borderId="28" xfId="0" applyNumberFormat="1" applyFont="1" applyBorder="1" applyAlignment="1">
      <alignment horizontal="right" vertical="center"/>
    </xf>
    <xf numFmtId="0" fontId="4" fillId="0" borderId="68" xfId="0" applyFont="1" applyBorder="1" applyAlignment="1">
      <alignment horizontal="center" vertical="center" shrinkToFit="1"/>
    </xf>
    <xf numFmtId="0" fontId="4" fillId="0" borderId="16" xfId="0" applyFont="1" applyBorder="1" applyAlignment="1">
      <alignment horizontal="right" vertical="center"/>
    </xf>
    <xf numFmtId="0" fontId="5" fillId="0" borderId="15" xfId="0" applyFont="1" applyBorder="1" applyAlignment="1">
      <alignment vertical="center"/>
    </xf>
    <xf numFmtId="0" fontId="5" fillId="0" borderId="38" xfId="0" applyFont="1" applyBorder="1" applyAlignment="1">
      <alignment vertical="center"/>
    </xf>
    <xf numFmtId="0" fontId="5" fillId="0" borderId="39" xfId="0" applyFont="1" applyBorder="1" applyAlignment="1">
      <alignment vertical="center"/>
    </xf>
    <xf numFmtId="0" fontId="5" fillId="0" borderId="43" xfId="0" applyFont="1" applyBorder="1" applyAlignment="1">
      <alignment vertical="center"/>
    </xf>
    <xf numFmtId="0" fontId="5" fillId="0" borderId="5" xfId="0" applyFont="1" applyBorder="1" applyAlignment="1">
      <alignment vertical="center"/>
    </xf>
    <xf numFmtId="0" fontId="5" fillId="0" borderId="11" xfId="0" applyFont="1" applyBorder="1" applyAlignment="1">
      <alignment vertical="center"/>
    </xf>
    <xf numFmtId="0" fontId="5" fillId="0" borderId="28" xfId="0" applyFont="1" applyBorder="1" applyAlignment="1">
      <alignment vertical="center"/>
    </xf>
    <xf numFmtId="0" fontId="5" fillId="0" borderId="27" xfId="0" applyFont="1" applyBorder="1" applyAlignment="1">
      <alignment vertical="center"/>
    </xf>
    <xf numFmtId="0" fontId="5" fillId="0" borderId="11" xfId="0" applyFont="1" applyBorder="1" applyAlignment="1">
      <alignment horizontal="right"/>
    </xf>
    <xf numFmtId="0" fontId="5" fillId="0" borderId="46" xfId="0" applyFont="1" applyFill="1" applyBorder="1" applyAlignment="1">
      <alignment horizontal="center" vertical="center" wrapText="1"/>
    </xf>
    <xf numFmtId="0" fontId="5" fillId="0" borderId="45" xfId="0" applyFont="1" applyFill="1" applyBorder="1" applyAlignment="1">
      <alignment horizontal="center" vertical="center"/>
    </xf>
    <xf numFmtId="0" fontId="5" fillId="0" borderId="25" xfId="0" applyFont="1" applyFill="1" applyBorder="1" applyAlignment="1">
      <alignment horizontal="center" vertical="center"/>
    </xf>
    <xf numFmtId="0" fontId="4" fillId="0" borderId="45"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70" xfId="0" applyFont="1" applyBorder="1" applyAlignment="1">
      <alignment horizontal="center" vertical="center" wrapText="1"/>
    </xf>
    <xf numFmtId="0" fontId="5" fillId="0" borderId="35" xfId="0" applyFont="1" applyBorder="1" applyAlignment="1">
      <alignment horizontal="center" vertical="center" textRotation="255"/>
    </xf>
    <xf numFmtId="0" fontId="5" fillId="0" borderId="29"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30" xfId="0" applyFont="1" applyBorder="1" applyAlignment="1">
      <alignment horizontal="center" vertical="center" textRotation="255"/>
    </xf>
    <xf numFmtId="0" fontId="5" fillId="0" borderId="12" xfId="0" applyFont="1" applyBorder="1" applyAlignment="1">
      <alignment horizontal="center" vertical="center" textRotation="255"/>
    </xf>
    <xf numFmtId="0" fontId="5" fillId="0" borderId="47" xfId="0" applyFont="1" applyBorder="1" applyAlignment="1">
      <alignment horizontal="center" vertical="center" textRotation="255"/>
    </xf>
    <xf numFmtId="38" fontId="4" fillId="0" borderId="34" xfId="2" applyFont="1" applyBorder="1" applyAlignment="1">
      <alignment horizontal="center" vertical="center"/>
    </xf>
    <xf numFmtId="180" fontId="4" fillId="0" borderId="28" xfId="0" applyNumberFormat="1" applyFont="1" applyBorder="1" applyAlignment="1">
      <alignment horizontal="right" vertical="center"/>
    </xf>
    <xf numFmtId="38" fontId="4" fillId="0" borderId="40" xfId="2" applyFont="1" applyBorder="1" applyAlignment="1">
      <alignment horizontal="center" vertical="center" textRotation="255"/>
    </xf>
    <xf numFmtId="38" fontId="4" fillId="0" borderId="15" xfId="2" applyFont="1" applyBorder="1" applyAlignment="1">
      <alignment horizontal="center" vertical="center" textRotation="255"/>
    </xf>
    <xf numFmtId="38" fontId="4" fillId="0" borderId="44" xfId="2" applyFont="1" applyBorder="1" applyAlignment="1">
      <alignment horizontal="center" vertical="center" textRotation="255"/>
    </xf>
    <xf numFmtId="0" fontId="10" fillId="0" borderId="35" xfId="0" applyFont="1" applyFill="1" applyBorder="1" applyAlignment="1">
      <alignment horizontal="right" vertical="center" textRotation="255" wrapText="1"/>
    </xf>
    <xf numFmtId="0" fontId="8" fillId="0" borderId="29" xfId="0" applyFont="1" applyFill="1" applyBorder="1" applyAlignment="1">
      <alignment horizontal="right" vertical="center" textRotation="255" wrapText="1"/>
    </xf>
    <xf numFmtId="0" fontId="8" fillId="0" borderId="1" xfId="0" applyFont="1" applyFill="1" applyBorder="1" applyAlignment="1">
      <alignment horizontal="right" vertical="center" textRotation="255" wrapText="1"/>
    </xf>
    <xf numFmtId="0" fontId="8" fillId="0" borderId="30" xfId="0" applyFont="1" applyFill="1" applyBorder="1" applyAlignment="1">
      <alignment horizontal="right" vertical="center" textRotation="255" wrapText="1"/>
    </xf>
    <xf numFmtId="0" fontId="8" fillId="0" borderId="12" xfId="0" applyFont="1" applyFill="1" applyBorder="1" applyAlignment="1">
      <alignment horizontal="right" vertical="center" textRotation="255" wrapText="1"/>
    </xf>
    <xf numFmtId="0" fontId="8" fillId="0" borderId="47" xfId="0" applyFont="1" applyFill="1" applyBorder="1" applyAlignment="1">
      <alignment horizontal="right" vertical="center" textRotation="255" wrapText="1"/>
    </xf>
    <xf numFmtId="0" fontId="7" fillId="0" borderId="35" xfId="0" applyFont="1" applyBorder="1" applyAlignment="1">
      <alignment horizontal="center" vertical="center" textRotation="255" shrinkToFit="1"/>
    </xf>
    <xf numFmtId="0" fontId="7" fillId="0" borderId="29" xfId="0" applyFont="1" applyBorder="1" applyAlignment="1">
      <alignment horizontal="center" vertical="center" textRotation="255" shrinkToFit="1"/>
    </xf>
    <xf numFmtId="0" fontId="7" fillId="0" borderId="1" xfId="0" applyFont="1" applyBorder="1" applyAlignment="1">
      <alignment horizontal="center" vertical="center" textRotation="255" shrinkToFit="1"/>
    </xf>
    <xf numFmtId="0" fontId="7" fillId="0" borderId="30" xfId="0" applyFont="1" applyBorder="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47" xfId="0" applyFont="1" applyBorder="1" applyAlignment="1">
      <alignment horizontal="center" vertical="center" textRotation="255" shrinkToFit="1"/>
    </xf>
    <xf numFmtId="181" fontId="4" fillId="0" borderId="17" xfId="0" applyNumberFormat="1" applyFont="1" applyBorder="1" applyAlignment="1">
      <alignment horizontal="distributed" vertical="center" justifyLastLine="1"/>
    </xf>
    <xf numFmtId="181" fontId="4" fillId="0" borderId="18" xfId="0" applyNumberFormat="1" applyFont="1" applyBorder="1" applyAlignment="1">
      <alignment horizontal="distributed" vertical="center" justifyLastLine="1"/>
    </xf>
    <xf numFmtId="181" fontId="4" fillId="0" borderId="23" xfId="0" applyNumberFormat="1" applyFont="1" applyBorder="1" applyAlignment="1">
      <alignment horizontal="distributed" vertical="center" justifyLastLine="1"/>
    </xf>
    <xf numFmtId="181" fontId="4" fillId="0" borderId="24" xfId="0" applyNumberFormat="1" applyFont="1" applyBorder="1" applyAlignment="1">
      <alignment horizontal="distributed" vertical="center" justifyLastLine="1"/>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5" xfId="0" applyFont="1" applyBorder="1" applyAlignment="1">
      <alignment horizontal="distributed" vertical="center" textRotation="255"/>
    </xf>
    <xf numFmtId="0" fontId="4" fillId="0" borderId="56" xfId="0" applyFont="1" applyBorder="1" applyAlignment="1">
      <alignment horizontal="distributed" vertical="center" textRotation="255"/>
    </xf>
    <xf numFmtId="0" fontId="4" fillId="0" borderId="62" xfId="0" applyFont="1" applyBorder="1" applyAlignment="1">
      <alignment horizontal="distributed" vertical="center" textRotation="255"/>
    </xf>
    <xf numFmtId="0" fontId="4" fillId="0" borderId="90" xfId="0" applyFont="1" applyBorder="1" applyAlignment="1">
      <alignment horizontal="distributed" vertical="center" textRotation="255"/>
    </xf>
    <xf numFmtId="0" fontId="4" fillId="0" borderId="75" xfId="0" applyFont="1" applyBorder="1" applyAlignment="1">
      <alignment horizontal="distributed" vertical="center" textRotation="255"/>
    </xf>
    <xf numFmtId="0" fontId="4" fillId="0" borderId="53" xfId="0" applyFont="1" applyBorder="1" applyAlignment="1">
      <alignment horizontal="distributed" vertical="center" justifyLastLine="1"/>
    </xf>
    <xf numFmtId="0" fontId="4" fillId="0" borderId="54" xfId="0" applyFont="1" applyBorder="1" applyAlignment="1">
      <alignment horizontal="distributed" vertical="center" justifyLastLine="1"/>
    </xf>
    <xf numFmtId="0" fontId="4" fillId="0" borderId="66" xfId="0" applyFont="1" applyBorder="1" applyAlignment="1">
      <alignment horizontal="distributed" vertical="center" justifyLastLine="1"/>
    </xf>
    <xf numFmtId="0" fontId="4" fillId="0" borderId="90" xfId="0" applyFont="1" applyBorder="1" applyAlignment="1">
      <alignment horizontal="distributed" vertical="center" justifyLastLine="1"/>
    </xf>
    <xf numFmtId="0" fontId="4" fillId="0" borderId="67" xfId="0" applyFont="1" applyBorder="1" applyAlignment="1">
      <alignment horizontal="distributed" vertical="center" justifyLastLine="1"/>
    </xf>
    <xf numFmtId="0" fontId="4" fillId="0" borderId="36" xfId="0" applyFont="1" applyBorder="1" applyAlignment="1">
      <alignment horizontal="distributed" vertical="center"/>
    </xf>
    <xf numFmtId="0" fontId="4" fillId="0" borderId="49" xfId="0" applyFont="1" applyBorder="1" applyAlignment="1">
      <alignment horizontal="distributed" vertical="center"/>
    </xf>
    <xf numFmtId="193" fontId="4" fillId="0" borderId="54" xfId="0" applyNumberFormat="1" applyFont="1" applyBorder="1" applyAlignment="1">
      <alignment horizontal="right" vertical="center"/>
    </xf>
    <xf numFmtId="193" fontId="4" fillId="0" borderId="47" xfId="0" applyNumberFormat="1" applyFont="1" applyBorder="1" applyAlignment="1">
      <alignment horizontal="right" vertical="center"/>
    </xf>
    <xf numFmtId="193" fontId="4" fillId="0" borderId="26" xfId="0" applyNumberFormat="1" applyFont="1" applyBorder="1" applyAlignment="1">
      <alignment horizontal="right" vertical="center"/>
    </xf>
    <xf numFmtId="193" fontId="4" fillId="0" borderId="27" xfId="0" applyNumberFormat="1" applyFont="1" applyBorder="1" applyAlignment="1">
      <alignment horizontal="right" vertical="center"/>
    </xf>
    <xf numFmtId="193" fontId="4" fillId="0" borderId="67" xfId="0" applyNumberFormat="1" applyFont="1" applyBorder="1" applyAlignment="1">
      <alignment horizontal="right" vertical="center"/>
    </xf>
    <xf numFmtId="193" fontId="4" fillId="0" borderId="43" xfId="0" applyNumberFormat="1" applyFont="1" applyBorder="1" applyAlignment="1">
      <alignment horizontal="right" vertical="center"/>
    </xf>
    <xf numFmtId="193" fontId="4" fillId="0" borderId="50" xfId="0" applyNumberFormat="1" applyFont="1" applyBorder="1" applyAlignment="1">
      <alignment horizontal="right" vertical="center"/>
    </xf>
    <xf numFmtId="193" fontId="4" fillId="0" borderId="30" xfId="0" applyNumberFormat="1" applyFont="1" applyBorder="1" applyAlignment="1">
      <alignment horizontal="right" vertical="center"/>
    </xf>
    <xf numFmtId="0" fontId="4" fillId="0" borderId="50" xfId="0" applyFont="1" applyBorder="1" applyAlignment="1">
      <alignment horizontal="distributed" vertical="center" wrapText="1" justifyLastLine="1"/>
    </xf>
    <xf numFmtId="0" fontId="4" fillId="0" borderId="0" xfId="0" applyFont="1" applyBorder="1" applyAlignment="1">
      <alignment horizontal="distributed" vertical="center" wrapText="1" justifyLastLine="1"/>
    </xf>
    <xf numFmtId="0" fontId="4" fillId="0" borderId="30" xfId="0" applyFont="1" applyBorder="1" applyAlignment="1">
      <alignment horizontal="distributed" vertical="center" wrapText="1" justifyLastLine="1"/>
    </xf>
    <xf numFmtId="0" fontId="4" fillId="0" borderId="26" xfId="0" applyFont="1" applyBorder="1" applyAlignment="1">
      <alignment horizontal="distributed" vertical="center" justifyLastLine="1"/>
    </xf>
    <xf numFmtId="0" fontId="4" fillId="0" borderId="27" xfId="0" applyFont="1" applyBorder="1" applyAlignment="1">
      <alignment horizontal="distributed" vertical="center" justifyLastLine="1"/>
    </xf>
    <xf numFmtId="0" fontId="5" fillId="0" borderId="0" xfId="0" applyFont="1" applyBorder="1" applyAlignment="1">
      <alignment horizontal="distributed" justifyLastLine="1"/>
    </xf>
    <xf numFmtId="0" fontId="5" fillId="0" borderId="50" xfId="0" applyFont="1" applyBorder="1" applyAlignment="1"/>
    <xf numFmtId="0" fontId="5" fillId="0" borderId="30" xfId="0" applyFont="1" applyBorder="1" applyAlignment="1"/>
    <xf numFmtId="0" fontId="4" fillId="0" borderId="31" xfId="0" applyFont="1" applyBorder="1" applyAlignment="1">
      <alignment horizontal="center" vertical="center" wrapText="1" justifyLastLine="1"/>
    </xf>
    <xf numFmtId="0" fontId="4" fillId="0" borderId="49" xfId="0" applyFont="1" applyBorder="1" applyAlignment="1">
      <alignment horizontal="center" vertical="center" wrapText="1" justifyLastLine="1"/>
    </xf>
    <xf numFmtId="0" fontId="4" fillId="0" borderId="32" xfId="0" applyFont="1" applyBorder="1" applyAlignment="1">
      <alignment horizontal="distributed" vertical="center" wrapText="1" justifyLastLine="1"/>
    </xf>
    <xf numFmtId="0" fontId="26" fillId="0" borderId="0" xfId="0" applyFont="1" applyAlignment="1">
      <alignment horizontal="center" vertical="top"/>
    </xf>
    <xf numFmtId="0" fontId="4" fillId="0" borderId="38" xfId="0" applyFont="1" applyBorder="1" applyAlignment="1">
      <alignment horizontal="distributed" vertical="center" wrapText="1" justifyLastLine="1"/>
    </xf>
    <xf numFmtId="0" fontId="4" fillId="0" borderId="11" xfId="0" applyFont="1" applyBorder="1" applyAlignment="1">
      <alignment horizontal="distributed" vertical="center" justifyLastLine="1"/>
    </xf>
    <xf numFmtId="0" fontId="4" fillId="0" borderId="18" xfId="0" applyFont="1" applyBorder="1" applyAlignment="1">
      <alignment horizontal="distributed" vertical="center" wrapText="1" justifyLastLine="1"/>
    </xf>
    <xf numFmtId="0" fontId="4" fillId="0" borderId="31" xfId="0" applyFont="1" applyBorder="1" applyAlignment="1">
      <alignment horizontal="distributed" vertical="center" textRotation="255"/>
    </xf>
    <xf numFmtId="0" fontId="4" fillId="0" borderId="19" xfId="0" applyFont="1" applyBorder="1" applyAlignment="1">
      <alignment horizontal="distributed" vertical="center" textRotation="255"/>
    </xf>
    <xf numFmtId="0" fontId="4" fillId="0" borderId="49" xfId="0" applyFont="1" applyBorder="1" applyAlignment="1">
      <alignment horizontal="distributed" vertical="center" textRotation="255"/>
    </xf>
    <xf numFmtId="0" fontId="4" fillId="0" borderId="31" xfId="0" applyFont="1" applyFill="1" applyBorder="1" applyAlignment="1">
      <alignment horizontal="distributed" vertical="center" textRotation="255"/>
    </xf>
    <xf numFmtId="0" fontId="4" fillId="0" borderId="19" xfId="0" applyFont="1" applyFill="1" applyBorder="1" applyAlignment="1">
      <alignment horizontal="distributed" vertical="center" textRotation="255"/>
    </xf>
    <xf numFmtId="0" fontId="4" fillId="0" borderId="49" xfId="0" applyFont="1" applyFill="1" applyBorder="1" applyAlignment="1">
      <alignment horizontal="distributed" vertical="center" textRotation="255"/>
    </xf>
    <xf numFmtId="0" fontId="4" fillId="0" borderId="75" xfId="0" applyFont="1" applyBorder="1" applyAlignment="1">
      <alignment horizontal="distributed" vertical="center" justifyLastLine="1"/>
    </xf>
    <xf numFmtId="0" fontId="4" fillId="0" borderId="58" xfId="0" applyFont="1" applyBorder="1" applyAlignment="1">
      <alignment horizontal="distributed" vertical="center" justifyLastLine="1"/>
    </xf>
    <xf numFmtId="0" fontId="4" fillId="0" borderId="46" xfId="0" applyFont="1" applyBorder="1" applyAlignment="1">
      <alignment horizontal="center" vertical="center" textRotation="255"/>
    </xf>
    <xf numFmtId="0" fontId="4" fillId="0" borderId="45" xfId="0" applyFont="1" applyBorder="1" applyAlignment="1">
      <alignment horizontal="center" vertical="center" textRotation="255"/>
    </xf>
    <xf numFmtId="0" fontId="4" fillId="0" borderId="25" xfId="0" applyFont="1" applyBorder="1" applyAlignment="1">
      <alignment horizontal="center" vertical="center" textRotation="255"/>
    </xf>
    <xf numFmtId="0" fontId="4" fillId="0" borderId="55" xfId="0" applyFont="1" applyBorder="1" applyAlignment="1">
      <alignment horizontal="center" vertical="center" textRotation="255"/>
    </xf>
    <xf numFmtId="0" fontId="4" fillId="0" borderId="56" xfId="0" applyFont="1" applyBorder="1" applyAlignment="1">
      <alignment horizontal="center" vertical="center" textRotation="255"/>
    </xf>
    <xf numFmtId="0" fontId="4" fillId="0" borderId="62" xfId="0" applyFont="1" applyBorder="1" applyAlignment="1">
      <alignment horizontal="center" vertical="center" textRotation="255"/>
    </xf>
    <xf numFmtId="0" fontId="4" fillId="0" borderId="36" xfId="0" applyFont="1" applyBorder="1" applyAlignment="1">
      <alignment vertical="center" shrinkToFit="1"/>
    </xf>
    <xf numFmtId="0" fontId="4" fillId="0" borderId="49" xfId="0" applyFont="1" applyBorder="1" applyAlignment="1">
      <alignment vertical="center" shrinkToFit="1"/>
    </xf>
    <xf numFmtId="0" fontId="4" fillId="0" borderId="0" xfId="0" applyFont="1" applyBorder="1" applyAlignment="1">
      <alignment horizontal="left" vertical="center"/>
    </xf>
    <xf numFmtId="0" fontId="4" fillId="0" borderId="39" xfId="0" applyFont="1" applyBorder="1" applyAlignment="1">
      <alignment horizontal="left" vertical="center"/>
    </xf>
    <xf numFmtId="0" fontId="4" fillId="0" borderId="1" xfId="0" applyFont="1" applyBorder="1" applyAlignment="1">
      <alignment horizontal="left" vertical="center"/>
    </xf>
    <xf numFmtId="0" fontId="0" fillId="0" borderId="15" xfId="0" applyFont="1" applyBorder="1"/>
    <xf numFmtId="0" fontId="4" fillId="0" borderId="67" xfId="0" applyFont="1" applyBorder="1" applyAlignment="1">
      <alignment horizontal="center" vertical="center" justifyLastLine="1"/>
    </xf>
    <xf numFmtId="0" fontId="4" fillId="0" borderId="5" xfId="0" applyFont="1" applyBorder="1" applyAlignment="1">
      <alignment horizontal="left" vertical="center"/>
    </xf>
    <xf numFmtId="0" fontId="4" fillId="0" borderId="11" xfId="0" applyFont="1" applyBorder="1" applyAlignment="1">
      <alignment horizontal="left" vertical="center"/>
    </xf>
    <xf numFmtId="0" fontId="4" fillId="0" borderId="28" xfId="0" applyFont="1" applyBorder="1" applyAlignment="1">
      <alignment horizontal="left" vertical="center"/>
    </xf>
    <xf numFmtId="0" fontId="4" fillId="0" borderId="38" xfId="0" applyFont="1" applyBorder="1" applyAlignment="1">
      <alignment horizontal="left" vertical="center"/>
    </xf>
    <xf numFmtId="0" fontId="4" fillId="0" borderId="40" xfId="0" applyFont="1" applyBorder="1" applyAlignment="1">
      <alignment horizontal="left" vertical="center"/>
    </xf>
    <xf numFmtId="0" fontId="4" fillId="0" borderId="0" xfId="0" applyFont="1"/>
    <xf numFmtId="0" fontId="4" fillId="0" borderId="5" xfId="0" applyFont="1" applyBorder="1" applyAlignment="1">
      <alignment horizontal="right"/>
    </xf>
    <xf numFmtId="0" fontId="4" fillId="0" borderId="50" xfId="0" applyFont="1" applyBorder="1" applyAlignment="1">
      <alignment horizontal="right" vertical="center" justifyLastLine="1"/>
    </xf>
    <xf numFmtId="0" fontId="4" fillId="0" borderId="0" xfId="0" applyFont="1" applyBorder="1" applyAlignment="1">
      <alignment horizontal="right" vertical="center" justifyLastLine="1"/>
    </xf>
    <xf numFmtId="0" fontId="4" fillId="0" borderId="67" xfId="0" applyFont="1" applyBorder="1" applyAlignment="1">
      <alignment horizontal="right" vertical="center" justifyLastLine="1"/>
    </xf>
    <xf numFmtId="0" fontId="4" fillId="0" borderId="43" xfId="0" applyFont="1" applyBorder="1" applyAlignment="1">
      <alignment horizontal="right" vertical="center" justifyLastLine="1"/>
    </xf>
    <xf numFmtId="0" fontId="4" fillId="0" borderId="26" xfId="0" applyFont="1" applyFill="1" applyBorder="1" applyAlignment="1">
      <alignment horizontal="right" vertical="center" justifyLastLine="1"/>
    </xf>
    <xf numFmtId="38" fontId="4" fillId="0" borderId="5" xfId="0" applyNumberFormat="1" applyFont="1" applyBorder="1" applyAlignment="1">
      <alignment horizontal="right" vertical="center" justifyLastLine="1"/>
    </xf>
    <xf numFmtId="38" fontId="4" fillId="0" borderId="27" xfId="0" applyNumberFormat="1" applyFont="1" applyBorder="1" applyAlignment="1">
      <alignment horizontal="right" vertical="center" justifyLastLine="1"/>
    </xf>
    <xf numFmtId="0" fontId="4" fillId="0" borderId="91" xfId="0" applyFont="1" applyBorder="1" applyAlignment="1">
      <alignment horizontal="center" vertical="center" shrinkToFit="1"/>
    </xf>
    <xf numFmtId="0" fontId="4" fillId="0" borderId="86" xfId="0" applyFont="1" applyBorder="1" applyAlignment="1">
      <alignment horizontal="center" vertical="center" shrinkToFit="1"/>
    </xf>
    <xf numFmtId="0" fontId="4" fillId="0" borderId="91" xfId="0" applyFont="1" applyBorder="1" applyAlignment="1">
      <alignment horizontal="center" vertical="center"/>
    </xf>
    <xf numFmtId="0" fontId="4" fillId="0" borderId="86" xfId="0" applyFont="1" applyBorder="1" applyAlignment="1">
      <alignment horizontal="center" vertical="center"/>
    </xf>
    <xf numFmtId="0" fontId="4" fillId="0" borderId="111" xfId="0" applyFont="1" applyBorder="1" applyAlignment="1">
      <alignment horizontal="distributed" vertical="center" justifyLastLine="1"/>
    </xf>
    <xf numFmtId="0" fontId="4" fillId="0" borderId="89" xfId="0" applyFont="1" applyBorder="1" applyAlignment="1">
      <alignment horizontal="center"/>
    </xf>
    <xf numFmtId="0" fontId="4" fillId="0" borderId="89" xfId="0" applyFont="1" applyBorder="1" applyAlignment="1">
      <alignment horizontal="center" vertical="center"/>
    </xf>
    <xf numFmtId="0" fontId="0" fillId="0" borderId="26" xfId="0" applyFont="1" applyBorder="1" applyAlignment="1">
      <alignment horizontal="center"/>
    </xf>
    <xf numFmtId="0" fontId="0" fillId="0" borderId="27" xfId="0" applyFont="1" applyBorder="1" applyAlignment="1">
      <alignment horizontal="center"/>
    </xf>
    <xf numFmtId="49" fontId="5" fillId="0" borderId="50" xfId="0" applyNumberFormat="1" applyFont="1" applyBorder="1" applyAlignment="1">
      <alignment horizontal="center" vertical="center" justifyLastLine="1"/>
    </xf>
    <xf numFmtId="49" fontId="5" fillId="0" borderId="0" xfId="0" applyNumberFormat="1" applyFont="1" applyBorder="1" applyAlignment="1">
      <alignment horizontal="center" vertical="center" justifyLastLine="1"/>
    </xf>
    <xf numFmtId="49" fontId="5" fillId="0" borderId="26" xfId="0" applyNumberFormat="1" applyFont="1" applyBorder="1" applyAlignment="1">
      <alignment horizontal="center" vertical="center" justifyLastLine="1"/>
    </xf>
    <xf numFmtId="49" fontId="5" fillId="0" borderId="11" xfId="0" applyNumberFormat="1" applyFont="1" applyBorder="1" applyAlignment="1">
      <alignment horizontal="center" vertical="center" justifyLastLine="1"/>
    </xf>
    <xf numFmtId="38" fontId="4" fillId="0" borderId="38" xfId="0" applyNumberFormat="1" applyFont="1" applyBorder="1" applyAlignment="1">
      <alignment horizontal="right" vertical="center" justifyLastLine="1"/>
    </xf>
    <xf numFmtId="38" fontId="4" fillId="0" borderId="43" xfId="0" applyNumberFormat="1" applyFont="1" applyBorder="1" applyAlignment="1">
      <alignment horizontal="right" vertical="center" justifyLastLine="1"/>
    </xf>
    <xf numFmtId="38" fontId="4" fillId="0" borderId="1" xfId="0" applyNumberFormat="1" applyFont="1" applyBorder="1" applyAlignment="1">
      <alignment horizontal="right" vertical="center" justifyLastLine="1"/>
    </xf>
    <xf numFmtId="38" fontId="4" fillId="0" borderId="30" xfId="0" applyNumberFormat="1" applyFont="1" applyBorder="1" applyAlignment="1">
      <alignment horizontal="right" vertical="center" justifyLastLine="1"/>
    </xf>
    <xf numFmtId="0" fontId="4" fillId="0" borderId="50" xfId="0" applyNumberFormat="1" applyFont="1" applyBorder="1" applyAlignment="1">
      <alignment horizontal="center" vertical="center" justifyLastLine="1"/>
    </xf>
    <xf numFmtId="0" fontId="4" fillId="0" borderId="0" xfId="0" applyNumberFormat="1" applyFont="1" applyBorder="1" applyAlignment="1">
      <alignment horizontal="center" vertical="center" justifyLastLine="1"/>
    </xf>
    <xf numFmtId="0" fontId="4" fillId="0" borderId="67" xfId="0" applyNumberFormat="1" applyFont="1" applyBorder="1" applyAlignment="1">
      <alignment horizontal="center" vertical="center" justifyLastLine="1"/>
    </xf>
    <xf numFmtId="0" fontId="4" fillId="0" borderId="39" xfId="0" applyNumberFormat="1" applyFont="1" applyBorder="1" applyAlignment="1">
      <alignment horizontal="center" vertical="center" justifyLastLine="1"/>
    </xf>
    <xf numFmtId="0" fontId="4" fillId="0" borderId="26" xfId="0" applyFont="1" applyBorder="1" applyAlignment="1">
      <alignment horizontal="center" vertical="center" justifyLastLine="1"/>
    </xf>
    <xf numFmtId="0" fontId="4" fillId="0" borderId="11" xfId="0" applyFont="1" applyBorder="1" applyAlignment="1">
      <alignment horizontal="center" vertical="center" justifyLastLine="1"/>
    </xf>
    <xf numFmtId="49" fontId="4" fillId="0" borderId="50" xfId="0" applyNumberFormat="1" applyFont="1" applyBorder="1" applyAlignment="1">
      <alignment horizontal="center" vertical="center" justifyLastLine="1"/>
    </xf>
    <xf numFmtId="49" fontId="4" fillId="0" borderId="0" xfId="0" applyNumberFormat="1" applyFont="1" applyBorder="1" applyAlignment="1">
      <alignment horizontal="center" vertical="center" justifyLastLine="1"/>
    </xf>
    <xf numFmtId="0" fontId="4" fillId="0" borderId="39" xfId="0" applyFont="1" applyBorder="1" applyAlignment="1">
      <alignment horizontal="right" vertical="center" justifyLastLine="1"/>
    </xf>
    <xf numFmtId="0" fontId="4" fillId="0" borderId="50" xfId="0" applyFont="1" applyBorder="1" applyAlignment="1">
      <alignment horizontal="left" vertical="distributed"/>
    </xf>
    <xf numFmtId="0" fontId="4" fillId="0" borderId="30" xfId="0" applyFont="1" applyBorder="1" applyAlignment="1">
      <alignment horizontal="left" vertical="distributed"/>
    </xf>
  </cellXfs>
  <cellStyles count="21">
    <cellStyle name="パーセント" xfId="1" builtinId="5"/>
    <cellStyle name="桁区切り" xfId="2" builtinId="6"/>
    <cellStyle name="桁区切り 2" xfId="3"/>
    <cellStyle name="桁区切り 3" xfId="4"/>
    <cellStyle name="標準" xfId="0" builtinId="0"/>
    <cellStyle name="標準 2" xfId="5"/>
    <cellStyle name="標準 2 2" xfId="6"/>
    <cellStyle name="標準 3" xfId="7"/>
    <cellStyle name="標準 3 2" xfId="8"/>
    <cellStyle name="標準 3 2 2" xfId="9"/>
    <cellStyle name="標準 3 2_１４．災害･事故" xfId="20"/>
    <cellStyle name="標準 4" xfId="10"/>
    <cellStyle name="標準 5" xfId="18"/>
    <cellStyle name="標準 6" xfId="19"/>
    <cellStyle name="標準_16人口集中地区の人口及び世帯数の推移" xfId="11"/>
    <cellStyle name="標準_17人口動態の推移" xfId="12"/>
    <cellStyle name="標準_21～28人口" xfId="13"/>
    <cellStyle name="標準_221～229行政" xfId="14"/>
    <cellStyle name="標準_26住宅の建て方・所有の関係" xfId="15"/>
    <cellStyle name="標準_27常住地または従業地・通学地による年齢" xfId="16"/>
    <cellStyle name="標準_28世帯の家族類型（３区分）" xfId="17"/>
  </cellStyles>
  <dxfs count="0"/>
  <tableStyles count="0" defaultTableStyle="TableStyleMedium9"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地区別人口の推移</a:t>
            </a:r>
          </a:p>
        </c:rich>
      </c:tx>
      <c:layout/>
      <c:overlay val="0"/>
      <c:spPr>
        <a:noFill/>
        <a:ln w="25400">
          <a:noFill/>
        </a:ln>
      </c:spPr>
    </c:title>
    <c:autoTitleDeleted val="0"/>
    <c:plotArea>
      <c:layout/>
      <c:lineChart>
        <c:grouping val="standard"/>
        <c:varyColors val="0"/>
        <c:ser>
          <c:idx val="1"/>
          <c:order val="0"/>
          <c:tx>
            <c:v>大田原</c:v>
          </c:tx>
          <c:spPr>
            <a:ln w="12700">
              <a:solidFill>
                <a:srgbClr val="333399"/>
              </a:solidFill>
              <a:prstDash val="solid"/>
            </a:ln>
          </c:spPr>
          <c:marker>
            <c:symbol val="square"/>
            <c:size val="5"/>
            <c:spPr>
              <a:solidFill>
                <a:srgbClr val="333399"/>
              </a:solidFill>
              <a:ln>
                <a:solidFill>
                  <a:srgbClr val="333399"/>
                </a:solidFill>
                <a:prstDash val="solid"/>
              </a:ln>
            </c:spPr>
          </c:marker>
          <c:val>
            <c:numLit>
              <c:formatCode>General</c:formatCode>
              <c:ptCount val="1"/>
              <c:pt idx="0">
                <c:v>0</c:v>
              </c:pt>
            </c:numLit>
          </c:val>
          <c:smooth val="0"/>
          <c:extLst>
            <c:ext xmlns:c16="http://schemas.microsoft.com/office/drawing/2014/chart" uri="{C3380CC4-5D6E-409C-BE32-E72D297353CC}">
              <c16:uniqueId val="{00000000-2FAE-4EF5-ADEA-59687BD1EDA7}"/>
            </c:ext>
          </c:extLst>
        </c:ser>
        <c:ser>
          <c:idx val="3"/>
          <c:order val="1"/>
          <c:tx>
            <c:v>金田</c:v>
          </c:tx>
          <c:spPr>
            <a:ln w="12700">
              <a:solidFill>
                <a:srgbClr val="008000"/>
              </a:solidFill>
              <a:prstDash val="solid"/>
            </a:ln>
          </c:spPr>
          <c:marker>
            <c:symbol val="x"/>
            <c:size val="5"/>
            <c:spPr>
              <a:no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2FAE-4EF5-ADEA-59687BD1EDA7}"/>
            </c:ext>
          </c:extLst>
        </c:ser>
        <c:ser>
          <c:idx val="5"/>
          <c:order val="2"/>
          <c:tx>
            <c:v>親園</c:v>
          </c:tx>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2FAE-4EF5-ADEA-59687BD1EDA7}"/>
            </c:ext>
          </c:extLst>
        </c:ser>
        <c:ser>
          <c:idx val="7"/>
          <c:order val="3"/>
          <c:tx>
            <c:v>野崎</c:v>
          </c:tx>
          <c:spPr>
            <a:ln w="12700">
              <a:solidFill>
                <a:srgbClr val="0000FF"/>
              </a:solidFill>
              <a:prstDash val="solid"/>
            </a:ln>
          </c:spPr>
          <c:marker>
            <c:symbol val="dot"/>
            <c:size val="5"/>
            <c:spPr>
              <a:no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3-2FAE-4EF5-ADEA-59687BD1EDA7}"/>
            </c:ext>
          </c:extLst>
        </c:ser>
        <c:ser>
          <c:idx val="9"/>
          <c:order val="4"/>
          <c:tx>
            <c:v>佐久山</c:v>
          </c:tx>
          <c:spPr>
            <a:ln w="12700">
              <a:solidFill>
                <a:srgbClr val="333300"/>
              </a:solidFill>
              <a:prstDash val="solid"/>
            </a:ln>
          </c:spPr>
          <c:marker>
            <c:symbol val="diamond"/>
            <c:size val="5"/>
            <c:spPr>
              <a:solidFill>
                <a:srgbClr val="333300"/>
              </a:solidFill>
              <a:ln>
                <a:solidFill>
                  <a:srgbClr val="33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4-2FAE-4EF5-ADEA-59687BD1EDA7}"/>
            </c:ext>
          </c:extLst>
        </c:ser>
        <c:dLbls>
          <c:showLegendKey val="0"/>
          <c:showVal val="0"/>
          <c:showCatName val="0"/>
          <c:showSerName val="0"/>
          <c:showPercent val="0"/>
          <c:showBubbleSize val="0"/>
        </c:dLbls>
        <c:marker val="1"/>
        <c:smooth val="0"/>
        <c:axId val="38734848"/>
        <c:axId val="38749312"/>
      </c:lineChart>
      <c:catAx>
        <c:axId val="387348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38749312"/>
        <c:crosses val="autoZero"/>
        <c:auto val="1"/>
        <c:lblAlgn val="ctr"/>
        <c:lblOffset val="100"/>
        <c:tickLblSkip val="1"/>
        <c:tickMarkSkip val="1"/>
        <c:noMultiLvlLbl val="0"/>
      </c:catAx>
      <c:valAx>
        <c:axId val="3874931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ＭＳ Ｐゴシック"/>
                <a:ea typeface="ＭＳ Ｐゴシック"/>
                <a:cs typeface="ＭＳ Ｐゴシック"/>
              </a:defRPr>
            </a:pPr>
            <a:endParaRPr lang="ja-JP"/>
          </a:p>
        </c:txPr>
        <c:crossAx val="38734848"/>
        <c:crosses val="autoZero"/>
        <c:crossBetween val="between"/>
      </c:valAx>
      <c:spPr>
        <a:solidFill>
          <a:srgbClr val="C0C0C0"/>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地区別人口の推移</a:t>
            </a:r>
          </a:p>
        </c:rich>
      </c:tx>
      <c:layout/>
      <c:overlay val="0"/>
      <c:spPr>
        <a:noFill/>
        <a:ln w="25400">
          <a:noFill/>
        </a:ln>
      </c:spPr>
    </c:title>
    <c:autoTitleDeleted val="0"/>
    <c:plotArea>
      <c:layout/>
      <c:lineChart>
        <c:grouping val="standard"/>
        <c:varyColors val="0"/>
        <c:ser>
          <c:idx val="1"/>
          <c:order val="0"/>
          <c:tx>
            <c:v>大田原</c:v>
          </c:tx>
          <c:spPr>
            <a:ln w="12700">
              <a:solidFill>
                <a:srgbClr val="333399"/>
              </a:solidFill>
              <a:prstDash val="solid"/>
            </a:ln>
          </c:spPr>
          <c:marker>
            <c:symbol val="square"/>
            <c:size val="5"/>
            <c:spPr>
              <a:solidFill>
                <a:srgbClr val="333399"/>
              </a:solidFill>
              <a:ln>
                <a:solidFill>
                  <a:srgbClr val="333399"/>
                </a:solidFill>
                <a:prstDash val="solid"/>
              </a:ln>
            </c:spPr>
          </c:marker>
          <c:val>
            <c:numLit>
              <c:formatCode>General</c:formatCode>
              <c:ptCount val="1"/>
              <c:pt idx="0">
                <c:v>0</c:v>
              </c:pt>
            </c:numLit>
          </c:val>
          <c:smooth val="0"/>
          <c:extLst>
            <c:ext xmlns:c16="http://schemas.microsoft.com/office/drawing/2014/chart" uri="{C3380CC4-5D6E-409C-BE32-E72D297353CC}">
              <c16:uniqueId val="{00000000-7625-449C-A75B-EA55B270C6EA}"/>
            </c:ext>
          </c:extLst>
        </c:ser>
        <c:ser>
          <c:idx val="3"/>
          <c:order val="1"/>
          <c:tx>
            <c:v>金田</c:v>
          </c:tx>
          <c:spPr>
            <a:ln w="12700">
              <a:solidFill>
                <a:srgbClr val="008000"/>
              </a:solidFill>
              <a:prstDash val="solid"/>
            </a:ln>
          </c:spPr>
          <c:marker>
            <c:symbol val="x"/>
            <c:size val="5"/>
            <c:spPr>
              <a:no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7625-449C-A75B-EA55B270C6EA}"/>
            </c:ext>
          </c:extLst>
        </c:ser>
        <c:ser>
          <c:idx val="5"/>
          <c:order val="2"/>
          <c:tx>
            <c:v>親園</c:v>
          </c:tx>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7625-449C-A75B-EA55B270C6EA}"/>
            </c:ext>
          </c:extLst>
        </c:ser>
        <c:ser>
          <c:idx val="7"/>
          <c:order val="3"/>
          <c:tx>
            <c:v>野崎</c:v>
          </c:tx>
          <c:spPr>
            <a:ln w="12700">
              <a:solidFill>
                <a:srgbClr val="0000FF"/>
              </a:solidFill>
              <a:prstDash val="solid"/>
            </a:ln>
          </c:spPr>
          <c:marker>
            <c:symbol val="dot"/>
            <c:size val="5"/>
            <c:spPr>
              <a:no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3-7625-449C-A75B-EA55B270C6EA}"/>
            </c:ext>
          </c:extLst>
        </c:ser>
        <c:ser>
          <c:idx val="9"/>
          <c:order val="4"/>
          <c:tx>
            <c:v>佐久山</c:v>
          </c:tx>
          <c:spPr>
            <a:ln w="12700">
              <a:solidFill>
                <a:srgbClr val="333300"/>
              </a:solidFill>
              <a:prstDash val="solid"/>
            </a:ln>
          </c:spPr>
          <c:marker>
            <c:symbol val="diamond"/>
            <c:size val="5"/>
            <c:spPr>
              <a:solidFill>
                <a:srgbClr val="333300"/>
              </a:solidFill>
              <a:ln>
                <a:solidFill>
                  <a:srgbClr val="33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4-7625-449C-A75B-EA55B270C6EA}"/>
            </c:ext>
          </c:extLst>
        </c:ser>
        <c:dLbls>
          <c:showLegendKey val="0"/>
          <c:showVal val="0"/>
          <c:showCatName val="0"/>
          <c:showSerName val="0"/>
          <c:showPercent val="0"/>
          <c:showBubbleSize val="0"/>
        </c:dLbls>
        <c:marker val="1"/>
        <c:smooth val="0"/>
        <c:axId val="107307008"/>
        <c:axId val="107308928"/>
      </c:lineChart>
      <c:catAx>
        <c:axId val="1073070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107308928"/>
        <c:crosses val="autoZero"/>
        <c:auto val="1"/>
        <c:lblAlgn val="ctr"/>
        <c:lblOffset val="100"/>
        <c:tickLblSkip val="1"/>
        <c:tickMarkSkip val="1"/>
        <c:noMultiLvlLbl val="0"/>
      </c:catAx>
      <c:valAx>
        <c:axId val="10730892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ＭＳ Ｐゴシック"/>
                <a:ea typeface="ＭＳ Ｐゴシック"/>
                <a:cs typeface="ＭＳ Ｐゴシック"/>
              </a:defRPr>
            </a:pPr>
            <a:endParaRPr lang="ja-JP"/>
          </a:p>
        </c:txPr>
        <c:crossAx val="107307008"/>
        <c:crosses val="autoZero"/>
        <c:crossBetween val="between"/>
      </c:valAx>
      <c:spPr>
        <a:solidFill>
          <a:srgbClr val="C0C0C0"/>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地区別人口の推移</a:t>
            </a:r>
          </a:p>
        </c:rich>
      </c:tx>
      <c:layout/>
      <c:overlay val="0"/>
      <c:spPr>
        <a:noFill/>
        <a:ln w="25400">
          <a:noFill/>
        </a:ln>
      </c:spPr>
    </c:title>
    <c:autoTitleDeleted val="0"/>
    <c:plotArea>
      <c:layout/>
      <c:lineChart>
        <c:grouping val="standard"/>
        <c:varyColors val="0"/>
        <c:ser>
          <c:idx val="1"/>
          <c:order val="0"/>
          <c:tx>
            <c:v>大田原</c:v>
          </c:tx>
          <c:spPr>
            <a:ln w="12700">
              <a:solidFill>
                <a:srgbClr val="333399"/>
              </a:solidFill>
              <a:prstDash val="solid"/>
            </a:ln>
          </c:spPr>
          <c:marker>
            <c:symbol val="square"/>
            <c:size val="5"/>
            <c:spPr>
              <a:solidFill>
                <a:srgbClr val="333399"/>
              </a:solidFill>
              <a:ln>
                <a:solidFill>
                  <a:srgbClr val="333399"/>
                </a:solidFill>
                <a:prstDash val="solid"/>
              </a:ln>
            </c:spPr>
          </c:marker>
          <c:val>
            <c:numLit>
              <c:formatCode>General</c:formatCode>
              <c:ptCount val="1"/>
              <c:pt idx="0">
                <c:v>0</c:v>
              </c:pt>
            </c:numLit>
          </c:val>
          <c:smooth val="0"/>
          <c:extLst>
            <c:ext xmlns:c16="http://schemas.microsoft.com/office/drawing/2014/chart" uri="{C3380CC4-5D6E-409C-BE32-E72D297353CC}">
              <c16:uniqueId val="{00000000-3DCC-4880-878F-C149BDE27B09}"/>
            </c:ext>
          </c:extLst>
        </c:ser>
        <c:ser>
          <c:idx val="3"/>
          <c:order val="1"/>
          <c:tx>
            <c:v>金田</c:v>
          </c:tx>
          <c:spPr>
            <a:ln w="12700">
              <a:solidFill>
                <a:srgbClr val="008000"/>
              </a:solidFill>
              <a:prstDash val="solid"/>
            </a:ln>
          </c:spPr>
          <c:marker>
            <c:symbol val="x"/>
            <c:size val="5"/>
            <c:spPr>
              <a:no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DCC-4880-878F-C149BDE27B09}"/>
            </c:ext>
          </c:extLst>
        </c:ser>
        <c:ser>
          <c:idx val="5"/>
          <c:order val="2"/>
          <c:tx>
            <c:v>親園</c:v>
          </c:tx>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DCC-4880-878F-C149BDE27B09}"/>
            </c:ext>
          </c:extLst>
        </c:ser>
        <c:ser>
          <c:idx val="7"/>
          <c:order val="3"/>
          <c:tx>
            <c:v>野崎</c:v>
          </c:tx>
          <c:spPr>
            <a:ln w="12700">
              <a:solidFill>
                <a:srgbClr val="0000FF"/>
              </a:solidFill>
              <a:prstDash val="solid"/>
            </a:ln>
          </c:spPr>
          <c:marker>
            <c:symbol val="dot"/>
            <c:size val="5"/>
            <c:spPr>
              <a:no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3-3DCC-4880-878F-C149BDE27B09}"/>
            </c:ext>
          </c:extLst>
        </c:ser>
        <c:ser>
          <c:idx val="9"/>
          <c:order val="4"/>
          <c:tx>
            <c:v>佐久山</c:v>
          </c:tx>
          <c:spPr>
            <a:ln w="12700">
              <a:solidFill>
                <a:srgbClr val="333300"/>
              </a:solidFill>
              <a:prstDash val="solid"/>
            </a:ln>
          </c:spPr>
          <c:marker>
            <c:symbol val="diamond"/>
            <c:size val="5"/>
            <c:spPr>
              <a:solidFill>
                <a:srgbClr val="333300"/>
              </a:solidFill>
              <a:ln>
                <a:solidFill>
                  <a:srgbClr val="33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4-3DCC-4880-878F-C149BDE27B09}"/>
            </c:ext>
          </c:extLst>
        </c:ser>
        <c:dLbls>
          <c:showLegendKey val="0"/>
          <c:showVal val="0"/>
          <c:showCatName val="0"/>
          <c:showSerName val="0"/>
          <c:showPercent val="0"/>
          <c:showBubbleSize val="0"/>
        </c:dLbls>
        <c:marker val="1"/>
        <c:smooth val="0"/>
        <c:axId val="109417216"/>
        <c:axId val="109419136"/>
      </c:lineChart>
      <c:catAx>
        <c:axId val="1094172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109419136"/>
        <c:crosses val="autoZero"/>
        <c:auto val="1"/>
        <c:lblAlgn val="ctr"/>
        <c:lblOffset val="100"/>
        <c:tickLblSkip val="1"/>
        <c:tickMarkSkip val="1"/>
        <c:noMultiLvlLbl val="0"/>
      </c:catAx>
      <c:valAx>
        <c:axId val="10941913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ＭＳ Ｐゴシック"/>
                <a:ea typeface="ＭＳ Ｐゴシック"/>
                <a:cs typeface="ＭＳ Ｐゴシック"/>
              </a:defRPr>
            </a:pPr>
            <a:endParaRPr lang="ja-JP"/>
          </a:p>
        </c:txPr>
        <c:crossAx val="109417216"/>
        <c:crosses val="autoZero"/>
        <c:crossBetween val="between"/>
      </c:valAx>
      <c:spPr>
        <a:solidFill>
          <a:srgbClr val="C0C0C0"/>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地区別人口の推移</a:t>
            </a:r>
          </a:p>
        </c:rich>
      </c:tx>
      <c:layout/>
      <c:overlay val="0"/>
      <c:spPr>
        <a:noFill/>
        <a:ln w="25400">
          <a:noFill/>
        </a:ln>
      </c:spPr>
    </c:title>
    <c:autoTitleDeleted val="0"/>
    <c:plotArea>
      <c:layout/>
      <c:lineChart>
        <c:grouping val="standard"/>
        <c:varyColors val="0"/>
        <c:ser>
          <c:idx val="1"/>
          <c:order val="0"/>
          <c:tx>
            <c:v>大田原</c:v>
          </c:tx>
          <c:spPr>
            <a:ln w="12700">
              <a:solidFill>
                <a:srgbClr val="333399"/>
              </a:solidFill>
              <a:prstDash val="solid"/>
            </a:ln>
          </c:spPr>
          <c:marker>
            <c:symbol val="square"/>
            <c:size val="5"/>
            <c:spPr>
              <a:solidFill>
                <a:srgbClr val="333399"/>
              </a:solidFill>
              <a:ln>
                <a:solidFill>
                  <a:srgbClr val="333399"/>
                </a:solidFill>
                <a:prstDash val="solid"/>
              </a:ln>
            </c:spPr>
          </c:marker>
          <c:val>
            <c:numLit>
              <c:formatCode>General</c:formatCode>
              <c:ptCount val="1"/>
              <c:pt idx="0">
                <c:v>0</c:v>
              </c:pt>
            </c:numLit>
          </c:val>
          <c:smooth val="0"/>
          <c:extLst>
            <c:ext xmlns:c16="http://schemas.microsoft.com/office/drawing/2014/chart" uri="{C3380CC4-5D6E-409C-BE32-E72D297353CC}">
              <c16:uniqueId val="{00000000-44C2-473B-9249-4812D9FAD82F}"/>
            </c:ext>
          </c:extLst>
        </c:ser>
        <c:ser>
          <c:idx val="3"/>
          <c:order val="1"/>
          <c:tx>
            <c:v>金田</c:v>
          </c:tx>
          <c:spPr>
            <a:ln w="12700">
              <a:solidFill>
                <a:srgbClr val="008000"/>
              </a:solidFill>
              <a:prstDash val="solid"/>
            </a:ln>
          </c:spPr>
          <c:marker>
            <c:symbol val="x"/>
            <c:size val="5"/>
            <c:spPr>
              <a:no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44C2-473B-9249-4812D9FAD82F}"/>
            </c:ext>
          </c:extLst>
        </c:ser>
        <c:ser>
          <c:idx val="5"/>
          <c:order val="2"/>
          <c:tx>
            <c:v>親園</c:v>
          </c:tx>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44C2-473B-9249-4812D9FAD82F}"/>
            </c:ext>
          </c:extLst>
        </c:ser>
        <c:ser>
          <c:idx val="7"/>
          <c:order val="3"/>
          <c:tx>
            <c:v>野崎</c:v>
          </c:tx>
          <c:spPr>
            <a:ln w="12700">
              <a:solidFill>
                <a:srgbClr val="0000FF"/>
              </a:solidFill>
              <a:prstDash val="solid"/>
            </a:ln>
          </c:spPr>
          <c:marker>
            <c:symbol val="dot"/>
            <c:size val="5"/>
            <c:spPr>
              <a:no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3-44C2-473B-9249-4812D9FAD82F}"/>
            </c:ext>
          </c:extLst>
        </c:ser>
        <c:ser>
          <c:idx val="9"/>
          <c:order val="4"/>
          <c:tx>
            <c:v>佐久山</c:v>
          </c:tx>
          <c:spPr>
            <a:ln w="12700">
              <a:solidFill>
                <a:srgbClr val="333300"/>
              </a:solidFill>
              <a:prstDash val="solid"/>
            </a:ln>
          </c:spPr>
          <c:marker>
            <c:symbol val="diamond"/>
            <c:size val="5"/>
            <c:spPr>
              <a:solidFill>
                <a:srgbClr val="333300"/>
              </a:solidFill>
              <a:ln>
                <a:solidFill>
                  <a:srgbClr val="333300"/>
                </a:solidFill>
                <a:prstDash val="solid"/>
              </a:ln>
            </c:spPr>
          </c:marker>
          <c:val>
            <c:numLit>
              <c:formatCode>General</c:formatCode>
              <c:ptCount val="1"/>
              <c:pt idx="0">
                <c:v>0</c:v>
              </c:pt>
            </c:numLit>
          </c:val>
          <c:smooth val="0"/>
          <c:extLst>
            <c:ext xmlns:c16="http://schemas.microsoft.com/office/drawing/2014/chart" uri="{C3380CC4-5D6E-409C-BE32-E72D297353CC}">
              <c16:uniqueId val="{00000004-44C2-473B-9249-4812D9FAD82F}"/>
            </c:ext>
          </c:extLst>
        </c:ser>
        <c:dLbls>
          <c:showLegendKey val="0"/>
          <c:showVal val="0"/>
          <c:showCatName val="0"/>
          <c:showSerName val="0"/>
          <c:showPercent val="0"/>
          <c:showBubbleSize val="0"/>
        </c:dLbls>
        <c:marker val="1"/>
        <c:smooth val="0"/>
        <c:axId val="109463040"/>
        <c:axId val="109464960"/>
      </c:lineChart>
      <c:catAx>
        <c:axId val="1094630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109464960"/>
        <c:crosses val="autoZero"/>
        <c:auto val="1"/>
        <c:lblAlgn val="ctr"/>
        <c:lblOffset val="100"/>
        <c:tickLblSkip val="1"/>
        <c:tickMarkSkip val="1"/>
        <c:noMultiLvlLbl val="0"/>
      </c:catAx>
      <c:valAx>
        <c:axId val="10946496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ＭＳ Ｐゴシック"/>
                <a:ea typeface="ＭＳ Ｐゴシック"/>
                <a:cs typeface="ＭＳ Ｐゴシック"/>
              </a:defRPr>
            </a:pPr>
            <a:endParaRPr lang="ja-JP"/>
          </a:p>
        </c:txPr>
        <c:crossAx val="109463040"/>
        <c:crosses val="autoZero"/>
        <c:crossBetween val="between"/>
      </c:valAx>
      <c:spPr>
        <a:solidFill>
          <a:srgbClr val="C0C0C0"/>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19050</xdr:colOff>
      <xdr:row>130</xdr:row>
      <xdr:rowOff>0</xdr:rowOff>
    </xdr:from>
    <xdr:to>
      <xdr:col>35</xdr:col>
      <xdr:colOff>9525</xdr:colOff>
      <xdr:row>130</xdr:row>
      <xdr:rowOff>0</xdr:rowOff>
    </xdr:to>
    <xdr:graphicFrame macro="">
      <xdr:nvGraphicFramePr>
        <xdr:cNvPr id="2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152</xdr:row>
      <xdr:rowOff>0</xdr:rowOff>
    </xdr:from>
    <xdr:to>
      <xdr:col>35</xdr:col>
      <xdr:colOff>9525</xdr:colOff>
      <xdr:row>152</xdr:row>
      <xdr:rowOff>0</xdr:rowOff>
    </xdr:to>
    <xdr:graphicFrame macro="">
      <xdr:nvGraphicFramePr>
        <xdr:cNvPr id="21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141</xdr:row>
      <xdr:rowOff>0</xdr:rowOff>
    </xdr:from>
    <xdr:to>
      <xdr:col>35</xdr:col>
      <xdr:colOff>9525</xdr:colOff>
      <xdr:row>141</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xdr:colOff>
      <xdr:row>141</xdr:row>
      <xdr:rowOff>0</xdr:rowOff>
    </xdr:from>
    <xdr:to>
      <xdr:col>35</xdr:col>
      <xdr:colOff>9525</xdr:colOff>
      <xdr:row>141</xdr:row>
      <xdr:rowOff>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209</xdr:row>
      <xdr:rowOff>0</xdr:rowOff>
    </xdr:from>
    <xdr:to>
      <xdr:col>2</xdr:col>
      <xdr:colOff>7938</xdr:colOff>
      <xdr:row>210</xdr:row>
      <xdr:rowOff>222250</xdr:rowOff>
    </xdr:to>
    <xdr:cxnSp macro="">
      <xdr:nvCxnSpPr>
        <xdr:cNvPr id="2" name="直線コネクタ 1"/>
        <xdr:cNvCxnSpPr/>
      </xdr:nvCxnSpPr>
      <xdr:spPr>
        <a:xfrm>
          <a:off x="790575" y="44815125"/>
          <a:ext cx="817563" cy="3460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225</xdr:row>
      <xdr:rowOff>7937</xdr:rowOff>
    </xdr:from>
    <xdr:to>
      <xdr:col>2</xdr:col>
      <xdr:colOff>0</xdr:colOff>
      <xdr:row>227</xdr:row>
      <xdr:rowOff>0</xdr:rowOff>
    </xdr:to>
    <xdr:cxnSp macro="">
      <xdr:nvCxnSpPr>
        <xdr:cNvPr id="3" name="直線コネクタ 2"/>
        <xdr:cNvCxnSpPr/>
      </xdr:nvCxnSpPr>
      <xdr:spPr>
        <a:xfrm>
          <a:off x="76200" y="49556987"/>
          <a:ext cx="714375" cy="35401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3"/>
  <sheetViews>
    <sheetView tabSelected="1" view="pageBreakPreview" zoomScale="75" zoomScaleNormal="100" zoomScaleSheetLayoutView="75" workbookViewId="0">
      <selection activeCell="E13" sqref="E13"/>
    </sheetView>
  </sheetViews>
  <sheetFormatPr defaultRowHeight="13.5"/>
  <cols>
    <col min="1" max="9" width="9" style="324"/>
    <col min="10" max="10" width="5.625" style="324" customWidth="1"/>
    <col min="11" max="245" width="9" style="324"/>
    <col min="246" max="246" width="9.125" style="324" customWidth="1"/>
    <col min="247" max="247" width="9.375" style="324" customWidth="1"/>
    <col min="248" max="248" width="9" style="324"/>
    <col min="249" max="249" width="8" style="324" customWidth="1"/>
    <col min="250" max="251" width="8.375" style="324" customWidth="1"/>
    <col min="252" max="254" width="9" style="324"/>
    <col min="255" max="255" width="3.125" style="324" customWidth="1"/>
    <col min="256" max="265" width="9" style="324"/>
    <col min="266" max="266" width="5.625" style="324" customWidth="1"/>
    <col min="267" max="501" width="9" style="324"/>
    <col min="502" max="502" width="9.125" style="324" customWidth="1"/>
    <col min="503" max="503" width="9.375" style="324" customWidth="1"/>
    <col min="504" max="504" width="9" style="324"/>
    <col min="505" max="505" width="8" style="324" customWidth="1"/>
    <col min="506" max="507" width="8.375" style="324" customWidth="1"/>
    <col min="508" max="510" width="9" style="324"/>
    <col min="511" max="511" width="3.125" style="324" customWidth="1"/>
    <col min="512" max="521" width="9" style="324"/>
    <col min="522" max="522" width="5.625" style="324" customWidth="1"/>
    <col min="523" max="757" width="9" style="324"/>
    <col min="758" max="758" width="9.125" style="324" customWidth="1"/>
    <col min="759" max="759" width="9.375" style="324" customWidth="1"/>
    <col min="760" max="760" width="9" style="324"/>
    <col min="761" max="761" width="8" style="324" customWidth="1"/>
    <col min="762" max="763" width="8.375" style="324" customWidth="1"/>
    <col min="764" max="766" width="9" style="324"/>
    <col min="767" max="767" width="3.125" style="324" customWidth="1"/>
    <col min="768" max="777" width="9" style="324"/>
    <col min="778" max="778" width="5.625" style="324" customWidth="1"/>
    <col min="779" max="1013" width="9" style="324"/>
    <col min="1014" max="1014" width="9.125" style="324" customWidth="1"/>
    <col min="1015" max="1015" width="9.375" style="324" customWidth="1"/>
    <col min="1016" max="1016" width="9" style="324"/>
    <col min="1017" max="1017" width="8" style="324" customWidth="1"/>
    <col min="1018" max="1019" width="8.375" style="324" customWidth="1"/>
    <col min="1020" max="1022" width="9" style="324"/>
    <col min="1023" max="1023" width="3.125" style="324" customWidth="1"/>
    <col min="1024" max="1033" width="9" style="324"/>
    <col min="1034" max="1034" width="5.625" style="324" customWidth="1"/>
    <col min="1035" max="1269" width="9" style="324"/>
    <col min="1270" max="1270" width="9.125" style="324" customWidth="1"/>
    <col min="1271" max="1271" width="9.375" style="324" customWidth="1"/>
    <col min="1272" max="1272" width="9" style="324"/>
    <col min="1273" max="1273" width="8" style="324" customWidth="1"/>
    <col min="1274" max="1275" width="8.375" style="324" customWidth="1"/>
    <col min="1276" max="1278" width="9" style="324"/>
    <col min="1279" max="1279" width="3.125" style="324" customWidth="1"/>
    <col min="1280" max="1289" width="9" style="324"/>
    <col min="1290" max="1290" width="5.625" style="324" customWidth="1"/>
    <col min="1291" max="1525" width="9" style="324"/>
    <col min="1526" max="1526" width="9.125" style="324" customWidth="1"/>
    <col min="1527" max="1527" width="9.375" style="324" customWidth="1"/>
    <col min="1528" max="1528" width="9" style="324"/>
    <col min="1529" max="1529" width="8" style="324" customWidth="1"/>
    <col min="1530" max="1531" width="8.375" style="324" customWidth="1"/>
    <col min="1532" max="1534" width="9" style="324"/>
    <col min="1535" max="1535" width="3.125" style="324" customWidth="1"/>
    <col min="1536" max="1545" width="9" style="324"/>
    <col min="1546" max="1546" width="5.625" style="324" customWidth="1"/>
    <col min="1547" max="1781" width="9" style="324"/>
    <col min="1782" max="1782" width="9.125" style="324" customWidth="1"/>
    <col min="1783" max="1783" width="9.375" style="324" customWidth="1"/>
    <col min="1784" max="1784" width="9" style="324"/>
    <col min="1785" max="1785" width="8" style="324" customWidth="1"/>
    <col min="1786" max="1787" width="8.375" style="324" customWidth="1"/>
    <col min="1788" max="1790" width="9" style="324"/>
    <col min="1791" max="1791" width="3.125" style="324" customWidth="1"/>
    <col min="1792" max="1801" width="9" style="324"/>
    <col min="1802" max="1802" width="5.625" style="324" customWidth="1"/>
    <col min="1803" max="2037" width="9" style="324"/>
    <col min="2038" max="2038" width="9.125" style="324" customWidth="1"/>
    <col min="2039" max="2039" width="9.375" style="324" customWidth="1"/>
    <col min="2040" max="2040" width="9" style="324"/>
    <col min="2041" max="2041" width="8" style="324" customWidth="1"/>
    <col min="2042" max="2043" width="8.375" style="324" customWidth="1"/>
    <col min="2044" max="2046" width="9" style="324"/>
    <col min="2047" max="2047" width="3.125" style="324" customWidth="1"/>
    <col min="2048" max="2057" width="9" style="324"/>
    <col min="2058" max="2058" width="5.625" style="324" customWidth="1"/>
    <col min="2059" max="2293" width="9" style="324"/>
    <col min="2294" max="2294" width="9.125" style="324" customWidth="1"/>
    <col min="2295" max="2295" width="9.375" style="324" customWidth="1"/>
    <col min="2296" max="2296" width="9" style="324"/>
    <col min="2297" max="2297" width="8" style="324" customWidth="1"/>
    <col min="2298" max="2299" width="8.375" style="324" customWidth="1"/>
    <col min="2300" max="2302" width="9" style="324"/>
    <col min="2303" max="2303" width="3.125" style="324" customWidth="1"/>
    <col min="2304" max="2313" width="9" style="324"/>
    <col min="2314" max="2314" width="5.625" style="324" customWidth="1"/>
    <col min="2315" max="2549" width="9" style="324"/>
    <col min="2550" max="2550" width="9.125" style="324" customWidth="1"/>
    <col min="2551" max="2551" width="9.375" style="324" customWidth="1"/>
    <col min="2552" max="2552" width="9" style="324"/>
    <col min="2553" max="2553" width="8" style="324" customWidth="1"/>
    <col min="2554" max="2555" width="8.375" style="324" customWidth="1"/>
    <col min="2556" max="2558" width="9" style="324"/>
    <col min="2559" max="2559" width="3.125" style="324" customWidth="1"/>
    <col min="2560" max="2569" width="9" style="324"/>
    <col min="2570" max="2570" width="5.625" style="324" customWidth="1"/>
    <col min="2571" max="2805" width="9" style="324"/>
    <col min="2806" max="2806" width="9.125" style="324" customWidth="1"/>
    <col min="2807" max="2807" width="9.375" style="324" customWidth="1"/>
    <col min="2808" max="2808" width="9" style="324"/>
    <col min="2809" max="2809" width="8" style="324" customWidth="1"/>
    <col min="2810" max="2811" width="8.375" style="324" customWidth="1"/>
    <col min="2812" max="2814" width="9" style="324"/>
    <col min="2815" max="2815" width="3.125" style="324" customWidth="1"/>
    <col min="2816" max="2825" width="9" style="324"/>
    <col min="2826" max="2826" width="5.625" style="324" customWidth="1"/>
    <col min="2827" max="3061" width="9" style="324"/>
    <col min="3062" max="3062" width="9.125" style="324" customWidth="1"/>
    <col min="3063" max="3063" width="9.375" style="324" customWidth="1"/>
    <col min="3064" max="3064" width="9" style="324"/>
    <col min="3065" max="3065" width="8" style="324" customWidth="1"/>
    <col min="3066" max="3067" width="8.375" style="324" customWidth="1"/>
    <col min="3068" max="3070" width="9" style="324"/>
    <col min="3071" max="3071" width="3.125" style="324" customWidth="1"/>
    <col min="3072" max="3081" width="9" style="324"/>
    <col min="3082" max="3082" width="5.625" style="324" customWidth="1"/>
    <col min="3083" max="3317" width="9" style="324"/>
    <col min="3318" max="3318" width="9.125" style="324" customWidth="1"/>
    <col min="3319" max="3319" width="9.375" style="324" customWidth="1"/>
    <col min="3320" max="3320" width="9" style="324"/>
    <col min="3321" max="3321" width="8" style="324" customWidth="1"/>
    <col min="3322" max="3323" width="8.375" style="324" customWidth="1"/>
    <col min="3324" max="3326" width="9" style="324"/>
    <col min="3327" max="3327" width="3.125" style="324" customWidth="1"/>
    <col min="3328" max="3337" width="9" style="324"/>
    <col min="3338" max="3338" width="5.625" style="324" customWidth="1"/>
    <col min="3339" max="3573" width="9" style="324"/>
    <col min="3574" max="3574" width="9.125" style="324" customWidth="1"/>
    <col min="3575" max="3575" width="9.375" style="324" customWidth="1"/>
    <col min="3576" max="3576" width="9" style="324"/>
    <col min="3577" max="3577" width="8" style="324" customWidth="1"/>
    <col min="3578" max="3579" width="8.375" style="324" customWidth="1"/>
    <col min="3580" max="3582" width="9" style="324"/>
    <col min="3583" max="3583" width="3.125" style="324" customWidth="1"/>
    <col min="3584" max="3593" width="9" style="324"/>
    <col min="3594" max="3594" width="5.625" style="324" customWidth="1"/>
    <col min="3595" max="3829" width="9" style="324"/>
    <col min="3830" max="3830" width="9.125" style="324" customWidth="1"/>
    <col min="3831" max="3831" width="9.375" style="324" customWidth="1"/>
    <col min="3832" max="3832" width="9" style="324"/>
    <col min="3833" max="3833" width="8" style="324" customWidth="1"/>
    <col min="3834" max="3835" width="8.375" style="324" customWidth="1"/>
    <col min="3836" max="3838" width="9" style="324"/>
    <col min="3839" max="3839" width="3.125" style="324" customWidth="1"/>
    <col min="3840" max="3849" width="9" style="324"/>
    <col min="3850" max="3850" width="5.625" style="324" customWidth="1"/>
    <col min="3851" max="4085" width="9" style="324"/>
    <col min="4086" max="4086" width="9.125" style="324" customWidth="1"/>
    <col min="4087" max="4087" width="9.375" style="324" customWidth="1"/>
    <col min="4088" max="4088" width="9" style="324"/>
    <col min="4089" max="4089" width="8" style="324" customWidth="1"/>
    <col min="4090" max="4091" width="8.375" style="324" customWidth="1"/>
    <col min="4092" max="4094" width="9" style="324"/>
    <col min="4095" max="4095" width="3.125" style="324" customWidth="1"/>
    <col min="4096" max="4105" width="9" style="324"/>
    <col min="4106" max="4106" width="5.625" style="324" customWidth="1"/>
    <col min="4107" max="4341" width="9" style="324"/>
    <col min="4342" max="4342" width="9.125" style="324" customWidth="1"/>
    <col min="4343" max="4343" width="9.375" style="324" customWidth="1"/>
    <col min="4344" max="4344" width="9" style="324"/>
    <col min="4345" max="4345" width="8" style="324" customWidth="1"/>
    <col min="4346" max="4347" width="8.375" style="324" customWidth="1"/>
    <col min="4348" max="4350" width="9" style="324"/>
    <col min="4351" max="4351" width="3.125" style="324" customWidth="1"/>
    <col min="4352" max="4361" width="9" style="324"/>
    <col min="4362" max="4362" width="5.625" style="324" customWidth="1"/>
    <col min="4363" max="4597" width="9" style="324"/>
    <col min="4598" max="4598" width="9.125" style="324" customWidth="1"/>
    <col min="4599" max="4599" width="9.375" style="324" customWidth="1"/>
    <col min="4600" max="4600" width="9" style="324"/>
    <col min="4601" max="4601" width="8" style="324" customWidth="1"/>
    <col min="4602" max="4603" width="8.375" style="324" customWidth="1"/>
    <col min="4604" max="4606" width="9" style="324"/>
    <col min="4607" max="4607" width="3.125" style="324" customWidth="1"/>
    <col min="4608" max="4617" width="9" style="324"/>
    <col min="4618" max="4618" width="5.625" style="324" customWidth="1"/>
    <col min="4619" max="4853" width="9" style="324"/>
    <col min="4854" max="4854" width="9.125" style="324" customWidth="1"/>
    <col min="4855" max="4855" width="9.375" style="324" customWidth="1"/>
    <col min="4856" max="4856" width="9" style="324"/>
    <col min="4857" max="4857" width="8" style="324" customWidth="1"/>
    <col min="4858" max="4859" width="8.375" style="324" customWidth="1"/>
    <col min="4860" max="4862" width="9" style="324"/>
    <col min="4863" max="4863" width="3.125" style="324" customWidth="1"/>
    <col min="4864" max="4873" width="9" style="324"/>
    <col min="4874" max="4874" width="5.625" style="324" customWidth="1"/>
    <col min="4875" max="5109" width="9" style="324"/>
    <col min="5110" max="5110" width="9.125" style="324" customWidth="1"/>
    <col min="5111" max="5111" width="9.375" style="324" customWidth="1"/>
    <col min="5112" max="5112" width="9" style="324"/>
    <col min="5113" max="5113" width="8" style="324" customWidth="1"/>
    <col min="5114" max="5115" width="8.375" style="324" customWidth="1"/>
    <col min="5116" max="5118" width="9" style="324"/>
    <col min="5119" max="5119" width="3.125" style="324" customWidth="1"/>
    <col min="5120" max="5129" width="9" style="324"/>
    <col min="5130" max="5130" width="5.625" style="324" customWidth="1"/>
    <col min="5131" max="5365" width="9" style="324"/>
    <col min="5366" max="5366" width="9.125" style="324" customWidth="1"/>
    <col min="5367" max="5367" width="9.375" style="324" customWidth="1"/>
    <col min="5368" max="5368" width="9" style="324"/>
    <col min="5369" max="5369" width="8" style="324" customWidth="1"/>
    <col min="5370" max="5371" width="8.375" style="324" customWidth="1"/>
    <col min="5372" max="5374" width="9" style="324"/>
    <col min="5375" max="5375" width="3.125" style="324" customWidth="1"/>
    <col min="5376" max="5385" width="9" style="324"/>
    <col min="5386" max="5386" width="5.625" style="324" customWidth="1"/>
    <col min="5387" max="5621" width="9" style="324"/>
    <col min="5622" max="5622" width="9.125" style="324" customWidth="1"/>
    <col min="5623" max="5623" width="9.375" style="324" customWidth="1"/>
    <col min="5624" max="5624" width="9" style="324"/>
    <col min="5625" max="5625" width="8" style="324" customWidth="1"/>
    <col min="5626" max="5627" width="8.375" style="324" customWidth="1"/>
    <col min="5628" max="5630" width="9" style="324"/>
    <col min="5631" max="5631" width="3.125" style="324" customWidth="1"/>
    <col min="5632" max="5641" width="9" style="324"/>
    <col min="5642" max="5642" width="5.625" style="324" customWidth="1"/>
    <col min="5643" max="5877" width="9" style="324"/>
    <col min="5878" max="5878" width="9.125" style="324" customWidth="1"/>
    <col min="5879" max="5879" width="9.375" style="324" customWidth="1"/>
    <col min="5880" max="5880" width="9" style="324"/>
    <col min="5881" max="5881" width="8" style="324" customWidth="1"/>
    <col min="5882" max="5883" width="8.375" style="324" customWidth="1"/>
    <col min="5884" max="5886" width="9" style="324"/>
    <col min="5887" max="5887" width="3.125" style="324" customWidth="1"/>
    <col min="5888" max="5897" width="9" style="324"/>
    <col min="5898" max="5898" width="5.625" style="324" customWidth="1"/>
    <col min="5899" max="6133" width="9" style="324"/>
    <col min="6134" max="6134" width="9.125" style="324" customWidth="1"/>
    <col min="6135" max="6135" width="9.375" style="324" customWidth="1"/>
    <col min="6136" max="6136" width="9" style="324"/>
    <col min="6137" max="6137" width="8" style="324" customWidth="1"/>
    <col min="6138" max="6139" width="8.375" style="324" customWidth="1"/>
    <col min="6140" max="6142" width="9" style="324"/>
    <col min="6143" max="6143" width="3.125" style="324" customWidth="1"/>
    <col min="6144" max="6153" width="9" style="324"/>
    <col min="6154" max="6154" width="5.625" style="324" customWidth="1"/>
    <col min="6155" max="6389" width="9" style="324"/>
    <col min="6390" max="6390" width="9.125" style="324" customWidth="1"/>
    <col min="6391" max="6391" width="9.375" style="324" customWidth="1"/>
    <col min="6392" max="6392" width="9" style="324"/>
    <col min="6393" max="6393" width="8" style="324" customWidth="1"/>
    <col min="6394" max="6395" width="8.375" style="324" customWidth="1"/>
    <col min="6396" max="6398" width="9" style="324"/>
    <col min="6399" max="6399" width="3.125" style="324" customWidth="1"/>
    <col min="6400" max="6409" width="9" style="324"/>
    <col min="6410" max="6410" width="5.625" style="324" customWidth="1"/>
    <col min="6411" max="6645" width="9" style="324"/>
    <col min="6646" max="6646" width="9.125" style="324" customWidth="1"/>
    <col min="6647" max="6647" width="9.375" style="324" customWidth="1"/>
    <col min="6648" max="6648" width="9" style="324"/>
    <col min="6649" max="6649" width="8" style="324" customWidth="1"/>
    <col min="6650" max="6651" width="8.375" style="324" customWidth="1"/>
    <col min="6652" max="6654" width="9" style="324"/>
    <col min="6655" max="6655" width="3.125" style="324" customWidth="1"/>
    <col min="6656" max="6665" width="9" style="324"/>
    <col min="6666" max="6666" width="5.625" style="324" customWidth="1"/>
    <col min="6667" max="6901" width="9" style="324"/>
    <col min="6902" max="6902" width="9.125" style="324" customWidth="1"/>
    <col min="6903" max="6903" width="9.375" style="324" customWidth="1"/>
    <col min="6904" max="6904" width="9" style="324"/>
    <col min="6905" max="6905" width="8" style="324" customWidth="1"/>
    <col min="6906" max="6907" width="8.375" style="324" customWidth="1"/>
    <col min="6908" max="6910" width="9" style="324"/>
    <col min="6911" max="6911" width="3.125" style="324" customWidth="1"/>
    <col min="6912" max="6921" width="9" style="324"/>
    <col min="6922" max="6922" width="5.625" style="324" customWidth="1"/>
    <col min="6923" max="7157" width="9" style="324"/>
    <col min="7158" max="7158" width="9.125" style="324" customWidth="1"/>
    <col min="7159" max="7159" width="9.375" style="324" customWidth="1"/>
    <col min="7160" max="7160" width="9" style="324"/>
    <col min="7161" max="7161" width="8" style="324" customWidth="1"/>
    <col min="7162" max="7163" width="8.375" style="324" customWidth="1"/>
    <col min="7164" max="7166" width="9" style="324"/>
    <col min="7167" max="7167" width="3.125" style="324" customWidth="1"/>
    <col min="7168" max="7177" width="9" style="324"/>
    <col min="7178" max="7178" width="5.625" style="324" customWidth="1"/>
    <col min="7179" max="7413" width="9" style="324"/>
    <col min="7414" max="7414" width="9.125" style="324" customWidth="1"/>
    <col min="7415" max="7415" width="9.375" style="324" customWidth="1"/>
    <col min="7416" max="7416" width="9" style="324"/>
    <col min="7417" max="7417" width="8" style="324" customWidth="1"/>
    <col min="7418" max="7419" width="8.375" style="324" customWidth="1"/>
    <col min="7420" max="7422" width="9" style="324"/>
    <col min="7423" max="7423" width="3.125" style="324" customWidth="1"/>
    <col min="7424" max="7433" width="9" style="324"/>
    <col min="7434" max="7434" width="5.625" style="324" customWidth="1"/>
    <col min="7435" max="7669" width="9" style="324"/>
    <col min="7670" max="7670" width="9.125" style="324" customWidth="1"/>
    <col min="7671" max="7671" width="9.375" style="324" customWidth="1"/>
    <col min="7672" max="7672" width="9" style="324"/>
    <col min="7673" max="7673" width="8" style="324" customWidth="1"/>
    <col min="7674" max="7675" width="8.375" style="324" customWidth="1"/>
    <col min="7676" max="7678" width="9" style="324"/>
    <col min="7679" max="7679" width="3.125" style="324" customWidth="1"/>
    <col min="7680" max="7689" width="9" style="324"/>
    <col min="7690" max="7690" width="5.625" style="324" customWidth="1"/>
    <col min="7691" max="7925" width="9" style="324"/>
    <col min="7926" max="7926" width="9.125" style="324" customWidth="1"/>
    <col min="7927" max="7927" width="9.375" style="324" customWidth="1"/>
    <col min="7928" max="7928" width="9" style="324"/>
    <col min="7929" max="7929" width="8" style="324" customWidth="1"/>
    <col min="7930" max="7931" width="8.375" style="324" customWidth="1"/>
    <col min="7932" max="7934" width="9" style="324"/>
    <col min="7935" max="7935" width="3.125" style="324" customWidth="1"/>
    <col min="7936" max="7945" width="9" style="324"/>
    <col min="7946" max="7946" width="5.625" style="324" customWidth="1"/>
    <col min="7947" max="8181" width="9" style="324"/>
    <col min="8182" max="8182" width="9.125" style="324" customWidth="1"/>
    <col min="8183" max="8183" width="9.375" style="324" customWidth="1"/>
    <col min="8184" max="8184" width="9" style="324"/>
    <col min="8185" max="8185" width="8" style="324" customWidth="1"/>
    <col min="8186" max="8187" width="8.375" style="324" customWidth="1"/>
    <col min="8188" max="8190" width="9" style="324"/>
    <col min="8191" max="8191" width="3.125" style="324" customWidth="1"/>
    <col min="8192" max="8201" width="9" style="324"/>
    <col min="8202" max="8202" width="5.625" style="324" customWidth="1"/>
    <col min="8203" max="8437" width="9" style="324"/>
    <col min="8438" max="8438" width="9.125" style="324" customWidth="1"/>
    <col min="8439" max="8439" width="9.375" style="324" customWidth="1"/>
    <col min="8440" max="8440" width="9" style="324"/>
    <col min="8441" max="8441" width="8" style="324" customWidth="1"/>
    <col min="8442" max="8443" width="8.375" style="324" customWidth="1"/>
    <col min="8444" max="8446" width="9" style="324"/>
    <col min="8447" max="8447" width="3.125" style="324" customWidth="1"/>
    <col min="8448" max="8457" width="9" style="324"/>
    <col min="8458" max="8458" width="5.625" style="324" customWidth="1"/>
    <col min="8459" max="8693" width="9" style="324"/>
    <col min="8694" max="8694" width="9.125" style="324" customWidth="1"/>
    <col min="8695" max="8695" width="9.375" style="324" customWidth="1"/>
    <col min="8696" max="8696" width="9" style="324"/>
    <col min="8697" max="8697" width="8" style="324" customWidth="1"/>
    <col min="8698" max="8699" width="8.375" style="324" customWidth="1"/>
    <col min="8700" max="8702" width="9" style="324"/>
    <col min="8703" max="8703" width="3.125" style="324" customWidth="1"/>
    <col min="8704" max="8713" width="9" style="324"/>
    <col min="8714" max="8714" width="5.625" style="324" customWidth="1"/>
    <col min="8715" max="8949" width="9" style="324"/>
    <col min="8950" max="8950" width="9.125" style="324" customWidth="1"/>
    <col min="8951" max="8951" width="9.375" style="324" customWidth="1"/>
    <col min="8952" max="8952" width="9" style="324"/>
    <col min="8953" max="8953" width="8" style="324" customWidth="1"/>
    <col min="8954" max="8955" width="8.375" style="324" customWidth="1"/>
    <col min="8956" max="8958" width="9" style="324"/>
    <col min="8959" max="8959" width="3.125" style="324" customWidth="1"/>
    <col min="8960" max="8969" width="9" style="324"/>
    <col min="8970" max="8970" width="5.625" style="324" customWidth="1"/>
    <col min="8971" max="9205" width="9" style="324"/>
    <col min="9206" max="9206" width="9.125" style="324" customWidth="1"/>
    <col min="9207" max="9207" width="9.375" style="324" customWidth="1"/>
    <col min="9208" max="9208" width="9" style="324"/>
    <col min="9209" max="9209" width="8" style="324" customWidth="1"/>
    <col min="9210" max="9211" width="8.375" style="324" customWidth="1"/>
    <col min="9212" max="9214" width="9" style="324"/>
    <col min="9215" max="9215" width="3.125" style="324" customWidth="1"/>
    <col min="9216" max="9225" width="9" style="324"/>
    <col min="9226" max="9226" width="5.625" style="324" customWidth="1"/>
    <col min="9227" max="9461" width="9" style="324"/>
    <col min="9462" max="9462" width="9.125" style="324" customWidth="1"/>
    <col min="9463" max="9463" width="9.375" style="324" customWidth="1"/>
    <col min="9464" max="9464" width="9" style="324"/>
    <col min="9465" max="9465" width="8" style="324" customWidth="1"/>
    <col min="9466" max="9467" width="8.375" style="324" customWidth="1"/>
    <col min="9468" max="9470" width="9" style="324"/>
    <col min="9471" max="9471" width="3.125" style="324" customWidth="1"/>
    <col min="9472" max="9481" width="9" style="324"/>
    <col min="9482" max="9482" width="5.625" style="324" customWidth="1"/>
    <col min="9483" max="9717" width="9" style="324"/>
    <col min="9718" max="9718" width="9.125" style="324" customWidth="1"/>
    <col min="9719" max="9719" width="9.375" style="324" customWidth="1"/>
    <col min="9720" max="9720" width="9" style="324"/>
    <col min="9721" max="9721" width="8" style="324" customWidth="1"/>
    <col min="9722" max="9723" width="8.375" style="324" customWidth="1"/>
    <col min="9724" max="9726" width="9" style="324"/>
    <col min="9727" max="9727" width="3.125" style="324" customWidth="1"/>
    <col min="9728" max="9737" width="9" style="324"/>
    <col min="9738" max="9738" width="5.625" style="324" customWidth="1"/>
    <col min="9739" max="9973" width="9" style="324"/>
    <col min="9974" max="9974" width="9.125" style="324" customWidth="1"/>
    <col min="9975" max="9975" width="9.375" style="324" customWidth="1"/>
    <col min="9976" max="9976" width="9" style="324"/>
    <col min="9977" max="9977" width="8" style="324" customWidth="1"/>
    <col min="9978" max="9979" width="8.375" style="324" customWidth="1"/>
    <col min="9980" max="9982" width="9" style="324"/>
    <col min="9983" max="9983" width="3.125" style="324" customWidth="1"/>
    <col min="9984" max="9993" width="9" style="324"/>
    <col min="9994" max="9994" width="5.625" style="324" customWidth="1"/>
    <col min="9995" max="10229" width="9" style="324"/>
    <col min="10230" max="10230" width="9.125" style="324" customWidth="1"/>
    <col min="10231" max="10231" width="9.375" style="324" customWidth="1"/>
    <col min="10232" max="10232" width="9" style="324"/>
    <col min="10233" max="10233" width="8" style="324" customWidth="1"/>
    <col min="10234" max="10235" width="8.375" style="324" customWidth="1"/>
    <col min="10236" max="10238" width="9" style="324"/>
    <col min="10239" max="10239" width="3.125" style="324" customWidth="1"/>
    <col min="10240" max="10249" width="9" style="324"/>
    <col min="10250" max="10250" width="5.625" style="324" customWidth="1"/>
    <col min="10251" max="10485" width="9" style="324"/>
    <col min="10486" max="10486" width="9.125" style="324" customWidth="1"/>
    <col min="10487" max="10487" width="9.375" style="324" customWidth="1"/>
    <col min="10488" max="10488" width="9" style="324"/>
    <col min="10489" max="10489" width="8" style="324" customWidth="1"/>
    <col min="10490" max="10491" width="8.375" style="324" customWidth="1"/>
    <col min="10492" max="10494" width="9" style="324"/>
    <col min="10495" max="10495" width="3.125" style="324" customWidth="1"/>
    <col min="10496" max="10505" width="9" style="324"/>
    <col min="10506" max="10506" width="5.625" style="324" customWidth="1"/>
    <col min="10507" max="10741" width="9" style="324"/>
    <col min="10742" max="10742" width="9.125" style="324" customWidth="1"/>
    <col min="10743" max="10743" width="9.375" style="324" customWidth="1"/>
    <col min="10744" max="10744" width="9" style="324"/>
    <col min="10745" max="10745" width="8" style="324" customWidth="1"/>
    <col min="10746" max="10747" width="8.375" style="324" customWidth="1"/>
    <col min="10748" max="10750" width="9" style="324"/>
    <col min="10751" max="10751" width="3.125" style="324" customWidth="1"/>
    <col min="10752" max="10761" width="9" style="324"/>
    <col min="10762" max="10762" width="5.625" style="324" customWidth="1"/>
    <col min="10763" max="10997" width="9" style="324"/>
    <col min="10998" max="10998" width="9.125" style="324" customWidth="1"/>
    <col min="10999" max="10999" width="9.375" style="324" customWidth="1"/>
    <col min="11000" max="11000" width="9" style="324"/>
    <col min="11001" max="11001" width="8" style="324" customWidth="1"/>
    <col min="11002" max="11003" width="8.375" style="324" customWidth="1"/>
    <col min="11004" max="11006" width="9" style="324"/>
    <col min="11007" max="11007" width="3.125" style="324" customWidth="1"/>
    <col min="11008" max="11017" width="9" style="324"/>
    <col min="11018" max="11018" width="5.625" style="324" customWidth="1"/>
    <col min="11019" max="11253" width="9" style="324"/>
    <col min="11254" max="11254" width="9.125" style="324" customWidth="1"/>
    <col min="11255" max="11255" width="9.375" style="324" customWidth="1"/>
    <col min="11256" max="11256" width="9" style="324"/>
    <col min="11257" max="11257" width="8" style="324" customWidth="1"/>
    <col min="11258" max="11259" width="8.375" style="324" customWidth="1"/>
    <col min="11260" max="11262" width="9" style="324"/>
    <col min="11263" max="11263" width="3.125" style="324" customWidth="1"/>
    <col min="11264" max="11273" width="9" style="324"/>
    <col min="11274" max="11274" width="5.625" style="324" customWidth="1"/>
    <col min="11275" max="11509" width="9" style="324"/>
    <col min="11510" max="11510" width="9.125" style="324" customWidth="1"/>
    <col min="11511" max="11511" width="9.375" style="324" customWidth="1"/>
    <col min="11512" max="11512" width="9" style="324"/>
    <col min="11513" max="11513" width="8" style="324" customWidth="1"/>
    <col min="11514" max="11515" width="8.375" style="324" customWidth="1"/>
    <col min="11516" max="11518" width="9" style="324"/>
    <col min="11519" max="11519" width="3.125" style="324" customWidth="1"/>
    <col min="11520" max="11529" width="9" style="324"/>
    <col min="11530" max="11530" width="5.625" style="324" customWidth="1"/>
    <col min="11531" max="11765" width="9" style="324"/>
    <col min="11766" max="11766" width="9.125" style="324" customWidth="1"/>
    <col min="11767" max="11767" width="9.375" style="324" customWidth="1"/>
    <col min="11768" max="11768" width="9" style="324"/>
    <col min="11769" max="11769" width="8" style="324" customWidth="1"/>
    <col min="11770" max="11771" width="8.375" style="324" customWidth="1"/>
    <col min="11772" max="11774" width="9" style="324"/>
    <col min="11775" max="11775" width="3.125" style="324" customWidth="1"/>
    <col min="11776" max="11785" width="9" style="324"/>
    <col min="11786" max="11786" width="5.625" style="324" customWidth="1"/>
    <col min="11787" max="12021" width="9" style="324"/>
    <col min="12022" max="12022" width="9.125" style="324" customWidth="1"/>
    <col min="12023" max="12023" width="9.375" style="324" customWidth="1"/>
    <col min="12024" max="12024" width="9" style="324"/>
    <col min="12025" max="12025" width="8" style="324" customWidth="1"/>
    <col min="12026" max="12027" width="8.375" style="324" customWidth="1"/>
    <col min="12028" max="12030" width="9" style="324"/>
    <col min="12031" max="12031" width="3.125" style="324" customWidth="1"/>
    <col min="12032" max="12041" width="9" style="324"/>
    <col min="12042" max="12042" width="5.625" style="324" customWidth="1"/>
    <col min="12043" max="12277" width="9" style="324"/>
    <col min="12278" max="12278" width="9.125" style="324" customWidth="1"/>
    <col min="12279" max="12279" width="9.375" style="324" customWidth="1"/>
    <col min="12280" max="12280" width="9" style="324"/>
    <col min="12281" max="12281" width="8" style="324" customWidth="1"/>
    <col min="12282" max="12283" width="8.375" style="324" customWidth="1"/>
    <col min="12284" max="12286" width="9" style="324"/>
    <col min="12287" max="12287" width="3.125" style="324" customWidth="1"/>
    <col min="12288" max="12297" width="9" style="324"/>
    <col min="12298" max="12298" width="5.625" style="324" customWidth="1"/>
    <col min="12299" max="12533" width="9" style="324"/>
    <col min="12534" max="12534" width="9.125" style="324" customWidth="1"/>
    <col min="12535" max="12535" width="9.375" style="324" customWidth="1"/>
    <col min="12536" max="12536" width="9" style="324"/>
    <col min="12537" max="12537" width="8" style="324" customWidth="1"/>
    <col min="12538" max="12539" width="8.375" style="324" customWidth="1"/>
    <col min="12540" max="12542" width="9" style="324"/>
    <col min="12543" max="12543" width="3.125" style="324" customWidth="1"/>
    <col min="12544" max="12553" width="9" style="324"/>
    <col min="12554" max="12554" width="5.625" style="324" customWidth="1"/>
    <col min="12555" max="12789" width="9" style="324"/>
    <col min="12790" max="12790" width="9.125" style="324" customWidth="1"/>
    <col min="12791" max="12791" width="9.375" style="324" customWidth="1"/>
    <col min="12792" max="12792" width="9" style="324"/>
    <col min="12793" max="12793" width="8" style="324" customWidth="1"/>
    <col min="12794" max="12795" width="8.375" style="324" customWidth="1"/>
    <col min="12796" max="12798" width="9" style="324"/>
    <col min="12799" max="12799" width="3.125" style="324" customWidth="1"/>
    <col min="12800" max="12809" width="9" style="324"/>
    <col min="12810" max="12810" width="5.625" style="324" customWidth="1"/>
    <col min="12811" max="13045" width="9" style="324"/>
    <col min="13046" max="13046" width="9.125" style="324" customWidth="1"/>
    <col min="13047" max="13047" width="9.375" style="324" customWidth="1"/>
    <col min="13048" max="13048" width="9" style="324"/>
    <col min="13049" max="13049" width="8" style="324" customWidth="1"/>
    <col min="13050" max="13051" width="8.375" style="324" customWidth="1"/>
    <col min="13052" max="13054" width="9" style="324"/>
    <col min="13055" max="13055" width="3.125" style="324" customWidth="1"/>
    <col min="13056" max="13065" width="9" style="324"/>
    <col min="13066" max="13066" width="5.625" style="324" customWidth="1"/>
    <col min="13067" max="13301" width="9" style="324"/>
    <col min="13302" max="13302" width="9.125" style="324" customWidth="1"/>
    <col min="13303" max="13303" width="9.375" style="324" customWidth="1"/>
    <col min="13304" max="13304" width="9" style="324"/>
    <col min="13305" max="13305" width="8" style="324" customWidth="1"/>
    <col min="13306" max="13307" width="8.375" style="324" customWidth="1"/>
    <col min="13308" max="13310" width="9" style="324"/>
    <col min="13311" max="13311" width="3.125" style="324" customWidth="1"/>
    <col min="13312" max="13321" width="9" style="324"/>
    <col min="13322" max="13322" width="5.625" style="324" customWidth="1"/>
    <col min="13323" max="13557" width="9" style="324"/>
    <col min="13558" max="13558" width="9.125" style="324" customWidth="1"/>
    <col min="13559" max="13559" width="9.375" style="324" customWidth="1"/>
    <col min="13560" max="13560" width="9" style="324"/>
    <col min="13561" max="13561" width="8" style="324" customWidth="1"/>
    <col min="13562" max="13563" width="8.375" style="324" customWidth="1"/>
    <col min="13564" max="13566" width="9" style="324"/>
    <col min="13567" max="13567" width="3.125" style="324" customWidth="1"/>
    <col min="13568" max="13577" width="9" style="324"/>
    <col min="13578" max="13578" width="5.625" style="324" customWidth="1"/>
    <col min="13579" max="13813" width="9" style="324"/>
    <col min="13814" max="13814" width="9.125" style="324" customWidth="1"/>
    <col min="13815" max="13815" width="9.375" style="324" customWidth="1"/>
    <col min="13816" max="13816" width="9" style="324"/>
    <col min="13817" max="13817" width="8" style="324" customWidth="1"/>
    <col min="13818" max="13819" width="8.375" style="324" customWidth="1"/>
    <col min="13820" max="13822" width="9" style="324"/>
    <col min="13823" max="13823" width="3.125" style="324" customWidth="1"/>
    <col min="13824" max="13833" width="9" style="324"/>
    <col min="13834" max="13834" width="5.625" style="324" customWidth="1"/>
    <col min="13835" max="14069" width="9" style="324"/>
    <col min="14070" max="14070" width="9.125" style="324" customWidth="1"/>
    <col min="14071" max="14071" width="9.375" style="324" customWidth="1"/>
    <col min="14072" max="14072" width="9" style="324"/>
    <col min="14073" max="14073" width="8" style="324" customWidth="1"/>
    <col min="14074" max="14075" width="8.375" style="324" customWidth="1"/>
    <col min="14076" max="14078" width="9" style="324"/>
    <col min="14079" max="14079" width="3.125" style="324" customWidth="1"/>
    <col min="14080" max="14089" width="9" style="324"/>
    <col min="14090" max="14090" width="5.625" style="324" customWidth="1"/>
    <col min="14091" max="14325" width="9" style="324"/>
    <col min="14326" max="14326" width="9.125" style="324" customWidth="1"/>
    <col min="14327" max="14327" width="9.375" style="324" customWidth="1"/>
    <col min="14328" max="14328" width="9" style="324"/>
    <col min="14329" max="14329" width="8" style="324" customWidth="1"/>
    <col min="14330" max="14331" width="8.375" style="324" customWidth="1"/>
    <col min="14332" max="14334" width="9" style="324"/>
    <col min="14335" max="14335" width="3.125" style="324" customWidth="1"/>
    <col min="14336" max="14345" width="9" style="324"/>
    <col min="14346" max="14346" width="5.625" style="324" customWidth="1"/>
    <col min="14347" max="14581" width="9" style="324"/>
    <col min="14582" max="14582" width="9.125" style="324" customWidth="1"/>
    <col min="14583" max="14583" width="9.375" style="324" customWidth="1"/>
    <col min="14584" max="14584" width="9" style="324"/>
    <col min="14585" max="14585" width="8" style="324" customWidth="1"/>
    <col min="14586" max="14587" width="8.375" style="324" customWidth="1"/>
    <col min="14588" max="14590" width="9" style="324"/>
    <col min="14591" max="14591" width="3.125" style="324" customWidth="1"/>
    <col min="14592" max="14601" width="9" style="324"/>
    <col min="14602" max="14602" width="5.625" style="324" customWidth="1"/>
    <col min="14603" max="14837" width="9" style="324"/>
    <col min="14838" max="14838" width="9.125" style="324" customWidth="1"/>
    <col min="14839" max="14839" width="9.375" style="324" customWidth="1"/>
    <col min="14840" max="14840" width="9" style="324"/>
    <col min="14841" max="14841" width="8" style="324" customWidth="1"/>
    <col min="14842" max="14843" width="8.375" style="324" customWidth="1"/>
    <col min="14844" max="14846" width="9" style="324"/>
    <col min="14847" max="14847" width="3.125" style="324" customWidth="1"/>
    <col min="14848" max="14857" width="9" style="324"/>
    <col min="14858" max="14858" width="5.625" style="324" customWidth="1"/>
    <col min="14859" max="15093" width="9" style="324"/>
    <col min="15094" max="15094" width="9.125" style="324" customWidth="1"/>
    <col min="15095" max="15095" width="9.375" style="324" customWidth="1"/>
    <col min="15096" max="15096" width="9" style="324"/>
    <col min="15097" max="15097" width="8" style="324" customWidth="1"/>
    <col min="15098" max="15099" width="8.375" style="324" customWidth="1"/>
    <col min="15100" max="15102" width="9" style="324"/>
    <col min="15103" max="15103" width="3.125" style="324" customWidth="1"/>
    <col min="15104" max="15113" width="9" style="324"/>
    <col min="15114" max="15114" width="5.625" style="324" customWidth="1"/>
    <col min="15115" max="15349" width="9" style="324"/>
    <col min="15350" max="15350" width="9.125" style="324" customWidth="1"/>
    <col min="15351" max="15351" width="9.375" style="324" customWidth="1"/>
    <col min="15352" max="15352" width="9" style="324"/>
    <col min="15353" max="15353" width="8" style="324" customWidth="1"/>
    <col min="15354" max="15355" width="8.375" style="324" customWidth="1"/>
    <col min="15356" max="15358" width="9" style="324"/>
    <col min="15359" max="15359" width="3.125" style="324" customWidth="1"/>
    <col min="15360" max="15369" width="9" style="324"/>
    <col min="15370" max="15370" width="5.625" style="324" customWidth="1"/>
    <col min="15371" max="15605" width="9" style="324"/>
    <col min="15606" max="15606" width="9.125" style="324" customWidth="1"/>
    <col min="15607" max="15607" width="9.375" style="324" customWidth="1"/>
    <col min="15608" max="15608" width="9" style="324"/>
    <col min="15609" max="15609" width="8" style="324" customWidth="1"/>
    <col min="15610" max="15611" width="8.375" style="324" customWidth="1"/>
    <col min="15612" max="15614" width="9" style="324"/>
    <col min="15615" max="15615" width="3.125" style="324" customWidth="1"/>
    <col min="15616" max="15625" width="9" style="324"/>
    <col min="15626" max="15626" width="5.625" style="324" customWidth="1"/>
    <col min="15627" max="15861" width="9" style="324"/>
    <col min="15862" max="15862" width="9.125" style="324" customWidth="1"/>
    <col min="15863" max="15863" width="9.375" style="324" customWidth="1"/>
    <col min="15864" max="15864" width="9" style="324"/>
    <col min="15865" max="15865" width="8" style="324" customWidth="1"/>
    <col min="15866" max="15867" width="8.375" style="324" customWidth="1"/>
    <col min="15868" max="15870" width="9" style="324"/>
    <col min="15871" max="15871" width="3.125" style="324" customWidth="1"/>
    <col min="15872" max="15881" width="9" style="324"/>
    <col min="15882" max="15882" width="5.625" style="324" customWidth="1"/>
    <col min="15883" max="16117" width="9" style="324"/>
    <col min="16118" max="16118" width="9.125" style="324" customWidth="1"/>
    <col min="16119" max="16119" width="9.375" style="324" customWidth="1"/>
    <col min="16120" max="16120" width="9" style="324"/>
    <col min="16121" max="16121" width="8" style="324" customWidth="1"/>
    <col min="16122" max="16123" width="8.375" style="324" customWidth="1"/>
    <col min="16124" max="16126" width="9" style="324"/>
    <col min="16127" max="16127" width="3.125" style="324" customWidth="1"/>
    <col min="16128" max="16137" width="9" style="324"/>
    <col min="16138" max="16138" width="5.625" style="324" customWidth="1"/>
    <col min="16139" max="16384" width="9" style="324"/>
  </cols>
  <sheetData>
    <row r="1" spans="1:12" ht="61.5" customHeight="1">
      <c r="A1" s="320"/>
      <c r="B1" s="321"/>
      <c r="C1" s="322"/>
      <c r="D1" s="323"/>
    </row>
    <row r="2" spans="1:12" ht="61.5" customHeight="1">
      <c r="A2" s="320"/>
      <c r="B2" s="321"/>
      <c r="C2" s="322"/>
      <c r="D2" s="323"/>
    </row>
    <row r="3" spans="1:12" ht="30" customHeight="1"/>
    <row r="4" spans="1:12" ht="17.25" customHeight="1"/>
    <row r="5" spans="1:12" ht="53.25" customHeight="1">
      <c r="A5" s="1344" t="s">
        <v>3124</v>
      </c>
      <c r="B5" s="1344"/>
      <c r="C5" s="1344"/>
      <c r="D5" s="1344"/>
      <c r="E5" s="1344"/>
      <c r="F5" s="1344"/>
      <c r="G5" s="1344"/>
      <c r="H5" s="1344"/>
      <c r="I5" s="1344"/>
      <c r="J5" s="1344"/>
      <c r="K5" s="1344"/>
      <c r="L5" s="1344"/>
    </row>
    <row r="6" spans="1:12" ht="30" customHeight="1">
      <c r="A6" s="1346"/>
      <c r="B6" s="1346"/>
      <c r="C6" s="1346"/>
      <c r="D6" s="1346"/>
      <c r="E6" s="1346"/>
      <c r="F6" s="1346"/>
      <c r="G6" s="1346"/>
      <c r="H6" s="1346"/>
      <c r="I6" s="1346"/>
      <c r="J6" s="1346"/>
      <c r="K6" s="1346"/>
      <c r="L6" s="1346"/>
    </row>
    <row r="7" spans="1:12" ht="30" customHeight="1">
      <c r="A7" s="1346"/>
      <c r="B7" s="1346"/>
      <c r="C7" s="1346"/>
      <c r="D7" s="1346"/>
      <c r="E7" s="1346"/>
      <c r="F7" s="1346"/>
      <c r="G7" s="1346"/>
      <c r="H7" s="1346"/>
      <c r="I7" s="1346"/>
      <c r="J7" s="1346"/>
      <c r="K7" s="1346"/>
      <c r="L7" s="1346"/>
    </row>
    <row r="8" spans="1:12" ht="30" customHeight="1">
      <c r="B8" s="325"/>
    </row>
    <row r="9" spans="1:12" ht="30" customHeight="1">
      <c r="A9" s="1345" t="s">
        <v>3125</v>
      </c>
      <c r="B9" s="1345"/>
      <c r="C9" s="1345"/>
      <c r="D9" s="1345"/>
      <c r="E9" s="1345"/>
      <c r="F9" s="1345"/>
      <c r="G9" s="1345"/>
      <c r="H9" s="1345"/>
      <c r="I9" s="1345"/>
      <c r="J9" s="1345"/>
      <c r="K9" s="1345"/>
      <c r="L9" s="1345"/>
    </row>
    <row r="10" spans="1:12" ht="30" customHeight="1">
      <c r="H10" s="326"/>
    </row>
    <row r="11" spans="1:12" ht="30" customHeight="1"/>
    <row r="12" spans="1:12" ht="30" customHeight="1"/>
    <row r="13" spans="1:12" ht="30" customHeight="1"/>
    <row r="14" spans="1:12" ht="30" customHeight="1"/>
    <row r="15" spans="1:12" ht="30" customHeight="1"/>
    <row r="16" spans="1:12" ht="30" customHeight="1"/>
    <row r="17" spans="1:12" ht="30" customHeight="1"/>
    <row r="18" spans="1:12" ht="30" customHeight="1"/>
    <row r="19" spans="1:12" ht="30" customHeight="1"/>
    <row r="20" spans="1:12" ht="30" customHeight="1"/>
    <row r="21" spans="1:12" ht="30" customHeight="1"/>
    <row r="22" spans="1:12" ht="30" customHeight="1"/>
    <row r="23" spans="1:12" ht="30" customHeight="1"/>
    <row r="24" spans="1:12" ht="40.5" customHeight="1">
      <c r="A24" s="1347" t="s">
        <v>3126</v>
      </c>
      <c r="B24" s="1347"/>
      <c r="C24" s="1347"/>
      <c r="D24" s="1347"/>
      <c r="E24" s="1347"/>
      <c r="F24" s="1347"/>
      <c r="G24" s="1347"/>
      <c r="H24" s="1347"/>
      <c r="I24" s="1347"/>
      <c r="J24" s="1347"/>
      <c r="K24" s="1347"/>
      <c r="L24" s="1347"/>
    </row>
    <row r="25" spans="1:12" ht="30" customHeight="1"/>
    <row r="26" spans="1:12" ht="30" customHeight="1"/>
    <row r="27" spans="1:12" ht="30" customHeight="1"/>
    <row r="28" spans="1:12" ht="30" customHeight="1"/>
    <row r="223" s="1341" customFormat="1"/>
  </sheetData>
  <mergeCells count="4">
    <mergeCell ref="A5:L5"/>
    <mergeCell ref="A9:L9"/>
    <mergeCell ref="A6:L7"/>
    <mergeCell ref="A24:L24"/>
  </mergeCells>
  <phoneticPr fontId="2"/>
  <pageMargins left="0.68" right="0.67" top="0.98399999999999999" bottom="0.93" header="0.51200000000000001" footer="0.51200000000000001"/>
  <pageSetup paperSize="9" scale="83" orientation="portrait" horizont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6:K223"/>
  <sheetViews>
    <sheetView view="pageBreakPreview" zoomScaleNormal="100" zoomScaleSheetLayoutView="100" workbookViewId="0">
      <selection activeCell="B263" sqref="B263:O263"/>
    </sheetView>
  </sheetViews>
  <sheetFormatPr defaultRowHeight="13.5"/>
  <cols>
    <col min="1" max="1" width="1.5" style="561" customWidth="1"/>
    <col min="2" max="10" width="10.625" style="561" customWidth="1"/>
    <col min="11" max="11" width="9" style="561"/>
    <col min="12" max="16384" width="9" style="13"/>
  </cols>
  <sheetData>
    <row r="26" spans="1:11" ht="12.75" customHeight="1"/>
    <row r="28" spans="1:11" ht="32.25">
      <c r="A28" s="1401" t="s">
        <v>951</v>
      </c>
      <c r="B28" s="1401"/>
      <c r="C28" s="1401"/>
      <c r="D28" s="1401"/>
      <c r="E28" s="1401"/>
      <c r="F28" s="1401"/>
      <c r="G28" s="1401"/>
      <c r="H28" s="1401"/>
      <c r="I28" s="1401"/>
      <c r="J28" s="1401"/>
      <c r="K28" s="1401"/>
    </row>
    <row r="37" spans="1:11" ht="17.25">
      <c r="A37" s="3" t="s">
        <v>952</v>
      </c>
    </row>
    <row r="38" spans="1:11" ht="15" customHeight="1">
      <c r="A38" s="3"/>
      <c r="H38" s="679" t="s">
        <v>3123</v>
      </c>
    </row>
    <row r="39" spans="1:11" ht="15" customHeight="1" thickBot="1">
      <c r="B39" s="797"/>
      <c r="C39" s="885"/>
      <c r="H39" s="679" t="s">
        <v>953</v>
      </c>
    </row>
    <row r="40" spans="1:11" ht="18" customHeight="1">
      <c r="C40" s="1361" t="s">
        <v>3323</v>
      </c>
      <c r="D40" s="1363"/>
      <c r="E40" s="1438" t="s">
        <v>970</v>
      </c>
      <c r="F40" s="1439"/>
      <c r="G40" s="1438" t="s">
        <v>3129</v>
      </c>
      <c r="H40" s="1396"/>
    </row>
    <row r="41" spans="1:11" ht="18" customHeight="1">
      <c r="C41" s="1364"/>
      <c r="D41" s="1366"/>
      <c r="E41" s="2538"/>
      <c r="F41" s="2539"/>
      <c r="G41" s="2538"/>
      <c r="H41" s="2540"/>
    </row>
    <row r="42" spans="1:11" s="17" customFormat="1" ht="20.100000000000001" customHeight="1">
      <c r="A42" s="1068"/>
      <c r="B42" s="1068"/>
      <c r="C42" s="2490" t="s">
        <v>425</v>
      </c>
      <c r="D42" s="1526"/>
      <c r="E42" s="2723">
        <v>898</v>
      </c>
      <c r="F42" s="2849"/>
      <c r="G42" s="2723">
        <v>660</v>
      </c>
      <c r="H42" s="2773"/>
      <c r="I42" s="1068"/>
      <c r="J42" s="1068"/>
      <c r="K42" s="1068"/>
    </row>
    <row r="43" spans="1:11" s="17" customFormat="1" ht="20.100000000000001" customHeight="1">
      <c r="A43" s="1068"/>
      <c r="B43" s="1068"/>
      <c r="C43" s="1410" t="s">
        <v>955</v>
      </c>
      <c r="D43" s="1412"/>
      <c r="E43" s="2725">
        <v>123</v>
      </c>
      <c r="F43" s="2850"/>
      <c r="G43" s="2725">
        <v>104</v>
      </c>
      <c r="H43" s="2774"/>
      <c r="I43" s="1068"/>
      <c r="J43" s="1068"/>
      <c r="K43" s="1068"/>
    </row>
    <row r="44" spans="1:11" s="17" customFormat="1" ht="20.100000000000001" customHeight="1">
      <c r="A44" s="1068"/>
      <c r="B44" s="1068"/>
      <c r="C44" s="1410" t="s">
        <v>956</v>
      </c>
      <c r="D44" s="1412"/>
      <c r="E44" s="2725">
        <v>775</v>
      </c>
      <c r="F44" s="2850"/>
      <c r="G44" s="2725">
        <v>556</v>
      </c>
      <c r="H44" s="2774"/>
      <c r="I44" s="1068"/>
      <c r="J44" s="1068"/>
      <c r="K44" s="1068"/>
    </row>
    <row r="45" spans="1:11" s="17" customFormat="1" ht="20.100000000000001" customHeight="1">
      <c r="A45" s="1068"/>
      <c r="B45" s="1068"/>
      <c r="C45" s="1416"/>
      <c r="D45" s="1418"/>
      <c r="E45" s="2725"/>
      <c r="F45" s="2850"/>
      <c r="G45" s="2725"/>
      <c r="H45" s="2774"/>
      <c r="I45" s="1068"/>
      <c r="J45" s="1068"/>
      <c r="K45" s="1068"/>
    </row>
    <row r="46" spans="1:11" s="17" customFormat="1" ht="20.100000000000001" customHeight="1">
      <c r="A46" s="1068"/>
      <c r="B46" s="1068"/>
      <c r="C46" s="1410" t="s">
        <v>957</v>
      </c>
      <c r="D46" s="1412"/>
      <c r="E46" s="2725">
        <v>5781</v>
      </c>
      <c r="F46" s="2850"/>
      <c r="G46" s="2725">
        <v>3924</v>
      </c>
      <c r="H46" s="2774"/>
      <c r="I46" s="1068"/>
      <c r="J46" s="1068"/>
      <c r="K46" s="1068"/>
    </row>
    <row r="47" spans="1:11" s="17" customFormat="1" ht="20.100000000000001" customHeight="1">
      <c r="A47" s="1068"/>
      <c r="B47" s="1068"/>
      <c r="C47" s="1410" t="s">
        <v>955</v>
      </c>
      <c r="D47" s="1412"/>
      <c r="E47" s="2725">
        <v>800</v>
      </c>
      <c r="F47" s="2850"/>
      <c r="G47" s="2725">
        <v>585</v>
      </c>
      <c r="H47" s="2774"/>
      <c r="I47" s="1068"/>
      <c r="J47" s="1068"/>
      <c r="K47" s="1068"/>
    </row>
    <row r="48" spans="1:11" s="17" customFormat="1" ht="20.100000000000001" customHeight="1">
      <c r="A48" s="1068"/>
      <c r="B48" s="1068"/>
      <c r="C48" s="1410" t="s">
        <v>956</v>
      </c>
      <c r="D48" s="1412"/>
      <c r="E48" s="2725">
        <v>4981</v>
      </c>
      <c r="F48" s="2850"/>
      <c r="G48" s="2725">
        <v>3339</v>
      </c>
      <c r="H48" s="2774"/>
      <c r="I48" s="1098"/>
      <c r="J48" s="1068"/>
      <c r="K48" s="1068"/>
    </row>
    <row r="49" spans="1:11" s="17" customFormat="1" ht="20.100000000000001" customHeight="1">
      <c r="A49" s="1068"/>
      <c r="B49" s="1068"/>
      <c r="C49" s="1416"/>
      <c r="D49" s="1418"/>
      <c r="E49" s="2725"/>
      <c r="F49" s="2850"/>
      <c r="G49" s="2725"/>
      <c r="H49" s="2774"/>
      <c r="I49" s="1068"/>
      <c r="J49" s="1068"/>
      <c r="K49" s="1068"/>
    </row>
    <row r="50" spans="1:11" s="17" customFormat="1" ht="20.100000000000001" customHeight="1">
      <c r="A50" s="1068"/>
      <c r="B50" s="1068"/>
      <c r="C50" s="1410" t="s">
        <v>958</v>
      </c>
      <c r="D50" s="1412"/>
      <c r="E50" s="2725">
        <v>12925127</v>
      </c>
      <c r="F50" s="2850"/>
      <c r="G50" s="2725">
        <v>11545969</v>
      </c>
      <c r="H50" s="2774"/>
      <c r="I50" s="1068"/>
      <c r="J50" s="1068"/>
      <c r="K50" s="1068"/>
    </row>
    <row r="51" spans="1:11" s="17" customFormat="1" ht="20.100000000000001" customHeight="1">
      <c r="A51" s="1068"/>
      <c r="B51" s="1068"/>
      <c r="C51" s="1410" t="s">
        <v>955</v>
      </c>
      <c r="D51" s="1412"/>
      <c r="E51" s="2725">
        <v>4753845</v>
      </c>
      <c r="F51" s="2850"/>
      <c r="G51" s="2725">
        <v>5093030</v>
      </c>
      <c r="H51" s="2774"/>
      <c r="I51" s="1068"/>
      <c r="J51" s="1068"/>
      <c r="K51" s="1068"/>
    </row>
    <row r="52" spans="1:11" s="17" customFormat="1" ht="20.100000000000001" customHeight="1">
      <c r="A52" s="1068"/>
      <c r="B52" s="1068"/>
      <c r="C52" s="1410" t="s">
        <v>956</v>
      </c>
      <c r="D52" s="1412"/>
      <c r="E52" s="2725">
        <v>8171282</v>
      </c>
      <c r="F52" s="2850"/>
      <c r="G52" s="2725">
        <v>6452939</v>
      </c>
      <c r="H52" s="2774"/>
      <c r="I52" s="1098"/>
      <c r="J52" s="1068"/>
      <c r="K52" s="1068"/>
    </row>
    <row r="53" spans="1:11" s="17" customFormat="1" ht="20.100000000000001" customHeight="1">
      <c r="A53" s="1068"/>
      <c r="B53" s="1068"/>
      <c r="C53" s="1416"/>
      <c r="D53" s="1418"/>
      <c r="E53" s="2725"/>
      <c r="F53" s="2850"/>
      <c r="G53" s="2725"/>
      <c r="H53" s="2774"/>
      <c r="I53" s="1068"/>
      <c r="J53" s="1068"/>
      <c r="K53" s="1068"/>
    </row>
    <row r="54" spans="1:11" s="17" customFormat="1" ht="20.100000000000001" customHeight="1" thickBot="1">
      <c r="A54" s="1068"/>
      <c r="B54" s="1068"/>
      <c r="C54" s="1404" t="s">
        <v>959</v>
      </c>
      <c r="D54" s="1406"/>
      <c r="E54" s="2851">
        <v>136911</v>
      </c>
      <c r="F54" s="2853"/>
      <c r="G54" s="2851">
        <v>98817</v>
      </c>
      <c r="H54" s="2852"/>
      <c r="I54" s="1068"/>
      <c r="J54" s="1068"/>
      <c r="K54" s="1068"/>
    </row>
    <row r="55" spans="1:11">
      <c r="C55" s="907" t="s">
        <v>3128</v>
      </c>
      <c r="H55" s="679" t="s">
        <v>960</v>
      </c>
    </row>
    <row r="56" spans="1:11" ht="22.5" customHeight="1"/>
    <row r="57" spans="1:11" ht="17.25">
      <c r="A57" s="3" t="s">
        <v>961</v>
      </c>
    </row>
    <row r="58" spans="1:11" ht="15" customHeight="1">
      <c r="G58" s="679"/>
      <c r="H58" s="679" t="s">
        <v>962</v>
      </c>
    </row>
    <row r="59" spans="1:11" ht="15" customHeight="1" thickBot="1">
      <c r="G59" s="679"/>
      <c r="H59" s="679" t="s">
        <v>953</v>
      </c>
    </row>
    <row r="60" spans="1:11">
      <c r="C60" s="1361" t="s">
        <v>3311</v>
      </c>
      <c r="D60" s="1363"/>
      <c r="E60" s="2691" t="s">
        <v>425</v>
      </c>
      <c r="F60" s="2854" t="s">
        <v>441</v>
      </c>
      <c r="G60" s="801" t="s">
        <v>963</v>
      </c>
      <c r="H60" s="2856" t="s">
        <v>964</v>
      </c>
    </row>
    <row r="61" spans="1:11">
      <c r="C61" s="1364"/>
      <c r="D61" s="1366"/>
      <c r="E61" s="2658"/>
      <c r="F61" s="2855"/>
      <c r="G61" s="809" t="s">
        <v>965</v>
      </c>
      <c r="H61" s="2857"/>
    </row>
    <row r="62" spans="1:11" s="17" customFormat="1" ht="20.100000000000001" customHeight="1">
      <c r="A62" s="1068"/>
      <c r="B62" s="1068"/>
      <c r="C62" s="1410" t="s">
        <v>3570</v>
      </c>
      <c r="D62" s="1412"/>
      <c r="E62" s="1047">
        <v>898</v>
      </c>
      <c r="F62" s="1047">
        <v>5781</v>
      </c>
      <c r="G62" s="1047">
        <v>12925127</v>
      </c>
      <c r="H62" s="1052">
        <v>136911</v>
      </c>
      <c r="I62" s="1068"/>
      <c r="J62" s="1068"/>
      <c r="K62" s="1068"/>
    </row>
    <row r="63" spans="1:11" s="17" customFormat="1" ht="20.100000000000001" customHeight="1" thickBot="1">
      <c r="A63" s="1068"/>
      <c r="B63" s="1068"/>
      <c r="C63" s="1404" t="s">
        <v>2250</v>
      </c>
      <c r="D63" s="1406"/>
      <c r="E63" s="53">
        <v>660</v>
      </c>
      <c r="F63" s="53">
        <v>3924</v>
      </c>
      <c r="G63" s="53">
        <v>11545969</v>
      </c>
      <c r="H63" s="90">
        <v>98817</v>
      </c>
      <c r="I63" s="1068"/>
      <c r="J63" s="1068"/>
      <c r="K63" s="1068"/>
    </row>
    <row r="64" spans="1:11">
      <c r="C64" s="907" t="s">
        <v>3128</v>
      </c>
      <c r="G64" s="33"/>
      <c r="H64" s="679" t="s">
        <v>960</v>
      </c>
    </row>
    <row r="65" spans="1:11" ht="22.5" customHeight="1"/>
    <row r="66" spans="1:11" ht="17.25">
      <c r="A66" s="3" t="s">
        <v>3178</v>
      </c>
    </row>
    <row r="67" spans="1:11" ht="15" customHeight="1" thickBot="1">
      <c r="G67" s="679" t="s">
        <v>966</v>
      </c>
    </row>
    <row r="68" spans="1:11" ht="18" customHeight="1">
      <c r="C68" s="845" t="s">
        <v>418</v>
      </c>
      <c r="D68" s="1352" t="s">
        <v>967</v>
      </c>
      <c r="E68" s="1353"/>
      <c r="F68" s="1495" t="s">
        <v>968</v>
      </c>
      <c r="G68" s="2597"/>
    </row>
    <row r="69" spans="1:11" ht="18" customHeight="1">
      <c r="C69" s="846" t="s">
        <v>969</v>
      </c>
      <c r="D69" s="668" t="s">
        <v>970</v>
      </c>
      <c r="E69" s="668" t="s">
        <v>3129</v>
      </c>
      <c r="F69" s="668" t="s">
        <v>970</v>
      </c>
      <c r="G69" s="404" t="s">
        <v>3129</v>
      </c>
    </row>
    <row r="70" spans="1:11" ht="18" customHeight="1">
      <c r="C70" s="2858" t="s">
        <v>1</v>
      </c>
      <c r="D70" s="2860">
        <v>123</v>
      </c>
      <c r="E70" s="2860">
        <v>104</v>
      </c>
      <c r="F70" s="2860">
        <v>775</v>
      </c>
      <c r="G70" s="2862">
        <v>556</v>
      </c>
    </row>
    <row r="71" spans="1:11" s="17" customFormat="1" ht="18" customHeight="1">
      <c r="A71" s="1068"/>
      <c r="B71" s="1068"/>
      <c r="C71" s="2859"/>
      <c r="D71" s="2861"/>
      <c r="E71" s="2861"/>
      <c r="F71" s="2861"/>
      <c r="G71" s="2863"/>
      <c r="H71" s="1068"/>
      <c r="I71" s="1068"/>
      <c r="J71" s="1068"/>
      <c r="K71" s="1068"/>
    </row>
    <row r="72" spans="1:11" s="17" customFormat="1" ht="20.100000000000001" customHeight="1">
      <c r="A72" s="1068"/>
      <c r="B72" s="1068"/>
      <c r="C72" s="1035" t="s">
        <v>971</v>
      </c>
      <c r="D72" s="1062">
        <v>39</v>
      </c>
      <c r="E72" s="1062">
        <v>44</v>
      </c>
      <c r="F72" s="1062">
        <v>374</v>
      </c>
      <c r="G72" s="951">
        <v>261</v>
      </c>
      <c r="H72" s="1068"/>
      <c r="I72" s="1068"/>
      <c r="J72" s="1068"/>
      <c r="K72" s="1068"/>
    </row>
    <row r="73" spans="1:11" s="17" customFormat="1" ht="20.100000000000001" customHeight="1">
      <c r="A73" s="1068"/>
      <c r="B73" s="1068"/>
      <c r="C73" s="1035" t="s">
        <v>972</v>
      </c>
      <c r="D73" s="1031">
        <v>27</v>
      </c>
      <c r="E73" s="1031">
        <v>21</v>
      </c>
      <c r="F73" s="1031">
        <v>171</v>
      </c>
      <c r="G73" s="30">
        <v>127</v>
      </c>
      <c r="H73" s="1068"/>
      <c r="I73" s="1068"/>
      <c r="J73" s="1068"/>
      <c r="K73" s="1068"/>
    </row>
    <row r="74" spans="1:11" s="17" customFormat="1" ht="20.100000000000001" customHeight="1">
      <c r="A74" s="1068"/>
      <c r="B74" s="1068"/>
      <c r="C74" s="1035" t="s">
        <v>973</v>
      </c>
      <c r="D74" s="1031">
        <v>30</v>
      </c>
      <c r="E74" s="1031">
        <v>23</v>
      </c>
      <c r="F74" s="1031">
        <v>113</v>
      </c>
      <c r="G74" s="30">
        <v>86</v>
      </c>
      <c r="H74" s="1068"/>
      <c r="I74" s="1068"/>
      <c r="J74" s="1068"/>
      <c r="K74" s="1068"/>
    </row>
    <row r="75" spans="1:11" s="17" customFormat="1" ht="20.100000000000001" customHeight="1">
      <c r="A75" s="1068"/>
      <c r="B75" s="1068"/>
      <c r="C75" s="1035" t="s">
        <v>974</v>
      </c>
      <c r="D75" s="1031">
        <v>22</v>
      </c>
      <c r="E75" s="1031">
        <v>12</v>
      </c>
      <c r="F75" s="1031">
        <v>65</v>
      </c>
      <c r="G75" s="30">
        <v>52</v>
      </c>
      <c r="H75" s="1068"/>
      <c r="I75" s="1068"/>
      <c r="J75" s="1068"/>
      <c r="K75" s="1068"/>
    </row>
    <row r="76" spans="1:11" s="17" customFormat="1" ht="20.100000000000001" customHeight="1">
      <c r="A76" s="1068"/>
      <c r="B76" s="1068"/>
      <c r="C76" s="1035" t="s">
        <v>975</v>
      </c>
      <c r="D76" s="1031">
        <v>3</v>
      </c>
      <c r="E76" s="1031">
        <v>3</v>
      </c>
      <c r="F76" s="1031">
        <v>32</v>
      </c>
      <c r="G76" s="30">
        <v>12</v>
      </c>
      <c r="H76" s="1068"/>
      <c r="I76" s="1068"/>
      <c r="J76" s="1068"/>
      <c r="K76" s="1068"/>
    </row>
    <row r="77" spans="1:11" s="17" customFormat="1" ht="20.100000000000001" customHeight="1">
      <c r="A77" s="1068"/>
      <c r="B77" s="1068"/>
      <c r="C77" s="1035" t="s">
        <v>976</v>
      </c>
      <c r="D77" s="1031">
        <v>2</v>
      </c>
      <c r="E77" s="1031">
        <v>1</v>
      </c>
      <c r="F77" s="1031">
        <v>7</v>
      </c>
      <c r="G77" s="30">
        <v>12</v>
      </c>
      <c r="H77" s="1068"/>
      <c r="I77" s="1068"/>
      <c r="J77" s="1068"/>
      <c r="K77" s="1068"/>
    </row>
    <row r="78" spans="1:11" s="17" customFormat="1" ht="20.100000000000001" customHeight="1">
      <c r="A78" s="1068"/>
      <c r="B78" s="1068"/>
      <c r="C78" s="1035" t="s">
        <v>977</v>
      </c>
      <c r="D78" s="1046" t="s">
        <v>148</v>
      </c>
      <c r="E78" s="1046" t="s">
        <v>148</v>
      </c>
      <c r="F78" s="1046">
        <v>8</v>
      </c>
      <c r="G78" s="1060">
        <v>4</v>
      </c>
      <c r="H78" s="1068"/>
      <c r="I78" s="1068"/>
      <c r="J78" s="1068"/>
      <c r="K78" s="1068"/>
    </row>
    <row r="79" spans="1:11" s="17" customFormat="1" ht="20.100000000000001" customHeight="1" thickBot="1">
      <c r="A79" s="1068"/>
      <c r="B79" s="1068"/>
      <c r="C79" s="1050" t="s">
        <v>978</v>
      </c>
      <c r="D79" s="1054" t="s">
        <v>3882</v>
      </c>
      <c r="E79" s="1054" t="s">
        <v>3884</v>
      </c>
      <c r="F79" s="1054">
        <v>5</v>
      </c>
      <c r="G79" s="1061">
        <v>2</v>
      </c>
      <c r="H79" s="1068"/>
      <c r="I79" s="1068"/>
      <c r="J79" s="1068"/>
      <c r="K79" s="1068"/>
    </row>
    <row r="80" spans="1:11">
      <c r="C80" s="907" t="s">
        <v>3128</v>
      </c>
    </row>
    <row r="81" spans="1:11">
      <c r="G81" s="679" t="s">
        <v>979</v>
      </c>
      <c r="J81" s="33"/>
    </row>
    <row r="82" spans="1:11" ht="17.25">
      <c r="A82" s="3" t="s">
        <v>3175</v>
      </c>
    </row>
    <row r="83" spans="1:11" ht="15" customHeight="1" thickBot="1">
      <c r="J83" s="679" t="s">
        <v>3173</v>
      </c>
    </row>
    <row r="84" spans="1:11" ht="20.100000000000001" customHeight="1">
      <c r="B84" s="2866" t="s">
        <v>982</v>
      </c>
      <c r="C84" s="1439"/>
      <c r="D84" s="1439"/>
      <c r="E84" s="1440"/>
      <c r="F84" s="2868" t="s">
        <v>425</v>
      </c>
      <c r="G84" s="2868" t="s">
        <v>426</v>
      </c>
      <c r="H84" s="2870" t="s">
        <v>983</v>
      </c>
      <c r="I84" s="2871" t="s">
        <v>984</v>
      </c>
      <c r="J84" s="2864" t="s">
        <v>985</v>
      </c>
    </row>
    <row r="85" spans="1:11" ht="20.100000000000001" customHeight="1">
      <c r="B85" s="2867"/>
      <c r="C85" s="2539"/>
      <c r="D85" s="2539"/>
      <c r="E85" s="2583"/>
      <c r="F85" s="2869"/>
      <c r="G85" s="2869"/>
      <c r="H85" s="2869"/>
      <c r="I85" s="2872"/>
      <c r="J85" s="2865"/>
    </row>
    <row r="86" spans="1:11" s="17" customFormat="1" ht="18" customHeight="1">
      <c r="A86" s="1068"/>
      <c r="B86" s="2490" t="s">
        <v>986</v>
      </c>
      <c r="C86" s="1525"/>
      <c r="D86" s="1525"/>
      <c r="E86" s="1526"/>
      <c r="F86" s="1056">
        <v>660</v>
      </c>
      <c r="G86" s="284">
        <v>3924</v>
      </c>
      <c r="H86" s="1099">
        <v>11545969</v>
      </c>
      <c r="I86" s="284">
        <v>386306</v>
      </c>
      <c r="J86" s="1100">
        <v>98817</v>
      </c>
      <c r="K86" s="1068"/>
    </row>
    <row r="87" spans="1:11" s="17" customFormat="1">
      <c r="A87" s="1068"/>
      <c r="B87" s="2843"/>
      <c r="C87" s="2844"/>
      <c r="D87" s="2844"/>
      <c r="E87" s="2845"/>
      <c r="F87" s="284"/>
      <c r="G87" s="1036"/>
      <c r="H87" s="284"/>
      <c r="I87" s="284"/>
      <c r="J87" s="1100"/>
      <c r="K87" s="1068"/>
    </row>
    <row r="88" spans="1:11" s="17" customFormat="1" ht="15" customHeight="1">
      <c r="A88" s="1068"/>
      <c r="B88" s="1511" t="s">
        <v>987</v>
      </c>
      <c r="C88" s="1513"/>
      <c r="D88" s="1513"/>
      <c r="E88" s="1512"/>
      <c r="F88" s="284">
        <v>104</v>
      </c>
      <c r="G88" s="284">
        <v>585</v>
      </c>
      <c r="H88" s="1099">
        <v>5093030</v>
      </c>
      <c r="I88" s="284">
        <v>68522</v>
      </c>
      <c r="J88" s="1039" t="s">
        <v>3883</v>
      </c>
      <c r="K88" s="1068"/>
    </row>
    <row r="89" spans="1:11" s="17" customFormat="1" ht="15" customHeight="1">
      <c r="A89" s="1068"/>
      <c r="B89" s="2837" t="s">
        <v>3130</v>
      </c>
      <c r="C89" s="2838"/>
      <c r="D89" s="2838"/>
      <c r="E89" s="2839"/>
      <c r="F89" s="1056">
        <v>3</v>
      </c>
      <c r="G89" s="1056">
        <v>23</v>
      </c>
      <c r="H89" s="1056">
        <v>86188</v>
      </c>
      <c r="I89" s="1056">
        <v>450</v>
      </c>
      <c r="J89" s="1039" t="s">
        <v>148</v>
      </c>
      <c r="K89" s="1068"/>
    </row>
    <row r="90" spans="1:11" s="17" customFormat="1" ht="15" customHeight="1">
      <c r="A90" s="1068"/>
      <c r="B90" s="2837" t="s">
        <v>3131</v>
      </c>
      <c r="C90" s="2838"/>
      <c r="D90" s="2838"/>
      <c r="E90" s="2839"/>
      <c r="F90" s="284">
        <v>25</v>
      </c>
      <c r="G90" s="1056">
        <v>151</v>
      </c>
      <c r="H90" s="1056">
        <v>1702563</v>
      </c>
      <c r="I90" s="1056">
        <v>5928</v>
      </c>
      <c r="J90" s="1039" t="s">
        <v>3882</v>
      </c>
      <c r="K90" s="1068"/>
    </row>
    <row r="91" spans="1:11" s="17" customFormat="1" ht="15" customHeight="1">
      <c r="A91" s="1068"/>
      <c r="B91" s="2837" t="s">
        <v>3132</v>
      </c>
      <c r="C91" s="2838"/>
      <c r="D91" s="2838"/>
      <c r="E91" s="2839"/>
      <c r="F91" s="284">
        <v>13</v>
      </c>
      <c r="G91" s="1036">
        <v>42</v>
      </c>
      <c r="H91" s="284">
        <v>127312</v>
      </c>
      <c r="I91" s="284">
        <v>2500</v>
      </c>
      <c r="J91" s="1193" t="s">
        <v>3882</v>
      </c>
      <c r="K91" s="1068"/>
    </row>
    <row r="92" spans="1:11" s="17" customFormat="1" ht="15" customHeight="1">
      <c r="A92" s="1068"/>
      <c r="B92" s="2837" t="s">
        <v>3133</v>
      </c>
      <c r="C92" s="2838"/>
      <c r="D92" s="2838"/>
      <c r="E92" s="2839"/>
      <c r="F92" s="284">
        <v>12</v>
      </c>
      <c r="G92" s="1036">
        <v>74</v>
      </c>
      <c r="H92" s="284">
        <v>399895</v>
      </c>
      <c r="I92" s="1056">
        <v>30952</v>
      </c>
      <c r="J92" s="1193" t="s">
        <v>3882</v>
      </c>
      <c r="K92" s="1068"/>
    </row>
    <row r="93" spans="1:11" s="17" customFormat="1" ht="15" customHeight="1">
      <c r="A93" s="1068"/>
      <c r="B93" s="2837" t="s">
        <v>3134</v>
      </c>
      <c r="C93" s="2838"/>
      <c r="D93" s="2838"/>
      <c r="E93" s="2839"/>
      <c r="F93" s="284">
        <v>4</v>
      </c>
      <c r="G93" s="1036">
        <v>17</v>
      </c>
      <c r="H93" s="284">
        <v>318050</v>
      </c>
      <c r="I93" s="1056" t="s">
        <v>148</v>
      </c>
      <c r="J93" s="1193" t="s">
        <v>3882</v>
      </c>
      <c r="K93" s="1068"/>
    </row>
    <row r="94" spans="1:11" s="17" customFormat="1" ht="15" customHeight="1">
      <c r="A94" s="1068"/>
      <c r="B94" s="2837" t="s">
        <v>3135</v>
      </c>
      <c r="C94" s="2838"/>
      <c r="D94" s="2838"/>
      <c r="E94" s="2839"/>
      <c r="F94" s="284">
        <v>2</v>
      </c>
      <c r="G94" s="1056">
        <v>23</v>
      </c>
      <c r="H94" s="1056" t="s">
        <v>3221</v>
      </c>
      <c r="I94" s="1056" t="s">
        <v>3235</v>
      </c>
      <c r="J94" s="1193" t="s">
        <v>3882</v>
      </c>
      <c r="K94" s="1068"/>
    </row>
    <row r="95" spans="1:11" s="17" customFormat="1" ht="15" customHeight="1">
      <c r="A95" s="1068"/>
      <c r="B95" s="2837" t="s">
        <v>3136</v>
      </c>
      <c r="C95" s="2838"/>
      <c r="D95" s="2838"/>
      <c r="E95" s="2839"/>
      <c r="F95" s="284">
        <v>1</v>
      </c>
      <c r="G95" s="1056">
        <v>13</v>
      </c>
      <c r="H95" s="1056" t="s">
        <v>3221</v>
      </c>
      <c r="I95" s="1056" t="s">
        <v>3235</v>
      </c>
      <c r="J95" s="1193" t="s">
        <v>3882</v>
      </c>
      <c r="K95" s="1068"/>
    </row>
    <row r="96" spans="1:11" s="17" customFormat="1" ht="15" customHeight="1">
      <c r="A96" s="1068"/>
      <c r="B96" s="2837" t="s">
        <v>3137</v>
      </c>
      <c r="C96" s="2838"/>
      <c r="D96" s="2838"/>
      <c r="E96" s="2839"/>
      <c r="F96" s="284">
        <v>5</v>
      </c>
      <c r="G96" s="1038">
        <v>10</v>
      </c>
      <c r="H96" s="1056" t="s">
        <v>3221</v>
      </c>
      <c r="I96" s="1056">
        <v>4</v>
      </c>
      <c r="J96" s="1193" t="s">
        <v>3882</v>
      </c>
      <c r="K96" s="1068"/>
    </row>
    <row r="97" spans="1:11" s="17" customFormat="1" ht="15" customHeight="1">
      <c r="A97" s="1068"/>
      <c r="B97" s="2837" t="s">
        <v>3138</v>
      </c>
      <c r="C97" s="2838"/>
      <c r="D97" s="2838"/>
      <c r="E97" s="2839"/>
      <c r="F97" s="284">
        <v>3</v>
      </c>
      <c r="G97" s="1038">
        <v>16</v>
      </c>
      <c r="H97" s="284">
        <v>102159</v>
      </c>
      <c r="I97" s="1056">
        <v>811</v>
      </c>
      <c r="J97" s="1193" t="s">
        <v>3882</v>
      </c>
      <c r="K97" s="1068"/>
    </row>
    <row r="98" spans="1:11" s="17" customFormat="1" ht="15" customHeight="1">
      <c r="A98" s="1068"/>
      <c r="B98" s="2837" t="s">
        <v>3139</v>
      </c>
      <c r="C98" s="2838"/>
      <c r="D98" s="2838"/>
      <c r="E98" s="2839"/>
      <c r="F98" s="284">
        <v>5</v>
      </c>
      <c r="G98" s="1038">
        <v>22</v>
      </c>
      <c r="H98" s="284">
        <v>89563</v>
      </c>
      <c r="I98" s="1056">
        <v>4957</v>
      </c>
      <c r="J98" s="1193" t="s">
        <v>3882</v>
      </c>
      <c r="K98" s="1068"/>
    </row>
    <row r="99" spans="1:11" s="17" customFormat="1" ht="15" customHeight="1">
      <c r="A99" s="1068"/>
      <c r="B99" s="2837" t="s">
        <v>3140</v>
      </c>
      <c r="C99" s="2838"/>
      <c r="D99" s="2838"/>
      <c r="E99" s="2839"/>
      <c r="F99" s="284">
        <v>6</v>
      </c>
      <c r="G99" s="1038">
        <v>71</v>
      </c>
      <c r="H99" s="284">
        <v>320291</v>
      </c>
      <c r="I99" s="284">
        <v>22920</v>
      </c>
      <c r="J99" s="1193" t="s">
        <v>3882</v>
      </c>
      <c r="K99" s="1068"/>
    </row>
    <row r="100" spans="1:11" s="17" customFormat="1" ht="15" customHeight="1">
      <c r="A100" s="1068"/>
      <c r="B100" s="2837" t="s">
        <v>3141</v>
      </c>
      <c r="C100" s="2838"/>
      <c r="D100" s="2838"/>
      <c r="E100" s="2839"/>
      <c r="F100" s="284">
        <v>4</v>
      </c>
      <c r="G100" s="1038">
        <v>16</v>
      </c>
      <c r="H100" s="284">
        <v>208689</v>
      </c>
      <c r="I100" s="1056" t="s">
        <v>148</v>
      </c>
      <c r="J100" s="1193" t="s">
        <v>3882</v>
      </c>
      <c r="K100" s="1068"/>
    </row>
    <row r="101" spans="1:11" s="17" customFormat="1" ht="15" customHeight="1">
      <c r="A101" s="1068"/>
      <c r="B101" s="2837" t="s">
        <v>3142</v>
      </c>
      <c r="C101" s="2838"/>
      <c r="D101" s="2838"/>
      <c r="E101" s="2839"/>
      <c r="F101" s="284">
        <v>3</v>
      </c>
      <c r="G101" s="1038">
        <v>6</v>
      </c>
      <c r="H101" s="1056">
        <v>8753</v>
      </c>
      <c r="I101" s="1205" t="s">
        <v>148</v>
      </c>
      <c r="J101" s="1193" t="s">
        <v>3882</v>
      </c>
      <c r="K101" s="1068"/>
    </row>
    <row r="102" spans="1:11" s="17" customFormat="1" ht="15" customHeight="1">
      <c r="A102" s="1068"/>
      <c r="B102" s="2837" t="s">
        <v>3143</v>
      </c>
      <c r="C102" s="2838"/>
      <c r="D102" s="2838"/>
      <c r="E102" s="2839"/>
      <c r="F102" s="284">
        <v>7</v>
      </c>
      <c r="G102" s="1038">
        <v>41</v>
      </c>
      <c r="H102" s="284">
        <v>469350</v>
      </c>
      <c r="I102" s="1205" t="s">
        <v>148</v>
      </c>
      <c r="J102" s="1193" t="s">
        <v>3882</v>
      </c>
      <c r="K102" s="1068"/>
    </row>
    <row r="103" spans="1:11" s="17" customFormat="1" ht="15" customHeight="1">
      <c r="A103" s="1068"/>
      <c r="B103" s="2837" t="s">
        <v>3144</v>
      </c>
      <c r="C103" s="2838"/>
      <c r="D103" s="2838"/>
      <c r="E103" s="2839"/>
      <c r="F103" s="1056" t="s">
        <v>148</v>
      </c>
      <c r="G103" s="1056" t="s">
        <v>148</v>
      </c>
      <c r="H103" s="1056" t="s">
        <v>148</v>
      </c>
      <c r="I103" s="1205" t="s">
        <v>148</v>
      </c>
      <c r="J103" s="1193" t="s">
        <v>3882</v>
      </c>
      <c r="K103" s="1068"/>
    </row>
    <row r="104" spans="1:11" s="17" customFormat="1" ht="15" customHeight="1">
      <c r="A104" s="1068"/>
      <c r="B104" s="2837" t="s">
        <v>3145</v>
      </c>
      <c r="C104" s="2838"/>
      <c r="D104" s="2838"/>
      <c r="E104" s="2839"/>
      <c r="F104" s="284">
        <v>11</v>
      </c>
      <c r="G104" s="1038">
        <v>60</v>
      </c>
      <c r="H104" s="284">
        <v>130656</v>
      </c>
      <c r="I104" s="1205" t="s">
        <v>148</v>
      </c>
      <c r="J104" s="1193" t="s">
        <v>3882</v>
      </c>
      <c r="K104" s="1068"/>
    </row>
    <row r="105" spans="1:11" s="17" customFormat="1" ht="15" customHeight="1">
      <c r="A105" s="1068"/>
      <c r="B105" s="2843"/>
      <c r="C105" s="2844"/>
      <c r="D105" s="2844"/>
      <c r="E105" s="2845"/>
      <c r="F105" s="284"/>
      <c r="G105" s="1036"/>
      <c r="H105" s="284"/>
      <c r="I105" s="284"/>
      <c r="J105" s="1100"/>
      <c r="K105" s="1068"/>
    </row>
    <row r="106" spans="1:11" s="17" customFormat="1" ht="15" customHeight="1">
      <c r="A106" s="1068"/>
      <c r="B106" s="2846" t="s">
        <v>988</v>
      </c>
      <c r="C106" s="2847"/>
      <c r="D106" s="2847"/>
      <c r="E106" s="2848"/>
      <c r="F106" s="284">
        <v>556</v>
      </c>
      <c r="G106" s="284">
        <v>3339</v>
      </c>
      <c r="H106" s="1099">
        <v>6452939</v>
      </c>
      <c r="I106" s="284">
        <v>317784</v>
      </c>
      <c r="J106" s="1100">
        <v>98817</v>
      </c>
      <c r="K106" s="1068"/>
    </row>
    <row r="107" spans="1:11" s="17" customFormat="1" ht="15" customHeight="1">
      <c r="A107" s="1068"/>
      <c r="B107" s="2837" t="s">
        <v>3146</v>
      </c>
      <c r="C107" s="2838"/>
      <c r="D107" s="2838"/>
      <c r="E107" s="2839"/>
      <c r="F107" s="284">
        <v>1</v>
      </c>
      <c r="G107" s="1036">
        <v>86</v>
      </c>
      <c r="H107" s="1056" t="s">
        <v>3221</v>
      </c>
      <c r="I107" s="1056" t="s">
        <v>3221</v>
      </c>
      <c r="J107" s="517" t="s">
        <v>3221</v>
      </c>
      <c r="K107" s="1068"/>
    </row>
    <row r="108" spans="1:11" s="17" customFormat="1" ht="15" customHeight="1">
      <c r="A108" s="1068"/>
      <c r="B108" s="2837" t="s">
        <v>3147</v>
      </c>
      <c r="C108" s="2838"/>
      <c r="D108" s="2838"/>
      <c r="E108" s="2839"/>
      <c r="F108" s="284">
        <v>1</v>
      </c>
      <c r="G108" s="1056">
        <v>31</v>
      </c>
      <c r="H108" s="1056" t="s">
        <v>3221</v>
      </c>
      <c r="I108" s="1056" t="s">
        <v>3235</v>
      </c>
      <c r="J108" s="517" t="s">
        <v>3221</v>
      </c>
      <c r="K108" s="1068"/>
    </row>
    <row r="109" spans="1:11" s="17" customFormat="1" ht="15" customHeight="1">
      <c r="A109" s="1068"/>
      <c r="B109" s="2837" t="s">
        <v>3148</v>
      </c>
      <c r="C109" s="2838"/>
      <c r="D109" s="2838"/>
      <c r="E109" s="2839"/>
      <c r="F109" s="284">
        <v>12</v>
      </c>
      <c r="G109" s="1036">
        <v>29</v>
      </c>
      <c r="H109" s="284">
        <v>14120</v>
      </c>
      <c r="I109" s="284">
        <v>1727</v>
      </c>
      <c r="J109" s="1100">
        <v>1075</v>
      </c>
      <c r="K109" s="1068"/>
    </row>
    <row r="110" spans="1:11" s="17" customFormat="1" ht="15" customHeight="1">
      <c r="A110" s="1068"/>
      <c r="B110" s="2837" t="s">
        <v>3149</v>
      </c>
      <c r="C110" s="2838"/>
      <c r="D110" s="2838"/>
      <c r="E110" s="2839"/>
      <c r="F110" s="284">
        <v>9</v>
      </c>
      <c r="G110" s="1036">
        <v>36</v>
      </c>
      <c r="H110" s="284">
        <v>51397</v>
      </c>
      <c r="I110" s="284">
        <v>753</v>
      </c>
      <c r="J110" s="1100">
        <v>1760</v>
      </c>
      <c r="K110" s="1068"/>
    </row>
    <row r="111" spans="1:11" s="17" customFormat="1" ht="15" customHeight="1">
      <c r="A111" s="1068"/>
      <c r="B111" s="2837" t="s">
        <v>3150</v>
      </c>
      <c r="C111" s="2838"/>
      <c r="D111" s="2838"/>
      <c r="E111" s="2839"/>
      <c r="F111" s="284">
        <v>29</v>
      </c>
      <c r="G111" s="1036">
        <v>170</v>
      </c>
      <c r="H111" s="284">
        <v>312392</v>
      </c>
      <c r="I111" s="284">
        <v>106</v>
      </c>
      <c r="J111" s="1100">
        <v>9486</v>
      </c>
      <c r="K111" s="1068"/>
    </row>
    <row r="112" spans="1:11" s="17" customFormat="1" ht="15" customHeight="1">
      <c r="A112" s="1068"/>
      <c r="B112" s="2837" t="s">
        <v>3151</v>
      </c>
      <c r="C112" s="2838"/>
      <c r="D112" s="2838"/>
      <c r="E112" s="2839"/>
      <c r="F112" s="284">
        <v>7</v>
      </c>
      <c r="G112" s="1036">
        <v>21</v>
      </c>
      <c r="H112" s="284">
        <v>32034</v>
      </c>
      <c r="I112" s="1056" t="s">
        <v>148</v>
      </c>
      <c r="J112" s="1100">
        <v>1058</v>
      </c>
      <c r="K112" s="1068"/>
    </row>
    <row r="113" spans="1:11" s="17" customFormat="1" ht="15" customHeight="1">
      <c r="A113" s="1068"/>
      <c r="B113" s="2840" t="s">
        <v>3152</v>
      </c>
      <c r="C113" s="2841"/>
      <c r="D113" s="2841"/>
      <c r="E113" s="2842"/>
      <c r="F113" s="284">
        <v>9</v>
      </c>
      <c r="G113" s="1036">
        <v>37</v>
      </c>
      <c r="H113" s="284">
        <v>26214</v>
      </c>
      <c r="I113" s="284">
        <v>157</v>
      </c>
      <c r="J113" s="1100">
        <v>1705</v>
      </c>
      <c r="K113" s="1068"/>
    </row>
    <row r="114" spans="1:11" s="17" customFormat="1" ht="15" customHeight="1">
      <c r="A114" s="1068"/>
      <c r="B114" s="2837" t="s">
        <v>3153</v>
      </c>
      <c r="C114" s="2838"/>
      <c r="D114" s="2838"/>
      <c r="E114" s="2839"/>
      <c r="F114" s="284">
        <v>19</v>
      </c>
      <c r="G114" s="1036">
        <v>369</v>
      </c>
      <c r="H114" s="284">
        <v>761952</v>
      </c>
      <c r="I114" s="284">
        <v>177</v>
      </c>
      <c r="J114" s="1100">
        <v>9923</v>
      </c>
      <c r="K114" s="1068"/>
    </row>
    <row r="115" spans="1:11" s="17" customFormat="1" ht="15" customHeight="1">
      <c r="A115" s="1068"/>
      <c r="B115" s="2876" t="s">
        <v>3154</v>
      </c>
      <c r="C115" s="2877"/>
      <c r="D115" s="2877"/>
      <c r="E115" s="2878"/>
      <c r="F115" s="284">
        <v>13</v>
      </c>
      <c r="G115" s="1036">
        <v>58</v>
      </c>
      <c r="H115" s="284">
        <v>30749</v>
      </c>
      <c r="I115" s="284">
        <v>658</v>
      </c>
      <c r="J115" s="1100">
        <v>1363</v>
      </c>
      <c r="K115" s="1068"/>
    </row>
    <row r="116" spans="1:11" s="17" customFormat="1" ht="15" customHeight="1">
      <c r="A116" s="1068"/>
      <c r="B116" s="2837" t="s">
        <v>3155</v>
      </c>
      <c r="C116" s="2838"/>
      <c r="D116" s="2838"/>
      <c r="E116" s="2839"/>
      <c r="F116" s="284">
        <v>7</v>
      </c>
      <c r="G116" s="1036">
        <v>33</v>
      </c>
      <c r="H116" s="284">
        <v>33045</v>
      </c>
      <c r="I116" s="1056">
        <v>1000</v>
      </c>
      <c r="J116" s="1100">
        <v>239</v>
      </c>
      <c r="K116" s="1068"/>
    </row>
    <row r="117" spans="1:11" s="17" customFormat="1" ht="15" customHeight="1">
      <c r="A117" s="1068"/>
      <c r="B117" s="2837" t="s">
        <v>3156</v>
      </c>
      <c r="C117" s="2838"/>
      <c r="D117" s="2838"/>
      <c r="E117" s="2839"/>
      <c r="F117" s="284">
        <v>12</v>
      </c>
      <c r="G117" s="1036">
        <v>38</v>
      </c>
      <c r="H117" s="284">
        <v>37240</v>
      </c>
      <c r="I117" s="1056">
        <v>16</v>
      </c>
      <c r="J117" s="1100">
        <v>405</v>
      </c>
      <c r="K117" s="1068"/>
    </row>
    <row r="118" spans="1:11" s="17" customFormat="1" ht="15" customHeight="1">
      <c r="A118" s="1068"/>
      <c r="B118" s="2876" t="s">
        <v>3157</v>
      </c>
      <c r="C118" s="2877"/>
      <c r="D118" s="2877"/>
      <c r="E118" s="2878"/>
      <c r="F118" s="1056">
        <v>23</v>
      </c>
      <c r="G118" s="1056">
        <v>50</v>
      </c>
      <c r="H118" s="284">
        <v>25365</v>
      </c>
      <c r="I118" s="284">
        <v>178</v>
      </c>
      <c r="J118" s="1100">
        <v>886</v>
      </c>
      <c r="K118" s="1068"/>
    </row>
    <row r="119" spans="1:11" s="17" customFormat="1" ht="15" customHeight="1">
      <c r="A119" s="1068"/>
      <c r="B119" s="2837" t="s">
        <v>3158</v>
      </c>
      <c r="C119" s="2838"/>
      <c r="D119" s="2838"/>
      <c r="E119" s="2839"/>
      <c r="F119" s="284">
        <v>35</v>
      </c>
      <c r="G119" s="1036">
        <v>120</v>
      </c>
      <c r="H119" s="284">
        <v>72449</v>
      </c>
      <c r="I119" s="1056">
        <v>157</v>
      </c>
      <c r="J119" s="1100">
        <v>1056</v>
      </c>
      <c r="K119" s="1068"/>
    </row>
    <row r="120" spans="1:11" s="17" customFormat="1" ht="15" customHeight="1">
      <c r="A120" s="1068"/>
      <c r="B120" s="2837" t="s">
        <v>989</v>
      </c>
      <c r="C120" s="2838"/>
      <c r="D120" s="2838"/>
      <c r="E120" s="2839"/>
      <c r="F120" s="284">
        <v>60</v>
      </c>
      <c r="G120" s="1036">
        <v>620</v>
      </c>
      <c r="H120" s="284">
        <v>654964</v>
      </c>
      <c r="I120" s="1056">
        <v>3866</v>
      </c>
      <c r="J120" s="1100">
        <v>9197</v>
      </c>
      <c r="K120" s="1068"/>
    </row>
    <row r="121" spans="1:11" s="17" customFormat="1" ht="15" customHeight="1">
      <c r="A121" s="1068"/>
      <c r="B121" s="2837" t="s">
        <v>3159</v>
      </c>
      <c r="C121" s="2838"/>
      <c r="D121" s="2838"/>
      <c r="E121" s="2839"/>
      <c r="F121" s="284">
        <v>55</v>
      </c>
      <c r="G121" s="1036">
        <v>294</v>
      </c>
      <c r="H121" s="284">
        <v>482344</v>
      </c>
      <c r="I121" s="284">
        <v>111762</v>
      </c>
      <c r="J121" s="1100">
        <v>2463</v>
      </c>
      <c r="K121" s="1068"/>
    </row>
    <row r="122" spans="1:11" s="17" customFormat="1" ht="15" customHeight="1">
      <c r="A122" s="1068"/>
      <c r="B122" s="2837" t="s">
        <v>3160</v>
      </c>
      <c r="C122" s="2838"/>
      <c r="D122" s="2838"/>
      <c r="E122" s="2839"/>
      <c r="F122" s="284">
        <v>12</v>
      </c>
      <c r="G122" s="1036">
        <v>24</v>
      </c>
      <c r="H122" s="284">
        <v>17823</v>
      </c>
      <c r="I122" s="284">
        <v>4178</v>
      </c>
      <c r="J122" s="1100">
        <v>510</v>
      </c>
      <c r="K122" s="1068"/>
    </row>
    <row r="123" spans="1:11" s="17" customFormat="1" ht="15" customHeight="1">
      <c r="A123" s="1068"/>
      <c r="B123" s="2837" t="s">
        <v>3161</v>
      </c>
      <c r="C123" s="2838"/>
      <c r="D123" s="2838"/>
      <c r="E123" s="2839"/>
      <c r="F123" s="284">
        <v>20</v>
      </c>
      <c r="G123" s="1036">
        <v>98</v>
      </c>
      <c r="H123" s="284">
        <v>322054</v>
      </c>
      <c r="I123" s="284">
        <v>87346</v>
      </c>
      <c r="J123" s="1100">
        <v>4972</v>
      </c>
      <c r="K123" s="1068"/>
    </row>
    <row r="124" spans="1:11" s="17" customFormat="1" ht="15" customHeight="1">
      <c r="A124" s="1068"/>
      <c r="B124" s="2837" t="s">
        <v>3162</v>
      </c>
      <c r="C124" s="2838"/>
      <c r="D124" s="2838"/>
      <c r="E124" s="2839"/>
      <c r="F124" s="284">
        <v>15</v>
      </c>
      <c r="G124" s="1036">
        <v>51</v>
      </c>
      <c r="H124" s="284">
        <v>52619</v>
      </c>
      <c r="I124" s="284">
        <v>41</v>
      </c>
      <c r="J124" s="1100">
        <v>5014</v>
      </c>
      <c r="K124" s="1068"/>
    </row>
    <row r="125" spans="1:11" s="17" customFormat="1" ht="15" customHeight="1">
      <c r="A125" s="1068"/>
      <c r="B125" s="2837" t="s">
        <v>3163</v>
      </c>
      <c r="C125" s="2838"/>
      <c r="D125" s="2838"/>
      <c r="E125" s="2839"/>
      <c r="F125" s="284">
        <v>2</v>
      </c>
      <c r="G125" s="1036">
        <v>4</v>
      </c>
      <c r="H125" s="1056" t="s">
        <v>3221</v>
      </c>
      <c r="I125" s="1056" t="s">
        <v>3235</v>
      </c>
      <c r="J125" s="517" t="s">
        <v>3221</v>
      </c>
      <c r="K125" s="1068"/>
    </row>
    <row r="126" spans="1:11" s="17" customFormat="1" ht="15" customHeight="1">
      <c r="A126" s="1068"/>
      <c r="B126" s="2837" t="s">
        <v>3164</v>
      </c>
      <c r="C126" s="2838"/>
      <c r="D126" s="2838"/>
      <c r="E126" s="2839"/>
      <c r="F126" s="1056">
        <v>40</v>
      </c>
      <c r="G126" s="1056">
        <v>169</v>
      </c>
      <c r="H126" s="284">
        <v>389970</v>
      </c>
      <c r="I126" s="284">
        <v>32</v>
      </c>
      <c r="J126" s="1100">
        <v>3842</v>
      </c>
      <c r="K126" s="1068"/>
    </row>
    <row r="127" spans="1:11" s="17" customFormat="1" ht="15" customHeight="1">
      <c r="A127" s="1068"/>
      <c r="B127" s="2837" t="s">
        <v>3165</v>
      </c>
      <c r="C127" s="2838"/>
      <c r="D127" s="2838"/>
      <c r="E127" s="2839"/>
      <c r="F127" s="284">
        <v>24</v>
      </c>
      <c r="G127" s="1036">
        <v>108</v>
      </c>
      <c r="H127" s="284">
        <v>305559</v>
      </c>
      <c r="I127" s="284">
        <v>27057</v>
      </c>
      <c r="J127" s="1100">
        <v>3431</v>
      </c>
      <c r="K127" s="1068"/>
    </row>
    <row r="128" spans="1:11" s="17" customFormat="1" ht="15" customHeight="1">
      <c r="A128" s="1068"/>
      <c r="B128" s="2837" t="s">
        <v>3166</v>
      </c>
      <c r="C128" s="2838"/>
      <c r="D128" s="2838"/>
      <c r="E128" s="2839"/>
      <c r="F128" s="284">
        <v>39</v>
      </c>
      <c r="G128" s="1036">
        <v>261</v>
      </c>
      <c r="H128" s="284">
        <v>1168725</v>
      </c>
      <c r="I128" s="284">
        <v>35854</v>
      </c>
      <c r="J128" s="1100">
        <v>335</v>
      </c>
      <c r="K128" s="1068"/>
    </row>
    <row r="129" spans="1:11" s="17" customFormat="1" ht="15" customHeight="1">
      <c r="A129" s="1068"/>
      <c r="B129" s="2837" t="s">
        <v>3167</v>
      </c>
      <c r="C129" s="2838"/>
      <c r="D129" s="2838"/>
      <c r="E129" s="2839"/>
      <c r="F129" s="284">
        <v>11</v>
      </c>
      <c r="G129" s="1036">
        <v>180</v>
      </c>
      <c r="H129" s="284">
        <v>98966</v>
      </c>
      <c r="I129" s="284">
        <v>15928</v>
      </c>
      <c r="J129" s="1100">
        <v>950</v>
      </c>
      <c r="K129" s="1068"/>
    </row>
    <row r="130" spans="1:11" s="17" customFormat="1" ht="15" customHeight="1">
      <c r="A130" s="1068"/>
      <c r="B130" s="2840" t="s">
        <v>3168</v>
      </c>
      <c r="C130" s="2841"/>
      <c r="D130" s="2841"/>
      <c r="E130" s="2842"/>
      <c r="F130" s="284">
        <v>15</v>
      </c>
      <c r="G130" s="1036">
        <v>108</v>
      </c>
      <c r="H130" s="284">
        <v>162349</v>
      </c>
      <c r="I130" s="284">
        <v>406</v>
      </c>
      <c r="J130" s="1100">
        <v>4116</v>
      </c>
      <c r="K130" s="1068"/>
    </row>
    <row r="131" spans="1:11" s="17" customFormat="1" ht="15" customHeight="1">
      <c r="A131" s="1068"/>
      <c r="B131" s="2837" t="s">
        <v>3169</v>
      </c>
      <c r="C131" s="2838"/>
      <c r="D131" s="2838"/>
      <c r="E131" s="2839"/>
      <c r="F131" s="284">
        <v>16</v>
      </c>
      <c r="G131" s="1036">
        <v>52</v>
      </c>
      <c r="H131" s="284">
        <v>59506</v>
      </c>
      <c r="I131" s="284">
        <v>1044</v>
      </c>
      <c r="J131" s="1100">
        <v>1050</v>
      </c>
      <c r="K131" s="1068"/>
    </row>
    <row r="132" spans="1:11" s="17" customFormat="1" ht="15" customHeight="1">
      <c r="A132" s="1068"/>
      <c r="B132" s="2837" t="s">
        <v>990</v>
      </c>
      <c r="C132" s="2838"/>
      <c r="D132" s="2838"/>
      <c r="E132" s="2839"/>
      <c r="F132" s="284">
        <v>55</v>
      </c>
      <c r="G132" s="1036">
        <v>256</v>
      </c>
      <c r="H132" s="284">
        <v>701029</v>
      </c>
      <c r="I132" s="1056" t="s">
        <v>3221</v>
      </c>
      <c r="J132" s="1100">
        <v>20338</v>
      </c>
      <c r="K132" s="1068"/>
    </row>
    <row r="133" spans="1:11" s="17" customFormat="1" ht="15" customHeight="1">
      <c r="A133" s="1068"/>
      <c r="B133" s="2837" t="s">
        <v>3170</v>
      </c>
      <c r="C133" s="2838"/>
      <c r="D133" s="2838"/>
      <c r="E133" s="2839"/>
      <c r="F133" s="284">
        <v>10</v>
      </c>
      <c r="G133" s="1036">
        <v>30</v>
      </c>
      <c r="H133" s="284">
        <v>36393</v>
      </c>
      <c r="I133" s="1056" t="s">
        <v>148</v>
      </c>
      <c r="J133" s="1039" t="s">
        <v>148</v>
      </c>
      <c r="K133" s="1068"/>
    </row>
    <row r="134" spans="1:11" s="17" customFormat="1" ht="15" customHeight="1">
      <c r="A134" s="1068"/>
      <c r="B134" s="2837" t="s">
        <v>3171</v>
      </c>
      <c r="C134" s="2838"/>
      <c r="D134" s="2838"/>
      <c r="E134" s="2839"/>
      <c r="F134" s="284">
        <v>4</v>
      </c>
      <c r="G134" s="1036">
        <v>5</v>
      </c>
      <c r="H134" s="1056" t="s">
        <v>3221</v>
      </c>
      <c r="I134" s="1056" t="s">
        <v>3235</v>
      </c>
      <c r="J134" s="1039" t="s">
        <v>3882</v>
      </c>
      <c r="K134" s="1068"/>
    </row>
    <row r="135" spans="1:11" s="17" customFormat="1" ht="15" customHeight="1" thickBot="1">
      <c r="A135" s="1068"/>
      <c r="B135" s="2873" t="s">
        <v>3172</v>
      </c>
      <c r="C135" s="2874"/>
      <c r="D135" s="2874"/>
      <c r="E135" s="2875"/>
      <c r="F135" s="287">
        <v>1</v>
      </c>
      <c r="G135" s="1040">
        <v>1</v>
      </c>
      <c r="H135" s="548" t="s">
        <v>3221</v>
      </c>
      <c r="I135" s="548" t="s">
        <v>3235</v>
      </c>
      <c r="J135" s="1048" t="s">
        <v>3882</v>
      </c>
      <c r="K135" s="1068"/>
    </row>
    <row r="136" spans="1:11">
      <c r="J136" s="679" t="s">
        <v>979</v>
      </c>
    </row>
    <row r="223" spans="1:11" s="1313" customFormat="1">
      <c r="A223" s="41"/>
      <c r="B223" s="41"/>
      <c r="C223" s="41"/>
      <c r="D223" s="41"/>
      <c r="E223" s="41"/>
      <c r="F223" s="41"/>
      <c r="G223" s="41"/>
      <c r="H223" s="41"/>
      <c r="I223" s="41"/>
      <c r="J223" s="41"/>
      <c r="K223" s="41"/>
    </row>
  </sheetData>
  <mergeCells count="112">
    <mergeCell ref="B103:E103"/>
    <mergeCell ref="B135:E135"/>
    <mergeCell ref="B116:E116"/>
    <mergeCell ref="B117:E117"/>
    <mergeCell ref="B118:E118"/>
    <mergeCell ref="B119:E119"/>
    <mergeCell ref="B120:E120"/>
    <mergeCell ref="B121:E121"/>
    <mergeCell ref="B110:E110"/>
    <mergeCell ref="B111:E111"/>
    <mergeCell ref="B112:E112"/>
    <mergeCell ref="B113:E113"/>
    <mergeCell ref="B114:E114"/>
    <mergeCell ref="B115:E115"/>
    <mergeCell ref="B134:E134"/>
    <mergeCell ref="B91:E91"/>
    <mergeCell ref="B92:E92"/>
    <mergeCell ref="B93:E93"/>
    <mergeCell ref="B94:E94"/>
    <mergeCell ref="B96:E96"/>
    <mergeCell ref="J84:J85"/>
    <mergeCell ref="B86:E86"/>
    <mergeCell ref="B87:E87"/>
    <mergeCell ref="B88:E88"/>
    <mergeCell ref="B89:E89"/>
    <mergeCell ref="B90:E90"/>
    <mergeCell ref="B84:E85"/>
    <mergeCell ref="F84:F85"/>
    <mergeCell ref="G84:G85"/>
    <mergeCell ref="H84:H85"/>
    <mergeCell ref="I84:I85"/>
    <mergeCell ref="B95:E95"/>
    <mergeCell ref="C60:D61"/>
    <mergeCell ref="E60:E61"/>
    <mergeCell ref="F60:F61"/>
    <mergeCell ref="H60:H61"/>
    <mergeCell ref="C70:C71"/>
    <mergeCell ref="C62:D62"/>
    <mergeCell ref="C63:D63"/>
    <mergeCell ref="D68:E68"/>
    <mergeCell ref="F68:G68"/>
    <mergeCell ref="D70:D71"/>
    <mergeCell ref="E70:E71"/>
    <mergeCell ref="F70:F71"/>
    <mergeCell ref="G70:G71"/>
    <mergeCell ref="C52:D52"/>
    <mergeCell ref="G52:H52"/>
    <mergeCell ref="C53:D53"/>
    <mergeCell ref="G53:H53"/>
    <mergeCell ref="C54:D54"/>
    <mergeCell ref="G54:H54"/>
    <mergeCell ref="C49:D49"/>
    <mergeCell ref="G49:H49"/>
    <mergeCell ref="C50:D50"/>
    <mergeCell ref="G50:H50"/>
    <mergeCell ref="C51:D51"/>
    <mergeCell ref="G51:H51"/>
    <mergeCell ref="E49:F49"/>
    <mergeCell ref="E50:F50"/>
    <mergeCell ref="E51:F51"/>
    <mergeCell ref="E52:F52"/>
    <mergeCell ref="E53:F53"/>
    <mergeCell ref="E54:F54"/>
    <mergeCell ref="C47:D47"/>
    <mergeCell ref="G47:H47"/>
    <mergeCell ref="C48:D48"/>
    <mergeCell ref="G48:H48"/>
    <mergeCell ref="C43:D43"/>
    <mergeCell ref="G43:H43"/>
    <mergeCell ref="C44:D44"/>
    <mergeCell ref="G44:H44"/>
    <mergeCell ref="C45:D45"/>
    <mergeCell ref="G45:H45"/>
    <mergeCell ref="E47:F47"/>
    <mergeCell ref="E48:F48"/>
    <mergeCell ref="A28:K28"/>
    <mergeCell ref="C40:D41"/>
    <mergeCell ref="C42:D42"/>
    <mergeCell ref="G42:H42"/>
    <mergeCell ref="C46:D46"/>
    <mergeCell ref="G46:H46"/>
    <mergeCell ref="E42:F42"/>
    <mergeCell ref="E43:F43"/>
    <mergeCell ref="E44:F44"/>
    <mergeCell ref="E45:F45"/>
    <mergeCell ref="E46:F46"/>
    <mergeCell ref="E40:F41"/>
    <mergeCell ref="G40:H41"/>
    <mergeCell ref="B97:E97"/>
    <mergeCell ref="B127:E127"/>
    <mergeCell ref="B126:E126"/>
    <mergeCell ref="B125:E125"/>
    <mergeCell ref="B124:E124"/>
    <mergeCell ref="B123:E123"/>
    <mergeCell ref="B122:E122"/>
    <mergeCell ref="B133:E133"/>
    <mergeCell ref="B132:E132"/>
    <mergeCell ref="B131:E131"/>
    <mergeCell ref="B130:E130"/>
    <mergeCell ref="B129:E129"/>
    <mergeCell ref="B128:E128"/>
    <mergeCell ref="B104:E104"/>
    <mergeCell ref="B105:E105"/>
    <mergeCell ref="B106:E106"/>
    <mergeCell ref="B107:E107"/>
    <mergeCell ref="B108:E108"/>
    <mergeCell ref="B109:E109"/>
    <mergeCell ref="B98:E98"/>
    <mergeCell ref="B99:E99"/>
    <mergeCell ref="B100:E100"/>
    <mergeCell ref="B101:E101"/>
    <mergeCell ref="B102:E102"/>
  </mergeCells>
  <phoneticPr fontId="2"/>
  <pageMargins left="0.70866141732283472" right="0.70866141732283472" top="0.74803149606299213" bottom="0.74803149606299213" header="0.31496062992125984" footer="0.31496062992125984"/>
  <pageSetup paperSize="9" scale="83" firstPageNumber="38" fitToHeight="0" orientation="portrait" useFirstPageNumber="1" r:id="rId1"/>
  <headerFooter differentOddEven="1" differentFirst="1" alignWithMargins="0">
    <oddHeader>&amp;L
&amp;R&amp;"ＭＳ 明朝,標準"&amp;10商業</oddHeader>
    <oddFooter>&amp;C&amp;"ＭＳ 明朝,標準"&amp;P</oddFooter>
    <evenHeader>&amp;L&amp;"ＭＳ 明朝,標準"&amp;10商業</evenHeader>
    <evenFooter>&amp;C&amp;"ＭＳ 明朝,標準"&amp;P</evenFooter>
    <firstHeader>&amp;R&amp;"ＭＳ 明朝,標準"&amp;10商業</firstHeader>
  </headerFooter>
  <rowBreaks count="2" manualBreakCount="2">
    <brk id="36" max="16383" man="1"/>
    <brk id="8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9:M450"/>
  <sheetViews>
    <sheetView view="pageBreakPreview" topLeftCell="A5" zoomScaleNormal="85" zoomScaleSheetLayoutView="100" workbookViewId="0">
      <selection activeCell="B263" sqref="B263:O263"/>
    </sheetView>
  </sheetViews>
  <sheetFormatPr defaultRowHeight="13.5"/>
  <cols>
    <col min="1" max="1" width="1.25" style="561" customWidth="1"/>
    <col min="2" max="2" width="9.375" style="561" customWidth="1"/>
    <col min="3" max="11" width="10.625" style="561" customWidth="1"/>
    <col min="12" max="16384" width="9" style="13"/>
  </cols>
  <sheetData>
    <row r="19" spans="1:11" ht="13.5" customHeight="1">
      <c r="C19" s="27"/>
      <c r="D19" s="27"/>
      <c r="E19" s="27"/>
    </row>
    <row r="20" spans="1:11" ht="13.5" customHeight="1">
      <c r="C20" s="27"/>
      <c r="D20" s="27"/>
      <c r="E20" s="27"/>
    </row>
    <row r="21" spans="1:11" ht="13.5" customHeight="1">
      <c r="C21" s="27"/>
      <c r="D21" s="27"/>
      <c r="E21" s="27"/>
    </row>
    <row r="22" spans="1:11" ht="13.5" customHeight="1">
      <c r="C22" s="27"/>
      <c r="D22" s="27"/>
      <c r="E22" s="27"/>
    </row>
    <row r="23" spans="1:11" ht="13.5" customHeight="1">
      <c r="C23" s="27"/>
      <c r="D23" s="27"/>
      <c r="E23" s="27"/>
    </row>
    <row r="24" spans="1:11" ht="13.5" customHeight="1">
      <c r="C24" s="27"/>
      <c r="D24" s="27"/>
      <c r="E24" s="27"/>
    </row>
    <row r="25" spans="1:11" ht="13.5" customHeight="1">
      <c r="C25" s="27"/>
      <c r="D25" s="27"/>
      <c r="E25" s="27"/>
    </row>
    <row r="26" spans="1:11" ht="13.5" customHeight="1">
      <c r="C26" s="27"/>
      <c r="D26" s="27"/>
      <c r="E26" s="27"/>
      <c r="F26" s="27"/>
      <c r="G26" s="27"/>
      <c r="H26" s="27"/>
      <c r="I26" s="27"/>
      <c r="J26" s="27"/>
    </row>
    <row r="27" spans="1:11" ht="13.5" customHeight="1">
      <c r="C27" s="27"/>
      <c r="D27" s="27"/>
      <c r="E27" s="27"/>
      <c r="F27" s="27"/>
      <c r="G27" s="27"/>
      <c r="H27" s="27"/>
      <c r="I27" s="27"/>
      <c r="J27" s="27"/>
    </row>
    <row r="28" spans="1:11" ht="32.25">
      <c r="A28" s="1401" t="s">
        <v>991</v>
      </c>
      <c r="B28" s="1401"/>
      <c r="C28" s="1401"/>
      <c r="D28" s="1401"/>
      <c r="E28" s="1401"/>
      <c r="F28" s="1401"/>
      <c r="G28" s="1401"/>
      <c r="H28" s="1401"/>
      <c r="I28" s="1401"/>
      <c r="J28" s="1401"/>
      <c r="K28" s="1401"/>
    </row>
    <row r="29" spans="1:11" ht="18.75">
      <c r="C29" s="27"/>
      <c r="D29" s="27"/>
      <c r="E29" s="27"/>
      <c r="F29" s="560"/>
      <c r="G29" s="560"/>
      <c r="H29" s="560"/>
      <c r="I29" s="560"/>
      <c r="J29" s="27"/>
    </row>
    <row r="30" spans="1:11" ht="18.75">
      <c r="C30" s="27"/>
      <c r="D30" s="27"/>
      <c r="E30" s="27"/>
      <c r="F30" s="27"/>
      <c r="G30" s="27"/>
      <c r="H30" s="27"/>
      <c r="I30" s="27"/>
      <c r="J30" s="27"/>
    </row>
    <row r="31" spans="1:11" ht="18.75">
      <c r="C31" s="27"/>
      <c r="D31" s="27"/>
      <c r="E31" s="27"/>
      <c r="F31" s="27"/>
      <c r="G31" s="27"/>
      <c r="H31" s="27"/>
      <c r="I31" s="27"/>
      <c r="J31" s="27"/>
    </row>
    <row r="32" spans="1:11" ht="18.75">
      <c r="C32" s="27"/>
      <c r="D32" s="27"/>
      <c r="E32" s="27"/>
      <c r="F32" s="27"/>
      <c r="G32" s="27"/>
      <c r="H32" s="27"/>
      <c r="I32" s="27"/>
      <c r="J32" s="27"/>
    </row>
    <row r="33" spans="1:12" ht="18.75">
      <c r="C33" s="27"/>
      <c r="D33" s="27"/>
      <c r="E33" s="27"/>
      <c r="F33" s="27"/>
      <c r="G33" s="27"/>
      <c r="H33" s="27"/>
      <c r="I33" s="27"/>
      <c r="J33" s="27"/>
      <c r="K33" s="27"/>
      <c r="L33" s="25"/>
    </row>
    <row r="34" spans="1:12" ht="18.75">
      <c r="C34" s="27"/>
      <c r="D34" s="27"/>
      <c r="E34" s="27"/>
      <c r="F34" s="27"/>
      <c r="G34" s="27"/>
      <c r="H34" s="27"/>
      <c r="I34" s="27"/>
      <c r="J34" s="27"/>
      <c r="K34" s="27"/>
      <c r="L34" s="25"/>
    </row>
    <row r="35" spans="1:12" ht="18.75">
      <c r="C35" s="27"/>
      <c r="D35" s="27"/>
      <c r="E35" s="27"/>
      <c r="F35" s="27"/>
      <c r="G35" s="27"/>
      <c r="H35" s="27"/>
      <c r="I35" s="27"/>
      <c r="J35" s="27"/>
      <c r="K35" s="27"/>
      <c r="L35" s="25"/>
    </row>
    <row r="36" spans="1:12" ht="18.75">
      <c r="D36" s="27"/>
      <c r="E36" s="27"/>
      <c r="F36" s="27"/>
      <c r="G36" s="27"/>
      <c r="H36" s="27"/>
      <c r="I36" s="27"/>
      <c r="J36" s="27"/>
      <c r="K36" s="27"/>
      <c r="L36" s="25"/>
    </row>
    <row r="37" spans="1:12" ht="18.75">
      <c r="D37" s="27"/>
      <c r="E37" s="27"/>
      <c r="F37" s="27"/>
      <c r="G37" s="27"/>
      <c r="H37" s="27"/>
      <c r="I37" s="27"/>
      <c r="J37" s="27"/>
      <c r="L37" s="25"/>
    </row>
    <row r="38" spans="1:12" ht="18.75">
      <c r="C38" s="27"/>
      <c r="D38" s="27"/>
      <c r="E38" s="27"/>
      <c r="F38" s="27"/>
      <c r="G38" s="27"/>
      <c r="H38" s="27"/>
      <c r="I38" s="27"/>
      <c r="J38" s="27"/>
      <c r="L38" s="25"/>
    </row>
    <row r="39" spans="1:12" s="343" customFormat="1" ht="18.75">
      <c r="A39" s="3" t="s">
        <v>992</v>
      </c>
      <c r="B39" s="27"/>
      <c r="C39" s="27"/>
      <c r="D39" s="27"/>
      <c r="E39" s="27"/>
      <c r="F39" s="27"/>
      <c r="G39" s="27"/>
      <c r="H39" s="27"/>
      <c r="I39" s="561"/>
      <c r="J39" s="679"/>
      <c r="K39" s="27"/>
    </row>
    <row r="40" spans="1:12" s="343" customFormat="1" ht="15" customHeight="1">
      <c r="A40" s="3"/>
      <c r="B40" s="27"/>
      <c r="C40" s="27"/>
      <c r="D40" s="27"/>
      <c r="E40" s="27"/>
      <c r="F40" s="27"/>
      <c r="G40" s="27"/>
      <c r="H40" s="27"/>
      <c r="I40" s="608"/>
      <c r="J40" s="679"/>
      <c r="K40" s="679" t="s">
        <v>3440</v>
      </c>
    </row>
    <row r="41" spans="1:12" s="343" customFormat="1" ht="15" customHeight="1" thickBot="1">
      <c r="A41" s="561"/>
      <c r="B41" s="797"/>
      <c r="C41" s="260"/>
      <c r="D41" s="27"/>
      <c r="E41" s="27"/>
      <c r="F41" s="27"/>
      <c r="G41" s="27"/>
      <c r="H41" s="27"/>
      <c r="I41" s="27"/>
      <c r="J41" s="27"/>
      <c r="K41" s="679" t="s">
        <v>993</v>
      </c>
      <c r="L41" s="571"/>
    </row>
    <row r="42" spans="1:12" s="343" customFormat="1" ht="18.75" customHeight="1">
      <c r="A42" s="561"/>
      <c r="B42" s="1361" t="s">
        <v>3330</v>
      </c>
      <c r="C42" s="1362"/>
      <c r="D42" s="2702" t="s">
        <v>2722</v>
      </c>
      <c r="E42" s="2698"/>
      <c r="F42" s="2698"/>
      <c r="G42" s="2705"/>
      <c r="H42" s="2474" t="s">
        <v>2730</v>
      </c>
      <c r="I42" s="2902"/>
      <c r="J42" s="2902"/>
      <c r="K42" s="2903"/>
      <c r="L42" s="571"/>
    </row>
    <row r="43" spans="1:12" s="343" customFormat="1" ht="18.75">
      <c r="A43" s="561"/>
      <c r="B43" s="1364"/>
      <c r="C43" s="1365"/>
      <c r="D43" s="836" t="s">
        <v>996</v>
      </c>
      <c r="E43" s="836" t="s">
        <v>997</v>
      </c>
      <c r="F43" s="836" t="s">
        <v>998</v>
      </c>
      <c r="G43" s="836" t="s">
        <v>2723</v>
      </c>
      <c r="H43" s="836" t="s">
        <v>996</v>
      </c>
      <c r="I43" s="836" t="s">
        <v>997</v>
      </c>
      <c r="J43" s="836" t="s">
        <v>998</v>
      </c>
      <c r="K43" s="850" t="s">
        <v>2723</v>
      </c>
      <c r="L43" s="571"/>
    </row>
    <row r="44" spans="1:12" s="1074" customFormat="1" ht="18.75">
      <c r="A44" s="1068"/>
      <c r="B44" s="2883" t="s">
        <v>2243</v>
      </c>
      <c r="C44" s="2888"/>
      <c r="D44" s="50">
        <v>1241</v>
      </c>
      <c r="E44" s="50">
        <v>4689</v>
      </c>
      <c r="F44" s="50">
        <v>573</v>
      </c>
      <c r="G44" s="50">
        <v>3291</v>
      </c>
      <c r="H44" s="1101">
        <v>3292</v>
      </c>
      <c r="I44" s="1101">
        <v>965</v>
      </c>
      <c r="J44" s="1101">
        <v>4184</v>
      </c>
      <c r="K44" s="1102">
        <v>3559</v>
      </c>
      <c r="L44" s="1103"/>
    </row>
    <row r="45" spans="1:12" s="1074" customFormat="1" ht="20.100000000000001" customHeight="1">
      <c r="A45" s="1068"/>
      <c r="B45" s="1370" t="s">
        <v>3375</v>
      </c>
      <c r="C45" s="1371"/>
      <c r="D45" s="1056">
        <v>1466</v>
      </c>
      <c r="E45" s="1056">
        <v>3349</v>
      </c>
      <c r="F45" s="1056">
        <v>347</v>
      </c>
      <c r="G45" s="1056">
        <v>2330</v>
      </c>
      <c r="H45" s="1056">
        <v>2229</v>
      </c>
      <c r="I45" s="1056">
        <v>281</v>
      </c>
      <c r="J45" s="1056">
        <v>4102</v>
      </c>
      <c r="K45" s="517">
        <v>3707</v>
      </c>
      <c r="L45" s="1103"/>
    </row>
    <row r="46" spans="1:12" s="1074" customFormat="1" ht="20.100000000000001" customHeight="1">
      <c r="A46" s="1068"/>
      <c r="B46" s="1370" t="s">
        <v>2245</v>
      </c>
      <c r="C46" s="1371"/>
      <c r="D46" s="1056">
        <v>1367</v>
      </c>
      <c r="E46" s="1056">
        <v>2230</v>
      </c>
      <c r="F46" s="1056">
        <v>461</v>
      </c>
      <c r="G46" s="1056">
        <v>1739</v>
      </c>
      <c r="H46" s="1056">
        <v>1639</v>
      </c>
      <c r="I46" s="1056">
        <v>536</v>
      </c>
      <c r="J46" s="1056">
        <v>3991</v>
      </c>
      <c r="K46" s="517">
        <v>3890</v>
      </c>
      <c r="L46" s="1103"/>
    </row>
    <row r="47" spans="1:12" s="1074" customFormat="1" ht="20.100000000000001" customHeight="1">
      <c r="A47" s="1068"/>
      <c r="B47" s="1370" t="s">
        <v>2246</v>
      </c>
      <c r="C47" s="1371"/>
      <c r="D47" s="1056">
        <v>1145</v>
      </c>
      <c r="E47" s="1056">
        <v>2339</v>
      </c>
      <c r="F47" s="1056">
        <v>382</v>
      </c>
      <c r="G47" s="1056">
        <v>1772</v>
      </c>
      <c r="H47" s="1056">
        <v>1389</v>
      </c>
      <c r="I47" s="1056">
        <v>445</v>
      </c>
      <c r="J47" s="1056">
        <v>3436</v>
      </c>
      <c r="K47" s="517">
        <v>3745</v>
      </c>
      <c r="L47" s="1103"/>
    </row>
    <row r="48" spans="1:12" s="1074" customFormat="1" ht="20.100000000000001" customHeight="1" thickBot="1">
      <c r="A48" s="1068"/>
      <c r="B48" s="1373" t="s">
        <v>2247</v>
      </c>
      <c r="C48" s="1374"/>
      <c r="D48" s="548">
        <v>795</v>
      </c>
      <c r="E48" s="548">
        <v>2032</v>
      </c>
      <c r="F48" s="548">
        <v>723</v>
      </c>
      <c r="G48" s="548">
        <v>1760</v>
      </c>
      <c r="H48" s="548">
        <v>1310</v>
      </c>
      <c r="I48" s="548">
        <v>386</v>
      </c>
      <c r="J48" s="548">
        <v>4627</v>
      </c>
      <c r="K48" s="1096">
        <v>3508</v>
      </c>
      <c r="L48" s="1103"/>
    </row>
    <row r="49" spans="1:12" s="343" customFormat="1" ht="17.25" customHeight="1" thickBot="1">
      <c r="A49" s="561"/>
      <c r="B49" s="261"/>
      <c r="C49" s="262"/>
      <c r="D49" s="907"/>
      <c r="E49" s="907"/>
      <c r="F49" s="907"/>
      <c r="G49" s="907"/>
      <c r="H49" s="907"/>
      <c r="I49" s="907"/>
      <c r="J49" s="907"/>
      <c r="K49" s="907"/>
      <c r="L49" s="571"/>
    </row>
    <row r="50" spans="1:12" s="343" customFormat="1" ht="18.75">
      <c r="A50" s="561"/>
      <c r="B50" s="1361" t="s">
        <v>3330</v>
      </c>
      <c r="C50" s="1362"/>
      <c r="D50" s="2702" t="s">
        <v>2721</v>
      </c>
      <c r="E50" s="2698"/>
      <c r="F50" s="2698"/>
      <c r="G50" s="2705"/>
      <c r="H50" s="2698" t="s">
        <v>2724</v>
      </c>
      <c r="I50" s="2698"/>
      <c r="J50" s="2698"/>
      <c r="K50" s="2889"/>
      <c r="L50" s="911"/>
    </row>
    <row r="51" spans="1:12" s="343" customFormat="1" ht="18.75">
      <c r="A51" s="561"/>
      <c r="B51" s="1364"/>
      <c r="C51" s="1365"/>
      <c r="D51" s="836" t="s">
        <v>996</v>
      </c>
      <c r="E51" s="836" t="s">
        <v>997</v>
      </c>
      <c r="F51" s="836" t="s">
        <v>998</v>
      </c>
      <c r="G51" s="836" t="s">
        <v>2723</v>
      </c>
      <c r="H51" s="839" t="s">
        <v>996</v>
      </c>
      <c r="I51" s="836" t="s">
        <v>997</v>
      </c>
      <c r="J51" s="836" t="s">
        <v>998</v>
      </c>
      <c r="K51" s="850" t="s">
        <v>2723</v>
      </c>
      <c r="L51" s="911"/>
    </row>
    <row r="52" spans="1:12" s="1074" customFormat="1" ht="18.75">
      <c r="A52" s="1068"/>
      <c r="B52" s="2883" t="s">
        <v>2243</v>
      </c>
      <c r="C52" s="2888"/>
      <c r="D52" s="1101">
        <v>6964</v>
      </c>
      <c r="E52" s="1101">
        <v>2190</v>
      </c>
      <c r="F52" s="1101">
        <v>317</v>
      </c>
      <c r="G52" s="1101">
        <v>3874</v>
      </c>
      <c r="H52" s="1104">
        <v>30639</v>
      </c>
      <c r="I52" s="1101">
        <v>217402</v>
      </c>
      <c r="J52" s="1101">
        <v>980</v>
      </c>
      <c r="K52" s="1102">
        <v>5542</v>
      </c>
      <c r="L52" s="1105"/>
    </row>
    <row r="53" spans="1:12" s="1074" customFormat="1" ht="20.100000000000001" customHeight="1">
      <c r="A53" s="1068"/>
      <c r="B53" s="1370" t="s">
        <v>3375</v>
      </c>
      <c r="C53" s="1371"/>
      <c r="D53" s="284">
        <v>6922</v>
      </c>
      <c r="E53" s="284">
        <v>2421</v>
      </c>
      <c r="F53" s="284">
        <v>108</v>
      </c>
      <c r="G53" s="284">
        <v>3274</v>
      </c>
      <c r="H53" s="1037">
        <v>31682</v>
      </c>
      <c r="I53" s="284">
        <v>230772</v>
      </c>
      <c r="J53" s="284">
        <v>861</v>
      </c>
      <c r="K53" s="285">
        <v>5056</v>
      </c>
      <c r="L53" s="1105"/>
    </row>
    <row r="54" spans="1:12" s="1074" customFormat="1" ht="20.100000000000001" customHeight="1">
      <c r="A54" s="1068"/>
      <c r="B54" s="1370" t="s">
        <v>2245</v>
      </c>
      <c r="C54" s="1371"/>
      <c r="D54" s="284">
        <v>6061</v>
      </c>
      <c r="E54" s="284">
        <v>2217</v>
      </c>
      <c r="F54" s="284">
        <v>75</v>
      </c>
      <c r="G54" s="284">
        <v>4084</v>
      </c>
      <c r="H54" s="1037">
        <v>30571</v>
      </c>
      <c r="I54" s="284">
        <v>234382</v>
      </c>
      <c r="J54" s="284">
        <v>840</v>
      </c>
      <c r="K54" s="285">
        <v>4803</v>
      </c>
      <c r="L54" s="1105"/>
    </row>
    <row r="55" spans="1:12" s="1074" customFormat="1" ht="20.100000000000001" customHeight="1">
      <c r="A55" s="1068"/>
      <c r="B55" s="1370" t="s">
        <v>2246</v>
      </c>
      <c r="C55" s="1371"/>
      <c r="D55" s="284">
        <v>5532</v>
      </c>
      <c r="E55" s="284">
        <v>2816</v>
      </c>
      <c r="F55" s="284">
        <v>163</v>
      </c>
      <c r="G55" s="284">
        <v>4005</v>
      </c>
      <c r="H55" s="1037">
        <v>28847</v>
      </c>
      <c r="I55" s="284">
        <v>230051</v>
      </c>
      <c r="J55" s="284">
        <v>702</v>
      </c>
      <c r="K55" s="285">
        <v>5103</v>
      </c>
      <c r="L55" s="1105"/>
    </row>
    <row r="56" spans="1:12" s="1074" customFormat="1" ht="18.75" customHeight="1" thickBot="1">
      <c r="A56" s="1068"/>
      <c r="B56" s="1373" t="s">
        <v>2247</v>
      </c>
      <c r="C56" s="1374"/>
      <c r="D56" s="263">
        <v>7099</v>
      </c>
      <c r="E56" s="263">
        <v>936</v>
      </c>
      <c r="F56" s="263">
        <v>114</v>
      </c>
      <c r="G56" s="263">
        <v>4887</v>
      </c>
      <c r="H56" s="264">
        <v>28860</v>
      </c>
      <c r="I56" s="263">
        <v>217956</v>
      </c>
      <c r="J56" s="263">
        <v>627</v>
      </c>
      <c r="K56" s="318">
        <v>5524</v>
      </c>
      <c r="L56" s="1105"/>
    </row>
    <row r="57" spans="1:12" s="343" customFormat="1" ht="17.25" customHeight="1" thickBot="1">
      <c r="A57" s="561"/>
      <c r="B57" s="811"/>
      <c r="C57" s="811"/>
      <c r="D57" s="244"/>
      <c r="E57" s="244"/>
      <c r="F57" s="244"/>
      <c r="G57" s="244"/>
      <c r="H57" s="244"/>
      <c r="I57" s="244"/>
      <c r="J57" s="244"/>
      <c r="K57" s="244"/>
      <c r="L57" s="911"/>
    </row>
    <row r="58" spans="1:12" s="343" customFormat="1" ht="18.75">
      <c r="A58" s="561"/>
      <c r="B58" s="1361" t="s">
        <v>3330</v>
      </c>
      <c r="C58" s="1362"/>
      <c r="D58" s="2702" t="s">
        <v>995</v>
      </c>
      <c r="E58" s="2698"/>
      <c r="F58" s="2698"/>
      <c r="G58" s="2698"/>
      <c r="H58" s="2702" t="s">
        <v>2725</v>
      </c>
      <c r="I58" s="2698"/>
      <c r="J58" s="2698"/>
      <c r="K58" s="2889"/>
      <c r="L58" s="911"/>
    </row>
    <row r="59" spans="1:12" s="343" customFormat="1" ht="18.75">
      <c r="A59" s="561"/>
      <c r="B59" s="1364"/>
      <c r="C59" s="1365"/>
      <c r="D59" s="836" t="s">
        <v>996</v>
      </c>
      <c r="E59" s="836" t="s">
        <v>997</v>
      </c>
      <c r="F59" s="836" t="s">
        <v>998</v>
      </c>
      <c r="G59" s="838" t="s">
        <v>2723</v>
      </c>
      <c r="H59" s="836" t="s">
        <v>996</v>
      </c>
      <c r="I59" s="836" t="s">
        <v>997</v>
      </c>
      <c r="J59" s="836" t="s">
        <v>998</v>
      </c>
      <c r="K59" s="850" t="s">
        <v>2723</v>
      </c>
      <c r="L59" s="911"/>
    </row>
    <row r="60" spans="1:12" s="1074" customFormat="1" ht="18.75">
      <c r="A60" s="1068"/>
      <c r="B60" s="2883" t="s">
        <v>2243</v>
      </c>
      <c r="C60" s="2888"/>
      <c r="D60" s="1101">
        <v>43594</v>
      </c>
      <c r="E60" s="1101">
        <v>60841</v>
      </c>
      <c r="F60" s="1101">
        <v>1514</v>
      </c>
      <c r="G60" s="1106">
        <v>6607</v>
      </c>
      <c r="H60" s="267" t="s">
        <v>2846</v>
      </c>
      <c r="I60" s="267" t="s">
        <v>2846</v>
      </c>
      <c r="J60" s="267" t="s">
        <v>2846</v>
      </c>
      <c r="K60" s="1107" t="s">
        <v>2846</v>
      </c>
      <c r="L60" s="1105"/>
    </row>
    <row r="61" spans="1:12" s="1074" customFormat="1" ht="20.100000000000001" customHeight="1">
      <c r="A61" s="1068"/>
      <c r="B61" s="1370" t="s">
        <v>3375</v>
      </c>
      <c r="C61" s="1371"/>
      <c r="D61" s="1056">
        <v>56106</v>
      </c>
      <c r="E61" s="1056">
        <v>68177</v>
      </c>
      <c r="F61" s="1056">
        <v>1897</v>
      </c>
      <c r="G61" s="1038">
        <v>9336</v>
      </c>
      <c r="H61" s="1056">
        <v>567</v>
      </c>
      <c r="I61" s="1056">
        <v>1589</v>
      </c>
      <c r="J61" s="1056">
        <v>3</v>
      </c>
      <c r="K61" s="517">
        <v>12</v>
      </c>
      <c r="L61" s="1105"/>
    </row>
    <row r="62" spans="1:12" s="1074" customFormat="1" ht="20.100000000000001" customHeight="1">
      <c r="A62" s="1068"/>
      <c r="B62" s="1370" t="s">
        <v>2245</v>
      </c>
      <c r="C62" s="1371"/>
      <c r="D62" s="1056">
        <v>57786</v>
      </c>
      <c r="E62" s="1056">
        <v>64927</v>
      </c>
      <c r="F62" s="1056">
        <v>2617</v>
      </c>
      <c r="G62" s="1038">
        <v>10413</v>
      </c>
      <c r="H62" s="1056">
        <v>552</v>
      </c>
      <c r="I62" s="1056">
        <v>1731</v>
      </c>
      <c r="J62" s="1056">
        <v>11</v>
      </c>
      <c r="K62" s="517">
        <v>10</v>
      </c>
      <c r="L62" s="1105"/>
    </row>
    <row r="63" spans="1:12" s="1074" customFormat="1" ht="20.100000000000001" customHeight="1">
      <c r="A63" s="1068"/>
      <c r="B63" s="1370" t="s">
        <v>2246</v>
      </c>
      <c r="C63" s="1371"/>
      <c r="D63" s="1056">
        <v>57872</v>
      </c>
      <c r="E63" s="1056">
        <v>60215</v>
      </c>
      <c r="F63" s="1056">
        <v>2802</v>
      </c>
      <c r="G63" s="1038">
        <v>9964</v>
      </c>
      <c r="H63" s="1056">
        <v>680</v>
      </c>
      <c r="I63" s="1056">
        <v>1190</v>
      </c>
      <c r="J63" s="1056">
        <v>7</v>
      </c>
      <c r="K63" s="517">
        <v>28</v>
      </c>
      <c r="L63" s="1105"/>
    </row>
    <row r="64" spans="1:12" s="1074" customFormat="1" ht="18.75" customHeight="1" thickBot="1">
      <c r="A64" s="1068"/>
      <c r="B64" s="1373" t="s">
        <v>2247</v>
      </c>
      <c r="C64" s="1374"/>
      <c r="D64" s="265">
        <v>57312</v>
      </c>
      <c r="E64" s="265">
        <v>60975</v>
      </c>
      <c r="F64" s="265">
        <v>1863</v>
      </c>
      <c r="G64" s="266">
        <v>10046</v>
      </c>
      <c r="H64" s="265">
        <v>512</v>
      </c>
      <c r="I64" s="265">
        <v>2030</v>
      </c>
      <c r="J64" s="265">
        <v>1</v>
      </c>
      <c r="K64" s="319">
        <v>19</v>
      </c>
      <c r="L64" s="1105"/>
    </row>
    <row r="65" spans="1:12" s="343" customFormat="1" ht="17.25" customHeight="1" thickBot="1">
      <c r="A65" s="561"/>
      <c r="B65" s="884"/>
      <c r="C65" s="680"/>
      <c r="D65" s="907"/>
      <c r="E65" s="907"/>
      <c r="F65" s="907"/>
      <c r="G65" s="907"/>
      <c r="H65" s="907"/>
      <c r="I65" s="907"/>
      <c r="J65" s="907"/>
      <c r="K65" s="907"/>
      <c r="L65" s="571"/>
    </row>
    <row r="66" spans="1:12" s="343" customFormat="1" ht="18.75" customHeight="1">
      <c r="A66" s="561"/>
      <c r="B66" s="1361" t="s">
        <v>3330</v>
      </c>
      <c r="C66" s="1363"/>
      <c r="D66" s="2702" t="s">
        <v>2726</v>
      </c>
      <c r="E66" s="2698"/>
      <c r="F66" s="2698"/>
      <c r="G66" s="2705"/>
      <c r="H66" s="2702" t="s">
        <v>1000</v>
      </c>
      <c r="I66" s="2698"/>
      <c r="J66" s="2698"/>
      <c r="K66" s="2889"/>
      <c r="L66" s="571"/>
    </row>
    <row r="67" spans="1:12" s="343" customFormat="1" ht="18.75">
      <c r="A67" s="561"/>
      <c r="B67" s="1364"/>
      <c r="C67" s="1366"/>
      <c r="D67" s="836" t="s">
        <v>996</v>
      </c>
      <c r="E67" s="836" t="s">
        <v>997</v>
      </c>
      <c r="F67" s="836" t="s">
        <v>998</v>
      </c>
      <c r="G67" s="836" t="s">
        <v>2723</v>
      </c>
      <c r="H67" s="836" t="s">
        <v>996</v>
      </c>
      <c r="I67" s="836" t="s">
        <v>997</v>
      </c>
      <c r="J67" s="836" t="s">
        <v>998</v>
      </c>
      <c r="K67" s="850" t="s">
        <v>2723</v>
      </c>
      <c r="L67" s="571"/>
    </row>
    <row r="68" spans="1:12" s="1074" customFormat="1" ht="18.75">
      <c r="A68" s="1068"/>
      <c r="B68" s="2883" t="s">
        <v>2243</v>
      </c>
      <c r="C68" s="2884"/>
      <c r="D68" s="1101">
        <v>2096</v>
      </c>
      <c r="E68" s="1101">
        <v>1126</v>
      </c>
      <c r="F68" s="1101">
        <v>1709</v>
      </c>
      <c r="G68" s="1101">
        <v>2686</v>
      </c>
      <c r="H68" s="1101">
        <v>632</v>
      </c>
      <c r="I68" s="1101">
        <v>57</v>
      </c>
      <c r="J68" s="1101">
        <v>2544</v>
      </c>
      <c r="K68" s="1102">
        <v>407</v>
      </c>
      <c r="L68" s="1103"/>
    </row>
    <row r="69" spans="1:12" s="1074" customFormat="1" ht="20.100000000000001" customHeight="1">
      <c r="A69" s="1068"/>
      <c r="B69" s="1370" t="s">
        <v>3375</v>
      </c>
      <c r="C69" s="1372"/>
      <c r="D69" s="1056">
        <v>5057</v>
      </c>
      <c r="E69" s="1056">
        <v>23645</v>
      </c>
      <c r="F69" s="1056">
        <v>123</v>
      </c>
      <c r="G69" s="1056">
        <v>1658</v>
      </c>
      <c r="H69" s="1056">
        <v>1380</v>
      </c>
      <c r="I69" s="1056">
        <v>547</v>
      </c>
      <c r="J69" s="1056">
        <v>2</v>
      </c>
      <c r="K69" s="517">
        <v>745</v>
      </c>
      <c r="L69" s="1103"/>
    </row>
    <row r="70" spans="1:12" s="1074" customFormat="1" ht="20.100000000000001" customHeight="1">
      <c r="A70" s="1068"/>
      <c r="B70" s="1370" t="s">
        <v>2245</v>
      </c>
      <c r="C70" s="1372"/>
      <c r="D70" s="1056">
        <v>4567</v>
      </c>
      <c r="E70" s="1056">
        <v>27090</v>
      </c>
      <c r="F70" s="1056">
        <v>142</v>
      </c>
      <c r="G70" s="1056">
        <v>1611</v>
      </c>
      <c r="H70" s="1056">
        <v>1335</v>
      </c>
      <c r="I70" s="1056">
        <v>802</v>
      </c>
      <c r="J70" s="1056">
        <v>14</v>
      </c>
      <c r="K70" s="517">
        <v>576</v>
      </c>
      <c r="L70" s="1103"/>
    </row>
    <row r="71" spans="1:12" s="1074" customFormat="1" ht="20.100000000000001" customHeight="1">
      <c r="A71" s="1068"/>
      <c r="B71" s="1370" t="s">
        <v>2246</v>
      </c>
      <c r="C71" s="1372"/>
      <c r="D71" s="1056">
        <v>3503</v>
      </c>
      <c r="E71" s="1056">
        <v>28110</v>
      </c>
      <c r="F71" s="1056">
        <v>63</v>
      </c>
      <c r="G71" s="1056">
        <v>1214</v>
      </c>
      <c r="H71" s="1056">
        <v>1364</v>
      </c>
      <c r="I71" s="1056">
        <v>327</v>
      </c>
      <c r="J71" s="1056">
        <v>19</v>
      </c>
      <c r="K71" s="517">
        <v>391</v>
      </c>
      <c r="L71" s="1103"/>
    </row>
    <row r="72" spans="1:12" s="1074" customFormat="1" ht="18.75" customHeight="1" thickBot="1">
      <c r="A72" s="1068"/>
      <c r="B72" s="1373" t="s">
        <v>2247</v>
      </c>
      <c r="C72" s="1375"/>
      <c r="D72" s="265">
        <v>3992</v>
      </c>
      <c r="E72" s="265">
        <v>27930</v>
      </c>
      <c r="F72" s="265">
        <v>64</v>
      </c>
      <c r="G72" s="265">
        <v>1211</v>
      </c>
      <c r="H72" s="265">
        <v>1260</v>
      </c>
      <c r="I72" s="265">
        <v>73</v>
      </c>
      <c r="J72" s="265">
        <v>26</v>
      </c>
      <c r="K72" s="319">
        <v>280</v>
      </c>
      <c r="L72" s="1103"/>
    </row>
    <row r="73" spans="1:12" s="343" customFormat="1" ht="17.25" customHeight="1" thickBot="1">
      <c r="A73" s="561"/>
      <c r="B73" s="811"/>
      <c r="C73" s="811"/>
      <c r="D73" s="414"/>
      <c r="E73" s="414"/>
      <c r="F73" s="414"/>
      <c r="G73" s="414"/>
      <c r="H73" s="414"/>
      <c r="I73" s="414"/>
      <c r="J73" s="414"/>
      <c r="K73" s="561"/>
      <c r="L73" s="571"/>
    </row>
    <row r="74" spans="1:12" s="343" customFormat="1" ht="18.75">
      <c r="A74" s="561"/>
      <c r="B74" s="1361" t="s">
        <v>3330</v>
      </c>
      <c r="C74" s="1363"/>
      <c r="D74" s="2702" t="s">
        <v>2727</v>
      </c>
      <c r="E74" s="2698"/>
      <c r="F74" s="2698"/>
      <c r="G74" s="2705"/>
      <c r="H74" s="2702" t="s">
        <v>2728</v>
      </c>
      <c r="I74" s="2698"/>
      <c r="J74" s="2698"/>
      <c r="K74" s="2889"/>
      <c r="L74" s="571"/>
    </row>
    <row r="75" spans="1:12" s="343" customFormat="1" ht="18.75">
      <c r="A75" s="561"/>
      <c r="B75" s="1364"/>
      <c r="C75" s="1366"/>
      <c r="D75" s="836" t="s">
        <v>996</v>
      </c>
      <c r="E75" s="836" t="s">
        <v>997</v>
      </c>
      <c r="F75" s="836" t="s">
        <v>998</v>
      </c>
      <c r="G75" s="836" t="s">
        <v>2723</v>
      </c>
      <c r="H75" s="836" t="s">
        <v>996</v>
      </c>
      <c r="I75" s="836" t="s">
        <v>997</v>
      </c>
      <c r="J75" s="836" t="s">
        <v>998</v>
      </c>
      <c r="K75" s="850" t="s">
        <v>2723</v>
      </c>
      <c r="L75" s="571"/>
    </row>
    <row r="76" spans="1:12" s="1074" customFormat="1" ht="18.75">
      <c r="A76" s="1068"/>
      <c r="B76" s="2883" t="s">
        <v>2243</v>
      </c>
      <c r="C76" s="2884"/>
      <c r="D76" s="267" t="s">
        <v>2846</v>
      </c>
      <c r="E76" s="267" t="s">
        <v>2846</v>
      </c>
      <c r="F76" s="267" t="s">
        <v>2846</v>
      </c>
      <c r="G76" s="267" t="s">
        <v>2846</v>
      </c>
      <c r="H76" s="1101">
        <v>10153</v>
      </c>
      <c r="I76" s="1101">
        <v>31812</v>
      </c>
      <c r="J76" s="1101">
        <v>1474</v>
      </c>
      <c r="K76" s="1102">
        <v>3617</v>
      </c>
      <c r="L76" s="1103"/>
    </row>
    <row r="77" spans="1:12" s="1074" customFormat="1" ht="18.75">
      <c r="A77" s="1068"/>
      <c r="B77" s="1370" t="s">
        <v>3375</v>
      </c>
      <c r="C77" s="1372"/>
      <c r="D77" s="1056">
        <v>415</v>
      </c>
      <c r="E77" s="1056">
        <v>540</v>
      </c>
      <c r="F77" s="1056">
        <v>145</v>
      </c>
      <c r="G77" s="1056">
        <v>506</v>
      </c>
      <c r="H77" s="1056">
        <v>1902</v>
      </c>
      <c r="I77" s="1056">
        <v>3560</v>
      </c>
      <c r="J77" s="1056">
        <v>578</v>
      </c>
      <c r="K77" s="517">
        <v>2232</v>
      </c>
      <c r="L77" s="1103"/>
    </row>
    <row r="78" spans="1:12" s="1074" customFormat="1" ht="18.75">
      <c r="A78" s="1068"/>
      <c r="B78" s="1370" t="s">
        <v>2245</v>
      </c>
      <c r="C78" s="1372"/>
      <c r="D78" s="1056">
        <v>644</v>
      </c>
      <c r="E78" s="1056">
        <v>1127</v>
      </c>
      <c r="F78" s="1056">
        <v>49</v>
      </c>
      <c r="G78" s="1056">
        <v>486</v>
      </c>
      <c r="H78" s="1056">
        <v>3340</v>
      </c>
      <c r="I78" s="1056">
        <v>6000</v>
      </c>
      <c r="J78" s="1056">
        <v>420</v>
      </c>
      <c r="K78" s="517">
        <v>2207</v>
      </c>
      <c r="L78" s="1103"/>
    </row>
    <row r="79" spans="1:12" s="1074" customFormat="1" ht="18.75">
      <c r="A79" s="1068"/>
      <c r="B79" s="1370" t="s">
        <v>2246</v>
      </c>
      <c r="C79" s="1372"/>
      <c r="D79" s="1056">
        <v>684</v>
      </c>
      <c r="E79" s="1056">
        <v>646</v>
      </c>
      <c r="F79" s="1056">
        <v>12</v>
      </c>
      <c r="G79" s="1056">
        <v>1085</v>
      </c>
      <c r="H79" s="1056">
        <v>2788</v>
      </c>
      <c r="I79" s="1056">
        <v>2926</v>
      </c>
      <c r="J79" s="1056">
        <v>468</v>
      </c>
      <c r="K79" s="517">
        <v>2226</v>
      </c>
      <c r="L79" s="1103"/>
    </row>
    <row r="80" spans="1:12" s="1074" customFormat="1" ht="19.5" thickBot="1">
      <c r="A80" s="1068"/>
      <c r="B80" s="1373" t="s">
        <v>2247</v>
      </c>
      <c r="C80" s="1375"/>
      <c r="D80" s="265">
        <v>340</v>
      </c>
      <c r="E80" s="265">
        <v>423</v>
      </c>
      <c r="F80" s="265">
        <v>18</v>
      </c>
      <c r="G80" s="265">
        <v>876</v>
      </c>
      <c r="H80" s="265">
        <v>1759</v>
      </c>
      <c r="I80" s="265">
        <v>2065</v>
      </c>
      <c r="J80" s="265">
        <v>285</v>
      </c>
      <c r="K80" s="319">
        <v>2392</v>
      </c>
      <c r="L80" s="1103"/>
    </row>
    <row r="81" spans="1:13" s="343" customFormat="1" ht="17.25" customHeight="1">
      <c r="A81" s="561"/>
      <c r="B81" s="811"/>
      <c r="C81" s="811"/>
      <c r="D81" s="828"/>
      <c r="E81" s="828"/>
      <c r="F81" s="828"/>
      <c r="G81" s="828"/>
      <c r="H81" s="828"/>
      <c r="I81" s="828"/>
      <c r="J81" s="828"/>
      <c r="K81" s="828"/>
      <c r="L81" s="571"/>
    </row>
    <row r="82" spans="1:13" s="343" customFormat="1" ht="15" customHeight="1">
      <c r="A82" s="561"/>
      <c r="B82" s="811"/>
      <c r="C82" s="811"/>
      <c r="D82" s="828"/>
      <c r="E82" s="828"/>
      <c r="F82" s="828"/>
      <c r="G82" s="828"/>
      <c r="H82" s="828"/>
      <c r="I82" s="828"/>
      <c r="J82" s="828"/>
      <c r="K82" s="679" t="s">
        <v>3440</v>
      </c>
      <c r="L82" s="571"/>
    </row>
    <row r="83" spans="1:13" s="343" customFormat="1" ht="15" customHeight="1" thickBot="1">
      <c r="A83" s="561"/>
      <c r="B83" s="811"/>
      <c r="C83" s="811"/>
      <c r="D83" s="828"/>
      <c r="E83" s="828"/>
      <c r="F83" s="828"/>
      <c r="G83" s="828"/>
      <c r="H83" s="828"/>
      <c r="I83" s="828"/>
      <c r="J83" s="828"/>
      <c r="K83" s="679" t="s">
        <v>993</v>
      </c>
      <c r="L83" s="571"/>
    </row>
    <row r="84" spans="1:13" s="343" customFormat="1" ht="18.75" customHeight="1">
      <c r="A84" s="561"/>
      <c r="B84" s="1361" t="s">
        <v>3330</v>
      </c>
      <c r="C84" s="1363"/>
      <c r="D84" s="2702" t="s">
        <v>2729</v>
      </c>
      <c r="E84" s="2698"/>
      <c r="F84" s="2698"/>
      <c r="G84" s="2698"/>
      <c r="H84" s="2886" t="s">
        <v>2852</v>
      </c>
      <c r="I84" s="2886"/>
      <c r="J84" s="2886"/>
      <c r="K84" s="2887"/>
      <c r="L84" s="571"/>
    </row>
    <row r="85" spans="1:13" s="343" customFormat="1" ht="18.75">
      <c r="A85" s="561"/>
      <c r="B85" s="1364"/>
      <c r="C85" s="1366"/>
      <c r="D85" s="836" t="s">
        <v>996</v>
      </c>
      <c r="E85" s="836" t="s">
        <v>997</v>
      </c>
      <c r="F85" s="836" t="s">
        <v>998</v>
      </c>
      <c r="G85" s="838" t="s">
        <v>2723</v>
      </c>
      <c r="H85" s="836" t="s">
        <v>996</v>
      </c>
      <c r="I85" s="836" t="s">
        <v>997</v>
      </c>
      <c r="J85" s="836" t="s">
        <v>998</v>
      </c>
      <c r="K85" s="850" t="s">
        <v>2723</v>
      </c>
      <c r="L85" s="571"/>
    </row>
    <row r="86" spans="1:13" s="1074" customFormat="1" ht="18.75">
      <c r="A86" s="1068"/>
      <c r="B86" s="2883" t="s">
        <v>2243</v>
      </c>
      <c r="C86" s="2884"/>
      <c r="D86" s="267" t="s">
        <v>2846</v>
      </c>
      <c r="E86" s="267" t="s">
        <v>2846</v>
      </c>
      <c r="F86" s="267" t="s">
        <v>2846</v>
      </c>
      <c r="G86" s="904" t="s">
        <v>2847</v>
      </c>
      <c r="H86" s="50">
        <v>4870</v>
      </c>
      <c r="I86" s="50">
        <v>19832</v>
      </c>
      <c r="J86" s="50">
        <v>184</v>
      </c>
      <c r="K86" s="51">
        <v>1183</v>
      </c>
      <c r="L86" s="1103"/>
    </row>
    <row r="87" spans="1:13" s="1074" customFormat="1" ht="18.75">
      <c r="A87" s="1068"/>
      <c r="B87" s="1370" t="s">
        <v>3375</v>
      </c>
      <c r="C87" s="1372"/>
      <c r="D87" s="1056">
        <v>426</v>
      </c>
      <c r="E87" s="1056">
        <v>912</v>
      </c>
      <c r="F87" s="1056">
        <v>15</v>
      </c>
      <c r="G87" s="1038">
        <v>231</v>
      </c>
      <c r="H87" s="1056" t="s">
        <v>2848</v>
      </c>
      <c r="I87" s="1056" t="s">
        <v>2848</v>
      </c>
      <c r="J87" s="1056" t="s">
        <v>2848</v>
      </c>
      <c r="K87" s="517" t="s">
        <v>2848</v>
      </c>
      <c r="L87" s="1103"/>
    </row>
    <row r="88" spans="1:13" s="1074" customFormat="1" ht="18.75">
      <c r="A88" s="1068"/>
      <c r="B88" s="1370" t="s">
        <v>2245</v>
      </c>
      <c r="C88" s="1372"/>
      <c r="D88" s="1056">
        <v>489</v>
      </c>
      <c r="E88" s="1056">
        <v>875</v>
      </c>
      <c r="F88" s="1056">
        <v>65</v>
      </c>
      <c r="G88" s="1038">
        <v>344</v>
      </c>
      <c r="H88" s="1056" t="s">
        <v>2848</v>
      </c>
      <c r="I88" s="1056" t="s">
        <v>2848</v>
      </c>
      <c r="J88" s="1056" t="s">
        <v>2848</v>
      </c>
      <c r="K88" s="517" t="s">
        <v>2848</v>
      </c>
      <c r="L88" s="1103"/>
    </row>
    <row r="89" spans="1:13" s="1074" customFormat="1" ht="18.75">
      <c r="A89" s="1068"/>
      <c r="B89" s="1370" t="s">
        <v>2246</v>
      </c>
      <c r="C89" s="1372"/>
      <c r="D89" s="1056">
        <v>263</v>
      </c>
      <c r="E89" s="1056">
        <v>438</v>
      </c>
      <c r="F89" s="1056">
        <v>304</v>
      </c>
      <c r="G89" s="1038">
        <v>367</v>
      </c>
      <c r="H89" s="1056" t="s">
        <v>2848</v>
      </c>
      <c r="I89" s="1056" t="s">
        <v>2848</v>
      </c>
      <c r="J89" s="1056" t="s">
        <v>2848</v>
      </c>
      <c r="K89" s="517" t="s">
        <v>2848</v>
      </c>
      <c r="L89" s="1103"/>
    </row>
    <row r="90" spans="1:13" s="1074" customFormat="1" ht="19.5" thickBot="1">
      <c r="A90" s="1068"/>
      <c r="B90" s="1373" t="s">
        <v>2247</v>
      </c>
      <c r="C90" s="1375"/>
      <c r="D90" s="265">
        <v>360</v>
      </c>
      <c r="E90" s="265">
        <v>966</v>
      </c>
      <c r="F90" s="265">
        <v>461</v>
      </c>
      <c r="G90" s="266">
        <v>395</v>
      </c>
      <c r="H90" s="548" t="s">
        <v>2849</v>
      </c>
      <c r="I90" s="548" t="s">
        <v>2849</v>
      </c>
      <c r="J90" s="548" t="s">
        <v>2849</v>
      </c>
      <c r="K90" s="1096" t="s">
        <v>2849</v>
      </c>
      <c r="L90" s="1103"/>
    </row>
    <row r="91" spans="1:13" s="343" customFormat="1" ht="17.25" customHeight="1" thickBot="1">
      <c r="A91" s="561"/>
      <c r="B91" s="561"/>
      <c r="C91" s="561"/>
      <c r="D91" s="561"/>
      <c r="E91" s="561"/>
      <c r="F91" s="561"/>
      <c r="G91" s="561"/>
      <c r="H91" s="828"/>
      <c r="I91" s="828"/>
      <c r="J91" s="828"/>
      <c r="K91" s="561"/>
      <c r="L91" s="571"/>
      <c r="M91" s="269"/>
    </row>
    <row r="92" spans="1:13" s="343" customFormat="1" ht="27" customHeight="1">
      <c r="A92" s="561"/>
      <c r="B92" s="2879" t="s">
        <v>3330</v>
      </c>
      <c r="C92" s="2880"/>
      <c r="D92" s="2885" t="s">
        <v>1002</v>
      </c>
      <c r="E92" s="2885"/>
      <c r="F92" s="2885"/>
      <c r="G92" s="2885"/>
      <c r="H92" s="2702" t="s">
        <v>1011</v>
      </c>
      <c r="I92" s="2698"/>
      <c r="J92" s="2698"/>
      <c r="K92" s="2889"/>
      <c r="L92" s="571"/>
    </row>
    <row r="93" spans="1:13" s="343" customFormat="1" ht="18.75">
      <c r="A93" s="561"/>
      <c r="B93" s="2881"/>
      <c r="C93" s="2882"/>
      <c r="D93" s="836" t="s">
        <v>996</v>
      </c>
      <c r="E93" s="836" t="s">
        <v>997</v>
      </c>
      <c r="F93" s="836" t="s">
        <v>998</v>
      </c>
      <c r="G93" s="836" t="s">
        <v>2723</v>
      </c>
      <c r="H93" s="808" t="s">
        <v>996</v>
      </c>
      <c r="I93" s="808" t="s">
        <v>997</v>
      </c>
      <c r="J93" s="808" t="s">
        <v>998</v>
      </c>
      <c r="K93" s="810" t="s">
        <v>2723</v>
      </c>
      <c r="L93" s="571"/>
    </row>
    <row r="94" spans="1:13" s="1074" customFormat="1" ht="20.100000000000001" customHeight="1">
      <c r="A94" s="1068"/>
      <c r="B94" s="2883" t="s">
        <v>2243</v>
      </c>
      <c r="C94" s="2884"/>
      <c r="D94" s="88">
        <v>3166</v>
      </c>
      <c r="E94" s="88">
        <v>126574</v>
      </c>
      <c r="F94" s="88">
        <v>61</v>
      </c>
      <c r="G94" s="50">
        <v>103</v>
      </c>
      <c r="H94" s="88">
        <v>16722</v>
      </c>
      <c r="I94" s="961">
        <v>127492</v>
      </c>
      <c r="J94" s="88">
        <v>2166</v>
      </c>
      <c r="K94" s="51">
        <v>7756</v>
      </c>
      <c r="L94" s="1103"/>
    </row>
    <row r="95" spans="1:13" s="1074" customFormat="1" ht="20.100000000000001" customHeight="1">
      <c r="A95" s="1068"/>
      <c r="B95" s="1370" t="s">
        <v>3375</v>
      </c>
      <c r="C95" s="1372"/>
      <c r="D95" s="1056" t="s">
        <v>2848</v>
      </c>
      <c r="E95" s="1056" t="s">
        <v>2848</v>
      </c>
      <c r="F95" s="1056" t="s">
        <v>2848</v>
      </c>
      <c r="G95" s="1056" t="s">
        <v>2848</v>
      </c>
      <c r="H95" s="1056" t="s">
        <v>2848</v>
      </c>
      <c r="I95" s="1056" t="s">
        <v>2848</v>
      </c>
      <c r="J95" s="1056" t="s">
        <v>2848</v>
      </c>
      <c r="K95" s="517" t="s">
        <v>2848</v>
      </c>
      <c r="L95" s="1103"/>
    </row>
    <row r="96" spans="1:13" s="1074" customFormat="1" ht="20.100000000000001" customHeight="1">
      <c r="A96" s="1068"/>
      <c r="B96" s="1370" t="s">
        <v>2245</v>
      </c>
      <c r="C96" s="1372"/>
      <c r="D96" s="1056" t="s">
        <v>2848</v>
      </c>
      <c r="E96" s="1056" t="s">
        <v>2848</v>
      </c>
      <c r="F96" s="1056" t="s">
        <v>2848</v>
      </c>
      <c r="G96" s="1056" t="s">
        <v>2848</v>
      </c>
      <c r="H96" s="1056" t="s">
        <v>2848</v>
      </c>
      <c r="I96" s="1056" t="s">
        <v>2848</v>
      </c>
      <c r="J96" s="1056" t="s">
        <v>2848</v>
      </c>
      <c r="K96" s="517" t="s">
        <v>2848</v>
      </c>
      <c r="L96" s="1103"/>
    </row>
    <row r="97" spans="1:12" s="1074" customFormat="1" ht="20.100000000000001" customHeight="1">
      <c r="A97" s="1068"/>
      <c r="B97" s="1370" t="s">
        <v>2246</v>
      </c>
      <c r="C97" s="1372"/>
      <c r="D97" s="1056" t="s">
        <v>2848</v>
      </c>
      <c r="E97" s="1056" t="s">
        <v>2848</v>
      </c>
      <c r="F97" s="1056" t="s">
        <v>2848</v>
      </c>
      <c r="G97" s="1056" t="s">
        <v>2848</v>
      </c>
      <c r="H97" s="1056" t="s">
        <v>2848</v>
      </c>
      <c r="I97" s="1056" t="s">
        <v>2848</v>
      </c>
      <c r="J97" s="1056" t="s">
        <v>2848</v>
      </c>
      <c r="K97" s="517" t="s">
        <v>2848</v>
      </c>
      <c r="L97" s="1103"/>
    </row>
    <row r="98" spans="1:12" s="1074" customFormat="1" ht="20.100000000000001" customHeight="1" thickBot="1">
      <c r="A98" s="1068"/>
      <c r="B98" s="1373" t="s">
        <v>2247</v>
      </c>
      <c r="C98" s="1375"/>
      <c r="D98" s="548" t="s">
        <v>2849</v>
      </c>
      <c r="E98" s="548" t="s">
        <v>2849</v>
      </c>
      <c r="F98" s="548" t="s">
        <v>2849</v>
      </c>
      <c r="G98" s="548" t="s">
        <v>2848</v>
      </c>
      <c r="H98" s="548" t="s">
        <v>2849</v>
      </c>
      <c r="I98" s="548" t="s">
        <v>2849</v>
      </c>
      <c r="J98" s="548" t="s">
        <v>2849</v>
      </c>
      <c r="K98" s="1096" t="s">
        <v>2849</v>
      </c>
      <c r="L98" s="1103"/>
    </row>
    <row r="99" spans="1:12" s="343" customFormat="1" ht="17.25" customHeight="1" thickBot="1">
      <c r="A99" s="561"/>
      <c r="B99" s="268"/>
      <c r="C99" s="268"/>
      <c r="D99" s="711"/>
      <c r="E99" s="711"/>
      <c r="F99" s="711"/>
      <c r="G99" s="711"/>
      <c r="H99" s="711"/>
      <c r="I99" s="711"/>
      <c r="J99" s="711"/>
      <c r="K99" s="711"/>
      <c r="L99" s="571"/>
    </row>
    <row r="100" spans="1:12" s="343" customFormat="1" ht="27" customHeight="1">
      <c r="A100" s="561"/>
      <c r="B100" s="2879" t="s">
        <v>3330</v>
      </c>
      <c r="C100" s="2880"/>
      <c r="D100" s="2885" t="s">
        <v>999</v>
      </c>
      <c r="E100" s="2885"/>
      <c r="F100" s="2885"/>
      <c r="G100" s="2885"/>
      <c r="H100" s="2886" t="s">
        <v>1001</v>
      </c>
      <c r="I100" s="2886"/>
      <c r="J100" s="2886"/>
      <c r="K100" s="2887"/>
      <c r="L100" s="571"/>
    </row>
    <row r="101" spans="1:12" s="343" customFormat="1" ht="18.75">
      <c r="A101" s="561"/>
      <c r="B101" s="2890"/>
      <c r="C101" s="2891"/>
      <c r="D101" s="808" t="s">
        <v>996</v>
      </c>
      <c r="E101" s="808" t="s">
        <v>997</v>
      </c>
      <c r="F101" s="808" t="s">
        <v>998</v>
      </c>
      <c r="G101" s="808" t="s">
        <v>2723</v>
      </c>
      <c r="H101" s="836" t="s">
        <v>996</v>
      </c>
      <c r="I101" s="836" t="s">
        <v>997</v>
      </c>
      <c r="J101" s="836" t="s">
        <v>998</v>
      </c>
      <c r="K101" s="850" t="s">
        <v>2723</v>
      </c>
      <c r="L101" s="571"/>
    </row>
    <row r="102" spans="1:12" s="1074" customFormat="1" ht="20.100000000000001" customHeight="1">
      <c r="A102" s="1068"/>
      <c r="B102" s="2883" t="s">
        <v>2243</v>
      </c>
      <c r="C102" s="2884"/>
      <c r="D102" s="50">
        <v>1456</v>
      </c>
      <c r="E102" s="50">
        <v>15</v>
      </c>
      <c r="F102" s="50">
        <v>5369</v>
      </c>
      <c r="G102" s="50">
        <v>793</v>
      </c>
      <c r="H102" s="50">
        <v>193</v>
      </c>
      <c r="I102" s="50">
        <v>33</v>
      </c>
      <c r="J102" s="50">
        <v>1264</v>
      </c>
      <c r="K102" s="51">
        <v>536</v>
      </c>
      <c r="L102" s="1103"/>
    </row>
    <row r="103" spans="1:12" s="1074" customFormat="1" ht="20.100000000000001" customHeight="1">
      <c r="A103" s="1068"/>
      <c r="B103" s="1370" t="s">
        <v>3375</v>
      </c>
      <c r="C103" s="1371"/>
      <c r="D103" s="1056" t="s">
        <v>2848</v>
      </c>
      <c r="E103" s="1056" t="s">
        <v>2848</v>
      </c>
      <c r="F103" s="1056" t="s">
        <v>2848</v>
      </c>
      <c r="G103" s="1056" t="s">
        <v>2848</v>
      </c>
      <c r="H103" s="1056" t="s">
        <v>2848</v>
      </c>
      <c r="I103" s="1056" t="s">
        <v>2848</v>
      </c>
      <c r="J103" s="1056" t="s">
        <v>2848</v>
      </c>
      <c r="K103" s="517" t="s">
        <v>2848</v>
      </c>
      <c r="L103" s="1103"/>
    </row>
    <row r="104" spans="1:12" s="1074" customFormat="1" ht="20.100000000000001" customHeight="1">
      <c r="A104" s="1068"/>
      <c r="B104" s="1370" t="s">
        <v>2245</v>
      </c>
      <c r="C104" s="1371"/>
      <c r="D104" s="1056" t="s">
        <v>2848</v>
      </c>
      <c r="E104" s="1056" t="s">
        <v>2848</v>
      </c>
      <c r="F104" s="1056" t="s">
        <v>2848</v>
      </c>
      <c r="G104" s="1056" t="s">
        <v>2848</v>
      </c>
      <c r="H104" s="1056" t="s">
        <v>2848</v>
      </c>
      <c r="I104" s="1056" t="s">
        <v>2848</v>
      </c>
      <c r="J104" s="1056" t="s">
        <v>2848</v>
      </c>
      <c r="K104" s="517" t="s">
        <v>2848</v>
      </c>
      <c r="L104" s="1103"/>
    </row>
    <row r="105" spans="1:12" s="1074" customFormat="1" ht="20.100000000000001" customHeight="1">
      <c r="A105" s="1068"/>
      <c r="B105" s="1370" t="s">
        <v>2246</v>
      </c>
      <c r="C105" s="1371"/>
      <c r="D105" s="1056" t="s">
        <v>2848</v>
      </c>
      <c r="E105" s="1056" t="s">
        <v>2848</v>
      </c>
      <c r="F105" s="1056" t="s">
        <v>2848</v>
      </c>
      <c r="G105" s="1056" t="s">
        <v>2848</v>
      </c>
      <c r="H105" s="1056" t="s">
        <v>2848</v>
      </c>
      <c r="I105" s="1056" t="s">
        <v>2848</v>
      </c>
      <c r="J105" s="1056" t="s">
        <v>2848</v>
      </c>
      <c r="K105" s="517" t="s">
        <v>2848</v>
      </c>
      <c r="L105" s="1103"/>
    </row>
    <row r="106" spans="1:12" s="1074" customFormat="1" ht="20.100000000000001" customHeight="1" thickBot="1">
      <c r="A106" s="1068"/>
      <c r="B106" s="1373" t="s">
        <v>2247</v>
      </c>
      <c r="C106" s="1374"/>
      <c r="D106" s="548" t="s">
        <v>2849</v>
      </c>
      <c r="E106" s="548" t="s">
        <v>2849</v>
      </c>
      <c r="F106" s="548" t="s">
        <v>2849</v>
      </c>
      <c r="G106" s="548" t="s">
        <v>2848</v>
      </c>
      <c r="H106" s="548" t="s">
        <v>2849</v>
      </c>
      <c r="I106" s="548" t="s">
        <v>2849</v>
      </c>
      <c r="J106" s="548" t="s">
        <v>2849</v>
      </c>
      <c r="K106" s="1096" t="s">
        <v>2849</v>
      </c>
      <c r="L106" s="1103"/>
    </row>
    <row r="107" spans="1:12" s="343" customFormat="1" ht="17.25" customHeight="1" thickBot="1">
      <c r="A107" s="561"/>
      <c r="B107" s="268"/>
      <c r="C107" s="268"/>
      <c r="D107" s="711"/>
      <c r="E107" s="711"/>
      <c r="F107" s="711"/>
      <c r="G107" s="711"/>
      <c r="H107" s="711"/>
      <c r="I107" s="711"/>
      <c r="J107" s="711"/>
      <c r="K107" s="711"/>
      <c r="L107" s="571"/>
    </row>
    <row r="108" spans="1:12" s="343" customFormat="1" ht="27" customHeight="1">
      <c r="A108" s="561"/>
      <c r="B108" s="2879" t="s">
        <v>3330</v>
      </c>
      <c r="C108" s="2880"/>
      <c r="D108" s="2886" t="s">
        <v>1003</v>
      </c>
      <c r="E108" s="2886"/>
      <c r="F108" s="2886"/>
      <c r="G108" s="2886"/>
      <c r="H108" s="2885" t="s">
        <v>1004</v>
      </c>
      <c r="I108" s="2885"/>
      <c r="J108" s="2885"/>
      <c r="K108" s="2904"/>
      <c r="L108" s="571"/>
    </row>
    <row r="109" spans="1:12" s="343" customFormat="1" ht="18.75">
      <c r="A109" s="561"/>
      <c r="B109" s="2881"/>
      <c r="C109" s="2882"/>
      <c r="D109" s="836" t="s">
        <v>996</v>
      </c>
      <c r="E109" s="836" t="s">
        <v>997</v>
      </c>
      <c r="F109" s="836" t="s">
        <v>998</v>
      </c>
      <c r="G109" s="836" t="s">
        <v>2723</v>
      </c>
      <c r="H109" s="836" t="s">
        <v>996</v>
      </c>
      <c r="I109" s="836" t="s">
        <v>997</v>
      </c>
      <c r="J109" s="836" t="s">
        <v>998</v>
      </c>
      <c r="K109" s="850" t="s">
        <v>2723</v>
      </c>
      <c r="L109" s="571"/>
    </row>
    <row r="110" spans="1:12" s="1074" customFormat="1" ht="18.75">
      <c r="A110" s="1068"/>
      <c r="B110" s="2883" t="s">
        <v>2243</v>
      </c>
      <c r="C110" s="2884"/>
      <c r="D110" s="50">
        <v>248</v>
      </c>
      <c r="E110" s="50">
        <v>46</v>
      </c>
      <c r="F110" s="50">
        <v>1544</v>
      </c>
      <c r="G110" s="50">
        <v>806</v>
      </c>
      <c r="H110" s="88">
        <v>137</v>
      </c>
      <c r="I110" s="88">
        <v>62</v>
      </c>
      <c r="J110" s="88">
        <v>1368</v>
      </c>
      <c r="K110" s="140">
        <v>205</v>
      </c>
      <c r="L110" s="1103"/>
    </row>
    <row r="111" spans="1:12" s="1074" customFormat="1" ht="18.75">
      <c r="A111" s="1068"/>
      <c r="B111" s="1370" t="s">
        <v>3375</v>
      </c>
      <c r="C111" s="1371"/>
      <c r="D111" s="1056" t="s">
        <v>2848</v>
      </c>
      <c r="E111" s="1056" t="s">
        <v>2848</v>
      </c>
      <c r="F111" s="1056" t="s">
        <v>2848</v>
      </c>
      <c r="G111" s="1056" t="s">
        <v>2848</v>
      </c>
      <c r="H111" s="1056" t="s">
        <v>2848</v>
      </c>
      <c r="I111" s="1056" t="s">
        <v>2848</v>
      </c>
      <c r="J111" s="1056" t="s">
        <v>2848</v>
      </c>
      <c r="K111" s="517" t="s">
        <v>2848</v>
      </c>
      <c r="L111" s="1103"/>
    </row>
    <row r="112" spans="1:12" s="1074" customFormat="1" ht="18.75">
      <c r="A112" s="1068"/>
      <c r="B112" s="1370" t="s">
        <v>2245</v>
      </c>
      <c r="C112" s="1371"/>
      <c r="D112" s="1056" t="s">
        <v>2848</v>
      </c>
      <c r="E112" s="1056" t="s">
        <v>2848</v>
      </c>
      <c r="F112" s="1056" t="s">
        <v>2848</v>
      </c>
      <c r="G112" s="1056" t="s">
        <v>2848</v>
      </c>
      <c r="H112" s="1056" t="s">
        <v>2848</v>
      </c>
      <c r="I112" s="1056" t="s">
        <v>2848</v>
      </c>
      <c r="J112" s="1056" t="s">
        <v>2848</v>
      </c>
      <c r="K112" s="517" t="s">
        <v>2848</v>
      </c>
      <c r="L112" s="1103"/>
    </row>
    <row r="113" spans="1:13" s="1074" customFormat="1" ht="18.75">
      <c r="A113" s="1068"/>
      <c r="B113" s="1370" t="s">
        <v>2246</v>
      </c>
      <c r="C113" s="1371"/>
      <c r="D113" s="1056" t="s">
        <v>2848</v>
      </c>
      <c r="E113" s="1056" t="s">
        <v>2848</v>
      </c>
      <c r="F113" s="1056" t="s">
        <v>2848</v>
      </c>
      <c r="G113" s="1056" t="s">
        <v>2848</v>
      </c>
      <c r="H113" s="1056" t="s">
        <v>2848</v>
      </c>
      <c r="I113" s="1056" t="s">
        <v>2848</v>
      </c>
      <c r="J113" s="1056" t="s">
        <v>2848</v>
      </c>
      <c r="K113" s="517" t="s">
        <v>2848</v>
      </c>
      <c r="L113" s="1103"/>
    </row>
    <row r="114" spans="1:13" s="1074" customFormat="1" ht="19.5" thickBot="1">
      <c r="A114" s="1068"/>
      <c r="B114" s="1373" t="s">
        <v>2247</v>
      </c>
      <c r="C114" s="1374"/>
      <c r="D114" s="548" t="s">
        <v>2849</v>
      </c>
      <c r="E114" s="548" t="s">
        <v>2849</v>
      </c>
      <c r="F114" s="548" t="s">
        <v>2849</v>
      </c>
      <c r="G114" s="548" t="s">
        <v>2848</v>
      </c>
      <c r="H114" s="548" t="s">
        <v>2849</v>
      </c>
      <c r="I114" s="548" t="s">
        <v>2849</v>
      </c>
      <c r="J114" s="548" t="s">
        <v>2849</v>
      </c>
      <c r="K114" s="1096" t="s">
        <v>2849</v>
      </c>
      <c r="L114" s="1103"/>
    </row>
    <row r="115" spans="1:13" s="343" customFormat="1" ht="13.5" customHeight="1">
      <c r="A115" s="561"/>
      <c r="B115" s="2898" t="s">
        <v>3264</v>
      </c>
      <c r="C115" s="2898"/>
      <c r="D115" s="2898"/>
      <c r="E115" s="2898"/>
      <c r="F115" s="828"/>
      <c r="G115" s="561"/>
      <c r="H115" s="828"/>
      <c r="I115" s="828"/>
      <c r="J115" s="828"/>
      <c r="K115" s="679" t="s">
        <v>1005</v>
      </c>
      <c r="L115" s="571"/>
      <c r="M115" s="269"/>
    </row>
    <row r="116" spans="1:13" s="343" customFormat="1" ht="22.5" customHeight="1">
      <c r="A116" s="561"/>
      <c r="B116" s="734"/>
      <c r="C116" s="734"/>
      <c r="D116" s="734"/>
      <c r="E116" s="734"/>
      <c r="F116" s="828"/>
      <c r="G116" s="679"/>
      <c r="H116" s="828"/>
      <c r="I116" s="828"/>
      <c r="J116" s="828"/>
      <c r="K116" s="561"/>
      <c r="L116" s="571"/>
      <c r="M116" s="269"/>
    </row>
    <row r="117" spans="1:13" s="343" customFormat="1" ht="17.25" customHeight="1">
      <c r="A117" s="3" t="s">
        <v>2850</v>
      </c>
      <c r="B117" s="734"/>
      <c r="C117" s="734"/>
      <c r="D117" s="734"/>
      <c r="E117" s="734"/>
      <c r="F117" s="828"/>
      <c r="G117" s="679"/>
      <c r="H117" s="828"/>
      <c r="I117" s="828"/>
      <c r="J117" s="828"/>
      <c r="K117" s="561"/>
      <c r="L117" s="571"/>
      <c r="M117" s="269"/>
    </row>
    <row r="118" spans="1:13" s="343" customFormat="1" ht="15" customHeight="1">
      <c r="A118" s="3"/>
      <c r="B118" s="734"/>
      <c r="C118" s="734"/>
      <c r="D118" s="734"/>
      <c r="E118" s="734"/>
      <c r="F118" s="828"/>
      <c r="G118" s="679"/>
      <c r="H118" s="828"/>
      <c r="I118" s="679" t="s">
        <v>3440</v>
      </c>
      <c r="J118" s="828"/>
      <c r="K118" s="561"/>
      <c r="L118" s="571"/>
      <c r="M118" s="269"/>
    </row>
    <row r="119" spans="1:13" s="343" customFormat="1" ht="15" customHeight="1" thickBot="1">
      <c r="A119" s="561"/>
      <c r="B119" s="734"/>
      <c r="C119" s="734"/>
      <c r="D119" s="734"/>
      <c r="E119" s="734"/>
      <c r="F119" s="907"/>
      <c r="G119" s="679"/>
      <c r="H119" s="828"/>
      <c r="I119" s="679" t="s">
        <v>993</v>
      </c>
      <c r="J119" s="828"/>
      <c r="K119" s="561"/>
      <c r="L119" s="571"/>
      <c r="M119" s="269"/>
    </row>
    <row r="120" spans="1:13" s="343" customFormat="1" ht="18.75" customHeight="1">
      <c r="A120" s="561"/>
      <c r="B120" s="2879" t="s">
        <v>3330</v>
      </c>
      <c r="C120" s="2880"/>
      <c r="D120" s="2810" t="s">
        <v>3571</v>
      </c>
      <c r="E120" s="2810"/>
      <c r="F120" s="2810" t="s">
        <v>3572</v>
      </c>
      <c r="G120" s="2696"/>
      <c r="H120" s="1475"/>
      <c r="I120" s="2900"/>
      <c r="J120" s="828"/>
      <c r="K120" s="561"/>
      <c r="L120" s="571"/>
      <c r="M120" s="269"/>
    </row>
    <row r="121" spans="1:13" s="343" customFormat="1" ht="31.5" customHeight="1">
      <c r="A121" s="561"/>
      <c r="B121" s="2881"/>
      <c r="C121" s="2882"/>
      <c r="D121" s="2899"/>
      <c r="E121" s="2899"/>
      <c r="F121" s="2899"/>
      <c r="G121" s="2899"/>
      <c r="H121" s="2899" t="s">
        <v>2851</v>
      </c>
      <c r="I121" s="2901"/>
      <c r="J121" s="828"/>
      <c r="K121" s="561"/>
      <c r="L121" s="571"/>
      <c r="M121" s="269"/>
    </row>
    <row r="122" spans="1:13" s="1074" customFormat="1" ht="28.5" customHeight="1">
      <c r="A122" s="1068"/>
      <c r="B122" s="1370" t="s">
        <v>3573</v>
      </c>
      <c r="C122" s="1371"/>
      <c r="D122" s="1357">
        <v>4852</v>
      </c>
      <c r="E122" s="1377"/>
      <c r="F122" s="1357">
        <v>5381</v>
      </c>
      <c r="G122" s="1377"/>
      <c r="H122" s="1357">
        <v>416</v>
      </c>
      <c r="I122" s="1358"/>
      <c r="J122" s="1058"/>
      <c r="K122" s="1068"/>
      <c r="L122" s="1103"/>
      <c r="M122" s="1108"/>
    </row>
    <row r="123" spans="1:13" s="1074" customFormat="1" ht="28.5" customHeight="1">
      <c r="A123" s="1068"/>
      <c r="B123" s="1370" t="s">
        <v>2245</v>
      </c>
      <c r="C123" s="1371"/>
      <c r="D123" s="1357">
        <v>4381</v>
      </c>
      <c r="E123" s="1377"/>
      <c r="F123" s="1357">
        <v>7721</v>
      </c>
      <c r="G123" s="1377"/>
      <c r="H123" s="1357">
        <v>914</v>
      </c>
      <c r="I123" s="1358"/>
      <c r="J123" s="1058"/>
      <c r="K123" s="1068"/>
      <c r="L123" s="1103"/>
      <c r="M123" s="1108"/>
    </row>
    <row r="124" spans="1:13" s="1074" customFormat="1" ht="28.5" customHeight="1">
      <c r="A124" s="1068"/>
      <c r="B124" s="1370" t="s">
        <v>2246</v>
      </c>
      <c r="C124" s="1371"/>
      <c r="D124" s="1357">
        <v>4843</v>
      </c>
      <c r="E124" s="1377"/>
      <c r="F124" s="1357">
        <v>8783</v>
      </c>
      <c r="G124" s="1377"/>
      <c r="H124" s="1357">
        <v>1049</v>
      </c>
      <c r="I124" s="1358"/>
      <c r="J124" s="1058"/>
      <c r="K124" s="1068"/>
      <c r="L124" s="1103"/>
      <c r="M124" s="1108"/>
    </row>
    <row r="125" spans="1:13" s="1074" customFormat="1" ht="28.5" customHeight="1" thickBot="1">
      <c r="A125" s="1068"/>
      <c r="B125" s="1373" t="s">
        <v>2247</v>
      </c>
      <c r="C125" s="1374"/>
      <c r="D125" s="1359">
        <v>5327</v>
      </c>
      <c r="E125" s="1378"/>
      <c r="F125" s="1359">
        <v>9667</v>
      </c>
      <c r="G125" s="1378"/>
      <c r="H125" s="1359">
        <v>1232</v>
      </c>
      <c r="I125" s="1360"/>
      <c r="J125" s="1058"/>
      <c r="K125" s="1068"/>
      <c r="L125" s="1103"/>
      <c r="M125" s="1108"/>
    </row>
    <row r="126" spans="1:13" s="343" customFormat="1" ht="13.5" customHeight="1">
      <c r="A126" s="561"/>
      <c r="B126" s="734"/>
      <c r="C126" s="734"/>
      <c r="D126" s="734"/>
      <c r="E126" s="734"/>
      <c r="F126" s="907"/>
      <c r="G126" s="679"/>
      <c r="H126" s="828"/>
      <c r="I126" s="679" t="s">
        <v>1005</v>
      </c>
      <c r="J126" s="828"/>
      <c r="K126" s="561"/>
      <c r="L126" s="571"/>
      <c r="M126" s="269"/>
    </row>
    <row r="127" spans="1:13" s="2" customFormat="1" ht="18.75">
      <c r="A127" s="561"/>
      <c r="B127" s="734"/>
      <c r="C127" s="734"/>
      <c r="D127" s="734"/>
      <c r="E127" s="734"/>
      <c r="F127" s="561"/>
      <c r="G127" s="679"/>
      <c r="H127" s="828"/>
      <c r="I127" s="679"/>
      <c r="J127" s="828"/>
      <c r="K127" s="561"/>
      <c r="L127" s="27"/>
      <c r="M127" s="259"/>
    </row>
    <row r="128" spans="1:13" s="343" customFormat="1" ht="17.25" customHeight="1">
      <c r="A128" s="3" t="s">
        <v>2853</v>
      </c>
      <c r="B128" s="27"/>
      <c r="C128" s="27"/>
      <c r="D128" s="27"/>
      <c r="E128" s="27"/>
      <c r="F128" s="27"/>
      <c r="G128" s="27"/>
      <c r="H128" s="27"/>
      <c r="I128" s="27"/>
      <c r="J128" s="27"/>
      <c r="K128" s="27"/>
    </row>
    <row r="129" spans="1:13" s="343" customFormat="1" ht="15" customHeight="1">
      <c r="A129" s="3"/>
      <c r="B129" s="27"/>
      <c r="C129" s="27"/>
      <c r="D129" s="27"/>
      <c r="E129" s="27"/>
      <c r="F129" s="27"/>
      <c r="G129" s="27"/>
      <c r="H129" s="27"/>
      <c r="I129" s="27"/>
      <c r="J129" s="679" t="s">
        <v>3574</v>
      </c>
      <c r="K129" s="27"/>
    </row>
    <row r="130" spans="1:13" s="343" customFormat="1" ht="15" customHeight="1" thickBot="1">
      <c r="A130" s="561"/>
      <c r="B130" s="797"/>
      <c r="C130" s="949"/>
      <c r="D130" s="27"/>
      <c r="E130" s="27"/>
      <c r="F130" s="27"/>
      <c r="G130" s="27"/>
      <c r="H130" s="27"/>
      <c r="I130" s="679"/>
      <c r="J130" s="679" t="s">
        <v>993</v>
      </c>
      <c r="K130" s="561"/>
      <c r="L130" s="571"/>
    </row>
    <row r="131" spans="1:13" s="343" customFormat="1" ht="24.95" customHeight="1">
      <c r="A131" s="561"/>
      <c r="B131" s="561"/>
      <c r="C131" s="1361" t="s">
        <v>3330</v>
      </c>
      <c r="D131" s="1363"/>
      <c r="E131" s="1352" t="s">
        <v>1006</v>
      </c>
      <c r="F131" s="1353"/>
      <c r="G131" s="1353"/>
      <c r="H131" s="1353"/>
      <c r="I131" s="1353"/>
      <c r="J131" s="1354"/>
      <c r="K131" s="27"/>
      <c r="L131" s="571"/>
      <c r="M131" s="571"/>
    </row>
    <row r="132" spans="1:13" s="343" customFormat="1" ht="15" customHeight="1">
      <c r="A132" s="561"/>
      <c r="B132" s="561"/>
      <c r="C132" s="2892"/>
      <c r="D132" s="1546"/>
      <c r="E132" s="28" t="s">
        <v>1007</v>
      </c>
      <c r="F132" s="28" t="s">
        <v>1007</v>
      </c>
      <c r="G132" s="950" t="s">
        <v>771</v>
      </c>
      <c r="H132" s="28" t="s">
        <v>1007</v>
      </c>
      <c r="I132" s="28" t="s">
        <v>3586</v>
      </c>
      <c r="J132" s="951" t="s">
        <v>1007</v>
      </c>
      <c r="K132" s="27"/>
      <c r="L132" s="571"/>
      <c r="M132" s="571"/>
    </row>
    <row r="133" spans="1:13" s="343" customFormat="1" ht="15" customHeight="1">
      <c r="A133" s="561"/>
      <c r="B133" s="561"/>
      <c r="C133" s="2892"/>
      <c r="D133" s="1546"/>
      <c r="E133" s="952" t="s">
        <v>832</v>
      </c>
      <c r="F133" s="952" t="s">
        <v>832</v>
      </c>
      <c r="G133" s="781"/>
      <c r="H133" s="781"/>
      <c r="I133" s="781"/>
      <c r="J133" s="29" t="s">
        <v>832</v>
      </c>
      <c r="K133" s="27"/>
      <c r="L133" s="571"/>
      <c r="M133" s="571"/>
    </row>
    <row r="134" spans="1:13" s="343" customFormat="1" ht="15" customHeight="1">
      <c r="A134" s="561"/>
      <c r="B134" s="561"/>
      <c r="C134" s="2892"/>
      <c r="D134" s="1546"/>
      <c r="E134" s="757" t="s">
        <v>1008</v>
      </c>
      <c r="F134" s="757" t="s">
        <v>1008</v>
      </c>
      <c r="G134" s="952" t="s">
        <v>832</v>
      </c>
      <c r="H134" s="952" t="s">
        <v>832</v>
      </c>
      <c r="I134" s="952" t="s">
        <v>832</v>
      </c>
      <c r="J134" s="30" t="s">
        <v>1008</v>
      </c>
      <c r="K134" s="27"/>
      <c r="L134" s="571"/>
      <c r="M134" s="571"/>
    </row>
    <row r="135" spans="1:13" s="343" customFormat="1" ht="15" customHeight="1">
      <c r="A135" s="561"/>
      <c r="B135" s="561"/>
      <c r="C135" s="2892"/>
      <c r="D135" s="1546"/>
      <c r="E135" s="952" t="s">
        <v>832</v>
      </c>
      <c r="F135" s="952" t="s">
        <v>832</v>
      </c>
      <c r="G135" s="952"/>
      <c r="H135" s="757"/>
      <c r="I135" s="757" t="s">
        <v>1009</v>
      </c>
      <c r="J135" s="29" t="s">
        <v>832</v>
      </c>
      <c r="K135" s="27"/>
      <c r="L135" s="571"/>
      <c r="M135" s="571"/>
    </row>
    <row r="136" spans="1:13" s="343" customFormat="1" ht="15" customHeight="1">
      <c r="A136" s="561"/>
      <c r="B136" s="561"/>
      <c r="C136" s="1364"/>
      <c r="D136" s="1366"/>
      <c r="E136" s="31" t="s">
        <v>1010</v>
      </c>
      <c r="F136" s="31" t="s">
        <v>1011</v>
      </c>
      <c r="G136" s="31" t="s">
        <v>1012</v>
      </c>
      <c r="H136" s="953" t="s">
        <v>1013</v>
      </c>
      <c r="I136" s="953" t="s">
        <v>1014</v>
      </c>
      <c r="J136" s="954" t="s">
        <v>1015</v>
      </c>
      <c r="K136" s="27"/>
      <c r="L136" s="571"/>
      <c r="M136" s="571"/>
    </row>
    <row r="137" spans="1:13" s="343" customFormat="1" ht="45" customHeight="1">
      <c r="A137" s="561"/>
      <c r="B137" s="778"/>
      <c r="C137" s="1367" t="s">
        <v>2243</v>
      </c>
      <c r="D137" s="1369"/>
      <c r="E137" s="759">
        <v>12163</v>
      </c>
      <c r="F137" s="759">
        <v>12956</v>
      </c>
      <c r="G137" s="759">
        <v>15199</v>
      </c>
      <c r="H137" s="759">
        <v>3356</v>
      </c>
      <c r="I137" s="759">
        <v>6056</v>
      </c>
      <c r="J137" s="89">
        <v>4137</v>
      </c>
      <c r="K137" s="27"/>
      <c r="L137" s="571"/>
      <c r="M137" s="571"/>
    </row>
    <row r="138" spans="1:13" s="343" customFormat="1" ht="45" customHeight="1">
      <c r="A138" s="561"/>
      <c r="B138" s="778"/>
      <c r="C138" s="1370" t="s">
        <v>2276</v>
      </c>
      <c r="D138" s="1372"/>
      <c r="E138" s="759">
        <v>43262</v>
      </c>
      <c r="F138" s="759">
        <v>18084</v>
      </c>
      <c r="G138" s="759">
        <v>8760</v>
      </c>
      <c r="H138" s="759">
        <v>6000</v>
      </c>
      <c r="I138" s="759">
        <v>19097</v>
      </c>
      <c r="J138" s="89">
        <v>16333</v>
      </c>
      <c r="K138" s="27"/>
      <c r="L138" s="571"/>
      <c r="M138" s="571"/>
    </row>
    <row r="139" spans="1:13" s="343" customFormat="1" ht="45" customHeight="1">
      <c r="A139" s="561"/>
      <c r="B139" s="778"/>
      <c r="C139" s="1370" t="s">
        <v>2277</v>
      </c>
      <c r="D139" s="1372"/>
      <c r="E139" s="759">
        <v>53146</v>
      </c>
      <c r="F139" s="759">
        <v>30381</v>
      </c>
      <c r="G139" s="759">
        <v>10611</v>
      </c>
      <c r="H139" s="759">
        <v>2995</v>
      </c>
      <c r="I139" s="759">
        <v>19985</v>
      </c>
      <c r="J139" s="177">
        <v>23463</v>
      </c>
      <c r="K139" s="27"/>
      <c r="L139" s="571"/>
      <c r="M139" s="571"/>
    </row>
    <row r="140" spans="1:13" s="343" customFormat="1" ht="45" customHeight="1">
      <c r="A140" s="561"/>
      <c r="B140" s="778"/>
      <c r="C140" s="1370" t="s">
        <v>2278</v>
      </c>
      <c r="D140" s="1372"/>
      <c r="E140" s="759">
        <v>56006</v>
      </c>
      <c r="F140" s="759">
        <v>51537</v>
      </c>
      <c r="G140" s="759">
        <v>15623</v>
      </c>
      <c r="H140" s="893">
        <v>1846</v>
      </c>
      <c r="I140" s="759">
        <v>35444</v>
      </c>
      <c r="J140" s="177">
        <v>49688</v>
      </c>
      <c r="K140" s="27"/>
      <c r="L140" s="571"/>
      <c r="M140" s="571"/>
    </row>
    <row r="141" spans="1:13" s="343" customFormat="1" ht="45" customHeight="1" thickBot="1">
      <c r="A141" s="561"/>
      <c r="B141" s="778"/>
      <c r="C141" s="1373" t="s">
        <v>2279</v>
      </c>
      <c r="D141" s="1375"/>
      <c r="E141" s="53">
        <v>64217</v>
      </c>
      <c r="F141" s="53">
        <v>40372</v>
      </c>
      <c r="G141" s="894">
        <v>16130</v>
      </c>
      <c r="H141" s="894">
        <v>2003</v>
      </c>
      <c r="I141" s="53">
        <v>41998</v>
      </c>
      <c r="J141" s="178">
        <v>58340</v>
      </c>
      <c r="K141" s="27"/>
      <c r="L141" s="571"/>
      <c r="M141" s="571"/>
    </row>
    <row r="142" spans="1:13" s="343" customFormat="1" ht="13.5" customHeight="1">
      <c r="A142" s="561"/>
      <c r="B142" s="561"/>
      <c r="C142" s="27"/>
      <c r="D142" s="27"/>
      <c r="E142" s="27"/>
      <c r="F142" s="27"/>
      <c r="G142" s="27"/>
      <c r="H142" s="27"/>
      <c r="I142" s="32"/>
      <c r="J142" s="789" t="s">
        <v>1016</v>
      </c>
      <c r="K142" s="27"/>
      <c r="L142" s="571"/>
    </row>
    <row r="143" spans="1:13" ht="18.75">
      <c r="C143" s="27"/>
      <c r="D143" s="27"/>
      <c r="E143" s="27"/>
      <c r="F143" s="27"/>
      <c r="G143" s="27"/>
      <c r="H143" s="27"/>
      <c r="I143" s="32"/>
      <c r="J143" s="789"/>
      <c r="K143" s="27"/>
      <c r="L143" s="25"/>
    </row>
    <row r="144" spans="1:13" ht="18.75">
      <c r="C144" s="27"/>
      <c r="D144" s="27"/>
      <c r="E144" s="27"/>
      <c r="F144" s="27"/>
      <c r="G144" s="27"/>
      <c r="H144" s="27"/>
      <c r="I144" s="32"/>
      <c r="J144" s="789"/>
      <c r="K144" s="27"/>
      <c r="L144" s="25"/>
    </row>
    <row r="145" spans="1:12" ht="18.75">
      <c r="C145" s="27"/>
      <c r="D145" s="27"/>
      <c r="E145" s="27"/>
      <c r="F145" s="27"/>
      <c r="G145" s="27"/>
      <c r="H145" s="27"/>
      <c r="I145" s="27"/>
      <c r="J145" s="27"/>
      <c r="K145" s="27"/>
      <c r="L145" s="25"/>
    </row>
    <row r="146" spans="1:12" s="343" customFormat="1" ht="17.25" customHeight="1">
      <c r="A146" s="3" t="s">
        <v>3575</v>
      </c>
      <c r="B146" s="27"/>
      <c r="C146" s="27"/>
      <c r="D146" s="27"/>
      <c r="E146" s="27"/>
      <c r="F146" s="27"/>
      <c r="G146" s="27"/>
      <c r="H146" s="27"/>
      <c r="I146" s="27"/>
      <c r="J146" s="27"/>
      <c r="K146" s="27"/>
    </row>
    <row r="147" spans="1:12" s="1071" customFormat="1" ht="15" customHeight="1">
      <c r="A147" s="1065"/>
      <c r="B147" s="27"/>
      <c r="C147" s="27"/>
      <c r="D147" s="27"/>
      <c r="E147" s="27"/>
      <c r="F147" s="27"/>
      <c r="G147" s="27"/>
      <c r="H147" s="27"/>
      <c r="I147" s="1070" t="s">
        <v>3440</v>
      </c>
      <c r="J147" s="27"/>
      <c r="K147" s="27"/>
    </row>
    <row r="148" spans="1:12" s="327" customFormat="1" ht="15" customHeight="1" thickBot="1">
      <c r="A148" s="907"/>
      <c r="B148" s="907"/>
      <c r="C148" s="907"/>
      <c r="D148" s="907"/>
      <c r="E148" s="907"/>
      <c r="F148" s="907"/>
      <c r="G148" s="907"/>
      <c r="H148" s="679"/>
      <c r="I148" s="789" t="s">
        <v>2266</v>
      </c>
      <c r="J148" s="907"/>
      <c r="K148" s="907"/>
    </row>
    <row r="149" spans="1:12" s="327" customFormat="1" ht="30" customHeight="1">
      <c r="A149" s="907"/>
      <c r="B149" s="907"/>
      <c r="C149" s="1004" t="s">
        <v>3335</v>
      </c>
      <c r="D149" s="2912" t="s">
        <v>3331</v>
      </c>
      <c r="E149" s="2912"/>
      <c r="F149" s="2912" t="s">
        <v>3333</v>
      </c>
      <c r="G149" s="2912"/>
      <c r="H149" s="2912" t="s">
        <v>3334</v>
      </c>
      <c r="I149" s="2913"/>
      <c r="J149" s="907"/>
      <c r="K149" s="907"/>
    </row>
    <row r="150" spans="1:12" s="327" customFormat="1" ht="30" customHeight="1">
      <c r="A150" s="907"/>
      <c r="B150" s="907"/>
      <c r="C150" s="955" t="s">
        <v>2105</v>
      </c>
      <c r="D150" s="2895">
        <v>461</v>
      </c>
      <c r="E150" s="2895"/>
      <c r="F150" s="2895">
        <v>124</v>
      </c>
      <c r="G150" s="2895"/>
      <c r="H150" s="2895">
        <v>337</v>
      </c>
      <c r="I150" s="2896"/>
      <c r="J150" s="907"/>
      <c r="K150" s="907"/>
    </row>
    <row r="151" spans="1:12" s="327" customFormat="1" ht="30" customHeight="1">
      <c r="A151" s="907"/>
      <c r="B151" s="907"/>
      <c r="C151" s="955" t="s">
        <v>2668</v>
      </c>
      <c r="D151" s="2895">
        <v>466</v>
      </c>
      <c r="E151" s="2895"/>
      <c r="F151" s="2895">
        <v>129</v>
      </c>
      <c r="G151" s="2895"/>
      <c r="H151" s="2895">
        <v>337</v>
      </c>
      <c r="I151" s="2896"/>
      <c r="J151" s="907"/>
      <c r="K151" s="907"/>
    </row>
    <row r="152" spans="1:12" s="327" customFormat="1" ht="30" customHeight="1">
      <c r="A152" s="907"/>
      <c r="B152" s="907"/>
      <c r="C152" s="956" t="s">
        <v>2669</v>
      </c>
      <c r="D152" s="2735">
        <v>487</v>
      </c>
      <c r="E152" s="2735"/>
      <c r="F152" s="2735">
        <v>133</v>
      </c>
      <c r="G152" s="2735"/>
      <c r="H152" s="2735">
        <v>354</v>
      </c>
      <c r="I152" s="2897"/>
      <c r="J152" s="907"/>
      <c r="K152" s="907"/>
    </row>
    <row r="153" spans="1:12" s="327" customFormat="1" ht="30" customHeight="1">
      <c r="A153" s="907"/>
      <c r="B153" s="907"/>
      <c r="C153" s="955" t="s">
        <v>2670</v>
      </c>
      <c r="D153" s="2895">
        <v>447</v>
      </c>
      <c r="E153" s="2895"/>
      <c r="F153" s="2895">
        <v>122</v>
      </c>
      <c r="G153" s="2895"/>
      <c r="H153" s="2895">
        <v>325</v>
      </c>
      <c r="I153" s="2896"/>
      <c r="J153" s="907"/>
      <c r="K153" s="907"/>
    </row>
    <row r="154" spans="1:12" s="327" customFormat="1" ht="30" customHeight="1" thickBot="1">
      <c r="A154" s="907"/>
      <c r="B154" s="907"/>
      <c r="C154" s="957" t="s">
        <v>2671</v>
      </c>
      <c r="D154" s="2893">
        <v>456</v>
      </c>
      <c r="E154" s="2893"/>
      <c r="F154" s="2893">
        <v>128</v>
      </c>
      <c r="G154" s="2893"/>
      <c r="H154" s="2893">
        <v>328</v>
      </c>
      <c r="I154" s="2894"/>
      <c r="J154" s="907"/>
      <c r="K154" s="907"/>
    </row>
    <row r="155" spans="1:12" s="327" customFormat="1" ht="13.5" customHeight="1">
      <c r="A155" s="907"/>
      <c r="B155" s="907"/>
      <c r="C155" s="907"/>
      <c r="D155" s="907"/>
      <c r="E155" s="907"/>
      <c r="F155" s="907"/>
      <c r="G155" s="907"/>
      <c r="H155" s="907"/>
      <c r="I155" s="789" t="s">
        <v>2265</v>
      </c>
      <c r="J155" s="907"/>
      <c r="K155" s="907"/>
    </row>
    <row r="156" spans="1:12" ht="18.75">
      <c r="I156" s="27"/>
      <c r="J156" s="27"/>
      <c r="K156" s="27"/>
      <c r="L156" s="25"/>
    </row>
    <row r="157" spans="1:12" s="343" customFormat="1" ht="17.25" customHeight="1">
      <c r="A157" s="3" t="s">
        <v>2854</v>
      </c>
      <c r="B157" s="561"/>
      <c r="C157" s="561"/>
      <c r="D157" s="561"/>
      <c r="E157" s="561"/>
      <c r="F157" s="561"/>
      <c r="G157" s="561"/>
      <c r="H157" s="27"/>
      <c r="I157" s="27"/>
      <c r="J157" s="27"/>
      <c r="K157" s="27"/>
    </row>
    <row r="158" spans="1:12" s="343" customFormat="1" ht="15" customHeight="1">
      <c r="A158" s="561"/>
      <c r="B158" s="561"/>
      <c r="C158" s="561"/>
      <c r="D158" s="561"/>
      <c r="E158" s="561"/>
      <c r="F158" s="561"/>
      <c r="G158" s="561"/>
      <c r="H158" s="561"/>
      <c r="I158" s="27"/>
      <c r="J158" s="679" t="s">
        <v>3576</v>
      </c>
      <c r="K158" s="561"/>
      <c r="L158" s="571"/>
    </row>
    <row r="159" spans="1:12" s="343" customFormat="1" ht="15" customHeight="1" thickBot="1">
      <c r="A159" s="561"/>
      <c r="B159" s="561"/>
      <c r="C159" s="27"/>
      <c r="D159" s="27"/>
      <c r="E159" s="27"/>
      <c r="F159" s="27"/>
      <c r="G159" s="27"/>
      <c r="H159" s="561"/>
      <c r="I159" s="27"/>
      <c r="J159" s="679" t="s">
        <v>1017</v>
      </c>
      <c r="K159" s="561"/>
      <c r="L159" s="571"/>
    </row>
    <row r="160" spans="1:12" s="343" customFormat="1" ht="18.75">
      <c r="A160" s="561"/>
      <c r="B160" s="1361" t="s">
        <v>3311</v>
      </c>
      <c r="C160" s="1363"/>
      <c r="D160" s="2911" t="s">
        <v>1018</v>
      </c>
      <c r="E160" s="2674" t="s">
        <v>1019</v>
      </c>
      <c r="F160" s="2676"/>
      <c r="G160" s="2676"/>
      <c r="H160" s="2676"/>
      <c r="I160" s="2592" t="s">
        <v>1020</v>
      </c>
      <c r="J160" s="802" t="s">
        <v>1021</v>
      </c>
      <c r="K160" s="27"/>
      <c r="L160" s="571"/>
    </row>
    <row r="161" spans="1:12" s="343" customFormat="1" ht="18.75">
      <c r="A161" s="561"/>
      <c r="B161" s="2892"/>
      <c r="C161" s="1546"/>
      <c r="D161" s="2747"/>
      <c r="E161" s="2520"/>
      <c r="F161" s="2521"/>
      <c r="G161" s="2521"/>
      <c r="H161" s="2521"/>
      <c r="I161" s="2515"/>
      <c r="J161" s="958" t="s">
        <v>1022</v>
      </c>
      <c r="K161" s="27"/>
      <c r="L161" s="571"/>
    </row>
    <row r="162" spans="1:12" s="343" customFormat="1" ht="18.75">
      <c r="A162" s="561"/>
      <c r="B162" s="1364"/>
      <c r="C162" s="1366"/>
      <c r="D162" s="2908"/>
      <c r="E162" s="836" t="s">
        <v>59</v>
      </c>
      <c r="F162" s="881" t="s">
        <v>1023</v>
      </c>
      <c r="G162" s="881" t="s">
        <v>1024</v>
      </c>
      <c r="H162" s="750" t="s">
        <v>1025</v>
      </c>
      <c r="I162" s="2516"/>
      <c r="J162" s="959" t="s">
        <v>980</v>
      </c>
      <c r="K162" s="27"/>
      <c r="L162" s="571"/>
    </row>
    <row r="163" spans="1:12" s="1074" customFormat="1" ht="18.75">
      <c r="A163" s="1068"/>
      <c r="B163" s="1370" t="s">
        <v>3452</v>
      </c>
      <c r="C163" s="1372"/>
      <c r="D163" s="1042">
        <f>E163+I163+J163+D178+H178</f>
        <v>65622</v>
      </c>
      <c r="E163" s="1042">
        <v>48156</v>
      </c>
      <c r="F163" s="1042">
        <v>8709</v>
      </c>
      <c r="G163" s="1042">
        <v>24333</v>
      </c>
      <c r="H163" s="1042">
        <v>15114</v>
      </c>
      <c r="I163" s="1042">
        <v>209</v>
      </c>
      <c r="J163" s="89">
        <v>843</v>
      </c>
      <c r="K163" s="1109"/>
      <c r="L163" s="1103"/>
    </row>
    <row r="164" spans="1:12" s="1074" customFormat="1" ht="9.75" customHeight="1">
      <c r="A164" s="1068"/>
      <c r="B164" s="1416"/>
      <c r="C164" s="1418"/>
      <c r="D164" s="1042"/>
      <c r="E164" s="1042"/>
      <c r="F164" s="1042"/>
      <c r="G164" s="1042"/>
      <c r="H164" s="1042"/>
      <c r="I164" s="1042"/>
      <c r="J164" s="89"/>
      <c r="K164" s="1109"/>
      <c r="L164" s="1103"/>
    </row>
    <row r="165" spans="1:12" s="1074" customFormat="1" ht="18.75">
      <c r="A165" s="1068"/>
      <c r="B165" s="1370" t="s">
        <v>3577</v>
      </c>
      <c r="C165" s="1372"/>
      <c r="D165" s="1042">
        <f>E165+I165+J165+D180+H180</f>
        <v>66214</v>
      </c>
      <c r="E165" s="1042">
        <v>48824</v>
      </c>
      <c r="F165" s="1042">
        <v>8486</v>
      </c>
      <c r="G165" s="1042">
        <v>24599</v>
      </c>
      <c r="H165" s="1042">
        <v>15739</v>
      </c>
      <c r="I165" s="1042">
        <v>205</v>
      </c>
      <c r="J165" s="89">
        <v>824</v>
      </c>
      <c r="K165" s="1109"/>
      <c r="L165" s="1103"/>
    </row>
    <row r="166" spans="1:12" s="1074" customFormat="1" ht="9.75" customHeight="1">
      <c r="A166" s="1068"/>
      <c r="B166" s="1416"/>
      <c r="C166" s="1418"/>
      <c r="D166" s="1042"/>
      <c r="E166" s="1042"/>
      <c r="F166" s="1042"/>
      <c r="G166" s="1042"/>
      <c r="H166" s="1042"/>
      <c r="I166" s="1042"/>
      <c r="J166" s="89"/>
      <c r="K166" s="1109"/>
      <c r="L166" s="1103"/>
    </row>
    <row r="167" spans="1:12" s="1074" customFormat="1" ht="18.75">
      <c r="A167" s="1068"/>
      <c r="B167" s="1370" t="s">
        <v>3106</v>
      </c>
      <c r="C167" s="1372"/>
      <c r="D167" s="1042">
        <f>E167+I167+J167+D182+H182</f>
        <v>66595</v>
      </c>
      <c r="E167" s="1042">
        <v>49273</v>
      </c>
      <c r="F167" s="1042">
        <v>8214</v>
      </c>
      <c r="G167" s="1042">
        <v>24641</v>
      </c>
      <c r="H167" s="1043">
        <v>16418</v>
      </c>
      <c r="I167" s="1042">
        <v>211</v>
      </c>
      <c r="J167" s="89">
        <v>809</v>
      </c>
      <c r="K167" s="1068"/>
      <c r="L167" s="1103"/>
    </row>
    <row r="168" spans="1:12" s="1074" customFormat="1" ht="9.75" customHeight="1">
      <c r="A168" s="1068"/>
      <c r="B168" s="1416"/>
      <c r="C168" s="1418"/>
      <c r="D168" s="1042"/>
      <c r="E168" s="1042"/>
      <c r="F168" s="1042"/>
      <c r="G168" s="1042"/>
      <c r="H168" s="1043"/>
      <c r="I168" s="1042"/>
      <c r="J168" s="89"/>
      <c r="K168" s="1068"/>
      <c r="L168" s="1103"/>
    </row>
    <row r="169" spans="1:12" s="1074" customFormat="1" ht="18.75">
      <c r="A169" s="1068"/>
      <c r="B169" s="1370" t="s">
        <v>3107</v>
      </c>
      <c r="C169" s="1372"/>
      <c r="D169" s="1042">
        <f>E169+I169+J169+D184+H184</f>
        <v>66982</v>
      </c>
      <c r="E169" s="1042">
        <v>49727</v>
      </c>
      <c r="F169" s="1042">
        <v>7844</v>
      </c>
      <c r="G169" s="1042">
        <v>24593</v>
      </c>
      <c r="H169" s="1043">
        <v>17290</v>
      </c>
      <c r="I169" s="1042">
        <v>210</v>
      </c>
      <c r="J169" s="89">
        <v>792</v>
      </c>
      <c r="K169" s="1109"/>
      <c r="L169" s="1103"/>
    </row>
    <row r="170" spans="1:12" s="1074" customFormat="1" ht="9.75" customHeight="1">
      <c r="A170" s="1068"/>
      <c r="B170" s="1416"/>
      <c r="C170" s="1418"/>
      <c r="D170" s="1042"/>
      <c r="E170" s="1042"/>
      <c r="F170" s="1042"/>
      <c r="G170" s="1042"/>
      <c r="H170" s="1043"/>
      <c r="I170" s="1042"/>
      <c r="J170" s="89"/>
      <c r="K170" s="1068"/>
      <c r="L170" s="1103"/>
    </row>
    <row r="171" spans="1:12" s="1074" customFormat="1" ht="18.75">
      <c r="A171" s="1068"/>
      <c r="B171" s="1370" t="s">
        <v>3108</v>
      </c>
      <c r="C171" s="1372"/>
      <c r="D171" s="1042">
        <f>E171+I171+J171+D186+H186</f>
        <v>66646</v>
      </c>
      <c r="E171" s="1042">
        <v>49547</v>
      </c>
      <c r="F171" s="1042">
        <v>7550</v>
      </c>
      <c r="G171" s="1042">
        <v>24711</v>
      </c>
      <c r="H171" s="1043">
        <v>17286</v>
      </c>
      <c r="I171" s="1042">
        <v>206</v>
      </c>
      <c r="J171" s="89">
        <v>776</v>
      </c>
      <c r="K171" s="1109"/>
      <c r="L171" s="1103"/>
    </row>
    <row r="172" spans="1:12" s="1074" customFormat="1" ht="9.75" customHeight="1">
      <c r="A172" s="1068"/>
      <c r="B172" s="1416"/>
      <c r="C172" s="1418"/>
      <c r="D172" s="1042"/>
      <c r="E172" s="1042"/>
      <c r="F172" s="1042"/>
      <c r="G172" s="1042"/>
      <c r="H172" s="1043"/>
      <c r="I172" s="1042"/>
      <c r="J172" s="89"/>
      <c r="K172" s="1109"/>
      <c r="L172" s="1103"/>
    </row>
    <row r="173" spans="1:12" s="1074" customFormat="1" ht="19.5" thickBot="1">
      <c r="A173" s="1068"/>
      <c r="B173" s="1373" t="s">
        <v>3104</v>
      </c>
      <c r="C173" s="1375"/>
      <c r="D173" s="53">
        <f>E173+I173+J173+D188+H188</f>
        <v>66737</v>
      </c>
      <c r="E173" s="1044">
        <v>49719</v>
      </c>
      <c r="F173" s="53">
        <v>7261</v>
      </c>
      <c r="G173" s="53">
        <v>24993</v>
      </c>
      <c r="H173" s="1044">
        <v>17465</v>
      </c>
      <c r="I173" s="53">
        <v>208</v>
      </c>
      <c r="J173" s="90">
        <v>782</v>
      </c>
      <c r="K173" s="1068"/>
      <c r="L173" s="1103"/>
    </row>
    <row r="174" spans="1:12" s="343" customFormat="1" ht="19.5" thickBot="1">
      <c r="A174" s="561"/>
      <c r="B174" s="561"/>
      <c r="C174" s="27"/>
      <c r="D174" s="27"/>
      <c r="E174" s="27"/>
      <c r="F174" s="27"/>
      <c r="G174" s="27"/>
      <c r="H174" s="27"/>
      <c r="I174" s="27"/>
      <c r="J174" s="33"/>
      <c r="K174" s="27"/>
      <c r="L174" s="571"/>
    </row>
    <row r="175" spans="1:12" s="343" customFormat="1" ht="18.75">
      <c r="A175" s="561"/>
      <c r="B175" s="1361" t="s">
        <v>3311</v>
      </c>
      <c r="C175" s="1363"/>
      <c r="D175" s="2674" t="s">
        <v>1026</v>
      </c>
      <c r="E175" s="2676"/>
      <c r="F175" s="2676"/>
      <c r="G175" s="2691"/>
      <c r="H175" s="2674" t="s">
        <v>1027</v>
      </c>
      <c r="I175" s="2676"/>
      <c r="J175" s="2680"/>
      <c r="K175" s="27"/>
      <c r="L175" s="571"/>
    </row>
    <row r="176" spans="1:12" s="343" customFormat="1" ht="18.75">
      <c r="A176" s="561"/>
      <c r="B176" s="2892"/>
      <c r="C176" s="1546"/>
      <c r="D176" s="2520"/>
      <c r="E176" s="2521"/>
      <c r="F176" s="2521"/>
      <c r="G176" s="2522"/>
      <c r="H176" s="2520"/>
      <c r="I176" s="2521"/>
      <c r="J176" s="2681"/>
      <c r="K176" s="27"/>
      <c r="L176" s="571"/>
    </row>
    <row r="177" spans="1:12" s="343" customFormat="1" ht="18.75">
      <c r="A177" s="561"/>
      <c r="B177" s="1364"/>
      <c r="C177" s="1366"/>
      <c r="D177" s="836" t="s">
        <v>59</v>
      </c>
      <c r="E177" s="836" t="s">
        <v>1023</v>
      </c>
      <c r="F177" s="836" t="s">
        <v>1028</v>
      </c>
      <c r="G177" s="836" t="s">
        <v>1025</v>
      </c>
      <c r="H177" s="839" t="s">
        <v>59</v>
      </c>
      <c r="I177" s="836" t="s">
        <v>1029</v>
      </c>
      <c r="J177" s="62" t="s">
        <v>1030</v>
      </c>
      <c r="K177" s="27"/>
      <c r="L177" s="571"/>
    </row>
    <row r="178" spans="1:12" s="1074" customFormat="1" ht="18.75">
      <c r="A178" s="1068"/>
      <c r="B178" s="1370" t="s">
        <v>3452</v>
      </c>
      <c r="C178" s="1372"/>
      <c r="D178" s="1042">
        <v>13850</v>
      </c>
      <c r="E178" s="1042">
        <v>984</v>
      </c>
      <c r="F178" s="1042">
        <v>3601</v>
      </c>
      <c r="G178" s="1042">
        <v>9265</v>
      </c>
      <c r="H178" s="1042">
        <v>2564</v>
      </c>
      <c r="I178" s="1042">
        <v>1094</v>
      </c>
      <c r="J178" s="89">
        <v>1470</v>
      </c>
      <c r="K178" s="1109"/>
      <c r="L178" s="1103"/>
    </row>
    <row r="179" spans="1:12" s="1074" customFormat="1" ht="18.75">
      <c r="A179" s="1068"/>
      <c r="B179" s="1416"/>
      <c r="C179" s="1418"/>
      <c r="D179" s="1042"/>
      <c r="E179" s="1042"/>
      <c r="F179" s="1042"/>
      <c r="G179" s="1042"/>
      <c r="H179" s="1042"/>
      <c r="I179" s="1042"/>
      <c r="J179" s="89"/>
      <c r="K179" s="1109"/>
      <c r="L179" s="1103"/>
    </row>
    <row r="180" spans="1:12" s="1074" customFormat="1" ht="18.75">
      <c r="A180" s="1068"/>
      <c r="B180" s="1370" t="s">
        <v>3577</v>
      </c>
      <c r="C180" s="1372"/>
      <c r="D180" s="1042">
        <v>13791</v>
      </c>
      <c r="E180" s="1042">
        <v>969</v>
      </c>
      <c r="F180" s="1042">
        <v>3565</v>
      </c>
      <c r="G180" s="1042">
        <v>9257</v>
      </c>
      <c r="H180" s="1042">
        <v>2570</v>
      </c>
      <c r="I180" s="1042">
        <v>1094</v>
      </c>
      <c r="J180" s="89">
        <v>1476</v>
      </c>
      <c r="K180" s="1109"/>
      <c r="L180" s="1103"/>
    </row>
    <row r="181" spans="1:12" s="1074" customFormat="1" ht="18.75">
      <c r="A181" s="1068"/>
      <c r="B181" s="1416"/>
      <c r="C181" s="1418"/>
      <c r="D181" s="1042"/>
      <c r="E181" s="1042"/>
      <c r="F181" s="1042"/>
      <c r="G181" s="1042"/>
      <c r="H181" s="1042"/>
      <c r="I181" s="1042"/>
      <c r="J181" s="89"/>
      <c r="K181" s="1109"/>
      <c r="L181" s="1103"/>
    </row>
    <row r="182" spans="1:12" s="1074" customFormat="1" ht="18.75">
      <c r="A182" s="1068"/>
      <c r="B182" s="1370" t="s">
        <v>3106</v>
      </c>
      <c r="C182" s="1372"/>
      <c r="D182" s="1042">
        <v>13719</v>
      </c>
      <c r="E182" s="1042">
        <v>950</v>
      </c>
      <c r="F182" s="1042">
        <v>3498</v>
      </c>
      <c r="G182" s="1043">
        <v>9271</v>
      </c>
      <c r="H182" s="1042">
        <v>2583</v>
      </c>
      <c r="I182" s="1043">
        <v>1092</v>
      </c>
      <c r="J182" s="1110">
        <v>1491</v>
      </c>
      <c r="K182" s="1109"/>
      <c r="L182" s="1103"/>
    </row>
    <row r="183" spans="1:12" s="1074" customFormat="1" ht="18.75">
      <c r="A183" s="1068"/>
      <c r="B183" s="1416"/>
      <c r="C183" s="1418"/>
      <c r="D183" s="1042"/>
      <c r="E183" s="1042"/>
      <c r="F183" s="1042"/>
      <c r="G183" s="1043"/>
      <c r="H183" s="1042"/>
      <c r="I183" s="1043"/>
      <c r="J183" s="1110"/>
      <c r="K183" s="1109"/>
      <c r="L183" s="1103"/>
    </row>
    <row r="184" spans="1:12" s="1074" customFormat="1" ht="18.75">
      <c r="A184" s="1068"/>
      <c r="B184" s="1370" t="s">
        <v>3107</v>
      </c>
      <c r="C184" s="1372"/>
      <c r="D184" s="1042">
        <v>13660</v>
      </c>
      <c r="E184" s="1042">
        <v>955</v>
      </c>
      <c r="F184" s="1042">
        <v>3479</v>
      </c>
      <c r="G184" s="1043">
        <v>9226</v>
      </c>
      <c r="H184" s="1042">
        <v>2593</v>
      </c>
      <c r="I184" s="1043">
        <v>1084</v>
      </c>
      <c r="J184" s="1110">
        <v>1509</v>
      </c>
      <c r="K184" s="1109"/>
      <c r="L184" s="1103"/>
    </row>
    <row r="185" spans="1:12" s="1074" customFormat="1" ht="18.75">
      <c r="A185" s="1068"/>
      <c r="B185" s="1416"/>
      <c r="C185" s="1418"/>
      <c r="D185" s="1042"/>
      <c r="E185" s="1042"/>
      <c r="F185" s="1042"/>
      <c r="G185" s="1043"/>
      <c r="H185" s="1042"/>
      <c r="I185" s="1043"/>
      <c r="J185" s="1110"/>
      <c r="K185" s="1109"/>
      <c r="L185" s="1103"/>
    </row>
    <row r="186" spans="1:12" s="1074" customFormat="1" ht="18.75">
      <c r="A186" s="1068"/>
      <c r="B186" s="1370" t="s">
        <v>3108</v>
      </c>
      <c r="C186" s="1372"/>
      <c r="D186" s="1042">
        <v>13527</v>
      </c>
      <c r="E186" s="1042">
        <v>996</v>
      </c>
      <c r="F186" s="1042">
        <v>3441</v>
      </c>
      <c r="G186" s="1043">
        <v>9090</v>
      </c>
      <c r="H186" s="1042">
        <v>2590</v>
      </c>
      <c r="I186" s="1043">
        <v>1067</v>
      </c>
      <c r="J186" s="1110">
        <v>1523</v>
      </c>
      <c r="K186" s="1109"/>
      <c r="L186" s="1103"/>
    </row>
    <row r="187" spans="1:12" s="1074" customFormat="1" ht="18.75">
      <c r="A187" s="1068"/>
      <c r="B187" s="1416"/>
      <c r="C187" s="1418"/>
      <c r="D187" s="1043"/>
      <c r="E187" s="1042"/>
      <c r="F187" s="1042"/>
      <c r="G187" s="1043"/>
      <c r="H187" s="1043"/>
      <c r="I187" s="1043"/>
      <c r="J187" s="1110"/>
      <c r="K187" s="1109"/>
      <c r="L187" s="1103"/>
    </row>
    <row r="188" spans="1:12" s="1074" customFormat="1" ht="19.5" thickBot="1">
      <c r="A188" s="1068"/>
      <c r="B188" s="1373" t="s">
        <v>3104</v>
      </c>
      <c r="C188" s="1375"/>
      <c r="D188" s="1044">
        <v>13415</v>
      </c>
      <c r="E188" s="53">
        <v>1020</v>
      </c>
      <c r="F188" s="53">
        <v>3397</v>
      </c>
      <c r="G188" s="1044">
        <v>8998</v>
      </c>
      <c r="H188" s="1044">
        <v>2613</v>
      </c>
      <c r="I188" s="1044">
        <v>1063</v>
      </c>
      <c r="J188" s="1111">
        <v>1550</v>
      </c>
      <c r="K188" s="1109"/>
      <c r="L188" s="1103"/>
    </row>
    <row r="189" spans="1:12" s="343" customFormat="1" ht="13.5" customHeight="1">
      <c r="A189" s="561"/>
      <c r="B189" s="63" t="s">
        <v>3578</v>
      </c>
      <c r="C189" s="561"/>
      <c r="D189" s="27"/>
      <c r="E189" s="27"/>
      <c r="F189" s="27"/>
      <c r="G189" s="27"/>
      <c r="H189" s="27"/>
      <c r="I189" s="27"/>
      <c r="J189" s="679"/>
      <c r="K189" s="27"/>
      <c r="L189" s="571"/>
    </row>
    <row r="190" spans="1:12" s="343" customFormat="1" ht="13.5" customHeight="1">
      <c r="A190" s="561"/>
      <c r="B190" s="561"/>
      <c r="C190" s="561"/>
      <c r="D190" s="27"/>
      <c r="E190" s="27"/>
      <c r="F190" s="27"/>
      <c r="G190" s="27"/>
      <c r="H190" s="27"/>
      <c r="I190" s="27"/>
      <c r="J190" s="679" t="s">
        <v>2251</v>
      </c>
      <c r="K190" s="561"/>
      <c r="L190" s="571"/>
    </row>
    <row r="191" spans="1:12" ht="18.75">
      <c r="K191" s="27"/>
      <c r="L191" s="25"/>
    </row>
    <row r="192" spans="1:12" ht="18.75">
      <c r="C192" s="27"/>
      <c r="D192" s="27"/>
      <c r="E192" s="27"/>
      <c r="F192" s="27"/>
      <c r="G192" s="27"/>
      <c r="H192" s="27"/>
      <c r="I192" s="27"/>
      <c r="J192" s="33"/>
      <c r="K192" s="27"/>
      <c r="L192" s="25"/>
    </row>
    <row r="193" spans="1:13" ht="18.75">
      <c r="C193" s="27"/>
      <c r="D193" s="27"/>
      <c r="E193" s="27"/>
      <c r="F193" s="27"/>
      <c r="G193" s="27"/>
      <c r="H193" s="27"/>
      <c r="I193" s="27"/>
      <c r="J193" s="33"/>
      <c r="K193" s="27"/>
      <c r="L193" s="25"/>
    </row>
    <row r="194" spans="1:13" s="343" customFormat="1" ht="17.25" customHeight="1">
      <c r="A194" s="3" t="s">
        <v>2855</v>
      </c>
      <c r="B194" s="561"/>
      <c r="C194" s="27"/>
      <c r="D194" s="27"/>
      <c r="E194" s="27"/>
      <c r="F194" s="27"/>
      <c r="G194" s="27"/>
      <c r="H194" s="27"/>
      <c r="I194" s="27"/>
      <c r="J194" s="27"/>
      <c r="K194" s="27"/>
    </row>
    <row r="195" spans="1:13" s="343" customFormat="1" ht="15" customHeight="1">
      <c r="A195" s="561"/>
      <c r="B195" s="561"/>
      <c r="C195" s="27"/>
      <c r="D195" s="27"/>
      <c r="E195" s="27"/>
      <c r="F195" s="27"/>
      <c r="G195" s="27"/>
      <c r="H195" s="27"/>
      <c r="I195" s="27"/>
      <c r="J195" s="679" t="s">
        <v>3579</v>
      </c>
      <c r="K195" s="561"/>
      <c r="L195" s="571"/>
    </row>
    <row r="196" spans="1:13" s="343" customFormat="1" ht="15" customHeight="1" thickBot="1">
      <c r="A196" s="561"/>
      <c r="B196" s="561"/>
      <c r="C196" s="27"/>
      <c r="D196" s="27"/>
      <c r="E196" s="27"/>
      <c r="F196" s="27"/>
      <c r="G196" s="27"/>
      <c r="H196" s="27"/>
      <c r="I196" s="27"/>
      <c r="J196" s="679" t="s">
        <v>1017</v>
      </c>
      <c r="K196" s="561"/>
      <c r="L196" s="571"/>
    </row>
    <row r="197" spans="1:13" s="343" customFormat="1" ht="18.75" customHeight="1">
      <c r="A197" s="561"/>
      <c r="B197" s="561"/>
      <c r="C197" s="1361" t="s">
        <v>3315</v>
      </c>
      <c r="D197" s="1363"/>
      <c r="E197" s="2702" t="s">
        <v>1031</v>
      </c>
      <c r="F197" s="2698"/>
      <c r="G197" s="2698"/>
      <c r="H197" s="2705"/>
      <c r="I197" s="2698" t="s">
        <v>1032</v>
      </c>
      <c r="J197" s="2889"/>
      <c r="K197" s="27"/>
      <c r="L197" s="571"/>
      <c r="M197" s="571"/>
    </row>
    <row r="198" spans="1:13" s="343" customFormat="1" ht="18.75">
      <c r="A198" s="561"/>
      <c r="B198" s="561"/>
      <c r="C198" s="2892"/>
      <c r="D198" s="1546"/>
      <c r="E198" s="2905" t="s">
        <v>100</v>
      </c>
      <c r="F198" s="2907" t="s">
        <v>1033</v>
      </c>
      <c r="G198" s="28" t="s">
        <v>1034</v>
      </c>
      <c r="H198" s="28" t="s">
        <v>1035</v>
      </c>
      <c r="I198" s="2519" t="s">
        <v>1036</v>
      </c>
      <c r="J198" s="2909" t="s">
        <v>14</v>
      </c>
      <c r="K198" s="27"/>
      <c r="L198" s="571"/>
      <c r="M198" s="571"/>
    </row>
    <row r="199" spans="1:13" s="343" customFormat="1" ht="18.75" customHeight="1">
      <c r="A199" s="561"/>
      <c r="B199" s="561"/>
      <c r="C199" s="1364"/>
      <c r="D199" s="1366"/>
      <c r="E199" s="2906"/>
      <c r="F199" s="2908"/>
      <c r="G199" s="31" t="s">
        <v>1037</v>
      </c>
      <c r="H199" s="31" t="s">
        <v>1038</v>
      </c>
      <c r="I199" s="2522"/>
      <c r="J199" s="2910"/>
      <c r="K199" s="27"/>
      <c r="L199" s="571"/>
      <c r="M199" s="571"/>
    </row>
    <row r="200" spans="1:13" s="1074" customFormat="1" ht="18.75">
      <c r="A200" s="1068"/>
      <c r="B200" s="1068"/>
      <c r="C200" s="1511" t="s">
        <v>2112</v>
      </c>
      <c r="D200" s="1512"/>
      <c r="E200" s="1042">
        <v>5547</v>
      </c>
      <c r="F200" s="1042">
        <v>4865</v>
      </c>
      <c r="G200" s="1042">
        <v>378</v>
      </c>
      <c r="H200" s="1042">
        <v>304</v>
      </c>
      <c r="I200" s="1047">
        <v>4626</v>
      </c>
      <c r="J200" s="89">
        <v>139</v>
      </c>
      <c r="K200" s="1109"/>
      <c r="L200" s="1103"/>
      <c r="M200" s="1103"/>
    </row>
    <row r="201" spans="1:13" s="1074" customFormat="1" ht="18.75">
      <c r="A201" s="1068"/>
      <c r="B201" s="1068"/>
      <c r="C201" s="1035"/>
      <c r="D201" s="1033"/>
      <c r="E201" s="1042"/>
      <c r="F201" s="1042"/>
      <c r="G201" s="1042"/>
      <c r="H201" s="1042"/>
      <c r="I201" s="1047"/>
      <c r="J201" s="89"/>
      <c r="K201" s="1109"/>
      <c r="L201" s="1103"/>
      <c r="M201" s="1103"/>
    </row>
    <row r="202" spans="1:13" s="1074" customFormat="1" ht="18.75">
      <c r="A202" s="1068"/>
      <c r="B202" s="1068"/>
      <c r="C202" s="1511" t="s">
        <v>2113</v>
      </c>
      <c r="D202" s="1512"/>
      <c r="E202" s="1042">
        <v>5340</v>
      </c>
      <c r="F202" s="1042">
        <v>4648</v>
      </c>
      <c r="G202" s="1042">
        <v>381</v>
      </c>
      <c r="H202" s="1042">
        <v>311</v>
      </c>
      <c r="I202" s="1047">
        <v>4554</v>
      </c>
      <c r="J202" s="89">
        <v>142</v>
      </c>
      <c r="K202" s="1109"/>
      <c r="L202" s="1103"/>
      <c r="M202" s="1103"/>
    </row>
    <row r="203" spans="1:13" s="1074" customFormat="1" ht="18.75">
      <c r="A203" s="1068"/>
      <c r="B203" s="1068"/>
      <c r="C203" s="1035"/>
      <c r="D203" s="1033"/>
      <c r="E203" s="1042"/>
      <c r="F203" s="1042"/>
      <c r="G203" s="1042"/>
      <c r="H203" s="1042"/>
      <c r="I203" s="1047"/>
      <c r="J203" s="89"/>
      <c r="K203" s="1109"/>
      <c r="L203" s="1103"/>
      <c r="M203" s="1103"/>
    </row>
    <row r="204" spans="1:13" s="1074" customFormat="1" ht="18.75">
      <c r="A204" s="1068"/>
      <c r="B204" s="1068"/>
      <c r="C204" s="1511" t="s">
        <v>2114</v>
      </c>
      <c r="D204" s="1512"/>
      <c r="E204" s="1042">
        <v>5194</v>
      </c>
      <c r="F204" s="1042">
        <v>4465</v>
      </c>
      <c r="G204" s="1042">
        <v>377</v>
      </c>
      <c r="H204" s="1042">
        <v>352</v>
      </c>
      <c r="I204" s="1047">
        <v>4488</v>
      </c>
      <c r="J204" s="89">
        <v>151</v>
      </c>
      <c r="K204" s="1109"/>
      <c r="L204" s="1103"/>
      <c r="M204" s="1103"/>
    </row>
    <row r="205" spans="1:13" s="1074" customFormat="1" ht="18.75">
      <c r="A205" s="1068"/>
      <c r="B205" s="1068"/>
      <c r="C205" s="1035"/>
      <c r="D205" s="1033"/>
      <c r="E205" s="1042"/>
      <c r="F205" s="1042"/>
      <c r="G205" s="1042"/>
      <c r="H205" s="1042"/>
      <c r="I205" s="1047"/>
      <c r="J205" s="89"/>
      <c r="K205" s="1109"/>
      <c r="M205" s="1103"/>
    </row>
    <row r="206" spans="1:13" s="1074" customFormat="1" ht="18.75">
      <c r="A206" s="1068"/>
      <c r="B206" s="1068"/>
      <c r="C206" s="1511" t="s">
        <v>2115</v>
      </c>
      <c r="D206" s="1512"/>
      <c r="E206" s="1042">
        <v>4947</v>
      </c>
      <c r="F206" s="1042">
        <v>4225</v>
      </c>
      <c r="G206" s="1042">
        <v>370</v>
      </c>
      <c r="H206" s="1042">
        <v>352</v>
      </c>
      <c r="I206" s="1047">
        <v>4378</v>
      </c>
      <c r="J206" s="89">
        <v>159</v>
      </c>
      <c r="K206" s="1109"/>
      <c r="L206" s="1112"/>
      <c r="M206" s="1103"/>
    </row>
    <row r="207" spans="1:13" s="1074" customFormat="1" ht="18.75">
      <c r="A207" s="1068"/>
      <c r="B207" s="1068"/>
      <c r="C207" s="1035"/>
      <c r="D207" s="1033"/>
      <c r="E207" s="1042"/>
      <c r="F207" s="1042"/>
      <c r="G207" s="1042"/>
      <c r="H207" s="1042"/>
      <c r="I207" s="1047"/>
      <c r="J207" s="89"/>
      <c r="K207" s="1109"/>
      <c r="L207" s="1112"/>
      <c r="M207" s="1103"/>
    </row>
    <row r="208" spans="1:13" s="1074" customFormat="1" ht="18.75">
      <c r="A208" s="1068"/>
      <c r="B208" s="1068"/>
      <c r="C208" s="1511" t="s">
        <v>2116</v>
      </c>
      <c r="D208" s="1512"/>
      <c r="E208" s="284">
        <v>4755</v>
      </c>
      <c r="F208" s="284">
        <v>4019</v>
      </c>
      <c r="G208" s="1045">
        <v>361</v>
      </c>
      <c r="H208" s="1045">
        <v>375</v>
      </c>
      <c r="I208" s="1059">
        <v>4330</v>
      </c>
      <c r="J208" s="30">
        <v>174</v>
      </c>
      <c r="K208" s="1109"/>
      <c r="L208" s="1112"/>
      <c r="M208" s="1103"/>
    </row>
    <row r="209" spans="1:13" s="1074" customFormat="1" ht="18.75">
      <c r="A209" s="1068"/>
      <c r="B209" s="1068"/>
      <c r="C209" s="1035"/>
      <c r="D209" s="1033"/>
      <c r="E209" s="1045"/>
      <c r="F209" s="1045"/>
      <c r="G209" s="1045"/>
      <c r="H209" s="1045"/>
      <c r="I209" s="1033"/>
      <c r="J209" s="30"/>
      <c r="K209" s="1109"/>
      <c r="L209" s="1112"/>
      <c r="M209" s="1103"/>
    </row>
    <row r="210" spans="1:13" s="1074" customFormat="1" ht="19.5" thickBot="1">
      <c r="A210" s="1068"/>
      <c r="B210" s="1068"/>
      <c r="C210" s="2565" t="s">
        <v>3580</v>
      </c>
      <c r="D210" s="1507"/>
      <c r="E210" s="287">
        <v>4718</v>
      </c>
      <c r="F210" s="287">
        <v>3950</v>
      </c>
      <c r="G210" s="35">
        <v>372</v>
      </c>
      <c r="H210" s="35">
        <v>396</v>
      </c>
      <c r="I210" s="1041">
        <v>4292</v>
      </c>
      <c r="J210" s="634">
        <v>180</v>
      </c>
      <c r="K210" s="1109"/>
      <c r="L210" s="1112"/>
      <c r="M210" s="1103"/>
    </row>
    <row r="211" spans="1:13" s="343" customFormat="1" ht="13.5" customHeight="1">
      <c r="A211" s="561"/>
      <c r="B211" s="561"/>
      <c r="C211" s="27"/>
      <c r="D211" s="27"/>
      <c r="E211" s="27"/>
      <c r="F211" s="27"/>
      <c r="G211" s="27"/>
      <c r="H211" s="27"/>
      <c r="I211" s="27"/>
      <c r="J211" s="679" t="s">
        <v>1039</v>
      </c>
      <c r="K211" s="33"/>
      <c r="L211" s="571"/>
    </row>
    <row r="212" spans="1:13" s="343" customFormat="1" ht="23.25" customHeight="1">
      <c r="A212" s="561"/>
      <c r="B212" s="561"/>
      <c r="C212" s="27"/>
      <c r="D212" s="27"/>
      <c r="E212" s="27"/>
      <c r="F212" s="27"/>
      <c r="G212" s="27"/>
      <c r="H212" s="27"/>
      <c r="I212" s="27"/>
      <c r="J212" s="27"/>
      <c r="K212" s="33"/>
      <c r="L212" s="571"/>
    </row>
    <row r="213" spans="1:13" s="343" customFormat="1" ht="17.25" customHeight="1">
      <c r="A213" s="3" t="s">
        <v>2856</v>
      </c>
      <c r="B213" s="27"/>
      <c r="C213" s="27"/>
      <c r="D213" s="27"/>
      <c r="E213" s="27"/>
      <c r="F213" s="27"/>
      <c r="G213" s="27"/>
      <c r="H213" s="27"/>
      <c r="I213" s="27"/>
      <c r="J213" s="33"/>
      <c r="K213" s="27"/>
    </row>
    <row r="214" spans="1:13" s="343" customFormat="1" ht="15" customHeight="1">
      <c r="A214" s="3"/>
      <c r="B214" s="27"/>
      <c r="C214" s="27"/>
      <c r="D214" s="27"/>
      <c r="E214" s="27"/>
      <c r="F214" s="27"/>
      <c r="G214" s="27"/>
      <c r="H214" s="679" t="s">
        <v>3440</v>
      </c>
      <c r="I214" s="27"/>
      <c r="J214" s="33"/>
      <c r="K214" s="27"/>
    </row>
    <row r="215" spans="1:13" s="343" customFormat="1" ht="15" customHeight="1" thickBot="1">
      <c r="A215" s="561"/>
      <c r="B215" s="561"/>
      <c r="C215" s="27"/>
      <c r="D215" s="27"/>
      <c r="E215" s="27"/>
      <c r="F215" s="27"/>
      <c r="G215" s="27"/>
      <c r="H215" s="679" t="s">
        <v>1017</v>
      </c>
      <c r="I215" s="27"/>
      <c r="J215" s="27"/>
      <c r="K215" s="561"/>
      <c r="L215" s="571"/>
    </row>
    <row r="216" spans="1:13" s="343" customFormat="1" ht="18.75" customHeight="1">
      <c r="A216" s="561"/>
      <c r="B216" s="561"/>
      <c r="C216" s="1361" t="s">
        <v>3330</v>
      </c>
      <c r="D216" s="1363"/>
      <c r="E216" s="2674" t="s">
        <v>1040</v>
      </c>
      <c r="F216" s="2676"/>
      <c r="G216" s="2676"/>
      <c r="H216" s="2856" t="s">
        <v>1041</v>
      </c>
      <c r="I216" s="27"/>
      <c r="J216" s="27"/>
      <c r="K216" s="27"/>
      <c r="L216" s="572"/>
      <c r="M216" s="571"/>
    </row>
    <row r="217" spans="1:13" s="343" customFormat="1" ht="18.75" customHeight="1">
      <c r="A217" s="561"/>
      <c r="B217" s="561"/>
      <c r="C217" s="1364"/>
      <c r="D217" s="1366"/>
      <c r="E217" s="836" t="s">
        <v>59</v>
      </c>
      <c r="F217" s="836" t="s">
        <v>1042</v>
      </c>
      <c r="G217" s="838" t="s">
        <v>1043</v>
      </c>
      <c r="H217" s="2910"/>
      <c r="I217" s="27"/>
      <c r="J217" s="27"/>
      <c r="K217" s="27"/>
      <c r="L217" s="572"/>
      <c r="M217" s="571"/>
    </row>
    <row r="218" spans="1:13" s="1074" customFormat="1" ht="18.75" customHeight="1">
      <c r="A218" s="1068"/>
      <c r="B218" s="1068"/>
      <c r="C218" s="1511" t="s">
        <v>3581</v>
      </c>
      <c r="D218" s="1512"/>
      <c r="E218" s="1042">
        <v>14400</v>
      </c>
      <c r="F218" s="1042">
        <v>10057</v>
      </c>
      <c r="G218" s="1042">
        <v>4343</v>
      </c>
      <c r="H218" s="89">
        <v>123</v>
      </c>
      <c r="I218" s="1109"/>
      <c r="J218" s="1109"/>
      <c r="K218" s="1109"/>
      <c r="L218" s="1112"/>
      <c r="M218" s="1103"/>
    </row>
    <row r="219" spans="1:13" s="1074" customFormat="1" ht="18.75" customHeight="1">
      <c r="A219" s="1068"/>
      <c r="B219" s="1068"/>
      <c r="C219" s="1511"/>
      <c r="D219" s="1512"/>
      <c r="E219" s="1042"/>
      <c r="F219" s="1042"/>
      <c r="G219" s="1042"/>
      <c r="H219" s="89"/>
      <c r="I219" s="1109"/>
      <c r="J219" s="1109"/>
      <c r="K219" s="1109"/>
      <c r="L219" s="1112"/>
      <c r="M219" s="1103"/>
    </row>
    <row r="220" spans="1:13" s="1074" customFormat="1" ht="18.75" customHeight="1">
      <c r="A220" s="1068"/>
      <c r="B220" s="1068"/>
      <c r="C220" s="1511" t="s">
        <v>3582</v>
      </c>
      <c r="D220" s="1512"/>
      <c r="E220" s="1042">
        <v>13099</v>
      </c>
      <c r="F220" s="1042">
        <v>9289</v>
      </c>
      <c r="G220" s="1042">
        <v>3810</v>
      </c>
      <c r="H220" s="89">
        <v>120</v>
      </c>
      <c r="I220" s="1109"/>
      <c r="J220" s="1109"/>
      <c r="K220" s="1109"/>
      <c r="L220" s="1112"/>
      <c r="M220" s="1103"/>
    </row>
    <row r="221" spans="1:13" s="1074" customFormat="1" ht="18.75" customHeight="1">
      <c r="A221" s="1068"/>
      <c r="B221" s="1068"/>
      <c r="C221" s="1035"/>
      <c r="D221" s="1033"/>
      <c r="E221" s="1042"/>
      <c r="F221" s="1042"/>
      <c r="G221" s="1042"/>
      <c r="H221" s="89"/>
      <c r="I221" s="1109"/>
      <c r="J221" s="1109"/>
      <c r="K221" s="1109"/>
      <c r="L221" s="1112"/>
      <c r="M221" s="1103"/>
    </row>
    <row r="222" spans="1:13" s="1074" customFormat="1" ht="18.75" customHeight="1">
      <c r="A222" s="1068"/>
      <c r="B222" s="1068"/>
      <c r="C222" s="1511" t="s">
        <v>3583</v>
      </c>
      <c r="D222" s="1512"/>
      <c r="E222" s="1042">
        <v>12246</v>
      </c>
      <c r="F222" s="1042">
        <v>8837</v>
      </c>
      <c r="G222" s="1042">
        <v>3409</v>
      </c>
      <c r="H222" s="89">
        <v>122</v>
      </c>
      <c r="I222" s="1109"/>
      <c r="J222" s="1109"/>
      <c r="K222" s="1109"/>
      <c r="L222" s="1112"/>
      <c r="M222" s="1103"/>
    </row>
    <row r="223" spans="1:13" s="566" customFormat="1" ht="18.75" customHeight="1">
      <c r="A223" s="41"/>
      <c r="B223" s="41"/>
      <c r="C223" s="98"/>
      <c r="D223" s="1297"/>
      <c r="E223" s="1323"/>
      <c r="F223" s="1323"/>
      <c r="G223" s="1323"/>
      <c r="H223" s="1324"/>
      <c r="I223" s="1325"/>
      <c r="J223" s="1325"/>
      <c r="K223" s="1325"/>
      <c r="L223" s="572"/>
      <c r="M223" s="1326"/>
    </row>
    <row r="224" spans="1:13" s="1074" customFormat="1" ht="18.75" customHeight="1">
      <c r="A224" s="1068"/>
      <c r="B224" s="1068"/>
      <c r="C224" s="1511" t="s">
        <v>3584</v>
      </c>
      <c r="D224" s="1512"/>
      <c r="E224" s="1042">
        <v>11607</v>
      </c>
      <c r="F224" s="1042">
        <v>8527</v>
      </c>
      <c r="G224" s="1042">
        <v>3080</v>
      </c>
      <c r="H224" s="89">
        <v>105</v>
      </c>
      <c r="I224" s="1109"/>
      <c r="J224" s="1109"/>
      <c r="K224" s="1109"/>
      <c r="L224" s="1112"/>
      <c r="M224" s="1103"/>
    </row>
    <row r="225" spans="1:13" s="1074" customFormat="1" ht="18.75" customHeight="1">
      <c r="A225" s="1068"/>
      <c r="B225" s="1068"/>
      <c r="C225" s="1035"/>
      <c r="D225" s="1033"/>
      <c r="E225" s="1042"/>
      <c r="F225" s="1042"/>
      <c r="G225" s="1042"/>
      <c r="H225" s="89"/>
      <c r="I225" s="1109"/>
      <c r="J225" s="1109"/>
      <c r="K225" s="1109"/>
      <c r="L225" s="1112"/>
      <c r="M225" s="1103"/>
    </row>
    <row r="226" spans="1:13" s="1074" customFormat="1" ht="18.75" customHeight="1" thickBot="1">
      <c r="A226" s="1068"/>
      <c r="B226" s="1068"/>
      <c r="C226" s="2565" t="s">
        <v>3585</v>
      </c>
      <c r="D226" s="1507"/>
      <c r="E226" s="53">
        <v>11130</v>
      </c>
      <c r="F226" s="53">
        <v>8197</v>
      </c>
      <c r="G226" s="53">
        <v>2933</v>
      </c>
      <c r="H226" s="90">
        <v>96</v>
      </c>
      <c r="I226" s="1109"/>
      <c r="J226" s="1109"/>
      <c r="K226" s="1109"/>
      <c r="L226" s="1112"/>
      <c r="M226" s="1103"/>
    </row>
    <row r="227" spans="1:13" s="343" customFormat="1" ht="13.5" customHeight="1">
      <c r="A227" s="561"/>
      <c r="B227" s="561"/>
      <c r="C227" s="561"/>
      <c r="D227" s="27"/>
      <c r="E227" s="27"/>
      <c r="F227" s="27"/>
      <c r="G227" s="27"/>
      <c r="H227" s="679" t="s">
        <v>1044</v>
      </c>
      <c r="I227" s="27"/>
      <c r="J227" s="27"/>
      <c r="K227" s="27"/>
      <c r="L227" s="571"/>
    </row>
    <row r="228" spans="1:13" s="2" customFormat="1" ht="18.75" customHeight="1">
      <c r="A228" s="561"/>
      <c r="B228" s="561"/>
      <c r="C228" s="561"/>
      <c r="D228" s="27"/>
      <c r="E228" s="27"/>
      <c r="F228" s="27"/>
      <c r="G228" s="27"/>
      <c r="H228" s="679"/>
      <c r="I228" s="27"/>
      <c r="J228" s="27"/>
      <c r="K228" s="27"/>
      <c r="L228" s="27"/>
    </row>
    <row r="229" spans="1:13" s="2" customFormat="1" ht="18.75" customHeight="1">
      <c r="A229" s="561"/>
      <c r="B229" s="561"/>
      <c r="C229" s="561"/>
      <c r="D229" s="27"/>
      <c r="E229" s="27"/>
      <c r="F229" s="27"/>
      <c r="G229" s="27"/>
      <c r="H229" s="679"/>
      <c r="I229" s="27"/>
      <c r="J229" s="27"/>
      <c r="K229" s="27"/>
      <c r="L229" s="27"/>
    </row>
    <row r="230" spans="1:13" ht="18.75" customHeight="1">
      <c r="C230" s="27"/>
      <c r="D230" s="27"/>
      <c r="E230" s="27"/>
      <c r="F230" s="27"/>
      <c r="G230" s="27"/>
      <c r="H230" s="27"/>
      <c r="I230" s="27"/>
      <c r="J230" s="27"/>
      <c r="L230" s="25"/>
    </row>
    <row r="231" spans="1:13" ht="18.75">
      <c r="C231" s="27"/>
      <c r="D231" s="27"/>
      <c r="E231" s="27"/>
      <c r="F231" s="27"/>
      <c r="G231" s="27"/>
      <c r="H231" s="27"/>
      <c r="I231" s="27"/>
      <c r="J231" s="27"/>
    </row>
    <row r="232" spans="1:13" ht="18.75">
      <c r="C232" s="27"/>
      <c r="D232" s="27"/>
      <c r="E232" s="27"/>
      <c r="F232" s="27"/>
      <c r="G232" s="27"/>
      <c r="H232" s="27"/>
      <c r="I232" s="27"/>
      <c r="J232" s="27"/>
    </row>
    <row r="233" spans="1:13" ht="6.75" customHeight="1">
      <c r="C233" s="27"/>
      <c r="D233" s="27"/>
      <c r="E233" s="27"/>
      <c r="F233" s="27"/>
      <c r="G233" s="27"/>
      <c r="H233" s="27"/>
      <c r="I233" s="27"/>
      <c r="J233" s="27"/>
      <c r="K233" s="33"/>
    </row>
    <row r="234" spans="1:13" ht="18.75">
      <c r="C234" s="27"/>
      <c r="D234" s="27"/>
      <c r="E234" s="27"/>
      <c r="F234" s="27"/>
      <c r="G234" s="27"/>
      <c r="H234" s="27"/>
      <c r="I234" s="27"/>
      <c r="J234" s="27"/>
    </row>
    <row r="235" spans="1:13" ht="18.75">
      <c r="C235" s="27"/>
      <c r="D235" s="27"/>
      <c r="E235" s="27"/>
      <c r="F235" s="27"/>
      <c r="G235" s="27"/>
      <c r="H235" s="27"/>
      <c r="I235" s="27"/>
      <c r="J235" s="27"/>
    </row>
    <row r="236" spans="1:13" ht="18.75">
      <c r="C236" s="27"/>
      <c r="D236" s="27"/>
      <c r="E236" s="27"/>
      <c r="F236" s="27"/>
      <c r="G236" s="27"/>
      <c r="H236" s="27"/>
      <c r="I236" s="27"/>
      <c r="J236" s="27"/>
    </row>
    <row r="237" spans="1:13" ht="18.75">
      <c r="C237" s="27"/>
      <c r="D237" s="27"/>
      <c r="E237" s="27"/>
      <c r="F237" s="27"/>
      <c r="G237" s="27"/>
      <c r="H237" s="27"/>
      <c r="I237" s="27"/>
      <c r="J237" s="27"/>
    </row>
    <row r="238" spans="1:13" ht="18.75">
      <c r="C238" s="27"/>
      <c r="D238" s="27"/>
      <c r="E238" s="27"/>
      <c r="F238" s="27"/>
      <c r="G238" s="27"/>
      <c r="H238" s="27"/>
      <c r="I238" s="27"/>
      <c r="J238" s="27"/>
    </row>
    <row r="239" spans="1:13" ht="18.75">
      <c r="C239" s="27"/>
      <c r="D239" s="27"/>
      <c r="E239" s="27"/>
      <c r="F239" s="27"/>
      <c r="G239" s="27"/>
      <c r="H239" s="27"/>
      <c r="I239" s="27"/>
      <c r="J239" s="27"/>
    </row>
    <row r="240" spans="1:13" ht="18.75">
      <c r="C240" s="27"/>
      <c r="D240" s="27"/>
      <c r="E240" s="27"/>
      <c r="F240" s="27"/>
      <c r="G240" s="27"/>
      <c r="H240" s="27"/>
      <c r="I240" s="27"/>
      <c r="J240" s="27"/>
      <c r="L240" s="25"/>
    </row>
    <row r="241" spans="3:12" ht="18.75">
      <c r="C241" s="27"/>
      <c r="D241" s="27"/>
      <c r="E241" s="27"/>
      <c r="F241" s="27"/>
      <c r="G241" s="27"/>
      <c r="H241" s="27"/>
      <c r="I241" s="27"/>
      <c r="J241" s="27"/>
      <c r="K241" s="27"/>
      <c r="L241" s="25"/>
    </row>
    <row r="242" spans="3:12" ht="18.75">
      <c r="C242" s="27"/>
      <c r="D242" s="27"/>
      <c r="E242" s="27"/>
      <c r="F242" s="27"/>
      <c r="G242" s="27"/>
      <c r="H242" s="27"/>
      <c r="I242" s="27"/>
      <c r="J242" s="27"/>
      <c r="K242" s="27"/>
      <c r="L242" s="25"/>
    </row>
    <row r="243" spans="3:12" ht="18.75">
      <c r="C243" s="27"/>
      <c r="D243" s="27"/>
      <c r="E243" s="27"/>
      <c r="F243" s="27"/>
      <c r="G243" s="27"/>
      <c r="H243" s="27"/>
      <c r="I243" s="27"/>
      <c r="J243" s="27"/>
      <c r="K243" s="27"/>
      <c r="L243" s="25"/>
    </row>
    <row r="244" spans="3:12" ht="18.75">
      <c r="C244" s="27"/>
      <c r="D244" s="27"/>
      <c r="E244" s="27"/>
      <c r="F244" s="27"/>
      <c r="G244" s="27"/>
      <c r="H244" s="27"/>
      <c r="I244" s="27"/>
      <c r="J244" s="27"/>
      <c r="K244" s="27"/>
      <c r="L244" s="25"/>
    </row>
    <row r="245" spans="3:12" ht="18.75">
      <c r="C245" s="27"/>
      <c r="D245" s="27"/>
      <c r="E245" s="27"/>
      <c r="F245" s="27"/>
      <c r="G245" s="27"/>
      <c r="H245" s="27"/>
      <c r="I245" s="27"/>
      <c r="J245" s="27"/>
      <c r="K245" s="27"/>
      <c r="L245" s="25"/>
    </row>
    <row r="246" spans="3:12" ht="18.75">
      <c r="C246" s="27"/>
      <c r="D246" s="27"/>
      <c r="E246" s="27"/>
      <c r="F246" s="27"/>
      <c r="G246" s="27"/>
      <c r="H246" s="27"/>
      <c r="I246" s="27"/>
      <c r="J246" s="27"/>
      <c r="K246" s="27"/>
      <c r="L246" s="25"/>
    </row>
    <row r="247" spans="3:12" ht="18.75">
      <c r="C247" s="27"/>
      <c r="D247" s="27"/>
      <c r="E247" s="27"/>
      <c r="F247" s="27"/>
      <c r="G247" s="27"/>
      <c r="H247" s="27"/>
      <c r="I247" s="27"/>
      <c r="J247" s="27"/>
      <c r="K247" s="27"/>
      <c r="L247" s="25"/>
    </row>
    <row r="248" spans="3:12" ht="18.75">
      <c r="C248" s="27"/>
      <c r="D248" s="27"/>
      <c r="E248" s="27"/>
      <c r="F248" s="27"/>
      <c r="G248" s="27"/>
      <c r="H248" s="27"/>
      <c r="I248" s="27"/>
      <c r="J248" s="27"/>
      <c r="K248" s="27"/>
      <c r="L248" s="25"/>
    </row>
    <row r="249" spans="3:12" ht="18.75">
      <c r="C249" s="27"/>
      <c r="D249" s="27"/>
      <c r="E249" s="27"/>
      <c r="F249" s="27"/>
      <c r="G249" s="27"/>
      <c r="H249" s="27"/>
      <c r="I249" s="27"/>
      <c r="J249" s="27"/>
      <c r="K249" s="27"/>
      <c r="L249" s="25"/>
    </row>
    <row r="250" spans="3:12" ht="18.75">
      <c r="C250" s="27"/>
      <c r="D250" s="27"/>
      <c r="E250" s="27"/>
      <c r="F250" s="27"/>
      <c r="G250" s="27"/>
      <c r="H250" s="27"/>
      <c r="I250" s="27"/>
      <c r="J250" s="27"/>
      <c r="K250" s="27"/>
      <c r="L250" s="25"/>
    </row>
    <row r="251" spans="3:12" ht="18.75">
      <c r="C251" s="27"/>
      <c r="D251" s="27"/>
      <c r="E251" s="27"/>
      <c r="F251" s="27"/>
      <c r="G251" s="27"/>
      <c r="H251" s="27"/>
      <c r="I251" s="27"/>
      <c r="J251" s="27"/>
      <c r="K251" s="27"/>
      <c r="L251" s="25"/>
    </row>
    <row r="252" spans="3:12" ht="18.75">
      <c r="C252" s="27"/>
      <c r="D252" s="27"/>
      <c r="E252" s="27"/>
      <c r="F252" s="27"/>
      <c r="G252" s="27"/>
      <c r="H252" s="27"/>
      <c r="I252" s="27"/>
      <c r="J252" s="27"/>
      <c r="K252" s="27"/>
      <c r="L252" s="25"/>
    </row>
    <row r="253" spans="3:12" ht="18.75">
      <c r="C253" s="27"/>
      <c r="D253" s="27"/>
      <c r="E253" s="27"/>
      <c r="F253" s="27"/>
      <c r="G253" s="27"/>
      <c r="H253" s="27"/>
      <c r="I253" s="27"/>
      <c r="J253" s="27"/>
      <c r="K253" s="27"/>
      <c r="L253" s="25"/>
    </row>
    <row r="254" spans="3:12" ht="18.75">
      <c r="C254" s="27"/>
      <c r="D254" s="27"/>
      <c r="E254" s="27"/>
      <c r="F254" s="27"/>
      <c r="G254" s="27"/>
      <c r="H254" s="27"/>
      <c r="I254" s="27"/>
      <c r="J254" s="27"/>
      <c r="K254" s="27"/>
      <c r="L254" s="25"/>
    </row>
    <row r="255" spans="3:12" ht="18.75">
      <c r="C255" s="27"/>
      <c r="D255" s="27"/>
      <c r="E255" s="27"/>
      <c r="F255" s="27"/>
      <c r="G255" s="27"/>
      <c r="H255" s="27"/>
      <c r="I255" s="27"/>
      <c r="J255" s="27"/>
      <c r="K255" s="27"/>
      <c r="L255" s="25"/>
    </row>
    <row r="256" spans="3:12" ht="18.75">
      <c r="C256" s="27"/>
      <c r="D256" s="27"/>
      <c r="E256" s="27"/>
      <c r="F256" s="27"/>
      <c r="G256" s="27"/>
      <c r="H256" s="27"/>
      <c r="I256" s="27"/>
      <c r="J256" s="27"/>
      <c r="K256" s="27"/>
      <c r="L256" s="25"/>
    </row>
    <row r="257" spans="3:12" ht="18.75">
      <c r="C257" s="27"/>
      <c r="D257" s="27"/>
      <c r="E257" s="27"/>
      <c r="F257" s="27"/>
      <c r="G257" s="27"/>
      <c r="H257" s="27"/>
      <c r="I257" s="27"/>
      <c r="J257" s="27"/>
      <c r="K257" s="27"/>
      <c r="L257" s="25"/>
    </row>
    <row r="258" spans="3:12" ht="18.75">
      <c r="C258" s="27"/>
      <c r="D258" s="27"/>
      <c r="E258" s="27"/>
      <c r="F258" s="27"/>
      <c r="G258" s="27"/>
      <c r="H258" s="27"/>
      <c r="I258" s="27"/>
      <c r="J258" s="27"/>
      <c r="K258" s="27"/>
      <c r="L258" s="25"/>
    </row>
    <row r="259" spans="3:12" ht="18.75">
      <c r="C259" s="27"/>
      <c r="D259" s="27"/>
      <c r="E259" s="27"/>
      <c r="F259" s="27"/>
      <c r="G259" s="27"/>
      <c r="H259" s="27"/>
      <c r="I259" s="27"/>
      <c r="J259" s="27"/>
      <c r="K259" s="27"/>
      <c r="L259" s="25"/>
    </row>
    <row r="260" spans="3:12" ht="18.75">
      <c r="C260" s="27"/>
      <c r="D260" s="27"/>
      <c r="E260" s="27"/>
      <c r="F260" s="27"/>
      <c r="G260" s="27"/>
      <c r="H260" s="27"/>
      <c r="I260" s="27"/>
      <c r="J260" s="27"/>
      <c r="K260" s="27"/>
      <c r="L260" s="25"/>
    </row>
    <row r="261" spans="3:12" ht="18.75">
      <c r="C261" s="27"/>
      <c r="D261" s="27"/>
      <c r="E261" s="27"/>
      <c r="F261" s="27"/>
      <c r="G261" s="27"/>
      <c r="H261" s="27"/>
      <c r="I261" s="27"/>
      <c r="J261" s="27"/>
      <c r="K261" s="27"/>
      <c r="L261" s="25"/>
    </row>
    <row r="262" spans="3:12" ht="18.75">
      <c r="C262" s="27"/>
      <c r="D262" s="27"/>
      <c r="E262" s="27"/>
      <c r="F262" s="27"/>
      <c r="G262" s="27"/>
      <c r="H262" s="27"/>
      <c r="I262" s="27"/>
      <c r="J262" s="27"/>
      <c r="K262" s="27"/>
      <c r="L262" s="25"/>
    </row>
    <row r="263" spans="3:12" ht="18.75">
      <c r="C263" s="27"/>
      <c r="D263" s="27"/>
      <c r="E263" s="27"/>
      <c r="F263" s="27"/>
      <c r="G263" s="27"/>
      <c r="H263" s="27"/>
      <c r="I263" s="27"/>
      <c r="J263" s="27"/>
      <c r="K263" s="27"/>
      <c r="L263" s="25"/>
    </row>
    <row r="264" spans="3:12" ht="18.75">
      <c r="C264" s="27"/>
      <c r="D264" s="27"/>
      <c r="E264" s="27"/>
      <c r="F264" s="27"/>
      <c r="G264" s="27"/>
      <c r="H264" s="27"/>
      <c r="I264" s="27"/>
      <c r="J264" s="27"/>
      <c r="K264" s="27"/>
      <c r="L264" s="25"/>
    </row>
    <row r="265" spans="3:12" ht="18.75">
      <c r="C265" s="27"/>
      <c r="D265" s="27"/>
      <c r="E265" s="27"/>
      <c r="F265" s="27"/>
      <c r="G265" s="27"/>
      <c r="H265" s="27"/>
      <c r="I265" s="27"/>
      <c r="J265" s="27"/>
      <c r="K265" s="27"/>
      <c r="L265" s="25"/>
    </row>
    <row r="266" spans="3:12" ht="18.75">
      <c r="C266" s="27"/>
      <c r="D266" s="27"/>
      <c r="E266" s="27"/>
      <c r="F266" s="27"/>
      <c r="G266" s="27"/>
      <c r="H266" s="27"/>
      <c r="I266" s="27"/>
      <c r="J266" s="27"/>
      <c r="K266" s="27"/>
      <c r="L266" s="25"/>
    </row>
    <row r="267" spans="3:12" ht="18.75">
      <c r="C267" s="27"/>
      <c r="D267" s="27"/>
      <c r="E267" s="27"/>
      <c r="F267" s="27"/>
      <c r="G267" s="27"/>
      <c r="H267" s="27"/>
      <c r="I267" s="27"/>
      <c r="J267" s="27"/>
      <c r="K267" s="27"/>
      <c r="L267" s="25"/>
    </row>
    <row r="268" spans="3:12" ht="18.75">
      <c r="C268" s="27"/>
      <c r="D268" s="27"/>
      <c r="E268" s="27"/>
      <c r="F268" s="27"/>
      <c r="G268" s="27"/>
      <c r="H268" s="27"/>
      <c r="I268" s="27"/>
      <c r="J268" s="27"/>
      <c r="K268" s="27"/>
      <c r="L268" s="25"/>
    </row>
    <row r="269" spans="3:12" ht="18.75">
      <c r="C269" s="27"/>
      <c r="D269" s="27"/>
      <c r="E269" s="27"/>
      <c r="F269" s="27"/>
      <c r="G269" s="27"/>
      <c r="H269" s="27"/>
      <c r="I269" s="27"/>
      <c r="J269" s="27"/>
      <c r="K269" s="27"/>
      <c r="L269" s="25"/>
    </row>
    <row r="270" spans="3:12" ht="18.75">
      <c r="C270" s="27"/>
      <c r="D270" s="27"/>
      <c r="E270" s="27"/>
      <c r="F270" s="27"/>
      <c r="G270" s="27"/>
      <c r="H270" s="27"/>
      <c r="I270" s="27"/>
      <c r="J270" s="27"/>
      <c r="K270" s="27"/>
      <c r="L270" s="25"/>
    </row>
    <row r="271" spans="3:12" ht="18.75">
      <c r="C271" s="27"/>
      <c r="D271" s="27"/>
      <c r="E271" s="27"/>
      <c r="F271" s="27"/>
      <c r="G271" s="27"/>
      <c r="H271" s="27"/>
      <c r="I271" s="27"/>
      <c r="J271" s="27"/>
      <c r="K271" s="27"/>
      <c r="L271" s="25"/>
    </row>
    <row r="272" spans="3:12" ht="18.75">
      <c r="C272" s="27"/>
      <c r="D272" s="27"/>
      <c r="E272" s="27"/>
      <c r="F272" s="27"/>
      <c r="G272" s="27"/>
      <c r="H272" s="27"/>
      <c r="I272" s="27"/>
      <c r="J272" s="27"/>
      <c r="K272" s="27"/>
      <c r="L272" s="25"/>
    </row>
    <row r="273" spans="3:12" ht="18.75">
      <c r="C273" s="27"/>
      <c r="D273" s="27"/>
      <c r="E273" s="27"/>
      <c r="F273" s="27"/>
      <c r="G273" s="27"/>
      <c r="H273" s="27"/>
      <c r="I273" s="27"/>
      <c r="J273" s="27"/>
      <c r="K273" s="27"/>
      <c r="L273" s="25"/>
    </row>
    <row r="274" spans="3:12" ht="18.75">
      <c r="C274" s="27"/>
      <c r="D274" s="27"/>
      <c r="E274" s="27"/>
      <c r="F274" s="27"/>
      <c r="G274" s="27"/>
      <c r="H274" s="27"/>
      <c r="I274" s="27"/>
      <c r="J274" s="27"/>
      <c r="K274" s="27"/>
      <c r="L274" s="25"/>
    </row>
    <row r="275" spans="3:12" ht="18.75">
      <c r="C275" s="27"/>
      <c r="D275" s="27"/>
      <c r="E275" s="27"/>
      <c r="F275" s="27"/>
      <c r="G275" s="27"/>
      <c r="H275" s="27"/>
      <c r="I275" s="27"/>
      <c r="J275" s="27"/>
      <c r="K275" s="27"/>
      <c r="L275" s="25"/>
    </row>
    <row r="276" spans="3:12" ht="18.75">
      <c r="C276" s="27"/>
      <c r="D276" s="27"/>
      <c r="E276" s="27"/>
      <c r="F276" s="27"/>
      <c r="G276" s="27"/>
      <c r="H276" s="27"/>
      <c r="I276" s="27"/>
      <c r="J276" s="27"/>
      <c r="K276" s="27"/>
      <c r="L276" s="25"/>
    </row>
    <row r="277" spans="3:12" ht="18.75">
      <c r="C277" s="27"/>
      <c r="D277" s="27"/>
      <c r="E277" s="27"/>
      <c r="F277" s="27"/>
      <c r="G277" s="27"/>
      <c r="H277" s="27"/>
      <c r="I277" s="27"/>
      <c r="J277" s="27"/>
      <c r="K277" s="27"/>
      <c r="L277" s="25"/>
    </row>
    <row r="278" spans="3:12" ht="18.75">
      <c r="C278" s="27"/>
      <c r="D278" s="27"/>
      <c r="E278" s="27"/>
      <c r="F278" s="27"/>
      <c r="G278" s="27"/>
      <c r="H278" s="27"/>
      <c r="I278" s="27"/>
      <c r="J278" s="27"/>
      <c r="K278" s="27"/>
      <c r="L278" s="25"/>
    </row>
    <row r="279" spans="3:12" ht="18.75">
      <c r="C279" s="27"/>
      <c r="D279" s="27"/>
      <c r="E279" s="27"/>
      <c r="F279" s="27"/>
      <c r="G279" s="27"/>
      <c r="H279" s="27"/>
      <c r="I279" s="27"/>
      <c r="J279" s="27"/>
      <c r="K279" s="27"/>
      <c r="L279" s="25"/>
    </row>
    <row r="280" spans="3:12" ht="18.75">
      <c r="C280" s="27"/>
      <c r="D280" s="27"/>
      <c r="E280" s="27"/>
      <c r="F280" s="27"/>
      <c r="G280" s="27"/>
      <c r="H280" s="27"/>
      <c r="I280" s="27"/>
      <c r="J280" s="27"/>
      <c r="K280" s="27"/>
      <c r="L280" s="25"/>
    </row>
    <row r="281" spans="3:12" ht="18.75">
      <c r="C281" s="27"/>
      <c r="D281" s="27"/>
      <c r="E281" s="27"/>
      <c r="F281" s="27"/>
      <c r="G281" s="27"/>
      <c r="H281" s="27"/>
      <c r="I281" s="27"/>
      <c r="J281" s="27"/>
      <c r="K281" s="27"/>
      <c r="L281" s="25"/>
    </row>
    <row r="282" spans="3:12" ht="18.75">
      <c r="C282" s="27"/>
      <c r="D282" s="27"/>
      <c r="E282" s="27"/>
      <c r="F282" s="27"/>
      <c r="G282" s="27"/>
      <c r="H282" s="27"/>
      <c r="I282" s="27"/>
      <c r="J282" s="27"/>
      <c r="K282" s="27"/>
      <c r="L282" s="25"/>
    </row>
    <row r="283" spans="3:12" ht="18.75">
      <c r="C283" s="27"/>
      <c r="D283" s="27"/>
      <c r="E283" s="27"/>
      <c r="F283" s="27"/>
      <c r="G283" s="27"/>
      <c r="H283" s="27"/>
      <c r="I283" s="27"/>
      <c r="J283" s="27"/>
      <c r="K283" s="27"/>
      <c r="L283" s="25"/>
    </row>
    <row r="284" spans="3:12" ht="18.75">
      <c r="C284" s="27"/>
      <c r="D284" s="27"/>
      <c r="E284" s="27"/>
      <c r="F284" s="27"/>
      <c r="G284" s="27"/>
      <c r="H284" s="27"/>
      <c r="I284" s="27"/>
      <c r="J284" s="27"/>
      <c r="K284" s="27"/>
      <c r="L284" s="25"/>
    </row>
    <row r="285" spans="3:12" ht="18.75">
      <c r="C285" s="27"/>
      <c r="D285" s="27"/>
      <c r="E285" s="27"/>
      <c r="F285" s="27"/>
      <c r="G285" s="27"/>
      <c r="H285" s="27"/>
      <c r="I285" s="27"/>
      <c r="J285" s="27"/>
      <c r="K285" s="27"/>
      <c r="L285" s="25"/>
    </row>
    <row r="286" spans="3:12" ht="18.75">
      <c r="C286" s="27"/>
      <c r="D286" s="27"/>
      <c r="E286" s="27"/>
      <c r="F286" s="27"/>
      <c r="G286" s="27"/>
      <c r="H286" s="27"/>
      <c r="I286" s="27"/>
      <c r="J286" s="27"/>
      <c r="K286" s="27"/>
      <c r="L286" s="25"/>
    </row>
    <row r="287" spans="3:12" ht="18.75">
      <c r="C287" s="27"/>
      <c r="D287" s="27"/>
      <c r="E287" s="27"/>
      <c r="F287" s="27"/>
      <c r="G287" s="27"/>
      <c r="H287" s="27"/>
      <c r="I287" s="27"/>
      <c r="J287" s="27"/>
      <c r="K287" s="27"/>
      <c r="L287" s="25"/>
    </row>
    <row r="288" spans="3:12" ht="18.75">
      <c r="C288" s="27"/>
      <c r="D288" s="27"/>
      <c r="E288" s="27"/>
      <c r="F288" s="27"/>
      <c r="G288" s="27"/>
      <c r="H288" s="27"/>
      <c r="I288" s="27"/>
      <c r="J288" s="27"/>
      <c r="K288" s="27"/>
      <c r="L288" s="25"/>
    </row>
    <row r="289" spans="3:12" ht="18.75">
      <c r="C289" s="27"/>
      <c r="D289" s="27"/>
      <c r="E289" s="27"/>
      <c r="F289" s="27"/>
      <c r="G289" s="27"/>
      <c r="H289" s="27"/>
      <c r="I289" s="27"/>
      <c r="J289" s="27"/>
      <c r="K289" s="27"/>
      <c r="L289" s="25"/>
    </row>
    <row r="290" spans="3:12" ht="18.75">
      <c r="C290" s="27"/>
      <c r="D290" s="27"/>
      <c r="E290" s="27"/>
      <c r="F290" s="27"/>
      <c r="G290" s="27"/>
      <c r="H290" s="27"/>
      <c r="I290" s="27"/>
      <c r="J290" s="27"/>
      <c r="K290" s="27"/>
      <c r="L290" s="25"/>
    </row>
    <row r="291" spans="3:12" ht="18.75">
      <c r="C291" s="27"/>
      <c r="D291" s="27"/>
      <c r="E291" s="27"/>
      <c r="F291" s="27"/>
      <c r="G291" s="27"/>
      <c r="H291" s="27"/>
      <c r="I291" s="27"/>
      <c r="J291" s="27"/>
      <c r="K291" s="27"/>
      <c r="L291" s="25"/>
    </row>
    <row r="292" spans="3:12" ht="18.75">
      <c r="C292" s="27"/>
      <c r="D292" s="27"/>
      <c r="E292" s="27"/>
      <c r="F292" s="27"/>
      <c r="G292" s="27"/>
      <c r="H292" s="27"/>
      <c r="I292" s="27"/>
      <c r="J292" s="27"/>
      <c r="K292" s="27"/>
      <c r="L292" s="25"/>
    </row>
    <row r="293" spans="3:12" ht="18.75">
      <c r="C293" s="27"/>
      <c r="D293" s="27"/>
      <c r="E293" s="27"/>
      <c r="F293" s="27"/>
      <c r="G293" s="27"/>
      <c r="H293" s="27"/>
      <c r="I293" s="27"/>
      <c r="J293" s="27"/>
      <c r="K293" s="27"/>
      <c r="L293" s="25"/>
    </row>
    <row r="294" spans="3:12" ht="18.75">
      <c r="C294" s="27"/>
      <c r="D294" s="27"/>
      <c r="E294" s="27"/>
      <c r="F294" s="27"/>
      <c r="G294" s="27"/>
      <c r="H294" s="27"/>
      <c r="I294" s="27"/>
      <c r="J294" s="27"/>
      <c r="K294" s="27"/>
      <c r="L294" s="25"/>
    </row>
    <row r="295" spans="3:12" ht="18.75">
      <c r="C295" s="27"/>
      <c r="D295" s="27"/>
      <c r="E295" s="27"/>
      <c r="F295" s="27"/>
      <c r="G295" s="27"/>
      <c r="H295" s="27"/>
      <c r="I295" s="27"/>
      <c r="J295" s="27"/>
      <c r="K295" s="27"/>
      <c r="L295" s="25"/>
    </row>
    <row r="296" spans="3:12" ht="18.75">
      <c r="C296" s="27"/>
      <c r="D296" s="27"/>
      <c r="E296" s="27"/>
      <c r="F296" s="27"/>
      <c r="G296" s="27"/>
      <c r="H296" s="27"/>
      <c r="I296" s="27"/>
      <c r="J296" s="27"/>
      <c r="K296" s="27"/>
      <c r="L296" s="25"/>
    </row>
    <row r="297" spans="3:12" ht="18.75">
      <c r="C297" s="27"/>
      <c r="D297" s="27"/>
      <c r="E297" s="27"/>
      <c r="F297" s="27"/>
      <c r="G297" s="27"/>
      <c r="H297" s="27"/>
      <c r="I297" s="27"/>
      <c r="J297" s="27"/>
      <c r="K297" s="27"/>
      <c r="L297" s="25"/>
    </row>
    <row r="298" spans="3:12" ht="18.75">
      <c r="C298" s="27"/>
      <c r="D298" s="27"/>
      <c r="E298" s="27"/>
      <c r="F298" s="27"/>
      <c r="G298" s="27"/>
      <c r="H298" s="27"/>
      <c r="I298" s="27"/>
      <c r="J298" s="27"/>
      <c r="K298" s="27"/>
      <c r="L298" s="25"/>
    </row>
    <row r="299" spans="3:12" ht="18.75">
      <c r="C299" s="27"/>
      <c r="D299" s="27"/>
      <c r="E299" s="27"/>
      <c r="F299" s="27"/>
      <c r="G299" s="27"/>
      <c r="H299" s="27"/>
      <c r="I299" s="27"/>
      <c r="J299" s="27"/>
      <c r="K299" s="27"/>
      <c r="L299" s="25"/>
    </row>
    <row r="300" spans="3:12" ht="18.75">
      <c r="C300" s="27"/>
      <c r="D300" s="27"/>
      <c r="E300" s="27"/>
      <c r="F300" s="27"/>
      <c r="G300" s="27"/>
      <c r="H300" s="27"/>
      <c r="I300" s="27"/>
      <c r="J300" s="27"/>
      <c r="K300" s="27"/>
      <c r="L300" s="25"/>
    </row>
    <row r="301" spans="3:12" ht="18.75">
      <c r="C301" s="27"/>
      <c r="D301" s="27"/>
      <c r="E301" s="27"/>
      <c r="F301" s="27"/>
      <c r="G301" s="27"/>
      <c r="H301" s="27"/>
      <c r="I301" s="27"/>
      <c r="J301" s="27"/>
      <c r="K301" s="27"/>
      <c r="L301" s="25"/>
    </row>
    <row r="302" spans="3:12" ht="18.75">
      <c r="C302" s="27"/>
      <c r="D302" s="27"/>
      <c r="E302" s="27"/>
      <c r="F302" s="27"/>
      <c r="G302" s="27"/>
      <c r="H302" s="27"/>
      <c r="I302" s="27"/>
      <c r="J302" s="27"/>
      <c r="K302" s="27"/>
      <c r="L302" s="25"/>
    </row>
    <row r="303" spans="3:12" ht="18.75">
      <c r="C303" s="27"/>
      <c r="D303" s="27"/>
      <c r="E303" s="27"/>
      <c r="F303" s="27"/>
      <c r="G303" s="27"/>
      <c r="H303" s="27"/>
      <c r="I303" s="27"/>
      <c r="J303" s="27"/>
      <c r="K303" s="27"/>
      <c r="L303" s="25"/>
    </row>
    <row r="304" spans="3:12" ht="18.75">
      <c r="C304" s="27"/>
      <c r="D304" s="27"/>
      <c r="E304" s="27"/>
      <c r="F304" s="27"/>
      <c r="G304" s="27"/>
      <c r="H304" s="27"/>
      <c r="I304" s="27"/>
      <c r="J304" s="27"/>
      <c r="K304" s="27"/>
      <c r="L304" s="25"/>
    </row>
    <row r="305" spans="3:12" ht="18.75">
      <c r="C305" s="27"/>
      <c r="D305" s="27"/>
      <c r="E305" s="27"/>
      <c r="F305" s="27"/>
      <c r="G305" s="27"/>
      <c r="H305" s="27"/>
      <c r="I305" s="27"/>
      <c r="J305" s="27"/>
      <c r="K305" s="27"/>
      <c r="L305" s="25"/>
    </row>
    <row r="306" spans="3:12" ht="18.75">
      <c r="C306" s="27"/>
      <c r="D306" s="27"/>
      <c r="E306" s="27"/>
      <c r="F306" s="27"/>
      <c r="G306" s="27"/>
      <c r="H306" s="27"/>
      <c r="I306" s="27"/>
      <c r="J306" s="27"/>
      <c r="K306" s="27"/>
      <c r="L306" s="25"/>
    </row>
    <row r="307" spans="3:12" ht="18.75">
      <c r="C307" s="27"/>
      <c r="D307" s="27"/>
      <c r="E307" s="27"/>
      <c r="F307" s="27"/>
      <c r="G307" s="27"/>
      <c r="H307" s="27"/>
      <c r="I307" s="27"/>
      <c r="J307" s="27"/>
      <c r="K307" s="27"/>
      <c r="L307" s="25"/>
    </row>
    <row r="308" spans="3:12" ht="18.75">
      <c r="C308" s="27"/>
      <c r="D308" s="27"/>
      <c r="E308" s="27"/>
      <c r="F308" s="27"/>
      <c r="G308" s="27"/>
      <c r="H308" s="27"/>
      <c r="I308" s="27"/>
      <c r="J308" s="27"/>
      <c r="K308" s="27"/>
      <c r="L308" s="25"/>
    </row>
    <row r="309" spans="3:12" ht="18.75">
      <c r="C309" s="27"/>
      <c r="D309" s="27"/>
      <c r="E309" s="27"/>
      <c r="F309" s="27"/>
      <c r="G309" s="27"/>
      <c r="H309" s="27"/>
      <c r="I309" s="27"/>
      <c r="J309" s="27"/>
      <c r="K309" s="27"/>
      <c r="L309" s="25"/>
    </row>
    <row r="310" spans="3:12" ht="18.75">
      <c r="C310" s="27"/>
      <c r="D310" s="27"/>
      <c r="E310" s="27"/>
      <c r="F310" s="27"/>
      <c r="G310" s="27"/>
      <c r="H310" s="27"/>
      <c r="I310" s="27"/>
      <c r="J310" s="27"/>
      <c r="K310" s="27"/>
      <c r="L310" s="25"/>
    </row>
    <row r="311" spans="3:12" ht="18.75">
      <c r="C311" s="27"/>
      <c r="D311" s="27"/>
      <c r="E311" s="27"/>
      <c r="F311" s="27"/>
      <c r="G311" s="27"/>
      <c r="H311" s="27"/>
      <c r="I311" s="27"/>
      <c r="J311" s="27"/>
      <c r="K311" s="27"/>
      <c r="L311" s="25"/>
    </row>
    <row r="312" spans="3:12" ht="18.75">
      <c r="C312" s="27"/>
      <c r="D312" s="27"/>
      <c r="E312" s="27"/>
      <c r="F312" s="27"/>
      <c r="G312" s="27"/>
      <c r="H312" s="27"/>
      <c r="I312" s="27"/>
      <c r="J312" s="27"/>
      <c r="K312" s="27"/>
      <c r="L312" s="25"/>
    </row>
    <row r="313" spans="3:12" ht="18.75">
      <c r="C313" s="27"/>
      <c r="D313" s="27"/>
      <c r="E313" s="27"/>
      <c r="F313" s="27"/>
      <c r="G313" s="27"/>
      <c r="H313" s="27"/>
      <c r="I313" s="27"/>
      <c r="J313" s="27"/>
      <c r="K313" s="27"/>
      <c r="L313" s="25"/>
    </row>
    <row r="314" spans="3:12" ht="18.75">
      <c r="C314" s="27"/>
      <c r="D314" s="27"/>
      <c r="E314" s="27"/>
      <c r="F314" s="27"/>
      <c r="G314" s="27"/>
      <c r="H314" s="27"/>
      <c r="I314" s="27"/>
      <c r="J314" s="27"/>
      <c r="K314" s="27"/>
      <c r="L314" s="25"/>
    </row>
    <row r="315" spans="3:12" ht="18.75">
      <c r="C315" s="27"/>
      <c r="D315" s="27"/>
      <c r="E315" s="27"/>
      <c r="F315" s="27"/>
      <c r="G315" s="27"/>
      <c r="H315" s="27"/>
      <c r="I315" s="27"/>
      <c r="J315" s="27"/>
      <c r="K315" s="27"/>
      <c r="L315" s="25"/>
    </row>
    <row r="316" spans="3:12" ht="18.75">
      <c r="C316" s="27"/>
      <c r="D316" s="27"/>
      <c r="E316" s="27"/>
      <c r="F316" s="27"/>
      <c r="G316" s="27"/>
      <c r="H316" s="27"/>
      <c r="I316" s="27"/>
      <c r="J316" s="27"/>
      <c r="K316" s="27"/>
      <c r="L316" s="25"/>
    </row>
    <row r="317" spans="3:12" ht="18.75">
      <c r="C317" s="27"/>
      <c r="D317" s="27"/>
      <c r="E317" s="27"/>
      <c r="F317" s="27"/>
      <c r="G317" s="27"/>
      <c r="H317" s="27"/>
      <c r="I317" s="27"/>
      <c r="J317" s="27"/>
      <c r="K317" s="27"/>
      <c r="L317" s="25"/>
    </row>
    <row r="318" spans="3:12" ht="18.75">
      <c r="C318" s="27"/>
      <c r="D318" s="27"/>
      <c r="E318" s="27"/>
      <c r="F318" s="27"/>
      <c r="G318" s="27"/>
      <c r="H318" s="27"/>
      <c r="I318" s="27"/>
      <c r="J318" s="27"/>
      <c r="K318" s="27"/>
      <c r="L318" s="25"/>
    </row>
    <row r="319" spans="3:12" ht="18.75">
      <c r="C319" s="27"/>
      <c r="D319" s="27"/>
      <c r="E319" s="27"/>
      <c r="F319" s="27"/>
      <c r="G319" s="27"/>
      <c r="H319" s="27"/>
      <c r="I319" s="27"/>
      <c r="J319" s="27"/>
      <c r="K319" s="27"/>
      <c r="L319" s="25"/>
    </row>
    <row r="320" spans="3:12" ht="18.75">
      <c r="C320" s="27"/>
      <c r="D320" s="27"/>
      <c r="E320" s="27"/>
      <c r="F320" s="27"/>
      <c r="G320" s="27"/>
      <c r="H320" s="27"/>
      <c r="I320" s="27"/>
      <c r="J320" s="27"/>
      <c r="K320" s="27"/>
      <c r="L320" s="25"/>
    </row>
    <row r="321" spans="3:12" ht="18.75">
      <c r="C321" s="27"/>
      <c r="D321" s="27"/>
      <c r="E321" s="27"/>
      <c r="F321" s="27"/>
      <c r="G321" s="27"/>
      <c r="H321" s="27"/>
      <c r="I321" s="27"/>
      <c r="J321" s="27"/>
      <c r="K321" s="27"/>
      <c r="L321" s="25"/>
    </row>
    <row r="322" spans="3:12" ht="18.75">
      <c r="C322" s="27"/>
      <c r="D322" s="27"/>
      <c r="E322" s="27"/>
      <c r="F322" s="27"/>
      <c r="G322" s="27"/>
      <c r="H322" s="27"/>
      <c r="I322" s="27"/>
      <c r="J322" s="27"/>
      <c r="K322" s="27"/>
      <c r="L322" s="25"/>
    </row>
    <row r="323" spans="3:12" ht="18.75">
      <c r="C323" s="27"/>
      <c r="D323" s="27"/>
      <c r="E323" s="27"/>
      <c r="F323" s="27"/>
      <c r="G323" s="27"/>
      <c r="H323" s="27"/>
      <c r="I323" s="27"/>
      <c r="J323" s="27"/>
      <c r="K323" s="27"/>
      <c r="L323" s="25"/>
    </row>
    <row r="324" spans="3:12" ht="18.75">
      <c r="C324" s="27"/>
      <c r="D324" s="27"/>
      <c r="E324" s="27"/>
      <c r="F324" s="27"/>
      <c r="G324" s="27"/>
      <c r="H324" s="27"/>
      <c r="I324" s="27"/>
      <c r="J324" s="27"/>
      <c r="K324" s="27"/>
      <c r="L324" s="25"/>
    </row>
    <row r="325" spans="3:12" ht="18.75">
      <c r="C325" s="27"/>
      <c r="D325" s="27"/>
      <c r="E325" s="27"/>
      <c r="F325" s="27"/>
      <c r="G325" s="27"/>
      <c r="H325" s="27"/>
      <c r="I325" s="27"/>
      <c r="J325" s="27"/>
      <c r="K325" s="27"/>
      <c r="L325" s="25"/>
    </row>
    <row r="326" spans="3:12" ht="18.75">
      <c r="C326" s="27"/>
      <c r="D326" s="27"/>
      <c r="E326" s="27"/>
      <c r="F326" s="27"/>
      <c r="G326" s="27"/>
      <c r="H326" s="27"/>
      <c r="I326" s="27"/>
      <c r="J326" s="27"/>
      <c r="K326" s="27"/>
      <c r="L326" s="25"/>
    </row>
    <row r="327" spans="3:12" ht="18.75">
      <c r="C327" s="27"/>
      <c r="D327" s="27"/>
      <c r="E327" s="27"/>
      <c r="F327" s="27"/>
      <c r="G327" s="27"/>
      <c r="H327" s="27"/>
      <c r="I327" s="27"/>
      <c r="J327" s="27"/>
      <c r="K327" s="27"/>
      <c r="L327" s="25"/>
    </row>
    <row r="328" spans="3:12" ht="18.75">
      <c r="C328" s="27"/>
      <c r="D328" s="27"/>
      <c r="E328" s="27"/>
      <c r="F328" s="27"/>
      <c r="G328" s="27"/>
      <c r="H328" s="27"/>
      <c r="I328" s="27"/>
      <c r="J328" s="27"/>
      <c r="K328" s="27"/>
      <c r="L328" s="25"/>
    </row>
    <row r="329" spans="3:12" ht="18.75">
      <c r="C329" s="27"/>
      <c r="D329" s="27"/>
      <c r="E329" s="27"/>
      <c r="F329" s="27"/>
      <c r="G329" s="27"/>
      <c r="H329" s="27"/>
      <c r="I329" s="27"/>
      <c r="J329" s="27"/>
      <c r="K329" s="27"/>
      <c r="L329" s="25"/>
    </row>
    <row r="330" spans="3:12" ht="18.75">
      <c r="C330" s="27"/>
      <c r="D330" s="27"/>
      <c r="E330" s="27"/>
      <c r="F330" s="27"/>
      <c r="G330" s="27"/>
      <c r="H330" s="27"/>
      <c r="I330" s="27"/>
      <c r="J330" s="27"/>
      <c r="K330" s="27"/>
      <c r="L330" s="25"/>
    </row>
    <row r="331" spans="3:12" ht="18.75">
      <c r="C331" s="27"/>
      <c r="D331" s="27"/>
      <c r="E331" s="27"/>
      <c r="F331" s="27"/>
      <c r="G331" s="27"/>
      <c r="H331" s="27"/>
      <c r="I331" s="27"/>
      <c r="J331" s="27"/>
      <c r="K331" s="27"/>
      <c r="L331" s="25"/>
    </row>
    <row r="332" spans="3:12" ht="18.75">
      <c r="C332" s="27"/>
      <c r="D332" s="27"/>
      <c r="E332" s="27"/>
      <c r="F332" s="27"/>
      <c r="G332" s="27"/>
      <c r="H332" s="27"/>
      <c r="I332" s="27"/>
      <c r="J332" s="27"/>
      <c r="K332" s="27"/>
      <c r="L332" s="25"/>
    </row>
    <row r="333" spans="3:12" ht="18.75">
      <c r="C333" s="27"/>
      <c r="D333" s="27"/>
      <c r="E333" s="27"/>
      <c r="F333" s="27"/>
      <c r="G333" s="27"/>
      <c r="H333" s="27"/>
      <c r="I333" s="27"/>
      <c r="J333" s="27"/>
      <c r="K333" s="27"/>
      <c r="L333" s="25"/>
    </row>
    <row r="334" spans="3:12" ht="18.75">
      <c r="C334" s="27"/>
      <c r="D334" s="27"/>
      <c r="E334" s="27"/>
      <c r="F334" s="27"/>
      <c r="G334" s="27"/>
      <c r="H334" s="27"/>
      <c r="I334" s="27"/>
      <c r="J334" s="27"/>
      <c r="K334" s="27"/>
      <c r="L334" s="25"/>
    </row>
    <row r="335" spans="3:12" ht="18.75">
      <c r="C335" s="27"/>
      <c r="D335" s="27"/>
      <c r="E335" s="27"/>
      <c r="F335" s="27"/>
      <c r="G335" s="27"/>
      <c r="H335" s="27"/>
      <c r="I335" s="27"/>
      <c r="J335" s="27"/>
      <c r="K335" s="27"/>
      <c r="L335" s="25"/>
    </row>
    <row r="336" spans="3:12" ht="18.75">
      <c r="C336" s="27"/>
      <c r="D336" s="27"/>
      <c r="E336" s="27"/>
      <c r="F336" s="27"/>
      <c r="G336" s="27"/>
      <c r="H336" s="27"/>
      <c r="I336" s="27"/>
      <c r="J336" s="27"/>
      <c r="K336" s="27"/>
      <c r="L336" s="25"/>
    </row>
    <row r="337" spans="3:12" ht="18.75">
      <c r="C337" s="27"/>
      <c r="D337" s="27"/>
      <c r="E337" s="27"/>
      <c r="F337" s="27"/>
      <c r="G337" s="27"/>
      <c r="H337" s="27"/>
      <c r="I337" s="27"/>
      <c r="J337" s="27"/>
      <c r="K337" s="27"/>
      <c r="L337" s="25"/>
    </row>
    <row r="338" spans="3:12" ht="18.75">
      <c r="C338" s="27"/>
      <c r="D338" s="27"/>
      <c r="E338" s="27"/>
      <c r="F338" s="27"/>
      <c r="G338" s="27"/>
      <c r="H338" s="27"/>
      <c r="I338" s="27"/>
      <c r="J338" s="27"/>
      <c r="K338" s="27"/>
      <c r="L338" s="25"/>
    </row>
    <row r="339" spans="3:12" ht="18.75">
      <c r="C339" s="27"/>
      <c r="D339" s="27"/>
      <c r="E339" s="27"/>
      <c r="F339" s="27"/>
      <c r="G339" s="27"/>
      <c r="H339" s="27"/>
      <c r="I339" s="27"/>
      <c r="J339" s="27"/>
      <c r="K339" s="27"/>
      <c r="L339" s="25"/>
    </row>
    <row r="340" spans="3:12" ht="18.75">
      <c r="C340" s="27"/>
      <c r="D340" s="27"/>
      <c r="E340" s="27"/>
      <c r="F340" s="27"/>
      <c r="G340" s="27"/>
      <c r="H340" s="27"/>
      <c r="I340" s="27"/>
      <c r="J340" s="27"/>
      <c r="K340" s="27"/>
      <c r="L340" s="25"/>
    </row>
    <row r="341" spans="3:12" ht="18.75">
      <c r="C341" s="27"/>
      <c r="D341" s="27"/>
      <c r="E341" s="27"/>
      <c r="F341" s="27"/>
      <c r="G341" s="27"/>
      <c r="H341" s="27"/>
      <c r="I341" s="27"/>
      <c r="J341" s="27"/>
      <c r="K341" s="27"/>
      <c r="L341" s="25"/>
    </row>
    <row r="342" spans="3:12" ht="18.75">
      <c r="C342" s="27"/>
      <c r="D342" s="27"/>
      <c r="E342" s="27"/>
      <c r="F342" s="27"/>
      <c r="G342" s="27"/>
      <c r="H342" s="27"/>
      <c r="I342" s="27"/>
      <c r="J342" s="27"/>
      <c r="K342" s="27"/>
      <c r="L342" s="25"/>
    </row>
    <row r="343" spans="3:12" ht="18.75">
      <c r="C343" s="27"/>
      <c r="D343" s="27"/>
      <c r="E343" s="27"/>
      <c r="F343" s="27"/>
      <c r="G343" s="27"/>
      <c r="H343" s="27"/>
      <c r="I343" s="27"/>
      <c r="J343" s="27"/>
      <c r="K343" s="27"/>
      <c r="L343" s="25"/>
    </row>
    <row r="344" spans="3:12" ht="18.75">
      <c r="C344" s="27"/>
      <c r="D344" s="27"/>
      <c r="E344" s="27"/>
      <c r="F344" s="27"/>
      <c r="G344" s="27"/>
      <c r="H344" s="27"/>
      <c r="I344" s="27"/>
      <c r="J344" s="27"/>
      <c r="K344" s="27"/>
      <c r="L344" s="25"/>
    </row>
    <row r="345" spans="3:12" ht="18.75">
      <c r="C345" s="27"/>
      <c r="D345" s="27"/>
      <c r="E345" s="27"/>
      <c r="F345" s="27"/>
      <c r="G345" s="27"/>
      <c r="H345" s="27"/>
      <c r="I345" s="27"/>
      <c r="J345" s="27"/>
      <c r="K345" s="27"/>
      <c r="L345" s="25"/>
    </row>
    <row r="346" spans="3:12" ht="18.75">
      <c r="C346" s="27"/>
      <c r="D346" s="27"/>
      <c r="E346" s="27"/>
      <c r="F346" s="27"/>
      <c r="G346" s="27"/>
      <c r="H346" s="27"/>
      <c r="I346" s="27"/>
      <c r="J346" s="27"/>
      <c r="K346" s="27"/>
      <c r="L346" s="25"/>
    </row>
    <row r="347" spans="3:12" ht="18.75">
      <c r="C347" s="27"/>
      <c r="D347" s="27"/>
      <c r="E347" s="27"/>
      <c r="F347" s="27"/>
      <c r="G347" s="27"/>
      <c r="H347" s="27"/>
      <c r="I347" s="27"/>
      <c r="J347" s="27"/>
      <c r="K347" s="27"/>
      <c r="L347" s="25"/>
    </row>
    <row r="348" spans="3:12" ht="18.75">
      <c r="C348" s="27"/>
      <c r="D348" s="27"/>
      <c r="E348" s="27"/>
      <c r="F348" s="27"/>
      <c r="G348" s="27"/>
      <c r="H348" s="27"/>
      <c r="I348" s="27"/>
      <c r="J348" s="27"/>
      <c r="K348" s="27"/>
      <c r="L348" s="25"/>
    </row>
    <row r="349" spans="3:12" ht="18.75">
      <c r="C349" s="27"/>
      <c r="D349" s="27"/>
      <c r="E349" s="27"/>
      <c r="F349" s="27"/>
      <c r="G349" s="27"/>
      <c r="H349" s="27"/>
      <c r="I349" s="27"/>
      <c r="J349" s="27"/>
      <c r="K349" s="27"/>
      <c r="L349" s="25"/>
    </row>
    <row r="350" spans="3:12" ht="18.75">
      <c r="C350" s="27"/>
      <c r="D350" s="27"/>
      <c r="E350" s="27"/>
      <c r="F350" s="27"/>
      <c r="G350" s="27"/>
      <c r="H350" s="27"/>
      <c r="I350" s="27"/>
      <c r="J350" s="27"/>
      <c r="K350" s="27"/>
      <c r="L350" s="25"/>
    </row>
    <row r="351" spans="3:12" ht="18.75">
      <c r="C351" s="27"/>
      <c r="D351" s="27"/>
      <c r="E351" s="27"/>
      <c r="F351" s="27"/>
      <c r="G351" s="27"/>
      <c r="H351" s="27"/>
      <c r="I351" s="27"/>
      <c r="J351" s="27"/>
      <c r="K351" s="27"/>
      <c r="L351" s="25"/>
    </row>
    <row r="352" spans="3:12" ht="18.75">
      <c r="C352" s="27"/>
      <c r="D352" s="27"/>
      <c r="E352" s="27"/>
      <c r="F352" s="27"/>
      <c r="G352" s="27"/>
      <c r="H352" s="27"/>
      <c r="I352" s="27"/>
      <c r="J352" s="27"/>
      <c r="K352" s="27"/>
      <c r="L352" s="25"/>
    </row>
    <row r="353" spans="3:12" ht="18.75">
      <c r="C353" s="27"/>
      <c r="D353" s="27"/>
      <c r="E353" s="27"/>
      <c r="F353" s="27"/>
      <c r="G353" s="27"/>
      <c r="H353" s="27"/>
      <c r="I353" s="27"/>
      <c r="J353" s="27"/>
      <c r="K353" s="27"/>
      <c r="L353" s="25"/>
    </row>
    <row r="354" spans="3:12" ht="18.75">
      <c r="C354" s="27"/>
      <c r="D354" s="27"/>
      <c r="E354" s="27"/>
      <c r="F354" s="27"/>
      <c r="G354" s="27"/>
      <c r="H354" s="27"/>
      <c r="I354" s="27"/>
      <c r="J354" s="27"/>
      <c r="K354" s="27"/>
      <c r="L354" s="25"/>
    </row>
    <row r="355" spans="3:12" ht="18.75">
      <c r="C355" s="27"/>
      <c r="D355" s="27"/>
      <c r="E355" s="27"/>
      <c r="F355" s="27"/>
      <c r="G355" s="27"/>
      <c r="H355" s="27"/>
      <c r="I355" s="27"/>
      <c r="J355" s="27"/>
      <c r="K355" s="27"/>
      <c r="L355" s="25"/>
    </row>
    <row r="356" spans="3:12" ht="18.75">
      <c r="C356" s="27"/>
      <c r="D356" s="27"/>
      <c r="E356" s="27"/>
      <c r="F356" s="27"/>
      <c r="G356" s="27"/>
      <c r="H356" s="27"/>
      <c r="I356" s="27"/>
      <c r="J356" s="27"/>
      <c r="K356" s="27"/>
      <c r="L356" s="25"/>
    </row>
    <row r="357" spans="3:12" ht="18.75">
      <c r="C357" s="27"/>
      <c r="D357" s="27"/>
      <c r="E357" s="27"/>
      <c r="F357" s="27"/>
      <c r="G357" s="27"/>
      <c r="H357" s="27"/>
      <c r="I357" s="27"/>
      <c r="J357" s="27"/>
      <c r="K357" s="27"/>
      <c r="L357" s="25"/>
    </row>
    <row r="358" spans="3:12" ht="18.75">
      <c r="C358" s="27"/>
      <c r="D358" s="27"/>
      <c r="E358" s="27"/>
      <c r="F358" s="27"/>
      <c r="G358" s="27"/>
      <c r="H358" s="27"/>
      <c r="I358" s="27"/>
      <c r="J358" s="27"/>
      <c r="K358" s="27"/>
      <c r="L358" s="25"/>
    </row>
    <row r="359" spans="3:12" ht="18.75">
      <c r="C359" s="27"/>
      <c r="D359" s="27"/>
      <c r="E359" s="27"/>
      <c r="F359" s="27"/>
      <c r="G359" s="27"/>
      <c r="H359" s="27"/>
      <c r="I359" s="27"/>
      <c r="J359" s="27"/>
      <c r="K359" s="27"/>
      <c r="L359" s="25"/>
    </row>
    <row r="360" spans="3:12" ht="18.75">
      <c r="C360" s="27"/>
      <c r="D360" s="27"/>
      <c r="E360" s="27"/>
      <c r="F360" s="27"/>
      <c r="G360" s="27"/>
      <c r="H360" s="27"/>
      <c r="I360" s="27"/>
      <c r="J360" s="27"/>
      <c r="K360" s="27"/>
      <c r="L360" s="25"/>
    </row>
    <row r="361" spans="3:12" ht="18.75">
      <c r="C361" s="27"/>
      <c r="D361" s="27"/>
      <c r="E361" s="27"/>
      <c r="F361" s="27"/>
      <c r="G361" s="27"/>
      <c r="H361" s="27"/>
      <c r="I361" s="27"/>
      <c r="J361" s="27"/>
      <c r="K361" s="27"/>
      <c r="L361" s="25"/>
    </row>
    <row r="362" spans="3:12" ht="18.75">
      <c r="C362" s="27"/>
      <c r="D362" s="27"/>
      <c r="E362" s="27"/>
      <c r="F362" s="27"/>
      <c r="G362" s="27"/>
      <c r="H362" s="27"/>
      <c r="I362" s="27"/>
      <c r="J362" s="27"/>
      <c r="K362" s="27"/>
      <c r="L362" s="25"/>
    </row>
    <row r="363" spans="3:12" ht="18.75">
      <c r="C363" s="27"/>
      <c r="D363" s="27"/>
      <c r="E363" s="27"/>
      <c r="F363" s="27"/>
      <c r="G363" s="27"/>
      <c r="H363" s="27"/>
      <c r="I363" s="27"/>
      <c r="J363" s="27"/>
      <c r="K363" s="27"/>
      <c r="L363" s="25"/>
    </row>
    <row r="364" spans="3:12" ht="18.75">
      <c r="C364" s="27"/>
      <c r="D364" s="27"/>
      <c r="E364" s="27"/>
      <c r="F364" s="27"/>
      <c r="G364" s="27"/>
      <c r="H364" s="27"/>
      <c r="I364" s="27"/>
      <c r="J364" s="27"/>
      <c r="K364" s="27"/>
      <c r="L364" s="25"/>
    </row>
    <row r="365" spans="3:12" ht="18.75">
      <c r="C365" s="27"/>
      <c r="D365" s="27"/>
      <c r="E365" s="27"/>
      <c r="F365" s="27"/>
      <c r="G365" s="27"/>
      <c r="H365" s="27"/>
      <c r="I365" s="27"/>
      <c r="J365" s="27"/>
      <c r="K365" s="27"/>
      <c r="L365" s="25"/>
    </row>
    <row r="366" spans="3:12" ht="18.75">
      <c r="C366" s="27"/>
      <c r="D366" s="27"/>
      <c r="E366" s="27"/>
      <c r="F366" s="27"/>
      <c r="G366" s="27"/>
      <c r="H366" s="27"/>
      <c r="I366" s="27"/>
      <c r="J366" s="27"/>
      <c r="K366" s="27"/>
      <c r="L366" s="25"/>
    </row>
    <row r="367" spans="3:12" ht="18.75">
      <c r="C367" s="27"/>
      <c r="D367" s="27"/>
      <c r="E367" s="27"/>
      <c r="F367" s="27"/>
      <c r="G367" s="27"/>
      <c r="H367" s="27"/>
      <c r="I367" s="27"/>
      <c r="J367" s="27"/>
      <c r="K367" s="27"/>
      <c r="L367" s="25"/>
    </row>
    <row r="368" spans="3:12" ht="18.75">
      <c r="C368" s="27"/>
      <c r="D368" s="27"/>
      <c r="E368" s="27"/>
      <c r="F368" s="27"/>
      <c r="G368" s="27"/>
      <c r="H368" s="27"/>
      <c r="I368" s="27"/>
      <c r="J368" s="27"/>
      <c r="K368" s="27"/>
      <c r="L368" s="25"/>
    </row>
    <row r="369" spans="3:12" ht="18.75">
      <c r="C369" s="27"/>
      <c r="D369" s="27"/>
      <c r="E369" s="27"/>
      <c r="F369" s="27"/>
      <c r="G369" s="27"/>
      <c r="H369" s="27"/>
      <c r="I369" s="27"/>
      <c r="J369" s="27"/>
      <c r="K369" s="27"/>
      <c r="L369" s="25"/>
    </row>
    <row r="370" spans="3:12" ht="18.75">
      <c r="C370" s="27"/>
      <c r="D370" s="27"/>
      <c r="E370" s="27"/>
      <c r="F370" s="27"/>
      <c r="G370" s="27"/>
      <c r="H370" s="27"/>
      <c r="I370" s="27"/>
      <c r="J370" s="27"/>
      <c r="K370" s="27"/>
      <c r="L370" s="25"/>
    </row>
    <row r="371" spans="3:12" ht="18.75">
      <c r="C371" s="27"/>
      <c r="D371" s="27"/>
      <c r="E371" s="27"/>
      <c r="F371" s="27"/>
      <c r="G371" s="27"/>
      <c r="H371" s="27"/>
      <c r="I371" s="27"/>
      <c r="J371" s="27"/>
      <c r="K371" s="27"/>
      <c r="L371" s="25"/>
    </row>
    <row r="372" spans="3:12" ht="18.75">
      <c r="C372" s="27"/>
      <c r="D372" s="27"/>
      <c r="E372" s="27"/>
      <c r="F372" s="27"/>
      <c r="G372" s="27"/>
      <c r="H372" s="27"/>
      <c r="I372" s="27"/>
      <c r="J372" s="27"/>
      <c r="K372" s="27"/>
      <c r="L372" s="25"/>
    </row>
    <row r="373" spans="3:12" ht="18.75">
      <c r="C373" s="27"/>
      <c r="D373" s="27"/>
      <c r="E373" s="27"/>
      <c r="F373" s="27"/>
      <c r="G373" s="27"/>
      <c r="H373" s="27"/>
      <c r="I373" s="27"/>
      <c r="J373" s="27"/>
      <c r="K373" s="27"/>
      <c r="L373" s="25"/>
    </row>
    <row r="374" spans="3:12" ht="18.75">
      <c r="C374" s="27"/>
      <c r="D374" s="27"/>
      <c r="E374" s="27"/>
      <c r="F374" s="27"/>
      <c r="G374" s="27"/>
      <c r="H374" s="27"/>
      <c r="I374" s="27"/>
      <c r="J374" s="27"/>
      <c r="K374" s="27"/>
      <c r="L374" s="25"/>
    </row>
    <row r="375" spans="3:12" ht="18.75">
      <c r="C375" s="27"/>
      <c r="D375" s="27"/>
      <c r="E375" s="27"/>
      <c r="F375" s="27"/>
      <c r="G375" s="27"/>
      <c r="H375" s="27"/>
      <c r="I375" s="27"/>
      <c r="J375" s="27"/>
      <c r="K375" s="27"/>
      <c r="L375" s="25"/>
    </row>
    <row r="376" spans="3:12" ht="18.75">
      <c r="C376" s="27"/>
      <c r="D376" s="27"/>
      <c r="E376" s="27"/>
      <c r="F376" s="27"/>
      <c r="G376" s="27"/>
      <c r="H376" s="27"/>
      <c r="I376" s="27"/>
      <c r="J376" s="27"/>
      <c r="K376" s="27"/>
      <c r="L376" s="25"/>
    </row>
    <row r="377" spans="3:12" ht="18.75">
      <c r="C377" s="27"/>
      <c r="D377" s="27"/>
      <c r="E377" s="27"/>
      <c r="F377" s="27"/>
      <c r="G377" s="27"/>
      <c r="H377" s="27"/>
      <c r="I377" s="27"/>
      <c r="J377" s="27"/>
      <c r="K377" s="27"/>
      <c r="L377" s="25"/>
    </row>
    <row r="378" spans="3:12" ht="18.75">
      <c r="C378" s="27"/>
      <c r="D378" s="27"/>
      <c r="E378" s="27"/>
      <c r="F378" s="27"/>
      <c r="G378" s="27"/>
      <c r="H378" s="27"/>
      <c r="I378" s="27"/>
      <c r="J378" s="27"/>
      <c r="K378" s="27"/>
      <c r="L378" s="25"/>
    </row>
    <row r="379" spans="3:12" ht="18.75">
      <c r="C379" s="27"/>
      <c r="D379" s="27"/>
      <c r="E379" s="27"/>
      <c r="F379" s="27"/>
      <c r="G379" s="27"/>
      <c r="H379" s="27"/>
      <c r="I379" s="27"/>
      <c r="J379" s="27"/>
      <c r="K379" s="27"/>
      <c r="L379" s="25"/>
    </row>
    <row r="380" spans="3:12" ht="18.75">
      <c r="C380" s="27"/>
      <c r="D380" s="27"/>
      <c r="E380" s="27"/>
      <c r="F380" s="27"/>
      <c r="G380" s="27"/>
      <c r="H380" s="27"/>
      <c r="I380" s="27"/>
      <c r="J380" s="27"/>
      <c r="K380" s="27"/>
      <c r="L380" s="25"/>
    </row>
    <row r="381" spans="3:12" ht="18.75">
      <c r="C381" s="27"/>
      <c r="D381" s="27"/>
      <c r="E381" s="27"/>
      <c r="F381" s="27"/>
      <c r="G381" s="27"/>
      <c r="H381" s="27"/>
      <c r="I381" s="27"/>
      <c r="J381" s="27"/>
      <c r="K381" s="27"/>
      <c r="L381" s="25"/>
    </row>
    <row r="382" spans="3:12" ht="18.75">
      <c r="C382" s="27"/>
      <c r="D382" s="27"/>
      <c r="E382" s="27"/>
      <c r="F382" s="27"/>
      <c r="G382" s="27"/>
      <c r="H382" s="27"/>
      <c r="I382" s="27"/>
      <c r="J382" s="27"/>
      <c r="K382" s="27"/>
      <c r="L382" s="25"/>
    </row>
    <row r="383" spans="3:12" ht="18.75">
      <c r="C383" s="27"/>
      <c r="D383" s="27"/>
      <c r="E383" s="27"/>
      <c r="F383" s="27"/>
      <c r="G383" s="27"/>
      <c r="H383" s="27"/>
      <c r="I383" s="27"/>
      <c r="J383" s="27"/>
      <c r="K383" s="27"/>
      <c r="L383" s="25"/>
    </row>
    <row r="384" spans="3:12" ht="18.75">
      <c r="C384" s="27"/>
      <c r="D384" s="27"/>
      <c r="E384" s="27"/>
      <c r="F384" s="27"/>
      <c r="G384" s="27"/>
      <c r="H384" s="27"/>
      <c r="I384" s="27"/>
      <c r="J384" s="27"/>
      <c r="K384" s="27"/>
      <c r="L384" s="25"/>
    </row>
    <row r="385" spans="3:12" ht="18.75">
      <c r="C385" s="27"/>
      <c r="D385" s="27"/>
      <c r="E385" s="27"/>
      <c r="F385" s="27"/>
      <c r="G385" s="27"/>
      <c r="H385" s="27"/>
      <c r="I385" s="27"/>
      <c r="J385" s="27"/>
      <c r="K385" s="27"/>
      <c r="L385" s="25"/>
    </row>
    <row r="386" spans="3:12" ht="18.75">
      <c r="C386" s="27"/>
      <c r="D386" s="27"/>
      <c r="E386" s="27"/>
      <c r="F386" s="27"/>
      <c r="G386" s="27"/>
      <c r="H386" s="27"/>
      <c r="I386" s="27"/>
      <c r="J386" s="27"/>
      <c r="K386" s="27"/>
      <c r="L386" s="25"/>
    </row>
    <row r="387" spans="3:12" ht="18.75">
      <c r="C387" s="27"/>
      <c r="D387" s="27"/>
      <c r="E387" s="27"/>
      <c r="F387" s="27"/>
      <c r="G387" s="27"/>
      <c r="H387" s="27"/>
      <c r="I387" s="27"/>
      <c r="J387" s="27"/>
      <c r="K387" s="27"/>
      <c r="L387" s="25"/>
    </row>
    <row r="388" spans="3:12" ht="18.75">
      <c r="C388" s="27"/>
      <c r="D388" s="27"/>
      <c r="E388" s="27"/>
      <c r="F388" s="27"/>
      <c r="G388" s="27"/>
      <c r="H388" s="27"/>
      <c r="I388" s="27"/>
      <c r="J388" s="27"/>
      <c r="K388" s="27"/>
      <c r="L388" s="25"/>
    </row>
    <row r="389" spans="3:12" ht="18.75">
      <c r="C389" s="27"/>
      <c r="D389" s="27"/>
      <c r="E389" s="27"/>
      <c r="F389" s="27"/>
      <c r="G389" s="27"/>
      <c r="H389" s="27"/>
      <c r="I389" s="27"/>
      <c r="J389" s="27"/>
      <c r="K389" s="27"/>
      <c r="L389" s="25"/>
    </row>
    <row r="390" spans="3:12" ht="18.75">
      <c r="C390" s="27"/>
      <c r="D390" s="27"/>
      <c r="E390" s="27"/>
      <c r="F390" s="27"/>
      <c r="G390" s="27"/>
      <c r="H390" s="27"/>
      <c r="I390" s="27"/>
      <c r="J390" s="27"/>
      <c r="K390" s="27"/>
      <c r="L390" s="25"/>
    </row>
    <row r="391" spans="3:12" ht="18.75">
      <c r="C391" s="27"/>
      <c r="D391" s="27"/>
      <c r="E391" s="27"/>
      <c r="F391" s="27"/>
      <c r="G391" s="27"/>
      <c r="H391" s="27"/>
      <c r="I391" s="27"/>
      <c r="J391" s="27"/>
      <c r="K391" s="27"/>
      <c r="L391" s="25"/>
    </row>
    <row r="392" spans="3:12" ht="18.75">
      <c r="C392" s="27"/>
      <c r="D392" s="27"/>
      <c r="E392" s="27"/>
      <c r="F392" s="27"/>
      <c r="G392" s="27"/>
      <c r="H392" s="27"/>
      <c r="I392" s="27"/>
      <c r="J392" s="27"/>
      <c r="K392" s="27"/>
      <c r="L392" s="25"/>
    </row>
    <row r="393" spans="3:12" ht="18.75">
      <c r="C393" s="27"/>
      <c r="D393" s="27"/>
      <c r="E393" s="27"/>
      <c r="F393" s="27"/>
      <c r="G393" s="27"/>
      <c r="H393" s="27"/>
      <c r="I393" s="27"/>
      <c r="J393" s="27"/>
      <c r="K393" s="27"/>
      <c r="L393" s="25"/>
    </row>
    <row r="394" spans="3:12" ht="18.75">
      <c r="C394" s="27"/>
      <c r="D394" s="27"/>
      <c r="E394" s="27"/>
      <c r="F394" s="27"/>
      <c r="G394" s="27"/>
      <c r="H394" s="27"/>
      <c r="I394" s="27"/>
      <c r="J394" s="27"/>
      <c r="K394" s="27"/>
      <c r="L394" s="25"/>
    </row>
    <row r="395" spans="3:12" ht="18.75">
      <c r="C395" s="27"/>
      <c r="D395" s="27"/>
      <c r="E395" s="27"/>
      <c r="F395" s="27"/>
      <c r="G395" s="27"/>
      <c r="H395" s="27"/>
      <c r="I395" s="27"/>
      <c r="J395" s="27"/>
      <c r="K395" s="27"/>
      <c r="L395" s="25"/>
    </row>
    <row r="396" spans="3:12" ht="18.75">
      <c r="C396" s="27"/>
      <c r="D396" s="27"/>
      <c r="E396" s="27"/>
      <c r="F396" s="27"/>
      <c r="G396" s="27"/>
      <c r="H396" s="27"/>
      <c r="I396" s="27"/>
      <c r="J396" s="27"/>
      <c r="K396" s="27"/>
      <c r="L396" s="25"/>
    </row>
    <row r="397" spans="3:12" ht="18.75">
      <c r="C397" s="27"/>
      <c r="D397" s="27"/>
      <c r="E397" s="27"/>
      <c r="F397" s="27"/>
      <c r="G397" s="27"/>
      <c r="H397" s="27"/>
      <c r="I397" s="27"/>
      <c r="J397" s="27"/>
      <c r="K397" s="27"/>
      <c r="L397" s="25"/>
    </row>
    <row r="398" spans="3:12" ht="18.75">
      <c r="C398" s="27"/>
      <c r="D398" s="27"/>
      <c r="E398" s="27"/>
      <c r="F398" s="27"/>
      <c r="G398" s="27"/>
      <c r="H398" s="27"/>
      <c r="I398" s="27"/>
      <c r="J398" s="27"/>
      <c r="K398" s="27"/>
      <c r="L398" s="25"/>
    </row>
    <row r="399" spans="3:12" ht="18.75">
      <c r="C399" s="27"/>
      <c r="D399" s="27"/>
      <c r="E399" s="27"/>
      <c r="F399" s="27"/>
      <c r="G399" s="27"/>
      <c r="H399" s="27"/>
      <c r="I399" s="27"/>
      <c r="J399" s="27"/>
      <c r="K399" s="27"/>
      <c r="L399" s="25"/>
    </row>
    <row r="400" spans="3:12" ht="18.75">
      <c r="C400" s="27"/>
      <c r="D400" s="27"/>
      <c r="E400" s="27"/>
      <c r="F400" s="27"/>
      <c r="G400" s="27"/>
      <c r="H400" s="27"/>
      <c r="I400" s="27"/>
      <c r="J400" s="27"/>
      <c r="K400" s="27"/>
      <c r="L400" s="25"/>
    </row>
    <row r="401" spans="3:12" ht="18.75">
      <c r="C401" s="27"/>
      <c r="D401" s="27"/>
      <c r="E401" s="27"/>
      <c r="F401" s="27"/>
      <c r="G401" s="27"/>
      <c r="H401" s="27"/>
      <c r="I401" s="27"/>
      <c r="J401" s="27"/>
      <c r="K401" s="27"/>
      <c r="L401" s="25"/>
    </row>
    <row r="402" spans="3:12" ht="18.75">
      <c r="C402" s="27"/>
      <c r="D402" s="27"/>
      <c r="E402" s="27"/>
      <c r="F402" s="27"/>
      <c r="G402" s="27"/>
      <c r="H402" s="27"/>
      <c r="I402" s="27"/>
      <c r="J402" s="27"/>
      <c r="K402" s="27"/>
      <c r="L402" s="25"/>
    </row>
    <row r="403" spans="3:12" ht="18.75">
      <c r="C403" s="27"/>
      <c r="D403" s="27"/>
      <c r="E403" s="27"/>
      <c r="F403" s="27"/>
      <c r="G403" s="27"/>
      <c r="H403" s="27"/>
      <c r="I403" s="27"/>
      <c r="J403" s="27"/>
      <c r="K403" s="27"/>
      <c r="L403" s="25"/>
    </row>
    <row r="404" spans="3:12" ht="18.75">
      <c r="C404" s="27"/>
      <c r="D404" s="27"/>
      <c r="E404" s="27"/>
      <c r="F404" s="27"/>
      <c r="G404" s="27"/>
      <c r="H404" s="27"/>
      <c r="I404" s="27"/>
      <c r="J404" s="27"/>
      <c r="K404" s="27"/>
      <c r="L404" s="25"/>
    </row>
    <row r="405" spans="3:12" ht="18.75">
      <c r="C405" s="27"/>
      <c r="D405" s="27"/>
      <c r="E405" s="27"/>
      <c r="F405" s="27"/>
      <c r="G405" s="27"/>
      <c r="H405" s="27"/>
      <c r="I405" s="27"/>
      <c r="J405" s="27"/>
      <c r="K405" s="27"/>
      <c r="L405" s="25"/>
    </row>
    <row r="406" spans="3:12" ht="18.75">
      <c r="C406" s="27"/>
      <c r="D406" s="27"/>
      <c r="E406" s="27"/>
      <c r="F406" s="27"/>
      <c r="G406" s="27"/>
      <c r="H406" s="27"/>
      <c r="I406" s="27"/>
      <c r="J406" s="27"/>
      <c r="K406" s="27"/>
      <c r="L406" s="25"/>
    </row>
    <row r="407" spans="3:12" ht="18.75">
      <c r="C407" s="27"/>
      <c r="D407" s="27"/>
      <c r="E407" s="27"/>
      <c r="F407" s="27"/>
      <c r="G407" s="27"/>
      <c r="H407" s="27"/>
      <c r="I407" s="27"/>
      <c r="J407" s="27"/>
      <c r="K407" s="27"/>
      <c r="L407" s="25"/>
    </row>
    <row r="408" spans="3:12" ht="18.75">
      <c r="C408" s="27"/>
      <c r="D408" s="27"/>
      <c r="E408" s="27"/>
      <c r="F408" s="27"/>
      <c r="G408" s="27"/>
      <c r="H408" s="27"/>
      <c r="I408" s="27"/>
      <c r="J408" s="27"/>
      <c r="K408" s="27"/>
      <c r="L408" s="25"/>
    </row>
    <row r="409" spans="3:12" ht="18.75">
      <c r="C409" s="27"/>
      <c r="D409" s="27"/>
      <c r="E409" s="27"/>
      <c r="F409" s="27"/>
      <c r="G409" s="27"/>
      <c r="H409" s="27"/>
      <c r="I409" s="27"/>
      <c r="J409" s="27"/>
      <c r="K409" s="27"/>
      <c r="L409" s="25"/>
    </row>
    <row r="410" spans="3:12" ht="18.75">
      <c r="C410" s="27"/>
      <c r="D410" s="27"/>
      <c r="E410" s="27"/>
      <c r="F410" s="27"/>
      <c r="G410" s="27"/>
      <c r="H410" s="27"/>
      <c r="I410" s="27"/>
      <c r="J410" s="27"/>
      <c r="K410" s="27"/>
      <c r="L410" s="25"/>
    </row>
    <row r="411" spans="3:12" ht="18.75">
      <c r="C411" s="27"/>
      <c r="D411" s="27"/>
      <c r="E411" s="27"/>
      <c r="F411" s="27"/>
      <c r="G411" s="27"/>
      <c r="H411" s="27"/>
      <c r="I411" s="27"/>
      <c r="J411" s="27"/>
      <c r="K411" s="27"/>
      <c r="L411" s="25"/>
    </row>
    <row r="412" spans="3:12" ht="18.75">
      <c r="C412" s="27"/>
      <c r="D412" s="27"/>
      <c r="E412" s="27"/>
      <c r="F412" s="27"/>
      <c r="G412" s="27"/>
      <c r="H412" s="27"/>
      <c r="I412" s="27"/>
      <c r="J412" s="27"/>
      <c r="K412" s="27"/>
      <c r="L412" s="25"/>
    </row>
    <row r="413" spans="3:12" ht="18.75">
      <c r="C413" s="27"/>
      <c r="D413" s="27"/>
      <c r="E413" s="27"/>
      <c r="F413" s="27"/>
      <c r="G413" s="27"/>
      <c r="H413" s="27"/>
      <c r="I413" s="27"/>
      <c r="J413" s="27"/>
      <c r="K413" s="27"/>
      <c r="L413" s="25"/>
    </row>
    <row r="414" spans="3:12" ht="18.75">
      <c r="C414" s="27"/>
      <c r="D414" s="27"/>
      <c r="E414" s="27"/>
      <c r="F414" s="27"/>
      <c r="G414" s="27"/>
      <c r="H414" s="27"/>
      <c r="I414" s="27"/>
      <c r="J414" s="27"/>
      <c r="K414" s="27"/>
      <c r="L414" s="25"/>
    </row>
    <row r="415" spans="3:12" ht="18.75">
      <c r="C415" s="27"/>
      <c r="D415" s="27"/>
      <c r="E415" s="27"/>
      <c r="F415" s="27"/>
      <c r="G415" s="27"/>
      <c r="H415" s="27"/>
      <c r="I415" s="27"/>
      <c r="J415" s="27"/>
      <c r="K415" s="27"/>
      <c r="L415" s="25"/>
    </row>
    <row r="416" spans="3:12" ht="18.75">
      <c r="C416" s="27"/>
      <c r="D416" s="27"/>
      <c r="E416" s="27"/>
      <c r="F416" s="27"/>
      <c r="G416" s="27"/>
      <c r="H416" s="27"/>
      <c r="I416" s="27"/>
      <c r="J416" s="27"/>
      <c r="K416" s="27"/>
      <c r="L416" s="25"/>
    </row>
    <row r="417" spans="3:12" ht="18.75">
      <c r="C417" s="27"/>
      <c r="D417" s="27"/>
      <c r="E417" s="27"/>
      <c r="F417" s="27"/>
      <c r="G417" s="27"/>
      <c r="H417" s="27"/>
      <c r="I417" s="27"/>
      <c r="J417" s="27"/>
      <c r="K417" s="27"/>
      <c r="L417" s="25"/>
    </row>
    <row r="418" spans="3:12" ht="18.75">
      <c r="C418" s="27"/>
      <c r="D418" s="27"/>
      <c r="E418" s="27"/>
      <c r="F418" s="27"/>
      <c r="G418" s="27"/>
      <c r="H418" s="27"/>
      <c r="I418" s="27"/>
      <c r="J418" s="27"/>
      <c r="K418" s="27"/>
      <c r="L418" s="25"/>
    </row>
    <row r="419" spans="3:12" ht="18.75">
      <c r="C419" s="27"/>
      <c r="D419" s="27"/>
      <c r="E419" s="27"/>
      <c r="F419" s="27"/>
      <c r="G419" s="27"/>
      <c r="H419" s="27"/>
      <c r="I419" s="27"/>
      <c r="J419" s="27"/>
      <c r="K419" s="27"/>
      <c r="L419" s="25"/>
    </row>
    <row r="420" spans="3:12" ht="18.75">
      <c r="C420" s="27"/>
      <c r="D420" s="27"/>
      <c r="E420" s="27"/>
      <c r="F420" s="27"/>
      <c r="G420" s="27"/>
      <c r="H420" s="27"/>
      <c r="I420" s="27"/>
      <c r="J420" s="27"/>
      <c r="K420" s="27"/>
      <c r="L420" s="25"/>
    </row>
    <row r="421" spans="3:12" ht="18.75">
      <c r="C421" s="27"/>
      <c r="D421" s="27"/>
      <c r="E421" s="27"/>
      <c r="F421" s="27"/>
      <c r="G421" s="27"/>
      <c r="H421" s="27"/>
      <c r="I421" s="27"/>
      <c r="J421" s="27"/>
      <c r="K421" s="27"/>
      <c r="L421" s="25"/>
    </row>
    <row r="422" spans="3:12" ht="18.75">
      <c r="C422" s="27"/>
      <c r="D422" s="27"/>
      <c r="E422" s="27"/>
      <c r="F422" s="27"/>
      <c r="G422" s="27"/>
      <c r="H422" s="27"/>
      <c r="I422" s="27"/>
      <c r="J422" s="27"/>
      <c r="K422" s="27"/>
      <c r="L422" s="25"/>
    </row>
    <row r="423" spans="3:12" ht="18.75">
      <c r="C423" s="27"/>
      <c r="D423" s="27"/>
      <c r="E423" s="27"/>
      <c r="F423" s="27"/>
      <c r="G423" s="27"/>
      <c r="H423" s="27"/>
      <c r="I423" s="27"/>
      <c r="J423" s="27"/>
      <c r="K423" s="27"/>
      <c r="L423" s="25"/>
    </row>
    <row r="424" spans="3:12" ht="18.75">
      <c r="C424" s="27"/>
      <c r="D424" s="27"/>
      <c r="E424" s="27"/>
      <c r="F424" s="27"/>
      <c r="G424" s="27"/>
      <c r="H424" s="27"/>
      <c r="I424" s="27"/>
      <c r="J424" s="27"/>
      <c r="K424" s="27"/>
      <c r="L424" s="25"/>
    </row>
    <row r="425" spans="3:12" ht="18.75">
      <c r="C425" s="27"/>
      <c r="D425" s="27"/>
      <c r="E425" s="27"/>
      <c r="F425" s="27"/>
      <c r="G425" s="27"/>
      <c r="H425" s="27"/>
      <c r="I425" s="27"/>
      <c r="J425" s="27"/>
      <c r="K425" s="27"/>
      <c r="L425" s="25"/>
    </row>
    <row r="426" spans="3:12" ht="18.75">
      <c r="C426" s="27"/>
      <c r="D426" s="27"/>
      <c r="E426" s="27"/>
      <c r="F426" s="27"/>
      <c r="G426" s="27"/>
      <c r="H426" s="27"/>
      <c r="I426" s="27"/>
      <c r="J426" s="27"/>
      <c r="K426" s="27"/>
      <c r="L426" s="25"/>
    </row>
    <row r="427" spans="3:12" ht="18.75">
      <c r="C427" s="27"/>
      <c r="D427" s="27"/>
      <c r="E427" s="27"/>
      <c r="F427" s="27"/>
      <c r="G427" s="27"/>
      <c r="H427" s="27"/>
      <c r="I427" s="27"/>
      <c r="J427" s="27"/>
      <c r="K427" s="27"/>
      <c r="L427" s="25"/>
    </row>
    <row r="428" spans="3:12" ht="18.75">
      <c r="C428" s="27"/>
      <c r="D428" s="27"/>
      <c r="E428" s="27"/>
      <c r="F428" s="27"/>
      <c r="G428" s="27"/>
      <c r="H428" s="27"/>
      <c r="I428" s="27"/>
      <c r="J428" s="27"/>
      <c r="K428" s="27"/>
      <c r="L428" s="25"/>
    </row>
    <row r="429" spans="3:12" ht="18.75">
      <c r="C429" s="27"/>
      <c r="D429" s="27"/>
      <c r="E429" s="27"/>
      <c r="F429" s="27"/>
      <c r="G429" s="27"/>
      <c r="H429" s="27"/>
      <c r="I429" s="27"/>
      <c r="J429" s="27"/>
      <c r="K429" s="27"/>
      <c r="L429" s="25"/>
    </row>
    <row r="430" spans="3:12" ht="18.75">
      <c r="C430" s="27"/>
      <c r="D430" s="27"/>
      <c r="E430" s="27"/>
      <c r="F430" s="27"/>
      <c r="G430" s="27"/>
      <c r="H430" s="27"/>
      <c r="I430" s="27"/>
      <c r="J430" s="27"/>
      <c r="K430" s="27"/>
      <c r="L430" s="25"/>
    </row>
    <row r="431" spans="3:12" ht="18.75">
      <c r="C431" s="27"/>
      <c r="D431" s="27"/>
      <c r="E431" s="27"/>
      <c r="F431" s="27"/>
      <c r="G431" s="27"/>
      <c r="H431" s="27"/>
      <c r="I431" s="27"/>
      <c r="J431" s="27"/>
      <c r="K431" s="27"/>
      <c r="L431" s="25"/>
    </row>
    <row r="432" spans="3:12" ht="18.75">
      <c r="C432" s="27"/>
      <c r="D432" s="27"/>
      <c r="E432" s="27"/>
      <c r="F432" s="27"/>
      <c r="G432" s="27"/>
      <c r="H432" s="27"/>
      <c r="I432" s="27"/>
      <c r="J432" s="27"/>
      <c r="K432" s="27"/>
      <c r="L432" s="25"/>
    </row>
    <row r="433" spans="3:12" ht="18.75">
      <c r="C433" s="27"/>
      <c r="D433" s="27"/>
      <c r="E433" s="27"/>
      <c r="F433" s="27"/>
      <c r="G433" s="27"/>
      <c r="H433" s="27"/>
      <c r="I433" s="27"/>
      <c r="J433" s="27"/>
      <c r="K433" s="27"/>
      <c r="L433" s="25"/>
    </row>
    <row r="434" spans="3:12" ht="18.75">
      <c r="C434" s="27"/>
      <c r="D434" s="27"/>
      <c r="E434" s="27"/>
      <c r="F434" s="27"/>
      <c r="G434" s="27"/>
      <c r="H434" s="27"/>
      <c r="I434" s="27"/>
      <c r="J434" s="27"/>
      <c r="K434" s="27"/>
      <c r="L434" s="25"/>
    </row>
    <row r="435" spans="3:12" ht="18.75">
      <c r="C435" s="27"/>
      <c r="D435" s="27"/>
      <c r="E435" s="27"/>
      <c r="F435" s="27"/>
      <c r="G435" s="27"/>
      <c r="H435" s="27"/>
      <c r="I435" s="27"/>
      <c r="J435" s="27"/>
      <c r="K435" s="27"/>
      <c r="L435" s="25"/>
    </row>
    <row r="436" spans="3:12" ht="18.75">
      <c r="C436" s="27"/>
      <c r="D436" s="27"/>
      <c r="E436" s="27"/>
      <c r="F436" s="27"/>
      <c r="G436" s="27"/>
      <c r="H436" s="27"/>
      <c r="I436" s="27"/>
      <c r="J436" s="27"/>
      <c r="K436" s="27"/>
      <c r="L436" s="25"/>
    </row>
    <row r="437" spans="3:12" ht="18.75">
      <c r="C437" s="27"/>
      <c r="D437" s="27"/>
      <c r="E437" s="27"/>
      <c r="F437" s="27"/>
      <c r="G437" s="27"/>
      <c r="H437" s="27"/>
      <c r="I437" s="27"/>
      <c r="J437" s="27"/>
      <c r="K437" s="27"/>
      <c r="L437" s="25"/>
    </row>
    <row r="438" spans="3:12" ht="18.75">
      <c r="C438" s="27"/>
      <c r="D438" s="27"/>
      <c r="E438" s="27"/>
      <c r="F438" s="27"/>
      <c r="G438" s="27"/>
      <c r="H438" s="27"/>
      <c r="I438" s="27"/>
      <c r="J438" s="27"/>
      <c r="K438" s="27"/>
      <c r="L438" s="25"/>
    </row>
    <row r="439" spans="3:12" ht="18.75">
      <c r="C439" s="27"/>
      <c r="D439" s="27"/>
      <c r="E439" s="27"/>
      <c r="F439" s="27"/>
      <c r="G439" s="27"/>
      <c r="H439" s="27"/>
      <c r="I439" s="27"/>
      <c r="J439" s="27"/>
      <c r="K439" s="27"/>
      <c r="L439" s="25"/>
    </row>
    <row r="440" spans="3:12" ht="18.75">
      <c r="C440" s="27"/>
      <c r="D440" s="27"/>
      <c r="E440" s="27"/>
      <c r="F440" s="27"/>
      <c r="G440" s="27"/>
      <c r="H440" s="27"/>
      <c r="I440" s="27"/>
      <c r="J440" s="27"/>
      <c r="K440" s="27"/>
      <c r="L440" s="25"/>
    </row>
    <row r="441" spans="3:12" ht="18.75">
      <c r="C441" s="27"/>
      <c r="D441" s="27"/>
      <c r="E441" s="27"/>
      <c r="F441" s="27"/>
      <c r="G441" s="27"/>
      <c r="H441" s="27"/>
      <c r="I441" s="27"/>
      <c r="J441" s="27"/>
      <c r="K441" s="27"/>
      <c r="L441" s="25"/>
    </row>
    <row r="442" spans="3:12" ht="18.75">
      <c r="C442" s="27"/>
      <c r="D442" s="27"/>
      <c r="E442" s="27"/>
      <c r="F442" s="27"/>
      <c r="G442" s="27"/>
      <c r="H442" s="27"/>
      <c r="I442" s="27"/>
      <c r="J442" s="27"/>
      <c r="K442" s="27"/>
      <c r="L442" s="25"/>
    </row>
    <row r="443" spans="3:12" ht="18.75">
      <c r="C443" s="27"/>
      <c r="D443" s="27"/>
      <c r="E443" s="27"/>
      <c r="F443" s="27"/>
      <c r="G443" s="27"/>
      <c r="H443" s="27"/>
      <c r="I443" s="27"/>
      <c r="J443" s="27"/>
      <c r="K443" s="27"/>
      <c r="L443" s="25"/>
    </row>
    <row r="444" spans="3:12" ht="18.75">
      <c r="C444" s="27"/>
      <c r="D444" s="27"/>
      <c r="E444" s="27"/>
      <c r="F444" s="27"/>
      <c r="G444" s="27"/>
      <c r="H444" s="27"/>
      <c r="I444" s="27"/>
      <c r="J444" s="27"/>
      <c r="K444" s="27"/>
      <c r="L444" s="25"/>
    </row>
    <row r="445" spans="3:12" ht="18.75">
      <c r="C445" s="27"/>
      <c r="D445" s="27"/>
      <c r="E445" s="27"/>
      <c r="F445" s="27"/>
      <c r="G445" s="27"/>
      <c r="H445" s="27"/>
      <c r="I445" s="27"/>
      <c r="J445" s="27"/>
      <c r="K445" s="27"/>
      <c r="L445" s="25"/>
    </row>
    <row r="446" spans="3:12" ht="18.75">
      <c r="C446" s="27"/>
      <c r="D446" s="27"/>
      <c r="E446" s="27"/>
      <c r="F446" s="27"/>
      <c r="G446" s="27"/>
      <c r="H446" s="27"/>
      <c r="I446" s="27"/>
      <c r="J446" s="27"/>
      <c r="K446" s="27"/>
      <c r="L446" s="25"/>
    </row>
    <row r="447" spans="3:12" ht="18.75">
      <c r="C447" s="27"/>
      <c r="D447" s="27"/>
      <c r="E447" s="27"/>
      <c r="F447" s="27"/>
      <c r="G447" s="27"/>
      <c r="H447" s="27"/>
      <c r="I447" s="27"/>
      <c r="J447" s="27"/>
      <c r="K447" s="27"/>
      <c r="L447" s="25"/>
    </row>
    <row r="448" spans="3:12" ht="18.75">
      <c r="C448" s="27"/>
      <c r="D448" s="27"/>
      <c r="E448" s="27"/>
      <c r="F448" s="27"/>
      <c r="G448" s="27"/>
      <c r="H448" s="27"/>
      <c r="I448" s="27"/>
      <c r="J448" s="27"/>
      <c r="K448" s="27"/>
      <c r="L448" s="25"/>
    </row>
    <row r="449" spans="3:12" ht="18.75">
      <c r="C449" s="27"/>
      <c r="D449" s="27"/>
      <c r="E449" s="27"/>
      <c r="F449" s="27"/>
      <c r="G449" s="27"/>
      <c r="H449" s="27"/>
      <c r="I449" s="27"/>
      <c r="J449" s="27"/>
      <c r="K449" s="27"/>
      <c r="L449" s="25"/>
    </row>
    <row r="450" spans="3:12" ht="18.75">
      <c r="C450" s="27"/>
      <c r="D450" s="27"/>
      <c r="E450" s="27"/>
      <c r="F450" s="27"/>
      <c r="G450" s="27"/>
      <c r="H450" s="27"/>
      <c r="I450" s="27"/>
      <c r="J450" s="27"/>
      <c r="K450" s="27"/>
    </row>
  </sheetData>
  <mergeCells count="171">
    <mergeCell ref="B186:C186"/>
    <mergeCell ref="B187:C187"/>
    <mergeCell ref="B188:C188"/>
    <mergeCell ref="B175:C177"/>
    <mergeCell ref="B178:C178"/>
    <mergeCell ref="B179:C179"/>
    <mergeCell ref="B180:C180"/>
    <mergeCell ref="B181:C181"/>
    <mergeCell ref="B182:C182"/>
    <mergeCell ref="B183:C183"/>
    <mergeCell ref="B184:C184"/>
    <mergeCell ref="B185:C185"/>
    <mergeCell ref="B160:C162"/>
    <mergeCell ref="B173:C173"/>
    <mergeCell ref="B171:C171"/>
    <mergeCell ref="B169:C169"/>
    <mergeCell ref="B167:C167"/>
    <mergeCell ref="B165:C165"/>
    <mergeCell ref="B163:C163"/>
    <mergeCell ref="B172:C172"/>
    <mergeCell ref="B170:C170"/>
    <mergeCell ref="B168:C168"/>
    <mergeCell ref="B166:C166"/>
    <mergeCell ref="B164:C164"/>
    <mergeCell ref="C222:D222"/>
    <mergeCell ref="C224:D224"/>
    <mergeCell ref="C226:D226"/>
    <mergeCell ref="C197:D199"/>
    <mergeCell ref="E197:H197"/>
    <mergeCell ref="C220:D220"/>
    <mergeCell ref="C200:D200"/>
    <mergeCell ref="C202:D202"/>
    <mergeCell ref="C204:D204"/>
    <mergeCell ref="C206:D206"/>
    <mergeCell ref="C208:D208"/>
    <mergeCell ref="C210:D210"/>
    <mergeCell ref="C216:D217"/>
    <mergeCell ref="E216:G216"/>
    <mergeCell ref="H216:H217"/>
    <mergeCell ref="C218:D218"/>
    <mergeCell ref="C219:D219"/>
    <mergeCell ref="H108:K108"/>
    <mergeCell ref="B58:C59"/>
    <mergeCell ref="I197:J197"/>
    <mergeCell ref="E198:E199"/>
    <mergeCell ref="F198:F199"/>
    <mergeCell ref="I198:I199"/>
    <mergeCell ref="J198:J199"/>
    <mergeCell ref="D160:D162"/>
    <mergeCell ref="E160:H161"/>
    <mergeCell ref="I160:I162"/>
    <mergeCell ref="D175:G176"/>
    <mergeCell ref="H175:J176"/>
    <mergeCell ref="B60:C60"/>
    <mergeCell ref="B68:C68"/>
    <mergeCell ref="B76:C76"/>
    <mergeCell ref="B86:C86"/>
    <mergeCell ref="D149:E149"/>
    <mergeCell ref="F149:G149"/>
    <mergeCell ref="H149:I149"/>
    <mergeCell ref="B120:C121"/>
    <mergeCell ref="B122:C122"/>
    <mergeCell ref="B123:C123"/>
    <mergeCell ref="B114:C114"/>
    <mergeCell ref="B111:C111"/>
    <mergeCell ref="A28:K28"/>
    <mergeCell ref="D153:E153"/>
    <mergeCell ref="F153:G153"/>
    <mergeCell ref="H153:I153"/>
    <mergeCell ref="B47:C47"/>
    <mergeCell ref="H66:K66"/>
    <mergeCell ref="B74:C75"/>
    <mergeCell ref="D74:G74"/>
    <mergeCell ref="H74:K74"/>
    <mergeCell ref="B77:C77"/>
    <mergeCell ref="B78:C78"/>
    <mergeCell ref="B79:C79"/>
    <mergeCell ref="B80:C80"/>
    <mergeCell ref="H42:K42"/>
    <mergeCell ref="B45:C45"/>
    <mergeCell ref="B46:C46"/>
    <mergeCell ref="D108:G108"/>
    <mergeCell ref="B42:C43"/>
    <mergeCell ref="D42:G42"/>
    <mergeCell ref="B69:C69"/>
    <mergeCell ref="B70:C70"/>
    <mergeCell ref="B71:C71"/>
    <mergeCell ref="B72:C72"/>
    <mergeCell ref="B63:C63"/>
    <mergeCell ref="B112:C112"/>
    <mergeCell ref="B115:E115"/>
    <mergeCell ref="E131:J131"/>
    <mergeCell ref="B124:C124"/>
    <mergeCell ref="B125:C125"/>
    <mergeCell ref="B113:C113"/>
    <mergeCell ref="D120:E121"/>
    <mergeCell ref="D122:E122"/>
    <mergeCell ref="D123:E123"/>
    <mergeCell ref="D124:E124"/>
    <mergeCell ref="D125:E125"/>
    <mergeCell ref="F120:G121"/>
    <mergeCell ref="H120:I120"/>
    <mergeCell ref="H121:I121"/>
    <mergeCell ref="H125:I125"/>
    <mergeCell ref="H124:I124"/>
    <mergeCell ref="H123:I123"/>
    <mergeCell ref="H122:I122"/>
    <mergeCell ref="F125:G125"/>
    <mergeCell ref="F124:G124"/>
    <mergeCell ref="F123:G123"/>
    <mergeCell ref="F122:G122"/>
    <mergeCell ref="C141:D141"/>
    <mergeCell ref="C131:D136"/>
    <mergeCell ref="C137:D137"/>
    <mergeCell ref="C138:D138"/>
    <mergeCell ref="C139:D139"/>
    <mergeCell ref="D154:E154"/>
    <mergeCell ref="F154:G154"/>
    <mergeCell ref="H154:I154"/>
    <mergeCell ref="D150:E150"/>
    <mergeCell ref="F150:G150"/>
    <mergeCell ref="H150:I150"/>
    <mergeCell ref="D151:E151"/>
    <mergeCell ref="F151:G151"/>
    <mergeCell ref="H151:I151"/>
    <mergeCell ref="D152:E152"/>
    <mergeCell ref="F152:G152"/>
    <mergeCell ref="H152:I152"/>
    <mergeCell ref="C140:D140"/>
    <mergeCell ref="B106:C106"/>
    <mergeCell ref="D92:G92"/>
    <mergeCell ref="B53:C53"/>
    <mergeCell ref="B54:C54"/>
    <mergeCell ref="B55:C55"/>
    <mergeCell ref="B56:C56"/>
    <mergeCell ref="B92:C93"/>
    <mergeCell ref="B94:C94"/>
    <mergeCell ref="D58:G58"/>
    <mergeCell ref="B61:C61"/>
    <mergeCell ref="B62:C62"/>
    <mergeCell ref="D84:G84"/>
    <mergeCell ref="B89:C89"/>
    <mergeCell ref="B90:C90"/>
    <mergeCell ref="B64:C64"/>
    <mergeCell ref="B66:C67"/>
    <mergeCell ref="D66:G66"/>
    <mergeCell ref="B84:C85"/>
    <mergeCell ref="B108:C109"/>
    <mergeCell ref="B110:C110"/>
    <mergeCell ref="B87:C87"/>
    <mergeCell ref="B88:C88"/>
    <mergeCell ref="D100:G100"/>
    <mergeCell ref="H84:K84"/>
    <mergeCell ref="B44:C44"/>
    <mergeCell ref="B52:C52"/>
    <mergeCell ref="B95:C95"/>
    <mergeCell ref="B96:C96"/>
    <mergeCell ref="B97:C97"/>
    <mergeCell ref="B98:C98"/>
    <mergeCell ref="B103:C103"/>
    <mergeCell ref="B104:C104"/>
    <mergeCell ref="H50:K50"/>
    <mergeCell ref="H100:K100"/>
    <mergeCell ref="H92:K92"/>
    <mergeCell ref="H58:K58"/>
    <mergeCell ref="B48:C48"/>
    <mergeCell ref="B50:C51"/>
    <mergeCell ref="D50:G50"/>
    <mergeCell ref="B100:C101"/>
    <mergeCell ref="B102:C102"/>
    <mergeCell ref="B105:C105"/>
  </mergeCells>
  <phoneticPr fontId="2"/>
  <pageMargins left="0.70866141732283472" right="0.70866141732283472" top="0.74803149606299213" bottom="0.74803149606299213" header="0.31496062992125984" footer="0.31496062992125984"/>
  <pageSetup paperSize="9" scale="83" firstPageNumber="41" fitToHeight="0" orientation="portrait" useFirstPageNumber="1" r:id="rId1"/>
  <headerFooter differentOddEven="1" differentFirst="1" alignWithMargins="0">
    <oddHeader>&amp;L
&amp;R&amp;"ＭＳ 明朝,標準"&amp;10運輸・通信</oddHeader>
    <oddFooter>&amp;C&amp;"ＭＳ 明朝,標準"&amp;P</oddFooter>
    <evenHeader>&amp;L&amp;"ＭＳ 明朝,標準"&amp;10運輸・通信</evenHeader>
    <evenFooter>&amp;C&amp;"ＭＳ 明朝,標準"&amp;P</evenFooter>
    <firstHeader>&amp;R&amp;"ＭＳ 明朝,標準"&amp;10運輸・通信</firstHeader>
  </headerFooter>
  <rowBreaks count="5" manualBreakCount="5">
    <brk id="38" max="16383" man="1"/>
    <brk id="81" max="16383" man="1"/>
    <brk id="126" max="10" man="1"/>
    <brk id="156" max="16383" man="1"/>
    <brk id="19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9:M223"/>
  <sheetViews>
    <sheetView view="pageBreakPreview" zoomScaleNormal="85" zoomScaleSheetLayoutView="100" workbookViewId="0">
      <selection activeCell="B263" sqref="B263:O263"/>
    </sheetView>
  </sheetViews>
  <sheetFormatPr defaultRowHeight="13.5"/>
  <cols>
    <col min="1" max="1" width="1.875" style="561" customWidth="1"/>
    <col min="2" max="13" width="8.625" style="561" customWidth="1"/>
    <col min="14" max="16384" width="9" style="13"/>
  </cols>
  <sheetData>
    <row r="19" spans="1:13">
      <c r="C19" s="907"/>
      <c r="D19" s="907"/>
      <c r="E19" s="907"/>
      <c r="F19" s="907"/>
      <c r="G19" s="907"/>
      <c r="H19" s="907"/>
      <c r="I19" s="907"/>
      <c r="J19" s="907"/>
      <c r="K19" s="907"/>
      <c r="L19" s="907"/>
      <c r="M19" s="907"/>
    </row>
    <row r="20" spans="1:13">
      <c r="C20" s="907"/>
      <c r="D20" s="907"/>
      <c r="E20" s="907"/>
      <c r="F20" s="907"/>
      <c r="G20" s="907"/>
      <c r="H20" s="907"/>
      <c r="I20" s="907"/>
      <c r="J20" s="907"/>
      <c r="K20" s="907"/>
      <c r="L20" s="907"/>
      <c r="M20" s="907"/>
    </row>
    <row r="21" spans="1:13">
      <c r="C21" s="907"/>
      <c r="D21" s="907"/>
      <c r="E21" s="907"/>
      <c r="F21" s="907"/>
      <c r="G21" s="907"/>
      <c r="H21" s="907"/>
      <c r="I21" s="907"/>
      <c r="J21" s="907"/>
      <c r="K21" s="907"/>
      <c r="L21" s="907"/>
      <c r="M21" s="907"/>
    </row>
    <row r="22" spans="1:13">
      <c r="C22" s="907"/>
      <c r="D22" s="907"/>
      <c r="E22" s="907"/>
      <c r="F22" s="907"/>
      <c r="G22" s="907"/>
      <c r="H22" s="907"/>
      <c r="I22" s="907"/>
      <c r="J22" s="907"/>
      <c r="K22" s="907"/>
      <c r="L22" s="907"/>
      <c r="M22" s="907"/>
    </row>
    <row r="23" spans="1:13">
      <c r="C23" s="907"/>
      <c r="D23" s="907"/>
      <c r="E23" s="907"/>
      <c r="F23" s="907"/>
      <c r="G23" s="907"/>
      <c r="H23" s="907"/>
      <c r="I23" s="907"/>
      <c r="J23" s="907"/>
      <c r="K23" s="907"/>
      <c r="L23" s="907"/>
      <c r="M23" s="907"/>
    </row>
    <row r="24" spans="1:13">
      <c r="C24" s="907"/>
      <c r="D24" s="907"/>
      <c r="E24" s="907"/>
      <c r="F24" s="907"/>
      <c r="G24" s="907"/>
      <c r="H24" s="907"/>
      <c r="I24" s="907"/>
      <c r="J24" s="907"/>
      <c r="K24" s="907"/>
      <c r="L24" s="907"/>
      <c r="M24" s="907"/>
    </row>
    <row r="25" spans="1:13">
      <c r="C25" s="907"/>
      <c r="D25" s="907"/>
      <c r="E25" s="907"/>
      <c r="F25" s="907"/>
      <c r="G25" s="907"/>
      <c r="H25" s="907"/>
      <c r="I25" s="907"/>
      <c r="J25" s="907"/>
      <c r="K25" s="907"/>
      <c r="L25" s="907"/>
      <c r="M25" s="907"/>
    </row>
    <row r="26" spans="1:13">
      <c r="C26" s="907"/>
      <c r="D26" s="907"/>
      <c r="E26" s="907"/>
      <c r="F26" s="907"/>
      <c r="G26" s="907"/>
      <c r="H26" s="907"/>
      <c r="I26" s="907"/>
      <c r="J26" s="907"/>
      <c r="K26" s="907"/>
      <c r="L26" s="907"/>
      <c r="M26" s="907"/>
    </row>
    <row r="27" spans="1:13">
      <c r="C27" s="907"/>
      <c r="D27" s="907"/>
      <c r="E27" s="907"/>
      <c r="F27" s="907"/>
      <c r="G27" s="907"/>
      <c r="H27" s="907"/>
      <c r="I27" s="907"/>
      <c r="J27" s="907"/>
      <c r="K27" s="907"/>
      <c r="L27" s="907"/>
      <c r="M27" s="907"/>
    </row>
    <row r="28" spans="1:13">
      <c r="C28" s="907"/>
      <c r="D28" s="907"/>
      <c r="E28" s="907"/>
      <c r="F28" s="907"/>
      <c r="G28" s="907"/>
      <c r="H28" s="907"/>
      <c r="I28" s="907"/>
      <c r="J28" s="907"/>
      <c r="K28" s="907"/>
      <c r="L28" s="907"/>
      <c r="M28" s="907"/>
    </row>
    <row r="29" spans="1:13" s="2" customFormat="1" ht="32.25">
      <c r="A29" s="1401" t="s">
        <v>1045</v>
      </c>
      <c r="B29" s="1401"/>
      <c r="C29" s="1401"/>
      <c r="D29" s="1401"/>
      <c r="E29" s="1401"/>
      <c r="F29" s="1401"/>
      <c r="G29" s="1401"/>
      <c r="H29" s="1401"/>
      <c r="I29" s="1401"/>
      <c r="J29" s="1401"/>
      <c r="K29" s="1401"/>
      <c r="L29" s="1401"/>
      <c r="M29" s="1401"/>
    </row>
    <row r="30" spans="1:13" ht="24">
      <c r="C30" s="907"/>
      <c r="D30" s="907"/>
      <c r="E30" s="907"/>
      <c r="F30" s="206"/>
      <c r="G30" s="206"/>
      <c r="H30" s="206"/>
      <c r="I30" s="206"/>
      <c r="J30" s="907"/>
      <c r="K30" s="907"/>
      <c r="L30" s="907"/>
      <c r="M30" s="907"/>
    </row>
    <row r="31" spans="1:13">
      <c r="C31" s="907"/>
      <c r="D31" s="907"/>
      <c r="E31" s="907"/>
      <c r="F31" s="907"/>
      <c r="G31" s="907"/>
      <c r="H31" s="907"/>
      <c r="I31" s="907"/>
      <c r="J31" s="907"/>
      <c r="K31" s="907"/>
      <c r="L31" s="907"/>
      <c r="M31" s="907"/>
    </row>
    <row r="32" spans="1:13">
      <c r="C32" s="907"/>
      <c r="D32" s="907"/>
      <c r="E32" s="907"/>
      <c r="F32" s="907"/>
      <c r="G32" s="907"/>
      <c r="H32" s="907"/>
      <c r="I32" s="907"/>
      <c r="J32" s="907"/>
      <c r="K32" s="907"/>
      <c r="L32" s="907"/>
      <c r="M32" s="907"/>
    </row>
    <row r="33" spans="1:13">
      <c r="C33" s="907"/>
      <c r="D33" s="907"/>
      <c r="E33" s="907"/>
      <c r="F33" s="907"/>
      <c r="G33" s="907"/>
      <c r="H33" s="907"/>
      <c r="I33" s="907"/>
      <c r="J33" s="907"/>
      <c r="K33" s="907"/>
      <c r="L33" s="907"/>
      <c r="M33" s="907"/>
    </row>
    <row r="34" spans="1:13">
      <c r="C34" s="907"/>
      <c r="D34" s="907"/>
      <c r="E34" s="907"/>
      <c r="F34" s="907"/>
      <c r="G34" s="907"/>
      <c r="H34" s="907"/>
      <c r="I34" s="907"/>
      <c r="J34" s="907"/>
      <c r="K34" s="907"/>
      <c r="L34" s="907"/>
      <c r="M34" s="907"/>
    </row>
    <row r="35" spans="1:13">
      <c r="C35" s="907"/>
      <c r="D35" s="907"/>
      <c r="E35" s="907"/>
      <c r="F35" s="907"/>
      <c r="G35" s="907"/>
      <c r="H35" s="907"/>
      <c r="I35" s="907"/>
      <c r="J35" s="907"/>
      <c r="K35" s="907"/>
      <c r="L35" s="907"/>
      <c r="M35" s="907"/>
    </row>
    <row r="36" spans="1:13" s="343" customFormat="1" ht="17.25" customHeight="1">
      <c r="A36" s="2507" t="s">
        <v>2216</v>
      </c>
      <c r="B36" s="2507"/>
      <c r="C36" s="2507"/>
      <c r="D36" s="2507"/>
      <c r="E36" s="2507"/>
      <c r="F36" s="907"/>
      <c r="G36" s="907"/>
      <c r="H36" s="907"/>
      <c r="I36" s="907"/>
      <c r="J36" s="907"/>
      <c r="K36" s="907"/>
      <c r="L36" s="907"/>
      <c r="M36" s="907"/>
    </row>
    <row r="37" spans="1:13" s="343" customFormat="1">
      <c r="A37" s="561"/>
      <c r="B37" s="561"/>
      <c r="C37" s="907"/>
      <c r="D37" s="907"/>
      <c r="E37" s="907"/>
      <c r="F37" s="907"/>
      <c r="G37" s="907"/>
      <c r="H37" s="907"/>
      <c r="I37" s="907"/>
      <c r="J37" s="907"/>
      <c r="K37" s="907"/>
      <c r="L37" s="907"/>
      <c r="M37" s="907"/>
    </row>
    <row r="38" spans="1:13" s="343" customFormat="1" ht="15" customHeight="1">
      <c r="A38" s="561"/>
      <c r="B38" s="561"/>
      <c r="C38" s="2559" t="s">
        <v>3587</v>
      </c>
      <c r="D38" s="2559"/>
      <c r="E38" s="907"/>
      <c r="F38" s="907"/>
      <c r="G38" s="907"/>
      <c r="H38" s="907"/>
      <c r="I38" s="907"/>
      <c r="J38" s="907"/>
      <c r="K38" s="907"/>
      <c r="L38" s="907"/>
      <c r="M38" s="907"/>
    </row>
    <row r="39" spans="1:13" s="343" customFormat="1" ht="14.25">
      <c r="A39" s="561"/>
      <c r="B39" s="561"/>
      <c r="C39" s="960"/>
      <c r="D39" s="960"/>
      <c r="E39" s="907"/>
      <c r="F39" s="907"/>
      <c r="G39" s="907"/>
      <c r="H39" s="907"/>
      <c r="I39" s="907"/>
      <c r="J39" s="907"/>
      <c r="K39" s="679" t="s">
        <v>3440</v>
      </c>
      <c r="L39" s="907"/>
      <c r="M39" s="907"/>
    </row>
    <row r="40" spans="1:13" s="343" customFormat="1" ht="15" thickBot="1">
      <c r="A40" s="561"/>
      <c r="B40" s="561"/>
      <c r="C40" s="960"/>
      <c r="D40" s="960"/>
      <c r="E40" s="907"/>
      <c r="F40" s="907"/>
      <c r="G40" s="907"/>
      <c r="H40" s="907"/>
      <c r="I40" s="907"/>
      <c r="J40" s="907"/>
      <c r="K40" s="679" t="s">
        <v>3267</v>
      </c>
      <c r="L40" s="907"/>
      <c r="M40" s="907"/>
    </row>
    <row r="41" spans="1:13" s="343" customFormat="1" ht="20.100000000000001" customHeight="1">
      <c r="A41" s="561"/>
      <c r="B41" s="561"/>
      <c r="C41" s="1361" t="s">
        <v>3330</v>
      </c>
      <c r="D41" s="1363"/>
      <c r="E41" s="2911" t="s">
        <v>1046</v>
      </c>
      <c r="F41" s="1352" t="s">
        <v>3109</v>
      </c>
      <c r="G41" s="1353"/>
      <c r="H41" s="1353"/>
      <c r="I41" s="1353"/>
      <c r="J41" s="1353"/>
      <c r="K41" s="1354"/>
      <c r="L41" s="907"/>
      <c r="M41" s="907"/>
    </row>
    <row r="42" spans="1:13" s="343" customFormat="1" ht="20.100000000000001" customHeight="1">
      <c r="A42" s="561"/>
      <c r="B42" s="561"/>
      <c r="C42" s="2892"/>
      <c r="D42" s="1546"/>
      <c r="E42" s="2747"/>
      <c r="F42" s="2905" t="s">
        <v>1047</v>
      </c>
      <c r="G42" s="2905" t="s">
        <v>1048</v>
      </c>
      <c r="H42" s="2914" t="s">
        <v>1049</v>
      </c>
      <c r="I42" s="2915"/>
      <c r="J42" s="2916" t="s">
        <v>1050</v>
      </c>
      <c r="K42" s="2909" t="s">
        <v>14</v>
      </c>
      <c r="L42" s="907"/>
      <c r="M42" s="907"/>
    </row>
    <row r="43" spans="1:13" s="343" customFormat="1" ht="20.100000000000001" customHeight="1">
      <c r="A43" s="561"/>
      <c r="B43" s="561"/>
      <c r="C43" s="1364"/>
      <c r="D43" s="1366"/>
      <c r="E43" s="2908"/>
      <c r="F43" s="2906"/>
      <c r="G43" s="2906"/>
      <c r="H43" s="820" t="s">
        <v>1051</v>
      </c>
      <c r="I43" s="820" t="s">
        <v>1052</v>
      </c>
      <c r="J43" s="2917"/>
      <c r="K43" s="2910"/>
      <c r="L43" s="907"/>
      <c r="M43" s="907"/>
    </row>
    <row r="44" spans="1:13" s="343" customFormat="1" ht="24.95" customHeight="1">
      <c r="A44" s="561"/>
      <c r="B44" s="561"/>
      <c r="C44" s="1367" t="s">
        <v>2897</v>
      </c>
      <c r="D44" s="1369"/>
      <c r="E44" s="50">
        <v>230262</v>
      </c>
      <c r="F44" s="50">
        <v>823720</v>
      </c>
      <c r="G44" s="50">
        <v>1602</v>
      </c>
      <c r="H44" s="50">
        <v>490373</v>
      </c>
      <c r="I44" s="50">
        <v>113343</v>
      </c>
      <c r="J44" s="50">
        <v>168708</v>
      </c>
      <c r="K44" s="51">
        <v>49694</v>
      </c>
      <c r="L44" s="907"/>
      <c r="M44" s="907"/>
    </row>
    <row r="45" spans="1:13" s="343" customFormat="1" ht="24.95" customHeight="1">
      <c r="A45" s="561"/>
      <c r="B45" s="561"/>
      <c r="C45" s="1370" t="s">
        <v>3588</v>
      </c>
      <c r="D45" s="1372"/>
      <c r="E45" s="893">
        <v>231653</v>
      </c>
      <c r="F45" s="893">
        <v>809854</v>
      </c>
      <c r="G45" s="893">
        <v>1859</v>
      </c>
      <c r="H45" s="893">
        <v>471755</v>
      </c>
      <c r="I45" s="893">
        <v>109172</v>
      </c>
      <c r="J45" s="893">
        <v>178637</v>
      </c>
      <c r="K45" s="177">
        <v>48431</v>
      </c>
      <c r="L45" s="907"/>
      <c r="M45" s="907"/>
    </row>
    <row r="46" spans="1:13" s="343" customFormat="1" ht="24.95" customHeight="1">
      <c r="A46" s="561"/>
      <c r="B46" s="561"/>
      <c r="C46" s="1370" t="s">
        <v>3589</v>
      </c>
      <c r="D46" s="1372"/>
      <c r="E46" s="893">
        <v>233836</v>
      </c>
      <c r="F46" s="893">
        <v>784229</v>
      </c>
      <c r="G46" s="893">
        <v>2535</v>
      </c>
      <c r="H46" s="893">
        <v>447613</v>
      </c>
      <c r="I46" s="893">
        <v>104377</v>
      </c>
      <c r="J46" s="893">
        <v>184883</v>
      </c>
      <c r="K46" s="177">
        <v>44821</v>
      </c>
      <c r="L46" s="907"/>
      <c r="M46" s="907"/>
    </row>
    <row r="47" spans="1:13" s="343" customFormat="1" ht="24.95" customHeight="1">
      <c r="A47" s="561"/>
      <c r="B47" s="561"/>
      <c r="C47" s="1370" t="s">
        <v>3590</v>
      </c>
      <c r="D47" s="1372"/>
      <c r="E47" s="893">
        <v>235800</v>
      </c>
      <c r="F47" s="893">
        <v>776353</v>
      </c>
      <c r="G47" s="893">
        <v>4022</v>
      </c>
      <c r="H47" s="893">
        <v>435239</v>
      </c>
      <c r="I47" s="893">
        <v>101257</v>
      </c>
      <c r="J47" s="893">
        <v>190820</v>
      </c>
      <c r="K47" s="177">
        <v>45014</v>
      </c>
      <c r="L47" s="907"/>
      <c r="M47" s="907"/>
    </row>
    <row r="48" spans="1:13" s="343" customFormat="1" ht="24.95" customHeight="1" thickBot="1">
      <c r="A48" s="561"/>
      <c r="B48" s="561"/>
      <c r="C48" s="1373" t="s">
        <v>3591</v>
      </c>
      <c r="D48" s="1375"/>
      <c r="E48" s="894">
        <v>223595</v>
      </c>
      <c r="F48" s="894">
        <v>716140</v>
      </c>
      <c r="G48" s="894" t="s">
        <v>3221</v>
      </c>
      <c r="H48" s="894" t="s">
        <v>3221</v>
      </c>
      <c r="I48" s="894" t="s">
        <v>3221</v>
      </c>
      <c r="J48" s="894" t="s">
        <v>3221</v>
      </c>
      <c r="K48" s="178" t="s">
        <v>3221</v>
      </c>
      <c r="L48" s="907"/>
      <c r="M48" s="907"/>
    </row>
    <row r="49" spans="1:13" s="343" customFormat="1">
      <c r="A49" s="561"/>
      <c r="B49" s="561"/>
      <c r="C49" s="732" t="s">
        <v>3265</v>
      </c>
      <c r="D49" s="907"/>
      <c r="E49" s="907"/>
      <c r="F49" s="907"/>
      <c r="G49" s="907"/>
      <c r="H49" s="907"/>
      <c r="I49" s="907"/>
      <c r="J49" s="907"/>
      <c r="K49" s="561"/>
      <c r="L49" s="907"/>
      <c r="M49" s="907"/>
    </row>
    <row r="50" spans="1:13" s="343" customFormat="1">
      <c r="A50" s="561"/>
      <c r="B50" s="561"/>
      <c r="C50" s="732" t="s">
        <v>3266</v>
      </c>
      <c r="D50" s="907"/>
      <c r="E50" s="907"/>
      <c r="F50" s="907"/>
      <c r="G50" s="907"/>
      <c r="H50" s="907"/>
      <c r="I50" s="907"/>
      <c r="J50" s="907"/>
      <c r="K50" s="907"/>
      <c r="L50" s="907"/>
      <c r="M50" s="907"/>
    </row>
    <row r="51" spans="1:13" s="343" customFormat="1">
      <c r="A51" s="561"/>
      <c r="B51" s="561"/>
      <c r="C51" s="907"/>
      <c r="D51" s="907"/>
      <c r="E51" s="907"/>
      <c r="F51" s="907"/>
      <c r="G51" s="907"/>
      <c r="H51" s="907"/>
      <c r="I51" s="907"/>
      <c r="J51" s="907"/>
      <c r="K51" s="679" t="s">
        <v>2219</v>
      </c>
      <c r="L51" s="907"/>
      <c r="M51" s="907"/>
    </row>
    <row r="52" spans="1:13" s="343" customFormat="1" ht="22.5" customHeight="1">
      <c r="A52" s="561"/>
      <c r="B52" s="561"/>
      <c r="C52" s="907"/>
      <c r="D52" s="907"/>
      <c r="E52" s="907"/>
      <c r="F52" s="907"/>
      <c r="G52" s="907"/>
      <c r="H52" s="907"/>
      <c r="I52" s="907"/>
      <c r="J52" s="907"/>
      <c r="K52" s="679"/>
      <c r="L52" s="907"/>
      <c r="M52" s="907"/>
    </row>
    <row r="53" spans="1:13" s="343" customFormat="1" ht="14.25">
      <c r="A53" s="561"/>
      <c r="B53" s="561"/>
      <c r="C53" s="52" t="s">
        <v>3592</v>
      </c>
      <c r="D53" s="907"/>
      <c r="E53" s="907"/>
      <c r="F53" s="907"/>
      <c r="G53" s="907"/>
      <c r="H53" s="907"/>
      <c r="I53" s="907"/>
      <c r="J53" s="907"/>
      <c r="K53" s="907"/>
      <c r="L53" s="561"/>
      <c r="M53" s="907"/>
    </row>
    <row r="54" spans="1:13" s="343" customFormat="1" ht="14.25">
      <c r="A54" s="561"/>
      <c r="B54" s="561"/>
      <c r="C54" s="52"/>
      <c r="D54" s="907"/>
      <c r="E54" s="907"/>
      <c r="F54" s="907"/>
      <c r="G54" s="907"/>
      <c r="H54" s="907"/>
      <c r="I54" s="907"/>
      <c r="J54" s="907"/>
      <c r="K54" s="907"/>
      <c r="L54" s="679" t="s">
        <v>3440</v>
      </c>
      <c r="M54" s="907"/>
    </row>
    <row r="55" spans="1:13" s="343" customFormat="1" ht="15" thickBot="1">
      <c r="A55" s="561"/>
      <c r="B55" s="561"/>
      <c r="C55" s="52"/>
      <c r="D55" s="907"/>
      <c r="E55" s="907"/>
      <c r="F55" s="907"/>
      <c r="G55" s="907"/>
      <c r="H55" s="907"/>
      <c r="I55" s="907"/>
      <c r="J55" s="907"/>
      <c r="K55" s="907"/>
      <c r="L55" s="679" t="s">
        <v>3267</v>
      </c>
      <c r="M55" s="907"/>
    </row>
    <row r="56" spans="1:13" s="343" customFormat="1" ht="20.100000000000001" customHeight="1">
      <c r="A56" s="561"/>
      <c r="B56" s="561"/>
      <c r="C56" s="1361" t="s">
        <v>3330</v>
      </c>
      <c r="D56" s="1363"/>
      <c r="E56" s="1352" t="s">
        <v>3109</v>
      </c>
      <c r="F56" s="1353"/>
      <c r="G56" s="1353"/>
      <c r="H56" s="1353"/>
      <c r="I56" s="1353"/>
      <c r="J56" s="1389"/>
      <c r="K56" s="1395" t="s">
        <v>2912</v>
      </c>
      <c r="L56" s="2577"/>
      <c r="M56" s="907"/>
    </row>
    <row r="57" spans="1:13" s="343" customFormat="1" ht="20.100000000000001" customHeight="1">
      <c r="A57" s="561"/>
      <c r="B57" s="561"/>
      <c r="C57" s="2892"/>
      <c r="D57" s="1546"/>
      <c r="E57" s="2919" t="s">
        <v>1053</v>
      </c>
      <c r="F57" s="2920" t="s">
        <v>1054</v>
      </c>
      <c r="G57" s="2919" t="s">
        <v>1055</v>
      </c>
      <c r="H57" s="2919" t="s">
        <v>1056</v>
      </c>
      <c r="I57" s="2919" t="s">
        <v>1057</v>
      </c>
      <c r="J57" s="2916" t="s">
        <v>1058</v>
      </c>
      <c r="K57" s="2613"/>
      <c r="L57" s="2918"/>
      <c r="M57" s="907"/>
    </row>
    <row r="58" spans="1:13" s="343" customFormat="1" ht="20.100000000000001" customHeight="1">
      <c r="A58" s="561"/>
      <c r="B58" s="561"/>
      <c r="C58" s="1364"/>
      <c r="D58" s="1366"/>
      <c r="E58" s="2906"/>
      <c r="F58" s="2906"/>
      <c r="G58" s="2906"/>
      <c r="H58" s="2906"/>
      <c r="I58" s="2906"/>
      <c r="J58" s="2906"/>
      <c r="K58" s="2567"/>
      <c r="L58" s="2578"/>
      <c r="M58" s="907"/>
    </row>
    <row r="59" spans="1:13" s="343" customFormat="1" ht="24.95" customHeight="1">
      <c r="A59" s="561"/>
      <c r="B59" s="561"/>
      <c r="C59" s="1367" t="s">
        <v>2897</v>
      </c>
      <c r="D59" s="1369"/>
      <c r="E59" s="961">
        <v>176449</v>
      </c>
      <c r="F59" s="50" t="s">
        <v>148</v>
      </c>
      <c r="G59" s="759">
        <v>134466</v>
      </c>
      <c r="H59" s="893" t="s">
        <v>148</v>
      </c>
      <c r="I59" s="893" t="s">
        <v>148</v>
      </c>
      <c r="J59" s="759">
        <v>41983</v>
      </c>
      <c r="K59" s="2584">
        <v>1868562</v>
      </c>
      <c r="L59" s="2585"/>
      <c r="M59" s="907"/>
    </row>
    <row r="60" spans="1:13" s="343" customFormat="1" ht="24.95" customHeight="1">
      <c r="A60" s="561"/>
      <c r="B60" s="561"/>
      <c r="C60" s="1370" t="s">
        <v>3588</v>
      </c>
      <c r="D60" s="1372"/>
      <c r="E60" s="962">
        <v>172573</v>
      </c>
      <c r="F60" s="893" t="s">
        <v>148</v>
      </c>
      <c r="G60" s="759">
        <v>131139</v>
      </c>
      <c r="H60" s="893" t="s">
        <v>148</v>
      </c>
      <c r="I60" s="893" t="s">
        <v>148</v>
      </c>
      <c r="J60" s="759">
        <v>41433</v>
      </c>
      <c r="K60" s="2584">
        <v>1810175</v>
      </c>
      <c r="L60" s="2585"/>
      <c r="M60" s="907"/>
    </row>
    <row r="61" spans="1:13" s="343" customFormat="1" ht="24.95" customHeight="1">
      <c r="A61" s="561"/>
      <c r="B61" s="561"/>
      <c r="C61" s="1370" t="s">
        <v>3589</v>
      </c>
      <c r="D61" s="1372"/>
      <c r="E61" s="759">
        <v>162867</v>
      </c>
      <c r="F61" s="893" t="s">
        <v>148</v>
      </c>
      <c r="G61" s="759">
        <v>125518</v>
      </c>
      <c r="H61" s="893" t="s">
        <v>148</v>
      </c>
      <c r="I61" s="893" t="s">
        <v>148</v>
      </c>
      <c r="J61" s="759">
        <v>37349</v>
      </c>
      <c r="K61" s="2921">
        <v>1629636</v>
      </c>
      <c r="L61" s="2922"/>
      <c r="M61" s="907"/>
    </row>
    <row r="62" spans="1:13" s="343" customFormat="1" ht="24.95" customHeight="1">
      <c r="A62" s="561"/>
      <c r="B62" s="561"/>
      <c r="C62" s="1370" t="s">
        <v>3590</v>
      </c>
      <c r="D62" s="1372"/>
      <c r="E62" s="759">
        <v>161392</v>
      </c>
      <c r="F62" s="893" t="s">
        <v>148</v>
      </c>
      <c r="G62" s="759">
        <v>124403</v>
      </c>
      <c r="H62" s="893" t="s">
        <v>148</v>
      </c>
      <c r="I62" s="893" t="s">
        <v>148</v>
      </c>
      <c r="J62" s="759">
        <v>37349</v>
      </c>
      <c r="K62" s="2921">
        <v>1531835</v>
      </c>
      <c r="L62" s="2922"/>
      <c r="M62" s="907"/>
    </row>
    <row r="63" spans="1:13" s="343" customFormat="1" ht="24.95" customHeight="1" thickBot="1">
      <c r="A63" s="561"/>
      <c r="B63" s="561"/>
      <c r="C63" s="1373" t="s">
        <v>3591</v>
      </c>
      <c r="D63" s="1375"/>
      <c r="E63" s="53">
        <v>149763</v>
      </c>
      <c r="F63" s="894" t="s">
        <v>148</v>
      </c>
      <c r="G63" s="894" t="s">
        <v>3221</v>
      </c>
      <c r="H63" s="894" t="s">
        <v>148</v>
      </c>
      <c r="I63" s="894" t="s">
        <v>148</v>
      </c>
      <c r="J63" s="894" t="s">
        <v>3221</v>
      </c>
      <c r="K63" s="2923" t="s">
        <v>3221</v>
      </c>
      <c r="L63" s="2924"/>
      <c r="M63" s="907"/>
    </row>
    <row r="64" spans="1:13" s="343" customFormat="1">
      <c r="A64" s="561"/>
      <c r="B64" s="561"/>
      <c r="C64" s="732" t="s">
        <v>3268</v>
      </c>
      <c r="D64" s="907"/>
      <c r="E64" s="907"/>
      <c r="F64" s="907"/>
      <c r="G64" s="907"/>
      <c r="H64" s="907"/>
      <c r="I64" s="907"/>
      <c r="J64" s="907"/>
      <c r="K64" s="907"/>
      <c r="L64" s="561"/>
      <c r="M64" s="907"/>
    </row>
    <row r="65" spans="1:13" s="343" customFormat="1">
      <c r="A65" s="561"/>
      <c r="B65" s="561"/>
      <c r="C65" s="731" t="s">
        <v>3269</v>
      </c>
      <c r="D65" s="731"/>
      <c r="E65" s="731"/>
      <c r="F65" s="731"/>
      <c r="G65" s="731"/>
      <c r="H65" s="731"/>
      <c r="I65" s="731"/>
      <c r="J65" s="731"/>
      <c r="K65" s="907"/>
      <c r="L65" s="907"/>
      <c r="M65" s="907"/>
    </row>
    <row r="66" spans="1:13" s="343" customFormat="1">
      <c r="A66" s="561"/>
      <c r="B66" s="561"/>
      <c r="C66" s="731" t="s">
        <v>3270</v>
      </c>
      <c r="D66" s="731"/>
      <c r="E66" s="731"/>
      <c r="F66" s="731"/>
      <c r="G66" s="731"/>
      <c r="H66" s="731"/>
      <c r="I66" s="731"/>
      <c r="J66" s="731"/>
      <c r="K66" s="731"/>
      <c r="L66" s="731"/>
      <c r="M66" s="907"/>
    </row>
    <row r="67" spans="1:13" s="343" customFormat="1">
      <c r="A67" s="561"/>
      <c r="B67" s="561"/>
      <c r="C67" s="731" t="s">
        <v>3593</v>
      </c>
      <c r="D67" s="907"/>
      <c r="E67" s="907"/>
      <c r="F67" s="907"/>
      <c r="G67" s="907"/>
      <c r="H67" s="907"/>
      <c r="I67" s="907"/>
      <c r="J67" s="907"/>
      <c r="K67" s="907"/>
      <c r="L67" s="907"/>
      <c r="M67" s="907"/>
    </row>
    <row r="68" spans="1:13" s="343" customFormat="1">
      <c r="A68" s="561"/>
      <c r="B68" s="561"/>
      <c r="C68" s="907" t="s">
        <v>3282</v>
      </c>
      <c r="D68" s="731"/>
      <c r="E68" s="731"/>
      <c r="F68" s="731"/>
      <c r="G68" s="731"/>
      <c r="H68" s="731"/>
      <c r="I68" s="731"/>
      <c r="J68" s="731"/>
      <c r="K68" s="731"/>
      <c r="L68" s="731"/>
      <c r="M68" s="780"/>
    </row>
    <row r="69" spans="1:13" s="343" customFormat="1">
      <c r="A69" s="561"/>
      <c r="B69" s="561"/>
      <c r="C69" s="561"/>
      <c r="D69" s="54"/>
      <c r="E69" s="54"/>
      <c r="F69" s="54"/>
      <c r="G69" s="54"/>
      <c r="H69" s="54"/>
      <c r="I69" s="54"/>
      <c r="J69" s="54"/>
      <c r="K69" s="783"/>
      <c r="L69" s="679" t="s">
        <v>2219</v>
      </c>
      <c r="M69" s="907"/>
    </row>
    <row r="70" spans="1:13" s="343" customFormat="1">
      <c r="A70" s="561"/>
      <c r="B70" s="561"/>
      <c r="C70" s="561"/>
      <c r="D70" s="5"/>
      <c r="E70" s="5"/>
      <c r="F70" s="5"/>
      <c r="G70" s="5"/>
      <c r="H70" s="5"/>
      <c r="I70" s="5"/>
      <c r="J70" s="5"/>
      <c r="K70" s="907"/>
      <c r="L70" s="907"/>
      <c r="M70" s="907"/>
    </row>
    <row r="71" spans="1:13">
      <c r="K71" s="907"/>
      <c r="L71" s="907"/>
      <c r="M71" s="907"/>
    </row>
    <row r="72" spans="1:13" s="343" customFormat="1" ht="17.25" customHeight="1">
      <c r="A72" s="2507" t="s">
        <v>2217</v>
      </c>
      <c r="B72" s="2507"/>
      <c r="C72" s="2507"/>
      <c r="D72" s="2507"/>
      <c r="E72" s="561"/>
      <c r="F72" s="561"/>
      <c r="G72" s="561"/>
      <c r="H72" s="561"/>
      <c r="I72" s="561"/>
      <c r="J72" s="561"/>
      <c r="K72" s="907"/>
      <c r="L72" s="907"/>
      <c r="M72" s="907"/>
    </row>
    <row r="73" spans="1:13" s="343" customFormat="1" ht="15" customHeight="1" thickBot="1">
      <c r="A73" s="737"/>
      <c r="B73" s="737"/>
      <c r="C73" s="737"/>
      <c r="D73" s="737"/>
      <c r="E73" s="561"/>
      <c r="F73" s="561"/>
      <c r="G73" s="561"/>
      <c r="H73" s="561"/>
      <c r="I73" s="561"/>
      <c r="J73" s="561"/>
      <c r="K73" s="907"/>
      <c r="L73" s="907"/>
      <c r="M73" s="679" t="s">
        <v>3440</v>
      </c>
    </row>
    <row r="74" spans="1:13" s="343" customFormat="1" ht="18" customHeight="1">
      <c r="A74" s="1361" t="s">
        <v>3330</v>
      </c>
      <c r="B74" s="1362"/>
      <c r="C74" s="1363"/>
      <c r="D74" s="2592" t="s">
        <v>1059</v>
      </c>
      <c r="E74" s="2592" t="s">
        <v>1060</v>
      </c>
      <c r="F74" s="2592" t="s">
        <v>1061</v>
      </c>
      <c r="G74" s="2808" t="s">
        <v>3604</v>
      </c>
      <c r="H74" s="1362"/>
      <c r="I74" s="1362"/>
      <c r="J74" s="1362"/>
      <c r="K74" s="1363"/>
      <c r="L74" s="2592" t="s">
        <v>3605</v>
      </c>
      <c r="M74" s="86" t="s">
        <v>3606</v>
      </c>
    </row>
    <row r="75" spans="1:13" s="343" customFormat="1" ht="18" customHeight="1">
      <c r="A75" s="2892"/>
      <c r="B75" s="1545"/>
      <c r="C75" s="1546"/>
      <c r="D75" s="2593"/>
      <c r="E75" s="2593"/>
      <c r="F75" s="2593"/>
      <c r="G75" s="1496"/>
      <c r="H75" s="1365"/>
      <c r="I75" s="1365"/>
      <c r="J75" s="1365"/>
      <c r="K75" s="1366"/>
      <c r="L75" s="2593"/>
      <c r="M75" s="29" t="s">
        <v>3607</v>
      </c>
    </row>
    <row r="76" spans="1:13" s="343" customFormat="1" ht="18" customHeight="1">
      <c r="A76" s="2892"/>
      <c r="B76" s="1545"/>
      <c r="C76" s="1546"/>
      <c r="D76" s="2593"/>
      <c r="E76" s="2593"/>
      <c r="F76" s="2593"/>
      <c r="G76" s="1436" t="s">
        <v>1062</v>
      </c>
      <c r="H76" s="1436" t="s">
        <v>1063</v>
      </c>
      <c r="I76" s="1524" t="s">
        <v>1064</v>
      </c>
      <c r="J76" s="1436" t="s">
        <v>1065</v>
      </c>
      <c r="K76" s="2891" t="s">
        <v>14</v>
      </c>
      <c r="L76" s="2593"/>
      <c r="M76" s="87" t="s">
        <v>1066</v>
      </c>
    </row>
    <row r="77" spans="1:13" s="343" customFormat="1" ht="18" customHeight="1">
      <c r="A77" s="1364"/>
      <c r="B77" s="1365"/>
      <c r="C77" s="1366"/>
      <c r="D77" s="726" t="s">
        <v>3594</v>
      </c>
      <c r="E77" s="726" t="s">
        <v>3595</v>
      </c>
      <c r="F77" s="842" t="s">
        <v>3596</v>
      </c>
      <c r="G77" s="1496"/>
      <c r="H77" s="1496"/>
      <c r="I77" s="2538"/>
      <c r="J77" s="1496"/>
      <c r="K77" s="2869"/>
      <c r="L77" s="726" t="s">
        <v>3597</v>
      </c>
      <c r="M77" s="901" t="s">
        <v>3598</v>
      </c>
    </row>
    <row r="78" spans="1:13" s="343" customFormat="1" ht="24.95" customHeight="1">
      <c r="A78" s="1370" t="s">
        <v>2897</v>
      </c>
      <c r="B78" s="1371"/>
      <c r="C78" s="1372"/>
      <c r="D78" s="88">
        <v>70745</v>
      </c>
      <c r="E78" s="88">
        <v>25918</v>
      </c>
      <c r="F78" s="88">
        <v>8421.6450000000004</v>
      </c>
      <c r="G78" s="88">
        <v>6362.2539999999999</v>
      </c>
      <c r="H78" s="88">
        <v>4980</v>
      </c>
      <c r="I78" s="88">
        <v>1077</v>
      </c>
      <c r="J78" s="88">
        <v>213</v>
      </c>
      <c r="K78" s="88">
        <v>92</v>
      </c>
      <c r="L78" s="759">
        <v>17430.832876712328</v>
      </c>
      <c r="M78" s="89">
        <v>246.38960883048028</v>
      </c>
    </row>
    <row r="79" spans="1:13" s="343" customFormat="1" ht="9.9499999999999993" customHeight="1">
      <c r="A79" s="803"/>
      <c r="B79" s="2925"/>
      <c r="C79" s="2926"/>
      <c r="D79" s="759"/>
      <c r="E79" s="759"/>
      <c r="F79" s="759"/>
      <c r="G79" s="759"/>
      <c r="H79" s="759"/>
      <c r="I79" s="759"/>
      <c r="J79" s="759"/>
      <c r="K79" s="759"/>
      <c r="L79" s="759"/>
      <c r="M79" s="89"/>
    </row>
    <row r="80" spans="1:13" s="343" customFormat="1" ht="24.95" customHeight="1">
      <c r="A80" s="1370" t="s">
        <v>3588</v>
      </c>
      <c r="B80" s="1371"/>
      <c r="C80" s="1372"/>
      <c r="D80" s="759">
        <v>70580</v>
      </c>
      <c r="E80" s="759">
        <v>26181</v>
      </c>
      <c r="F80" s="759">
        <v>8303.259</v>
      </c>
      <c r="G80" s="759">
        <v>6363.8270000000002</v>
      </c>
      <c r="H80" s="759">
        <v>4984</v>
      </c>
      <c r="I80" s="759">
        <v>1050</v>
      </c>
      <c r="J80" s="759">
        <v>230</v>
      </c>
      <c r="K80" s="759">
        <v>100</v>
      </c>
      <c r="L80" s="759">
        <v>17435.142465753426</v>
      </c>
      <c r="M80" s="89">
        <v>247.02667137650081</v>
      </c>
    </row>
    <row r="81" spans="1:13" s="343" customFormat="1" ht="9.9499999999999993" customHeight="1">
      <c r="A81" s="803"/>
      <c r="B81" s="2925"/>
      <c r="C81" s="2926"/>
      <c r="D81" s="759"/>
      <c r="E81" s="759"/>
      <c r="F81" s="759"/>
      <c r="G81" s="759"/>
      <c r="H81" s="759"/>
      <c r="I81" s="759"/>
      <c r="J81" s="759"/>
      <c r="K81" s="759"/>
      <c r="L81" s="759"/>
      <c r="M81" s="89"/>
    </row>
    <row r="82" spans="1:13" s="343" customFormat="1" ht="24.95" customHeight="1">
      <c r="A82" s="1370" t="s">
        <v>3589</v>
      </c>
      <c r="B82" s="1371"/>
      <c r="C82" s="1372"/>
      <c r="D82" s="759">
        <v>69332</v>
      </c>
      <c r="E82" s="759">
        <v>26197</v>
      </c>
      <c r="F82" s="759">
        <v>7847.3909999999996</v>
      </c>
      <c r="G82" s="759">
        <v>6251.9979999999996</v>
      </c>
      <c r="H82" s="759">
        <v>4917</v>
      </c>
      <c r="I82" s="759">
        <v>1042</v>
      </c>
      <c r="J82" s="759">
        <v>202</v>
      </c>
      <c r="K82" s="759">
        <v>91</v>
      </c>
      <c r="L82" s="759">
        <v>17128.761643835616</v>
      </c>
      <c r="M82" s="89">
        <v>247.05419782835656</v>
      </c>
    </row>
    <row r="83" spans="1:13" s="343" customFormat="1" ht="9.9499999999999993" customHeight="1">
      <c r="A83" s="803"/>
      <c r="B83" s="2925"/>
      <c r="C83" s="2926"/>
      <c r="D83" s="759"/>
      <c r="E83" s="759"/>
      <c r="F83" s="759"/>
      <c r="G83" s="759"/>
      <c r="H83" s="759"/>
      <c r="I83" s="759"/>
      <c r="J83" s="759"/>
      <c r="K83" s="759"/>
      <c r="L83" s="759"/>
      <c r="M83" s="89"/>
    </row>
    <row r="84" spans="1:13" s="343" customFormat="1" ht="24.95" customHeight="1">
      <c r="A84" s="1370" t="s">
        <v>3590</v>
      </c>
      <c r="B84" s="1371"/>
      <c r="C84" s="1372"/>
      <c r="D84" s="776">
        <v>69226</v>
      </c>
      <c r="E84" s="776">
        <v>26542</v>
      </c>
      <c r="F84" s="776">
        <v>7709.3140000000003</v>
      </c>
      <c r="G84" s="776">
        <v>6289.84</v>
      </c>
      <c r="H84" s="776">
        <v>4980</v>
      </c>
      <c r="I84" s="776">
        <v>1000</v>
      </c>
      <c r="J84" s="776">
        <v>217</v>
      </c>
      <c r="K84" s="776">
        <v>93</v>
      </c>
      <c r="L84" s="759">
        <v>17185.355191256829</v>
      </c>
      <c r="M84" s="89">
        <v>248.25000998550874</v>
      </c>
    </row>
    <row r="85" spans="1:13" s="343" customFormat="1" ht="9.75" customHeight="1">
      <c r="A85" s="814"/>
      <c r="B85" s="815"/>
      <c r="C85" s="816"/>
      <c r="D85" s="776"/>
      <c r="E85" s="776"/>
      <c r="F85" s="776"/>
      <c r="G85" s="776"/>
      <c r="H85" s="776"/>
      <c r="I85" s="776"/>
      <c r="J85" s="776"/>
      <c r="K85" s="776"/>
      <c r="L85" s="759"/>
      <c r="M85" s="89"/>
    </row>
    <row r="86" spans="1:13" s="343" customFormat="1" ht="24.95" customHeight="1" thickBot="1">
      <c r="A86" s="1373" t="s">
        <v>3591</v>
      </c>
      <c r="B86" s="1374"/>
      <c r="C86" s="1375"/>
      <c r="D86" s="53">
        <v>68559</v>
      </c>
      <c r="E86" s="53">
        <v>26603</v>
      </c>
      <c r="F86" s="53">
        <v>7587.5439999999999</v>
      </c>
      <c r="G86" s="53">
        <v>6274.4849999999997</v>
      </c>
      <c r="H86" s="53">
        <v>4982</v>
      </c>
      <c r="I86" s="53">
        <v>985</v>
      </c>
      <c r="J86" s="53">
        <v>213</v>
      </c>
      <c r="K86" s="53">
        <v>94</v>
      </c>
      <c r="L86" s="53">
        <v>17190.369863013697</v>
      </c>
      <c r="M86" s="90">
        <v>250.73834015977036</v>
      </c>
    </row>
    <row r="87" spans="1:13" s="343" customFormat="1">
      <c r="A87" s="907"/>
      <c r="B87" s="907"/>
      <c r="C87" s="907"/>
      <c r="D87" s="907"/>
      <c r="E87" s="907"/>
      <c r="F87" s="907"/>
      <c r="G87" s="907"/>
      <c r="H87" s="907"/>
      <c r="I87" s="907"/>
      <c r="J87" s="907"/>
      <c r="K87" s="907"/>
      <c r="L87" s="679"/>
      <c r="M87" s="679" t="s">
        <v>1067</v>
      </c>
    </row>
    <row r="88" spans="1:13" s="343" customFormat="1" ht="22.5" customHeight="1">
      <c r="A88" s="561"/>
      <c r="B88" s="561"/>
      <c r="C88" s="561"/>
      <c r="D88" s="561"/>
      <c r="E88" s="561"/>
      <c r="F88" s="561"/>
      <c r="G88" s="561"/>
      <c r="H88" s="561"/>
      <c r="I88" s="561"/>
      <c r="J88" s="561"/>
      <c r="K88" s="561"/>
      <c r="L88" s="561"/>
      <c r="M88" s="561"/>
    </row>
    <row r="89" spans="1:13" s="343" customFormat="1" ht="17.25" customHeight="1">
      <c r="A89" s="737" t="s">
        <v>2218</v>
      </c>
      <c r="B89" s="737"/>
      <c r="C89" s="737"/>
      <c r="D89" s="737"/>
      <c r="E89" s="737"/>
      <c r="F89" s="737"/>
      <c r="G89" s="737"/>
      <c r="H89" s="737"/>
      <c r="I89" s="737"/>
      <c r="J89" s="561"/>
      <c r="K89" s="561"/>
      <c r="L89" s="561"/>
      <c r="M89" s="561"/>
    </row>
    <row r="90" spans="1:13" s="343" customFormat="1" ht="15" customHeight="1" thickBot="1">
      <c r="A90" s="561"/>
      <c r="B90" s="561"/>
      <c r="C90" s="561"/>
      <c r="D90" s="561"/>
      <c r="E90" s="561"/>
      <c r="F90" s="561"/>
      <c r="G90" s="561"/>
      <c r="H90" s="561"/>
      <c r="I90" s="561"/>
      <c r="J90" s="561"/>
      <c r="K90" s="561"/>
      <c r="L90" s="679" t="s">
        <v>3440</v>
      </c>
      <c r="M90" s="561"/>
    </row>
    <row r="91" spans="1:13" s="343" customFormat="1" ht="24.95" customHeight="1">
      <c r="A91" s="561"/>
      <c r="B91" s="561"/>
      <c r="C91" s="1361" t="s">
        <v>3330</v>
      </c>
      <c r="D91" s="2927"/>
      <c r="E91" s="2573" t="s">
        <v>3599</v>
      </c>
      <c r="F91" s="2930"/>
      <c r="G91" s="2573" t="s">
        <v>3600</v>
      </c>
      <c r="H91" s="2930"/>
      <c r="I91" s="2573" t="s">
        <v>3601</v>
      </c>
      <c r="J91" s="2930"/>
      <c r="K91" s="2702" t="s">
        <v>1068</v>
      </c>
      <c r="L91" s="2933"/>
      <c r="M91" s="561"/>
    </row>
    <row r="92" spans="1:13" s="343" customFormat="1" ht="24.95" customHeight="1">
      <c r="A92" s="561"/>
      <c r="B92" s="561"/>
      <c r="C92" s="2928"/>
      <c r="D92" s="2929"/>
      <c r="E92" s="2931"/>
      <c r="F92" s="2932"/>
      <c r="G92" s="2931"/>
      <c r="H92" s="2932"/>
      <c r="I92" s="2931"/>
      <c r="J92" s="2932"/>
      <c r="K92" s="1115" t="s">
        <v>3602</v>
      </c>
      <c r="L92" s="1116" t="s">
        <v>3603</v>
      </c>
      <c r="M92" s="561"/>
    </row>
    <row r="93" spans="1:13" s="343" customFormat="1">
      <c r="A93" s="561"/>
      <c r="B93" s="561"/>
      <c r="C93" s="2937" t="s">
        <v>2243</v>
      </c>
      <c r="D93" s="2938"/>
      <c r="E93" s="2939">
        <v>1394.8</v>
      </c>
      <c r="F93" s="2940"/>
      <c r="G93" s="2723">
        <v>39053</v>
      </c>
      <c r="H93" s="2724"/>
      <c r="I93" s="2723">
        <v>12660</v>
      </c>
      <c r="J93" s="2724"/>
      <c r="K93" s="759">
        <v>10681</v>
      </c>
      <c r="L93" s="91">
        <v>84.368088467614527</v>
      </c>
      <c r="M93" s="561"/>
    </row>
    <row r="94" spans="1:13" s="343" customFormat="1">
      <c r="A94" s="561"/>
      <c r="B94" s="561"/>
      <c r="C94" s="1410" t="s">
        <v>771</v>
      </c>
      <c r="D94" s="2934"/>
      <c r="E94" s="2935">
        <v>1260.8</v>
      </c>
      <c r="F94" s="2936"/>
      <c r="G94" s="2725">
        <v>35507</v>
      </c>
      <c r="H94" s="2726"/>
      <c r="I94" s="2725">
        <v>11467</v>
      </c>
      <c r="J94" s="2726"/>
      <c r="K94" s="759">
        <v>10042</v>
      </c>
      <c r="L94" s="91">
        <v>87.573035667567794</v>
      </c>
      <c r="M94" s="561"/>
    </row>
    <row r="95" spans="1:13" s="343" customFormat="1">
      <c r="A95" s="561"/>
      <c r="B95" s="561"/>
      <c r="C95" s="1410" t="s">
        <v>1069</v>
      </c>
      <c r="D95" s="2934"/>
      <c r="E95" s="2935">
        <v>134</v>
      </c>
      <c r="F95" s="2936"/>
      <c r="G95" s="2725">
        <v>3546</v>
      </c>
      <c r="H95" s="2726"/>
      <c r="I95" s="2725">
        <v>1193</v>
      </c>
      <c r="J95" s="2726"/>
      <c r="K95" s="759">
        <v>639</v>
      </c>
      <c r="L95" s="91">
        <v>53.562447611064542</v>
      </c>
      <c r="M95" s="561"/>
    </row>
    <row r="96" spans="1:13" s="343" customFormat="1">
      <c r="A96" s="561"/>
      <c r="B96" s="561"/>
      <c r="C96" s="1511"/>
      <c r="D96" s="2532"/>
      <c r="E96" s="92"/>
      <c r="F96" s="718"/>
      <c r="G96" s="775"/>
      <c r="H96" s="718"/>
      <c r="I96" s="775"/>
      <c r="J96" s="718"/>
      <c r="K96" s="759"/>
      <c r="L96" s="91"/>
      <c r="M96" s="561"/>
    </row>
    <row r="97" spans="1:13" s="343" customFormat="1">
      <c r="A97" s="561"/>
      <c r="B97" s="561"/>
      <c r="C97" s="2846" t="s">
        <v>2276</v>
      </c>
      <c r="D97" s="2532"/>
      <c r="E97" s="2935">
        <v>1407.9</v>
      </c>
      <c r="F97" s="2936"/>
      <c r="G97" s="2725">
        <v>39149</v>
      </c>
      <c r="H97" s="2726"/>
      <c r="I97" s="2725">
        <v>12704</v>
      </c>
      <c r="J97" s="2726"/>
      <c r="K97" s="759">
        <v>11280</v>
      </c>
      <c r="L97" s="91">
        <v>88.790931989924431</v>
      </c>
      <c r="M97" s="561"/>
    </row>
    <row r="98" spans="1:13" s="343" customFormat="1">
      <c r="A98" s="561"/>
      <c r="B98" s="561"/>
      <c r="C98" s="1410" t="s">
        <v>771</v>
      </c>
      <c r="D98" s="2934"/>
      <c r="E98" s="2935">
        <v>1273.9000000000001</v>
      </c>
      <c r="F98" s="2936"/>
      <c r="G98" s="2725">
        <v>35663</v>
      </c>
      <c r="H98" s="2726"/>
      <c r="I98" s="2725">
        <v>11531</v>
      </c>
      <c r="J98" s="2726"/>
      <c r="K98" s="759">
        <v>10637</v>
      </c>
      <c r="L98" s="91">
        <v>92.246986384528668</v>
      </c>
      <c r="M98" s="561"/>
    </row>
    <row r="99" spans="1:13" s="343" customFormat="1">
      <c r="A99" s="561"/>
      <c r="B99" s="561"/>
      <c r="C99" s="1410" t="s">
        <v>1069</v>
      </c>
      <c r="D99" s="2934"/>
      <c r="E99" s="2935">
        <v>134</v>
      </c>
      <c r="F99" s="2936"/>
      <c r="G99" s="2725">
        <v>3486</v>
      </c>
      <c r="H99" s="2726"/>
      <c r="I99" s="2725">
        <v>1173</v>
      </c>
      <c r="J99" s="2726"/>
      <c r="K99" s="759">
        <v>643</v>
      </c>
      <c r="L99" s="91">
        <v>54.816709292412611</v>
      </c>
      <c r="M99" s="561"/>
    </row>
    <row r="100" spans="1:13" s="343" customFormat="1">
      <c r="A100" s="561"/>
      <c r="B100" s="561"/>
      <c r="C100" s="1511"/>
      <c r="D100" s="2532"/>
      <c r="E100" s="92"/>
      <c r="F100" s="718"/>
      <c r="G100" s="775"/>
      <c r="H100" s="718"/>
      <c r="I100" s="775"/>
      <c r="J100" s="718"/>
      <c r="K100" s="759"/>
      <c r="L100" s="91"/>
      <c r="M100" s="561"/>
    </row>
    <row r="101" spans="1:13" s="343" customFormat="1">
      <c r="A101" s="561"/>
      <c r="B101" s="561"/>
      <c r="C101" s="2846" t="s">
        <v>2277</v>
      </c>
      <c r="D101" s="2532"/>
      <c r="E101" s="2935">
        <v>1485.2</v>
      </c>
      <c r="F101" s="2936"/>
      <c r="G101" s="2725">
        <v>39172</v>
      </c>
      <c r="H101" s="2726"/>
      <c r="I101" s="2725">
        <v>12720</v>
      </c>
      <c r="J101" s="2726"/>
      <c r="K101" s="759">
        <v>11427</v>
      </c>
      <c r="L101" s="91">
        <v>89.834905660377359</v>
      </c>
      <c r="M101" s="561"/>
    </row>
    <row r="102" spans="1:13" s="343" customFormat="1">
      <c r="A102" s="561"/>
      <c r="B102" s="561"/>
      <c r="C102" s="1410" t="s">
        <v>771</v>
      </c>
      <c r="D102" s="2934"/>
      <c r="E102" s="2935">
        <v>1351.2</v>
      </c>
      <c r="F102" s="2936"/>
      <c r="G102" s="2725">
        <v>35781</v>
      </c>
      <c r="H102" s="2726"/>
      <c r="I102" s="2725">
        <v>11555</v>
      </c>
      <c r="J102" s="2726"/>
      <c r="K102" s="759">
        <v>10789</v>
      </c>
      <c r="L102" s="91">
        <v>93.370835136304635</v>
      </c>
      <c r="M102" s="561"/>
    </row>
    <row r="103" spans="1:13" s="343" customFormat="1">
      <c r="A103" s="561"/>
      <c r="B103" s="561"/>
      <c r="C103" s="1410" t="s">
        <v>1069</v>
      </c>
      <c r="D103" s="2934"/>
      <c r="E103" s="2935">
        <v>134</v>
      </c>
      <c r="F103" s="2936"/>
      <c r="G103" s="2725">
        <v>3391</v>
      </c>
      <c r="H103" s="2726"/>
      <c r="I103" s="2725">
        <v>1165</v>
      </c>
      <c r="J103" s="2726"/>
      <c r="K103" s="759">
        <v>638</v>
      </c>
      <c r="L103" s="91">
        <v>54.763948497854074</v>
      </c>
      <c r="M103" s="561"/>
    </row>
    <row r="104" spans="1:13" s="343" customFormat="1">
      <c r="A104" s="561"/>
      <c r="B104" s="561"/>
      <c r="C104" s="1511"/>
      <c r="D104" s="2532"/>
      <c r="E104" s="92"/>
      <c r="F104" s="718"/>
      <c r="G104" s="775"/>
      <c r="H104" s="718"/>
      <c r="I104" s="775"/>
      <c r="J104" s="718"/>
      <c r="K104" s="759"/>
      <c r="L104" s="91"/>
      <c r="M104" s="561"/>
    </row>
    <row r="105" spans="1:13" s="343" customFormat="1">
      <c r="A105" s="561"/>
      <c r="B105" s="561"/>
      <c r="C105" s="2846" t="s">
        <v>2278</v>
      </c>
      <c r="D105" s="2532"/>
      <c r="E105" s="2935">
        <v>1503.8</v>
      </c>
      <c r="F105" s="2936"/>
      <c r="G105" s="2725">
        <v>39543</v>
      </c>
      <c r="H105" s="2726"/>
      <c r="I105" s="2725">
        <v>12829</v>
      </c>
      <c r="J105" s="2726"/>
      <c r="K105" s="759">
        <v>11613</v>
      </c>
      <c r="L105" s="91">
        <v>90.521474783693193</v>
      </c>
      <c r="M105" s="561"/>
    </row>
    <row r="106" spans="1:13" s="343" customFormat="1">
      <c r="A106" s="561"/>
      <c r="B106" s="561"/>
      <c r="C106" s="1410" t="s">
        <v>771</v>
      </c>
      <c r="D106" s="2934"/>
      <c r="E106" s="2935">
        <v>1369.8</v>
      </c>
      <c r="F106" s="2936"/>
      <c r="G106" s="2725">
        <v>36188</v>
      </c>
      <c r="H106" s="2726"/>
      <c r="I106" s="2725">
        <v>11677</v>
      </c>
      <c r="J106" s="2726"/>
      <c r="K106" s="759">
        <v>10983</v>
      </c>
      <c r="L106" s="91">
        <v>94.056692643658479</v>
      </c>
      <c r="M106" s="561"/>
    </row>
    <row r="107" spans="1:13" s="343" customFormat="1">
      <c r="A107" s="561"/>
      <c r="B107" s="561"/>
      <c r="C107" s="1410" t="s">
        <v>1069</v>
      </c>
      <c r="D107" s="2934"/>
      <c r="E107" s="2935">
        <v>134</v>
      </c>
      <c r="F107" s="2936"/>
      <c r="G107" s="2725">
        <v>3355</v>
      </c>
      <c r="H107" s="2726"/>
      <c r="I107" s="2725">
        <v>1152</v>
      </c>
      <c r="J107" s="2726"/>
      <c r="K107" s="759">
        <v>630</v>
      </c>
      <c r="L107" s="91">
        <v>54.6875</v>
      </c>
      <c r="M107" s="561"/>
    </row>
    <row r="108" spans="1:13" s="343" customFormat="1">
      <c r="A108" s="561"/>
      <c r="B108" s="561"/>
      <c r="C108" s="1511"/>
      <c r="D108" s="2532"/>
      <c r="E108" s="92"/>
      <c r="F108" s="718"/>
      <c r="G108" s="775"/>
      <c r="H108" s="776"/>
      <c r="I108" s="775"/>
      <c r="J108" s="718"/>
      <c r="K108" s="759"/>
      <c r="L108" s="91"/>
      <c r="M108" s="561"/>
    </row>
    <row r="109" spans="1:13" s="343" customFormat="1">
      <c r="A109" s="561"/>
      <c r="B109" s="561"/>
      <c r="C109" s="2846" t="s">
        <v>2279</v>
      </c>
      <c r="D109" s="2532"/>
      <c r="E109" s="2935">
        <v>1520.2</v>
      </c>
      <c r="F109" s="2936"/>
      <c r="G109" s="2725">
        <v>39758</v>
      </c>
      <c r="H109" s="2726"/>
      <c r="I109" s="2725">
        <v>12940</v>
      </c>
      <c r="J109" s="2726"/>
      <c r="K109" s="759">
        <v>11784</v>
      </c>
      <c r="L109" s="91">
        <v>91.066460587326119</v>
      </c>
      <c r="M109" s="561"/>
    </row>
    <row r="110" spans="1:13" s="343" customFormat="1">
      <c r="A110" s="561"/>
      <c r="B110" s="561"/>
      <c r="C110" s="1410" t="s">
        <v>771</v>
      </c>
      <c r="D110" s="2934"/>
      <c r="E110" s="2935">
        <v>1386.2</v>
      </c>
      <c r="F110" s="2936"/>
      <c r="G110" s="2725">
        <v>36465</v>
      </c>
      <c r="H110" s="2726"/>
      <c r="I110" s="2725">
        <v>11790</v>
      </c>
      <c r="J110" s="2726"/>
      <c r="K110" s="759">
        <v>11151</v>
      </c>
      <c r="L110" s="91">
        <v>94.580152671755727</v>
      </c>
      <c r="M110" s="561"/>
    </row>
    <row r="111" spans="1:13" s="343" customFormat="1" ht="14.25" thickBot="1">
      <c r="A111" s="561"/>
      <c r="B111" s="561"/>
      <c r="C111" s="1404" t="s">
        <v>1069</v>
      </c>
      <c r="D111" s="2941"/>
      <c r="E111" s="2942">
        <v>134</v>
      </c>
      <c r="F111" s="2943"/>
      <c r="G111" s="2851">
        <v>3293</v>
      </c>
      <c r="H111" s="2944"/>
      <c r="I111" s="2851">
        <v>1150</v>
      </c>
      <c r="J111" s="2944"/>
      <c r="K111" s="53">
        <v>633</v>
      </c>
      <c r="L111" s="93">
        <v>55.043478260869563</v>
      </c>
      <c r="M111" s="561"/>
    </row>
    <row r="112" spans="1:13" s="343" customFormat="1">
      <c r="A112" s="561"/>
      <c r="B112" s="561"/>
      <c r="C112" s="561"/>
      <c r="D112" s="561"/>
      <c r="E112" s="561"/>
      <c r="F112" s="561"/>
      <c r="G112" s="561"/>
      <c r="H112" s="561"/>
      <c r="I112" s="561"/>
      <c r="J112" s="561"/>
      <c r="K112" s="561"/>
      <c r="L112" s="679" t="s">
        <v>1070</v>
      </c>
      <c r="M112" s="561"/>
    </row>
    <row r="223" spans="1:13" s="1313" customFormat="1">
      <c r="A223" s="41"/>
      <c r="B223" s="41"/>
      <c r="C223" s="41"/>
      <c r="D223" s="41"/>
      <c r="E223" s="41"/>
      <c r="F223" s="41"/>
      <c r="G223" s="41"/>
      <c r="H223" s="41"/>
      <c r="I223" s="41"/>
      <c r="J223" s="41"/>
      <c r="K223" s="41"/>
      <c r="L223" s="41"/>
      <c r="M223" s="41"/>
    </row>
  </sheetData>
  <mergeCells count="124">
    <mergeCell ref="C111:D111"/>
    <mergeCell ref="E111:F111"/>
    <mergeCell ref="G111:H111"/>
    <mergeCell ref="I111:J111"/>
    <mergeCell ref="C109:D109"/>
    <mergeCell ref="E109:F109"/>
    <mergeCell ref="G109:H109"/>
    <mergeCell ref="I109:J109"/>
    <mergeCell ref="C110:D110"/>
    <mergeCell ref="E110:F110"/>
    <mergeCell ref="G110:H110"/>
    <mergeCell ref="I110:J110"/>
    <mergeCell ref="C107:D107"/>
    <mergeCell ref="E107:F107"/>
    <mergeCell ref="G107:H107"/>
    <mergeCell ref="I107:J107"/>
    <mergeCell ref="C108:D108"/>
    <mergeCell ref="C105:D105"/>
    <mergeCell ref="E105:F105"/>
    <mergeCell ref="G105:H105"/>
    <mergeCell ref="I105:J105"/>
    <mergeCell ref="C106:D106"/>
    <mergeCell ref="E106:F106"/>
    <mergeCell ref="G106:H106"/>
    <mergeCell ref="I106:J106"/>
    <mergeCell ref="C103:D103"/>
    <mergeCell ref="E103:F103"/>
    <mergeCell ref="G103:H103"/>
    <mergeCell ref="I103:J103"/>
    <mergeCell ref="C104:D104"/>
    <mergeCell ref="C101:D101"/>
    <mergeCell ref="E101:F101"/>
    <mergeCell ref="G101:H101"/>
    <mergeCell ref="I101:J101"/>
    <mergeCell ref="C102:D102"/>
    <mergeCell ref="E102:F102"/>
    <mergeCell ref="G102:H102"/>
    <mergeCell ref="I102:J102"/>
    <mergeCell ref="C99:D99"/>
    <mergeCell ref="E99:F99"/>
    <mergeCell ref="G99:H99"/>
    <mergeCell ref="I99:J99"/>
    <mergeCell ref="C100:D100"/>
    <mergeCell ref="C97:D97"/>
    <mergeCell ref="E97:F97"/>
    <mergeCell ref="G97:H97"/>
    <mergeCell ref="I97:J97"/>
    <mergeCell ref="C98:D98"/>
    <mergeCell ref="E98:F98"/>
    <mergeCell ref="G98:H98"/>
    <mergeCell ref="I98:J98"/>
    <mergeCell ref="C95:D95"/>
    <mergeCell ref="E95:F95"/>
    <mergeCell ref="G95:H95"/>
    <mergeCell ref="I95:J95"/>
    <mergeCell ref="C96:D96"/>
    <mergeCell ref="C93:D93"/>
    <mergeCell ref="E93:F93"/>
    <mergeCell ref="G93:H93"/>
    <mergeCell ref="I93:J93"/>
    <mergeCell ref="C94:D94"/>
    <mergeCell ref="E94:F94"/>
    <mergeCell ref="G94:H94"/>
    <mergeCell ref="I94:J94"/>
    <mergeCell ref="A86:C86"/>
    <mergeCell ref="C91:D92"/>
    <mergeCell ref="E91:F92"/>
    <mergeCell ref="G91:H92"/>
    <mergeCell ref="I91:J92"/>
    <mergeCell ref="K91:L91"/>
    <mergeCell ref="B83:C83"/>
    <mergeCell ref="B81:C81"/>
    <mergeCell ref="A82:C82"/>
    <mergeCell ref="A84:C84"/>
    <mergeCell ref="B79:C79"/>
    <mergeCell ref="A80:C80"/>
    <mergeCell ref="A78:C78"/>
    <mergeCell ref="A72:D72"/>
    <mergeCell ref="A74:C77"/>
    <mergeCell ref="D74:D76"/>
    <mergeCell ref="E74:E76"/>
    <mergeCell ref="F74:F76"/>
    <mergeCell ref="G76:G77"/>
    <mergeCell ref="H76:H77"/>
    <mergeCell ref="I76:I77"/>
    <mergeCell ref="J76:J77"/>
    <mergeCell ref="L74:L76"/>
    <mergeCell ref="C62:D62"/>
    <mergeCell ref="K62:L62"/>
    <mergeCell ref="C63:D63"/>
    <mergeCell ref="K63:L63"/>
    <mergeCell ref="C59:D59"/>
    <mergeCell ref="K59:L59"/>
    <mergeCell ref="C60:D60"/>
    <mergeCell ref="K60:L60"/>
    <mergeCell ref="C61:D61"/>
    <mergeCell ref="K61:L61"/>
    <mergeCell ref="K76:K77"/>
    <mergeCell ref="G74:K75"/>
    <mergeCell ref="C56:D58"/>
    <mergeCell ref="K56:L58"/>
    <mergeCell ref="E57:E58"/>
    <mergeCell ref="F57:F58"/>
    <mergeCell ref="G57:G58"/>
    <mergeCell ref="H57:H58"/>
    <mergeCell ref="I57:I58"/>
    <mergeCell ref="J57:J58"/>
    <mergeCell ref="E56:J56"/>
    <mergeCell ref="K42:K43"/>
    <mergeCell ref="C44:D44"/>
    <mergeCell ref="C45:D45"/>
    <mergeCell ref="C46:D46"/>
    <mergeCell ref="A29:M29"/>
    <mergeCell ref="C47:D47"/>
    <mergeCell ref="C48:D48"/>
    <mergeCell ref="A36:E36"/>
    <mergeCell ref="C38:D38"/>
    <mergeCell ref="C41:D43"/>
    <mergeCell ref="E41:E43"/>
    <mergeCell ref="F42:F43"/>
    <mergeCell ref="G42:G43"/>
    <mergeCell ref="H42:I42"/>
    <mergeCell ref="J42:J43"/>
    <mergeCell ref="F41:K41"/>
  </mergeCells>
  <phoneticPr fontId="2"/>
  <pageMargins left="0.70866141732283472" right="0.70866141732283472" top="0.74803149606299213" bottom="0.74803149606299213" header="0.31496062992125984" footer="0.31496062992125984"/>
  <pageSetup paperSize="9" scale="84" firstPageNumber="47" fitToWidth="0" fitToHeight="0" orientation="portrait" useFirstPageNumber="1" r:id="rId1"/>
  <headerFooter differentOddEven="1" differentFirst="1" alignWithMargins="0">
    <oddHeader xml:space="preserve">&amp;R&amp;"ＭＳ 明朝,標準"&amp;10電気・水道
</oddHeader>
    <oddFooter>&amp;C&amp;"ＭＳ 明朝,標準"&amp;P</oddFooter>
    <evenHeader>&amp;L&amp;"ＭＳ 明朝,標準"&amp;10電気・水道</evenHeader>
    <evenFooter>&amp;C&amp;"ＭＳ 明朝,標準"&amp;P</evenFooter>
    <firstHeader>&amp;R&amp;"ＭＳ 明朝,標準"&amp;10電気・水道</firstHeader>
  </headerFooter>
  <rowBreaks count="2" manualBreakCount="2">
    <brk id="35" max="12" man="1"/>
    <brk id="7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FD258"/>
  <sheetViews>
    <sheetView view="pageBreakPreview" zoomScaleNormal="100" zoomScaleSheetLayoutView="100" workbookViewId="0">
      <selection activeCell="B263" sqref="B263:O263"/>
    </sheetView>
  </sheetViews>
  <sheetFormatPr defaultRowHeight="13.5"/>
  <cols>
    <col min="1" max="50" width="2.125" style="561" customWidth="1"/>
    <col min="51" max="54" width="2.125" style="13" customWidth="1"/>
    <col min="55" max="16384" width="9" style="13"/>
  </cols>
  <sheetData>
    <row r="1" spans="1:50">
      <c r="A1" s="907"/>
      <c r="B1" s="907"/>
      <c r="C1" s="907"/>
      <c r="D1" s="907"/>
      <c r="E1" s="907"/>
      <c r="F1" s="907"/>
      <c r="G1" s="907"/>
      <c r="H1" s="907"/>
      <c r="I1" s="907"/>
      <c r="J1" s="907"/>
      <c r="K1" s="907"/>
      <c r="L1" s="907"/>
      <c r="M1" s="907"/>
      <c r="N1" s="907"/>
      <c r="O1" s="907"/>
      <c r="P1" s="907"/>
      <c r="Q1" s="907"/>
      <c r="R1" s="907"/>
      <c r="S1" s="907"/>
      <c r="T1" s="907"/>
      <c r="U1" s="907"/>
      <c r="V1" s="907"/>
    </row>
    <row r="2" spans="1:50">
      <c r="A2" s="907"/>
      <c r="B2" s="907"/>
      <c r="C2" s="907"/>
      <c r="D2" s="907"/>
      <c r="E2" s="907"/>
      <c r="F2" s="907"/>
      <c r="G2" s="907"/>
      <c r="H2" s="907"/>
      <c r="I2" s="907"/>
      <c r="J2" s="907"/>
      <c r="K2" s="907"/>
      <c r="L2" s="907"/>
      <c r="M2" s="907"/>
      <c r="N2" s="907"/>
      <c r="O2" s="907"/>
      <c r="P2" s="907"/>
      <c r="Q2" s="907"/>
      <c r="R2" s="907"/>
      <c r="S2" s="907"/>
      <c r="T2" s="907"/>
      <c r="U2" s="907"/>
      <c r="V2" s="907"/>
    </row>
    <row r="3" spans="1:50">
      <c r="A3" s="907"/>
      <c r="B3" s="907"/>
      <c r="C3" s="907"/>
      <c r="D3" s="907"/>
      <c r="E3" s="907"/>
      <c r="F3" s="907"/>
      <c r="G3" s="907"/>
      <c r="H3" s="907"/>
      <c r="I3" s="907"/>
      <c r="J3" s="907"/>
      <c r="K3" s="907"/>
      <c r="L3" s="907"/>
      <c r="M3" s="907"/>
      <c r="N3" s="907"/>
      <c r="O3" s="907"/>
      <c r="P3" s="907"/>
      <c r="Q3" s="907"/>
      <c r="R3" s="907"/>
      <c r="S3" s="907"/>
      <c r="T3" s="907"/>
      <c r="U3" s="907"/>
      <c r="V3" s="907"/>
    </row>
    <row r="4" spans="1:50">
      <c r="A4" s="907"/>
      <c r="B4" s="907"/>
      <c r="C4" s="907"/>
      <c r="D4" s="907"/>
      <c r="E4" s="907"/>
      <c r="F4" s="907"/>
      <c r="G4" s="907"/>
      <c r="H4" s="907"/>
      <c r="I4" s="907"/>
      <c r="J4" s="907"/>
      <c r="K4" s="907"/>
      <c r="L4" s="907"/>
      <c r="M4" s="907"/>
      <c r="N4" s="907"/>
      <c r="O4" s="907"/>
      <c r="P4" s="907"/>
      <c r="Q4" s="907"/>
      <c r="R4" s="907"/>
      <c r="S4" s="907"/>
      <c r="T4" s="907"/>
      <c r="U4" s="907"/>
      <c r="V4" s="907"/>
    </row>
    <row r="5" spans="1:50">
      <c r="A5" s="907"/>
      <c r="B5" s="907"/>
      <c r="C5" s="907"/>
      <c r="D5" s="907"/>
      <c r="E5" s="907"/>
      <c r="F5" s="907"/>
      <c r="G5" s="907"/>
      <c r="H5" s="907"/>
      <c r="I5" s="907"/>
      <c r="J5" s="907"/>
      <c r="K5" s="907"/>
      <c r="L5" s="907"/>
      <c r="M5" s="907"/>
      <c r="N5" s="907"/>
      <c r="O5" s="907"/>
      <c r="P5" s="907"/>
      <c r="Q5" s="907"/>
      <c r="R5" s="907"/>
      <c r="S5" s="907"/>
      <c r="T5" s="907"/>
      <c r="U5" s="907"/>
      <c r="V5" s="907"/>
    </row>
    <row r="6" spans="1:50">
      <c r="A6" s="907"/>
      <c r="B6" s="907"/>
      <c r="C6" s="907"/>
      <c r="D6" s="907"/>
      <c r="E6" s="907"/>
      <c r="F6" s="907"/>
      <c r="G6" s="907"/>
      <c r="H6" s="907"/>
      <c r="I6" s="907"/>
      <c r="J6" s="907"/>
      <c r="K6" s="907"/>
      <c r="L6" s="907"/>
      <c r="M6" s="907"/>
      <c r="N6" s="907"/>
      <c r="O6" s="907"/>
      <c r="P6" s="907"/>
      <c r="Q6" s="907"/>
      <c r="R6" s="907"/>
      <c r="S6" s="907"/>
      <c r="T6" s="907"/>
      <c r="U6" s="907"/>
      <c r="V6" s="907"/>
    </row>
    <row r="7" spans="1:50">
      <c r="A7" s="907"/>
      <c r="B7" s="907"/>
      <c r="C7" s="907"/>
      <c r="D7" s="907"/>
      <c r="E7" s="907"/>
      <c r="F7" s="907"/>
      <c r="G7" s="907"/>
      <c r="H7" s="907"/>
      <c r="I7" s="907"/>
      <c r="J7" s="907"/>
      <c r="K7" s="907"/>
      <c r="L7" s="907"/>
      <c r="M7" s="907"/>
      <c r="N7" s="907"/>
      <c r="O7" s="907"/>
      <c r="P7" s="907"/>
      <c r="Q7" s="907"/>
      <c r="R7" s="907"/>
      <c r="S7" s="907"/>
      <c r="T7" s="907"/>
      <c r="U7" s="907"/>
      <c r="V7" s="907"/>
    </row>
    <row r="8" spans="1:50">
      <c r="A8" s="907"/>
      <c r="B8" s="907"/>
      <c r="C8" s="907"/>
      <c r="D8" s="907"/>
      <c r="E8" s="907"/>
      <c r="F8" s="907"/>
      <c r="G8" s="907"/>
      <c r="H8" s="907"/>
      <c r="I8" s="907"/>
      <c r="J8" s="907"/>
      <c r="K8" s="907"/>
      <c r="L8" s="907"/>
      <c r="M8" s="907"/>
      <c r="N8" s="907"/>
      <c r="O8" s="907"/>
      <c r="P8" s="907"/>
      <c r="Q8" s="907"/>
      <c r="R8" s="907"/>
      <c r="S8" s="907"/>
      <c r="T8" s="907"/>
      <c r="U8" s="907"/>
      <c r="V8" s="907"/>
    </row>
    <row r="9" spans="1:50">
      <c r="A9" s="907"/>
      <c r="B9" s="907"/>
      <c r="C9" s="907"/>
      <c r="D9" s="907"/>
      <c r="E9" s="907"/>
      <c r="F9" s="907"/>
      <c r="G9" s="907"/>
      <c r="H9" s="907"/>
      <c r="I9" s="907"/>
      <c r="J9" s="907"/>
      <c r="K9" s="907"/>
      <c r="L9" s="907"/>
      <c r="M9" s="907"/>
      <c r="N9" s="907"/>
      <c r="O9" s="907"/>
      <c r="P9" s="907"/>
      <c r="Q9" s="907"/>
      <c r="R9" s="907"/>
      <c r="S9" s="907"/>
      <c r="T9" s="907"/>
      <c r="U9" s="907"/>
      <c r="V9" s="907"/>
    </row>
    <row r="10" spans="1:50">
      <c r="A10" s="907"/>
      <c r="B10" s="907"/>
      <c r="C10" s="907"/>
      <c r="D10" s="907"/>
      <c r="E10" s="907"/>
      <c r="F10" s="907"/>
      <c r="G10" s="907"/>
      <c r="H10" s="907"/>
      <c r="I10" s="907"/>
      <c r="J10" s="907"/>
      <c r="K10" s="907"/>
      <c r="L10" s="907"/>
      <c r="M10" s="907"/>
      <c r="N10" s="907"/>
      <c r="O10" s="907"/>
      <c r="P10" s="907"/>
      <c r="Q10" s="907"/>
      <c r="R10" s="907"/>
      <c r="S10" s="907"/>
      <c r="T10" s="907"/>
      <c r="U10" s="907"/>
      <c r="V10" s="907"/>
    </row>
    <row r="11" spans="1:50" ht="13.5" customHeight="1">
      <c r="A11" s="537"/>
      <c r="B11" s="537"/>
      <c r="C11" s="537"/>
      <c r="D11" s="537"/>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row>
    <row r="12" spans="1:50">
      <c r="A12" s="907"/>
      <c r="B12" s="907"/>
      <c r="C12" s="907"/>
      <c r="D12" s="907"/>
      <c r="E12" s="907"/>
      <c r="F12" s="907"/>
      <c r="G12" s="907"/>
      <c r="H12" s="907"/>
      <c r="I12" s="907"/>
      <c r="J12" s="907"/>
      <c r="K12" s="907"/>
      <c r="L12" s="907"/>
      <c r="M12" s="907"/>
      <c r="N12" s="907"/>
      <c r="O12" s="907"/>
      <c r="P12" s="907"/>
      <c r="Q12" s="907"/>
      <c r="R12" s="907"/>
      <c r="S12" s="907"/>
      <c r="T12" s="907"/>
      <c r="U12" s="907"/>
      <c r="V12" s="907"/>
    </row>
    <row r="13" spans="1:50">
      <c r="A13" s="907"/>
      <c r="B13" s="907"/>
      <c r="C13" s="907"/>
      <c r="D13" s="907"/>
      <c r="E13" s="907"/>
      <c r="F13" s="907"/>
      <c r="G13" s="907"/>
      <c r="H13" s="907"/>
      <c r="I13" s="907"/>
      <c r="J13" s="907"/>
      <c r="K13" s="907"/>
      <c r="L13" s="907"/>
      <c r="M13" s="907"/>
      <c r="N13" s="907"/>
      <c r="O13" s="907"/>
      <c r="P13" s="907"/>
      <c r="Q13" s="907"/>
      <c r="R13" s="907"/>
      <c r="S13" s="907"/>
      <c r="T13" s="907"/>
      <c r="U13" s="907"/>
      <c r="V13" s="907"/>
      <c r="W13" s="907"/>
      <c r="X13" s="907"/>
      <c r="Y13" s="907"/>
    </row>
    <row r="14" spans="1:50">
      <c r="A14" s="907"/>
      <c r="B14" s="907"/>
      <c r="C14" s="907"/>
      <c r="D14" s="907"/>
      <c r="E14" s="907"/>
      <c r="F14" s="907"/>
      <c r="G14" s="907"/>
      <c r="H14" s="907"/>
      <c r="I14" s="907"/>
      <c r="J14" s="907"/>
      <c r="K14" s="907"/>
      <c r="L14" s="907"/>
      <c r="M14" s="907"/>
      <c r="N14" s="907"/>
      <c r="O14" s="907"/>
      <c r="P14" s="907"/>
      <c r="Q14" s="907"/>
      <c r="R14" s="907"/>
      <c r="S14" s="907"/>
      <c r="T14" s="907"/>
      <c r="U14" s="907"/>
      <c r="V14" s="907"/>
      <c r="W14" s="907"/>
      <c r="X14" s="907"/>
      <c r="Y14" s="907"/>
    </row>
    <row r="15" spans="1:50">
      <c r="A15" s="907"/>
      <c r="B15" s="907"/>
      <c r="C15" s="907"/>
      <c r="D15" s="907"/>
      <c r="E15" s="907"/>
      <c r="F15" s="907"/>
      <c r="G15" s="907"/>
      <c r="H15" s="907"/>
      <c r="I15" s="907"/>
      <c r="J15" s="907"/>
      <c r="K15" s="907"/>
      <c r="L15" s="907"/>
      <c r="M15" s="907"/>
      <c r="N15" s="907"/>
      <c r="O15" s="907"/>
      <c r="P15" s="907"/>
      <c r="Q15" s="907"/>
      <c r="R15" s="907"/>
      <c r="S15" s="907"/>
      <c r="T15" s="907"/>
      <c r="U15" s="907"/>
      <c r="V15" s="907"/>
      <c r="W15" s="907"/>
      <c r="X15" s="907"/>
      <c r="Y15" s="907"/>
    </row>
    <row r="16" spans="1:50">
      <c r="A16" s="907"/>
      <c r="B16" s="907"/>
      <c r="C16" s="907"/>
      <c r="D16" s="907"/>
      <c r="E16" s="907"/>
      <c r="F16" s="907"/>
      <c r="G16" s="907"/>
      <c r="H16" s="907"/>
      <c r="I16" s="907"/>
      <c r="J16" s="907"/>
      <c r="K16" s="907"/>
      <c r="L16" s="907"/>
      <c r="M16" s="907"/>
      <c r="N16" s="907"/>
      <c r="O16" s="907"/>
      <c r="P16" s="907"/>
      <c r="Q16" s="907"/>
      <c r="R16" s="907"/>
      <c r="S16" s="907"/>
      <c r="T16" s="907"/>
      <c r="U16" s="907"/>
      <c r="V16" s="907"/>
      <c r="W16" s="907"/>
      <c r="X16" s="907"/>
      <c r="Y16" s="907"/>
    </row>
    <row r="17" spans="1:50">
      <c r="A17" s="907"/>
      <c r="B17" s="907"/>
      <c r="C17" s="907"/>
      <c r="D17" s="907"/>
      <c r="E17" s="907"/>
      <c r="F17" s="907"/>
      <c r="G17" s="907"/>
      <c r="H17" s="907"/>
      <c r="I17" s="907"/>
      <c r="J17" s="907"/>
      <c r="K17" s="907"/>
      <c r="L17" s="907"/>
      <c r="M17" s="907"/>
      <c r="N17" s="907"/>
      <c r="O17" s="907"/>
      <c r="P17" s="907"/>
      <c r="Q17" s="907"/>
      <c r="R17" s="907"/>
      <c r="S17" s="907"/>
      <c r="T17" s="907"/>
      <c r="U17" s="907"/>
      <c r="V17" s="907"/>
      <c r="W17" s="907"/>
      <c r="X17" s="907"/>
      <c r="Y17" s="907"/>
    </row>
    <row r="18" spans="1:50">
      <c r="A18" s="907"/>
      <c r="B18" s="907"/>
      <c r="C18" s="907"/>
      <c r="D18" s="907"/>
      <c r="E18" s="907"/>
      <c r="F18" s="907"/>
      <c r="G18" s="907"/>
      <c r="H18" s="907"/>
      <c r="I18" s="907"/>
      <c r="J18" s="907"/>
      <c r="K18" s="907"/>
      <c r="L18" s="907"/>
      <c r="M18" s="907"/>
      <c r="N18" s="907"/>
      <c r="O18" s="907"/>
      <c r="P18" s="907"/>
      <c r="Q18" s="907"/>
      <c r="R18" s="907"/>
      <c r="S18" s="907"/>
      <c r="T18" s="907"/>
      <c r="U18" s="907"/>
      <c r="V18" s="907"/>
      <c r="W18" s="907"/>
      <c r="X18" s="907"/>
      <c r="Y18" s="907"/>
    </row>
    <row r="19" spans="1:50">
      <c r="A19" s="907"/>
      <c r="B19" s="907"/>
      <c r="C19" s="907"/>
      <c r="D19" s="907"/>
      <c r="E19" s="907"/>
      <c r="F19" s="907"/>
      <c r="G19" s="907"/>
      <c r="H19" s="907"/>
      <c r="I19" s="907"/>
      <c r="J19" s="907"/>
      <c r="K19" s="907"/>
      <c r="L19" s="907"/>
      <c r="M19" s="907"/>
      <c r="N19" s="907"/>
      <c r="O19" s="907"/>
      <c r="P19" s="907"/>
      <c r="Q19" s="907"/>
      <c r="R19" s="907"/>
      <c r="S19" s="907"/>
      <c r="T19" s="907"/>
      <c r="U19" s="907"/>
      <c r="V19" s="907"/>
      <c r="W19" s="907"/>
      <c r="X19" s="907"/>
      <c r="Y19" s="907"/>
    </row>
    <row r="20" spans="1:50">
      <c r="A20" s="907"/>
      <c r="B20" s="907"/>
      <c r="C20" s="907"/>
      <c r="D20" s="907"/>
      <c r="E20" s="907"/>
      <c r="F20" s="907"/>
      <c r="G20" s="907"/>
      <c r="H20" s="907"/>
      <c r="I20" s="907"/>
      <c r="J20" s="907"/>
      <c r="K20" s="907"/>
      <c r="L20" s="907"/>
      <c r="M20" s="907"/>
      <c r="N20" s="907"/>
      <c r="O20" s="907"/>
      <c r="P20" s="907"/>
      <c r="Q20" s="907"/>
      <c r="R20" s="907"/>
      <c r="S20" s="907"/>
      <c r="T20" s="907"/>
      <c r="U20" s="907"/>
      <c r="V20" s="907"/>
      <c r="W20" s="907"/>
      <c r="X20" s="907"/>
      <c r="Y20" s="907"/>
    </row>
    <row r="21" spans="1:50">
      <c r="A21" s="907"/>
      <c r="B21" s="907"/>
      <c r="C21" s="907"/>
      <c r="D21" s="907"/>
      <c r="E21" s="907"/>
      <c r="F21" s="907"/>
      <c r="G21" s="907"/>
      <c r="H21" s="907"/>
      <c r="I21" s="907"/>
      <c r="J21" s="907"/>
      <c r="K21" s="907"/>
      <c r="L21" s="907"/>
      <c r="M21" s="907"/>
      <c r="N21" s="907"/>
      <c r="O21" s="907"/>
      <c r="P21" s="907"/>
      <c r="Q21" s="907"/>
      <c r="R21" s="907"/>
      <c r="S21" s="907"/>
      <c r="T21" s="907"/>
      <c r="U21" s="907"/>
      <c r="V21" s="907"/>
      <c r="W21" s="907"/>
      <c r="X21" s="907"/>
      <c r="Y21" s="907"/>
    </row>
    <row r="22" spans="1:50">
      <c r="A22" s="907"/>
      <c r="B22" s="907"/>
      <c r="C22" s="907"/>
      <c r="D22" s="907"/>
      <c r="E22" s="907"/>
      <c r="F22" s="907"/>
      <c r="G22" s="907"/>
      <c r="H22" s="907"/>
      <c r="I22" s="907"/>
      <c r="J22" s="907"/>
      <c r="K22" s="907"/>
      <c r="L22" s="907"/>
      <c r="M22" s="907"/>
      <c r="N22" s="907"/>
      <c r="O22" s="907"/>
      <c r="P22" s="907"/>
      <c r="Q22" s="907"/>
      <c r="R22" s="907"/>
      <c r="S22" s="907"/>
      <c r="T22" s="907"/>
      <c r="U22" s="907"/>
      <c r="V22" s="907"/>
      <c r="W22" s="907"/>
      <c r="X22" s="907"/>
      <c r="Y22" s="907"/>
    </row>
    <row r="23" spans="1:50">
      <c r="A23" s="907"/>
      <c r="B23" s="907"/>
      <c r="C23" s="907"/>
      <c r="D23" s="907"/>
      <c r="E23" s="907"/>
      <c r="F23" s="907"/>
      <c r="G23" s="907"/>
      <c r="H23" s="907"/>
      <c r="I23" s="907"/>
      <c r="J23" s="907"/>
      <c r="K23" s="907"/>
      <c r="L23" s="907"/>
      <c r="M23" s="907"/>
      <c r="N23" s="907"/>
      <c r="O23" s="907"/>
      <c r="P23" s="907"/>
      <c r="Q23" s="907"/>
      <c r="R23" s="907"/>
      <c r="S23" s="907"/>
      <c r="T23" s="907"/>
      <c r="U23" s="907"/>
      <c r="V23" s="907"/>
      <c r="W23" s="907"/>
      <c r="X23" s="907"/>
      <c r="Y23" s="907"/>
    </row>
    <row r="24" spans="1:50">
      <c r="A24" s="907"/>
      <c r="B24" s="907"/>
      <c r="C24" s="907"/>
      <c r="D24" s="907"/>
      <c r="E24" s="907"/>
      <c r="F24" s="907"/>
      <c r="G24" s="907"/>
      <c r="H24" s="907"/>
      <c r="I24" s="907"/>
      <c r="J24" s="907"/>
      <c r="K24" s="907"/>
      <c r="L24" s="907"/>
      <c r="M24" s="907"/>
      <c r="N24" s="907"/>
      <c r="O24" s="907"/>
      <c r="P24" s="907"/>
      <c r="Q24" s="907"/>
      <c r="R24" s="907"/>
      <c r="S24" s="907"/>
      <c r="T24" s="907"/>
      <c r="U24" s="907"/>
      <c r="V24" s="907"/>
      <c r="W24" s="907"/>
      <c r="X24" s="907"/>
      <c r="Y24" s="907"/>
    </row>
    <row r="25" spans="1:50">
      <c r="A25" s="907"/>
      <c r="B25" s="907"/>
      <c r="C25" s="907"/>
      <c r="D25" s="907"/>
      <c r="E25" s="907"/>
      <c r="F25" s="907"/>
      <c r="G25" s="907"/>
      <c r="H25" s="907"/>
      <c r="I25" s="907"/>
      <c r="J25" s="907"/>
      <c r="K25" s="907"/>
      <c r="L25" s="907"/>
      <c r="M25" s="907"/>
      <c r="N25" s="907"/>
      <c r="O25" s="907"/>
      <c r="P25" s="907"/>
      <c r="Q25" s="907"/>
      <c r="R25" s="907"/>
      <c r="S25" s="907"/>
      <c r="T25" s="907"/>
      <c r="U25" s="907"/>
      <c r="V25" s="907"/>
      <c r="W25" s="907"/>
      <c r="X25" s="907"/>
      <c r="Y25" s="907"/>
    </row>
    <row r="26" spans="1:50">
      <c r="A26" s="907"/>
      <c r="B26" s="907"/>
      <c r="C26" s="907"/>
      <c r="D26" s="907"/>
      <c r="E26" s="907"/>
      <c r="F26" s="907"/>
      <c r="G26" s="907"/>
      <c r="H26" s="907"/>
      <c r="I26" s="907"/>
      <c r="J26" s="907"/>
      <c r="K26" s="907"/>
      <c r="L26" s="907"/>
      <c r="M26" s="907"/>
      <c r="N26" s="907"/>
      <c r="O26" s="907"/>
      <c r="P26" s="907"/>
      <c r="Q26" s="907"/>
      <c r="R26" s="907"/>
      <c r="S26" s="907"/>
      <c r="T26" s="907"/>
      <c r="U26" s="907"/>
      <c r="V26" s="907"/>
      <c r="W26" s="907"/>
      <c r="X26" s="907"/>
      <c r="Y26" s="907"/>
    </row>
    <row r="27" spans="1:50">
      <c r="A27" s="907"/>
      <c r="B27" s="907"/>
      <c r="C27" s="907"/>
      <c r="D27" s="907"/>
      <c r="E27" s="907"/>
      <c r="F27" s="907"/>
      <c r="G27" s="907"/>
      <c r="H27" s="907"/>
      <c r="I27" s="907"/>
      <c r="J27" s="907"/>
      <c r="K27" s="907"/>
      <c r="L27" s="907"/>
      <c r="M27" s="907"/>
      <c r="N27" s="907"/>
      <c r="O27" s="907"/>
      <c r="P27" s="907"/>
      <c r="Q27" s="907"/>
      <c r="R27" s="907"/>
      <c r="S27" s="907"/>
      <c r="T27" s="907"/>
      <c r="U27" s="907"/>
      <c r="V27" s="907"/>
      <c r="W27" s="907"/>
      <c r="X27" s="907"/>
      <c r="Y27" s="907"/>
    </row>
    <row r="28" spans="1:50" ht="33.75" customHeight="1">
      <c r="A28" s="2959" t="s">
        <v>1071</v>
      </c>
      <c r="B28" s="2959"/>
      <c r="C28" s="2959"/>
      <c r="D28" s="2959"/>
      <c r="E28" s="2959"/>
      <c r="F28" s="2959"/>
      <c r="G28" s="2959"/>
      <c r="H28" s="2959"/>
      <c r="I28" s="2959"/>
      <c r="J28" s="2959"/>
      <c r="K28" s="2959"/>
      <c r="L28" s="2959"/>
      <c r="M28" s="2959"/>
      <c r="N28" s="2959"/>
      <c r="O28" s="2959"/>
      <c r="P28" s="2959"/>
      <c r="Q28" s="2959"/>
      <c r="R28" s="2959"/>
      <c r="S28" s="2959"/>
      <c r="T28" s="2959"/>
      <c r="U28" s="2959"/>
      <c r="V28" s="2959"/>
      <c r="W28" s="2959"/>
      <c r="X28" s="2959"/>
      <c r="Y28" s="2959"/>
      <c r="Z28" s="2959"/>
      <c r="AA28" s="2959"/>
      <c r="AB28" s="2959"/>
      <c r="AC28" s="2959"/>
      <c r="AD28" s="2959"/>
      <c r="AE28" s="2959"/>
      <c r="AF28" s="2959"/>
      <c r="AG28" s="2959"/>
      <c r="AH28" s="2959"/>
      <c r="AI28" s="2959"/>
      <c r="AJ28" s="2959"/>
      <c r="AK28" s="2959"/>
      <c r="AL28" s="2959"/>
      <c r="AM28" s="2959"/>
      <c r="AN28" s="2959"/>
      <c r="AO28" s="2959"/>
      <c r="AP28" s="2959"/>
      <c r="AQ28" s="2959"/>
      <c r="AR28" s="2959"/>
      <c r="AS28" s="2959"/>
      <c r="AT28" s="2959"/>
      <c r="AU28" s="2959"/>
      <c r="AV28" s="2959"/>
      <c r="AW28" s="2959"/>
      <c r="AX28" s="2959"/>
    </row>
    <row r="29" spans="1:50">
      <c r="A29" s="907"/>
      <c r="B29" s="907"/>
      <c r="C29" s="907"/>
      <c r="D29" s="907"/>
      <c r="E29" s="907"/>
      <c r="F29" s="907"/>
      <c r="G29" s="907"/>
      <c r="H29" s="907"/>
      <c r="I29" s="907"/>
      <c r="J29" s="907"/>
      <c r="K29" s="907"/>
      <c r="L29" s="907"/>
      <c r="M29" s="907"/>
      <c r="N29" s="907"/>
      <c r="O29" s="907"/>
      <c r="P29" s="907"/>
      <c r="Q29" s="907"/>
      <c r="R29" s="907"/>
      <c r="S29" s="907"/>
      <c r="T29" s="907"/>
      <c r="U29" s="907"/>
      <c r="V29" s="907"/>
      <c r="W29" s="907"/>
      <c r="X29" s="907"/>
      <c r="Y29" s="907"/>
    </row>
    <row r="30" spans="1:50">
      <c r="A30" s="907"/>
      <c r="B30" s="907"/>
      <c r="C30" s="907"/>
      <c r="D30" s="907"/>
      <c r="E30" s="907"/>
      <c r="F30" s="907"/>
      <c r="G30" s="907"/>
      <c r="H30" s="907"/>
      <c r="I30" s="907"/>
      <c r="J30" s="907"/>
      <c r="K30" s="907"/>
      <c r="L30" s="907"/>
      <c r="M30" s="907"/>
      <c r="N30" s="907"/>
      <c r="O30" s="907"/>
      <c r="P30" s="907"/>
      <c r="Q30" s="907"/>
      <c r="R30" s="907"/>
      <c r="S30" s="907"/>
      <c r="T30" s="907"/>
      <c r="U30" s="907"/>
      <c r="V30" s="907"/>
      <c r="W30" s="907"/>
      <c r="X30" s="907"/>
      <c r="Y30" s="907"/>
    </row>
    <row r="31" spans="1:50">
      <c r="A31" s="907"/>
      <c r="B31" s="907"/>
      <c r="C31" s="907"/>
      <c r="D31" s="907"/>
      <c r="E31" s="907"/>
      <c r="F31" s="907"/>
      <c r="G31" s="907"/>
      <c r="H31" s="907"/>
      <c r="I31" s="907"/>
      <c r="J31" s="907"/>
      <c r="K31" s="907"/>
      <c r="L31" s="907"/>
      <c r="M31" s="907"/>
      <c r="N31" s="907"/>
      <c r="O31" s="907"/>
      <c r="P31" s="907"/>
      <c r="Q31" s="907"/>
      <c r="R31" s="907"/>
      <c r="S31" s="907"/>
      <c r="T31" s="907"/>
      <c r="U31" s="907"/>
      <c r="V31" s="907"/>
      <c r="W31" s="907"/>
      <c r="X31" s="907"/>
      <c r="Y31" s="907"/>
    </row>
    <row r="32" spans="1:50">
      <c r="A32" s="907"/>
      <c r="B32" s="907"/>
      <c r="C32" s="907"/>
      <c r="D32" s="907"/>
      <c r="E32" s="907"/>
      <c r="F32" s="907"/>
      <c r="G32" s="907"/>
      <c r="H32" s="907"/>
      <c r="I32" s="907"/>
      <c r="J32" s="907"/>
      <c r="K32" s="907"/>
      <c r="L32" s="907"/>
      <c r="M32" s="907"/>
      <c r="N32" s="907"/>
      <c r="O32" s="907"/>
      <c r="P32" s="907"/>
      <c r="Q32" s="907"/>
      <c r="R32" s="907"/>
      <c r="S32" s="907"/>
      <c r="T32" s="907"/>
      <c r="U32" s="907"/>
      <c r="V32" s="907"/>
      <c r="W32" s="907"/>
      <c r="X32" s="907"/>
      <c r="Y32" s="907"/>
    </row>
    <row r="33" spans="1:50">
      <c r="A33" s="907"/>
      <c r="B33" s="907"/>
      <c r="C33" s="907"/>
      <c r="D33" s="907"/>
      <c r="E33" s="907"/>
      <c r="F33" s="907"/>
      <c r="G33" s="907"/>
      <c r="H33" s="907"/>
      <c r="I33" s="907"/>
      <c r="J33" s="907"/>
      <c r="K33" s="907"/>
      <c r="L33" s="907"/>
      <c r="M33" s="907"/>
      <c r="N33" s="907"/>
      <c r="O33" s="907"/>
      <c r="P33" s="907"/>
      <c r="Q33" s="907"/>
      <c r="R33" s="907"/>
      <c r="S33" s="907"/>
      <c r="T33" s="907"/>
      <c r="U33" s="907"/>
      <c r="V33" s="907"/>
      <c r="W33" s="907"/>
      <c r="X33" s="907"/>
      <c r="Y33" s="907"/>
    </row>
    <row r="34" spans="1:50">
      <c r="A34" s="907"/>
      <c r="B34" s="907"/>
      <c r="C34" s="907"/>
      <c r="D34" s="907"/>
      <c r="E34" s="907"/>
      <c r="F34" s="907"/>
      <c r="G34" s="907"/>
      <c r="H34" s="907"/>
      <c r="I34" s="907"/>
      <c r="J34" s="907"/>
      <c r="K34" s="907"/>
      <c r="L34" s="907"/>
      <c r="M34" s="907"/>
      <c r="N34" s="907"/>
      <c r="O34" s="907"/>
      <c r="P34" s="907"/>
      <c r="Q34" s="907"/>
      <c r="R34" s="907"/>
      <c r="S34" s="907"/>
      <c r="T34" s="907"/>
      <c r="U34" s="907"/>
      <c r="V34" s="907"/>
      <c r="W34" s="907"/>
      <c r="X34" s="907"/>
      <c r="Y34" s="907"/>
    </row>
    <row r="35" spans="1:50">
      <c r="A35" s="907"/>
      <c r="B35" s="907"/>
      <c r="C35" s="907"/>
      <c r="D35" s="907"/>
      <c r="E35" s="907"/>
      <c r="F35" s="907"/>
      <c r="G35" s="907"/>
      <c r="H35" s="907"/>
      <c r="I35" s="907"/>
      <c r="J35" s="907"/>
      <c r="K35" s="907"/>
      <c r="L35" s="907"/>
      <c r="M35" s="907"/>
      <c r="N35" s="907"/>
      <c r="O35" s="907"/>
      <c r="P35" s="907"/>
      <c r="Q35" s="907"/>
      <c r="R35" s="907"/>
      <c r="S35" s="907"/>
      <c r="T35" s="907"/>
      <c r="U35" s="907"/>
      <c r="V35" s="907"/>
      <c r="W35" s="907"/>
      <c r="X35" s="907"/>
      <c r="Y35" s="907"/>
    </row>
    <row r="36" spans="1:50">
      <c r="A36" s="907"/>
      <c r="B36" s="907"/>
      <c r="C36" s="907"/>
      <c r="D36" s="907"/>
      <c r="E36" s="907"/>
      <c r="F36" s="907"/>
      <c r="G36" s="907"/>
      <c r="H36" s="907"/>
      <c r="I36" s="907"/>
      <c r="J36" s="907"/>
      <c r="K36" s="907"/>
      <c r="L36" s="907"/>
      <c r="M36" s="907"/>
      <c r="N36" s="907"/>
      <c r="O36" s="907"/>
      <c r="P36" s="907"/>
      <c r="Q36" s="907"/>
      <c r="R36" s="907"/>
      <c r="S36" s="907"/>
      <c r="T36" s="907"/>
      <c r="U36" s="907"/>
      <c r="V36" s="907"/>
      <c r="W36" s="907"/>
      <c r="X36" s="907"/>
      <c r="Y36" s="907"/>
    </row>
    <row r="37" spans="1:50" s="343" customFormat="1" ht="17.25" customHeight="1">
      <c r="A37" s="3" t="s">
        <v>1072</v>
      </c>
      <c r="B37" s="907"/>
      <c r="C37" s="907"/>
      <c r="D37" s="907"/>
      <c r="E37" s="907"/>
      <c r="F37" s="907"/>
      <c r="G37" s="907"/>
      <c r="H37" s="907"/>
      <c r="I37" s="907"/>
      <c r="J37" s="907"/>
      <c r="K37" s="907"/>
      <c r="L37" s="907"/>
      <c r="M37" s="907"/>
      <c r="N37" s="907"/>
      <c r="O37" s="907"/>
      <c r="P37" s="907"/>
      <c r="Q37" s="907"/>
      <c r="R37" s="907"/>
      <c r="S37" s="907"/>
      <c r="T37" s="907"/>
      <c r="U37" s="907"/>
      <c r="V37" s="907"/>
      <c r="W37" s="907"/>
      <c r="X37" s="907"/>
      <c r="Y37" s="907"/>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row>
    <row r="38" spans="1:50" s="343" customFormat="1" ht="15" customHeight="1">
      <c r="A38" s="907"/>
      <c r="B38" s="907"/>
      <c r="C38" s="907"/>
      <c r="D38" s="907"/>
      <c r="E38" s="907"/>
      <c r="F38" s="907"/>
      <c r="G38" s="907"/>
      <c r="H38" s="907"/>
      <c r="I38" s="907"/>
      <c r="J38" s="907"/>
      <c r="K38" s="907"/>
      <c r="L38" s="907"/>
      <c r="M38" s="907"/>
      <c r="N38" s="907"/>
      <c r="O38" s="907"/>
      <c r="P38" s="907"/>
      <c r="Q38" s="907"/>
      <c r="R38" s="907"/>
      <c r="S38" s="907"/>
      <c r="T38" s="907"/>
      <c r="U38" s="907"/>
      <c r="V38" s="907"/>
      <c r="W38" s="907"/>
      <c r="X38" s="907"/>
      <c r="Y38" s="561"/>
      <c r="Z38" s="561"/>
      <c r="AA38" s="561"/>
      <c r="AB38" s="561"/>
      <c r="AC38" s="561"/>
      <c r="AD38" s="561"/>
      <c r="AE38" s="561"/>
      <c r="AF38" s="561"/>
      <c r="AG38" s="561"/>
      <c r="AH38" s="561"/>
      <c r="AI38" s="561"/>
      <c r="AJ38" s="561"/>
      <c r="AK38" s="561"/>
      <c r="AL38" s="561"/>
      <c r="AM38" s="561"/>
      <c r="AN38" s="1519" t="s">
        <v>3439</v>
      </c>
      <c r="AO38" s="1519"/>
      <c r="AP38" s="1519"/>
      <c r="AQ38" s="1519"/>
      <c r="AR38" s="1519"/>
      <c r="AS38" s="1519"/>
      <c r="AT38" s="1519"/>
      <c r="AU38" s="1519"/>
      <c r="AV38" s="1519"/>
      <c r="AW38" s="1519"/>
      <c r="AX38" s="1519"/>
    </row>
    <row r="39" spans="1:50" s="343" customFormat="1" ht="15" customHeight="1" thickBot="1">
      <c r="A39" s="716"/>
      <c r="B39" s="716"/>
      <c r="C39" s="716"/>
      <c r="D39" s="716"/>
      <c r="E39" s="716"/>
      <c r="F39" s="716"/>
      <c r="G39" s="716"/>
      <c r="H39" s="716"/>
      <c r="I39" s="907"/>
      <c r="J39" s="907"/>
      <c r="K39" s="907"/>
      <c r="L39" s="907"/>
      <c r="M39" s="907"/>
      <c r="N39" s="907"/>
      <c r="O39" s="907"/>
      <c r="P39" s="907"/>
      <c r="Q39" s="907"/>
      <c r="R39" s="907"/>
      <c r="S39" s="907"/>
      <c r="T39" s="907"/>
      <c r="U39" s="907"/>
      <c r="V39" s="907"/>
      <c r="W39" s="907"/>
      <c r="X39" s="561"/>
      <c r="Y39" s="561"/>
      <c r="Z39" s="561"/>
      <c r="AA39" s="561"/>
      <c r="AB39" s="561"/>
      <c r="AC39" s="561"/>
      <c r="AD39" s="561"/>
      <c r="AE39" s="561"/>
      <c r="AF39" s="561"/>
      <c r="AG39" s="561"/>
      <c r="AH39" s="561"/>
      <c r="AI39" s="885"/>
      <c r="AJ39" s="885"/>
      <c r="AK39" s="720"/>
      <c r="AL39" s="720"/>
      <c r="AM39" s="720"/>
      <c r="AN39" s="1480" t="s">
        <v>1073</v>
      </c>
      <c r="AO39" s="1480"/>
      <c r="AP39" s="1480"/>
      <c r="AQ39" s="1480"/>
      <c r="AR39" s="1480"/>
      <c r="AS39" s="1480"/>
      <c r="AT39" s="1480"/>
      <c r="AU39" s="1480"/>
      <c r="AV39" s="1480"/>
      <c r="AW39" s="1480"/>
      <c r="AX39" s="1480"/>
    </row>
    <row r="40" spans="1:50" s="912" customFormat="1" ht="18" customHeight="1">
      <c r="A40" s="1361" t="s">
        <v>3315</v>
      </c>
      <c r="B40" s="1362"/>
      <c r="C40" s="1362"/>
      <c r="D40" s="1362"/>
      <c r="E40" s="1362"/>
      <c r="F40" s="1362"/>
      <c r="G40" s="1362"/>
      <c r="H40" s="1363"/>
      <c r="I40" s="1352" t="s">
        <v>1074</v>
      </c>
      <c r="J40" s="1353"/>
      <c r="K40" s="1353"/>
      <c r="L40" s="1353"/>
      <c r="M40" s="1353"/>
      <c r="N40" s="1353"/>
      <c r="O40" s="1353"/>
      <c r="P40" s="1353"/>
      <c r="Q40" s="1353"/>
      <c r="R40" s="1353"/>
      <c r="S40" s="1353"/>
      <c r="T40" s="1353"/>
      <c r="U40" s="1353"/>
      <c r="V40" s="1353"/>
      <c r="W40" s="1353"/>
      <c r="X40" s="1353"/>
      <c r="Y40" s="1353"/>
      <c r="Z40" s="1353"/>
      <c r="AA40" s="1353"/>
      <c r="AB40" s="1353"/>
      <c r="AC40" s="1389"/>
      <c r="AD40" s="1352" t="s">
        <v>1075</v>
      </c>
      <c r="AE40" s="1353"/>
      <c r="AF40" s="1353"/>
      <c r="AG40" s="1353"/>
      <c r="AH40" s="1353"/>
      <c r="AI40" s="1353"/>
      <c r="AJ40" s="1353"/>
      <c r="AK40" s="1353"/>
      <c r="AL40" s="1353"/>
      <c r="AM40" s="1353"/>
      <c r="AN40" s="1353"/>
      <c r="AO40" s="1353"/>
      <c r="AP40" s="1353"/>
      <c r="AQ40" s="1353"/>
      <c r="AR40" s="1353"/>
      <c r="AS40" s="1353"/>
      <c r="AT40" s="1353"/>
      <c r="AU40" s="1353"/>
      <c r="AV40" s="1353"/>
      <c r="AW40" s="1353"/>
      <c r="AX40" s="1354"/>
    </row>
    <row r="41" spans="1:50" s="912" customFormat="1" ht="9" customHeight="1">
      <c r="A41" s="2892"/>
      <c r="B41" s="1545"/>
      <c r="C41" s="1545"/>
      <c r="D41" s="1545"/>
      <c r="E41" s="1545"/>
      <c r="F41" s="1545"/>
      <c r="G41" s="1545"/>
      <c r="H41" s="1546"/>
      <c r="I41" s="1524" t="s">
        <v>3</v>
      </c>
      <c r="J41" s="1525"/>
      <c r="K41" s="1525"/>
      <c r="L41" s="1525"/>
      <c r="M41" s="1525"/>
      <c r="N41" s="1525"/>
      <c r="O41" s="1526"/>
      <c r="P41" s="1525" t="s">
        <v>1076</v>
      </c>
      <c r="Q41" s="1525"/>
      <c r="R41" s="1525"/>
      <c r="S41" s="1525"/>
      <c r="T41" s="1525"/>
      <c r="U41" s="1525"/>
      <c r="V41" s="1526"/>
      <c r="W41" s="1524" t="s">
        <v>1077</v>
      </c>
      <c r="X41" s="1525"/>
      <c r="Y41" s="1525"/>
      <c r="Z41" s="1525"/>
      <c r="AA41" s="1525"/>
      <c r="AB41" s="1525"/>
      <c r="AC41" s="1526"/>
      <c r="AD41" s="1436" t="s">
        <v>3</v>
      </c>
      <c r="AE41" s="2595"/>
      <c r="AF41" s="2595"/>
      <c r="AG41" s="2595"/>
      <c r="AH41" s="2595"/>
      <c r="AI41" s="2595"/>
      <c r="AJ41" s="1437"/>
      <c r="AK41" s="1436" t="s">
        <v>1076</v>
      </c>
      <c r="AL41" s="2595"/>
      <c r="AM41" s="2595"/>
      <c r="AN41" s="2595"/>
      <c r="AO41" s="2595"/>
      <c r="AP41" s="2595"/>
      <c r="AQ41" s="1437"/>
      <c r="AR41" s="2595" t="s">
        <v>1077</v>
      </c>
      <c r="AS41" s="2595"/>
      <c r="AT41" s="2595"/>
      <c r="AU41" s="2595"/>
      <c r="AV41" s="2595"/>
      <c r="AW41" s="2595"/>
      <c r="AX41" s="2957"/>
    </row>
    <row r="42" spans="1:50" s="912" customFormat="1" ht="9" customHeight="1">
      <c r="A42" s="1364"/>
      <c r="B42" s="1365"/>
      <c r="C42" s="1365"/>
      <c r="D42" s="1365"/>
      <c r="E42" s="1365"/>
      <c r="F42" s="1365"/>
      <c r="G42" s="1365"/>
      <c r="H42" s="1366"/>
      <c r="I42" s="2538"/>
      <c r="J42" s="2539"/>
      <c r="K42" s="2539"/>
      <c r="L42" s="2539"/>
      <c r="M42" s="2539"/>
      <c r="N42" s="2539"/>
      <c r="O42" s="2583"/>
      <c r="P42" s="2539"/>
      <c r="Q42" s="2539"/>
      <c r="R42" s="2539"/>
      <c r="S42" s="2539"/>
      <c r="T42" s="2539"/>
      <c r="U42" s="2539"/>
      <c r="V42" s="2583"/>
      <c r="W42" s="2538"/>
      <c r="X42" s="2539"/>
      <c r="Y42" s="2539"/>
      <c r="Z42" s="2539"/>
      <c r="AA42" s="2539"/>
      <c r="AB42" s="2539"/>
      <c r="AC42" s="2583"/>
      <c r="AD42" s="1496"/>
      <c r="AE42" s="1365"/>
      <c r="AF42" s="1365"/>
      <c r="AG42" s="1365"/>
      <c r="AH42" s="1365"/>
      <c r="AI42" s="1365"/>
      <c r="AJ42" s="1366"/>
      <c r="AK42" s="1496"/>
      <c r="AL42" s="1365"/>
      <c r="AM42" s="1365"/>
      <c r="AN42" s="1365"/>
      <c r="AO42" s="1365"/>
      <c r="AP42" s="1365"/>
      <c r="AQ42" s="1366"/>
      <c r="AR42" s="1365"/>
      <c r="AS42" s="1365"/>
      <c r="AT42" s="1365"/>
      <c r="AU42" s="1365"/>
      <c r="AV42" s="1365"/>
      <c r="AW42" s="1365"/>
      <c r="AX42" s="2599"/>
    </row>
    <row r="43" spans="1:50" s="912" customFormat="1" ht="30" customHeight="1">
      <c r="A43" s="1407" t="s">
        <v>2112</v>
      </c>
      <c r="B43" s="1408"/>
      <c r="C43" s="1408"/>
      <c r="D43" s="1408"/>
      <c r="E43" s="1408"/>
      <c r="F43" s="1408"/>
      <c r="G43" s="1408"/>
      <c r="H43" s="1409"/>
      <c r="I43" s="2723">
        <v>57469</v>
      </c>
      <c r="J43" s="2849"/>
      <c r="K43" s="2849"/>
      <c r="L43" s="2849"/>
      <c r="M43" s="2849"/>
      <c r="N43" s="2849"/>
      <c r="O43" s="2724"/>
      <c r="P43" s="2723">
        <v>53800</v>
      </c>
      <c r="Q43" s="2849"/>
      <c r="R43" s="2849"/>
      <c r="S43" s="2849"/>
      <c r="T43" s="2849"/>
      <c r="U43" s="2849"/>
      <c r="V43" s="2724"/>
      <c r="W43" s="2723">
        <v>3669</v>
      </c>
      <c r="X43" s="2849"/>
      <c r="Y43" s="2849"/>
      <c r="Z43" s="2849"/>
      <c r="AA43" s="2849"/>
      <c r="AB43" s="2849"/>
      <c r="AC43" s="2724"/>
      <c r="AD43" s="2723">
        <v>6201611</v>
      </c>
      <c r="AE43" s="2849"/>
      <c r="AF43" s="2849"/>
      <c r="AG43" s="2849"/>
      <c r="AH43" s="2849"/>
      <c r="AI43" s="2849"/>
      <c r="AJ43" s="2724"/>
      <c r="AK43" s="2723">
        <v>4468044</v>
      </c>
      <c r="AL43" s="2849"/>
      <c r="AM43" s="2849"/>
      <c r="AN43" s="2849"/>
      <c r="AO43" s="2849"/>
      <c r="AP43" s="2849"/>
      <c r="AQ43" s="2724"/>
      <c r="AR43" s="2723">
        <v>1733567</v>
      </c>
      <c r="AS43" s="2849"/>
      <c r="AT43" s="2849"/>
      <c r="AU43" s="2849"/>
      <c r="AV43" s="2849"/>
      <c r="AW43" s="2849"/>
      <c r="AX43" s="2773"/>
    </row>
    <row r="44" spans="1:50" s="912" customFormat="1" ht="30" customHeight="1">
      <c r="A44" s="1410" t="s">
        <v>2113</v>
      </c>
      <c r="B44" s="1411"/>
      <c r="C44" s="1411"/>
      <c r="D44" s="1411"/>
      <c r="E44" s="1411"/>
      <c r="F44" s="1411"/>
      <c r="G44" s="1411"/>
      <c r="H44" s="1412"/>
      <c r="I44" s="2725">
        <v>57450</v>
      </c>
      <c r="J44" s="2850"/>
      <c r="K44" s="2850"/>
      <c r="L44" s="2850"/>
      <c r="M44" s="2850"/>
      <c r="N44" s="2850"/>
      <c r="O44" s="2726"/>
      <c r="P44" s="2725">
        <v>53778</v>
      </c>
      <c r="Q44" s="2850"/>
      <c r="R44" s="2850"/>
      <c r="S44" s="2850"/>
      <c r="T44" s="2850"/>
      <c r="U44" s="2850"/>
      <c r="V44" s="2726"/>
      <c r="W44" s="2725">
        <v>3672</v>
      </c>
      <c r="X44" s="2850"/>
      <c r="Y44" s="2850"/>
      <c r="Z44" s="2850"/>
      <c r="AA44" s="2850"/>
      <c r="AB44" s="2850"/>
      <c r="AC44" s="2726"/>
      <c r="AD44" s="2725">
        <v>6208460</v>
      </c>
      <c r="AE44" s="2850"/>
      <c r="AF44" s="2850"/>
      <c r="AG44" s="2850"/>
      <c r="AH44" s="2850"/>
      <c r="AI44" s="2850"/>
      <c r="AJ44" s="2726"/>
      <c r="AK44" s="2725">
        <v>4482541</v>
      </c>
      <c r="AL44" s="2850"/>
      <c r="AM44" s="2850"/>
      <c r="AN44" s="2850"/>
      <c r="AO44" s="2850"/>
      <c r="AP44" s="2850"/>
      <c r="AQ44" s="2726"/>
      <c r="AR44" s="2725">
        <v>1725919</v>
      </c>
      <c r="AS44" s="2850"/>
      <c r="AT44" s="2850"/>
      <c r="AU44" s="2850"/>
      <c r="AV44" s="2850"/>
      <c r="AW44" s="2850"/>
      <c r="AX44" s="2774"/>
    </row>
    <row r="45" spans="1:50" s="912" customFormat="1" ht="30" customHeight="1">
      <c r="A45" s="1410" t="s">
        <v>2114</v>
      </c>
      <c r="B45" s="1411"/>
      <c r="C45" s="1411"/>
      <c r="D45" s="1411"/>
      <c r="E45" s="1411"/>
      <c r="F45" s="1411"/>
      <c r="G45" s="1411"/>
      <c r="H45" s="1412"/>
      <c r="I45" s="2725">
        <v>57385</v>
      </c>
      <c r="J45" s="2850"/>
      <c r="K45" s="2850"/>
      <c r="L45" s="2850"/>
      <c r="M45" s="2850"/>
      <c r="N45" s="2850"/>
      <c r="O45" s="2726"/>
      <c r="P45" s="2725">
        <v>53708</v>
      </c>
      <c r="Q45" s="2850"/>
      <c r="R45" s="2850"/>
      <c r="S45" s="2850"/>
      <c r="T45" s="2850"/>
      <c r="U45" s="2850"/>
      <c r="V45" s="2726"/>
      <c r="W45" s="2725">
        <v>3677</v>
      </c>
      <c r="X45" s="2850"/>
      <c r="Y45" s="2850"/>
      <c r="Z45" s="2850"/>
      <c r="AA45" s="2850"/>
      <c r="AB45" s="2850"/>
      <c r="AC45" s="2726"/>
      <c r="AD45" s="2725">
        <v>6228734</v>
      </c>
      <c r="AE45" s="2850"/>
      <c r="AF45" s="2850"/>
      <c r="AG45" s="2850"/>
      <c r="AH45" s="2850"/>
      <c r="AI45" s="2850"/>
      <c r="AJ45" s="2726"/>
      <c r="AK45" s="2725">
        <v>4501111</v>
      </c>
      <c r="AL45" s="2850"/>
      <c r="AM45" s="2850"/>
      <c r="AN45" s="2850"/>
      <c r="AO45" s="2850"/>
      <c r="AP45" s="2850"/>
      <c r="AQ45" s="2726"/>
      <c r="AR45" s="2725">
        <v>1727623</v>
      </c>
      <c r="AS45" s="2850"/>
      <c r="AT45" s="2850"/>
      <c r="AU45" s="2850"/>
      <c r="AV45" s="2850"/>
      <c r="AW45" s="2850"/>
      <c r="AX45" s="2774"/>
    </row>
    <row r="46" spans="1:50" s="912" customFormat="1" ht="30" customHeight="1">
      <c r="A46" s="1410" t="s">
        <v>2115</v>
      </c>
      <c r="B46" s="1411"/>
      <c r="C46" s="1411"/>
      <c r="D46" s="1411"/>
      <c r="E46" s="1411"/>
      <c r="F46" s="1411"/>
      <c r="G46" s="1411"/>
      <c r="H46" s="1412"/>
      <c r="I46" s="2725">
        <v>57355</v>
      </c>
      <c r="J46" s="2850"/>
      <c r="K46" s="2850"/>
      <c r="L46" s="2850"/>
      <c r="M46" s="2850"/>
      <c r="N46" s="2850"/>
      <c r="O46" s="2726"/>
      <c r="P46" s="2725">
        <v>53665</v>
      </c>
      <c r="Q46" s="2850"/>
      <c r="R46" s="2850"/>
      <c r="S46" s="2850"/>
      <c r="T46" s="2850"/>
      <c r="U46" s="2850"/>
      <c r="V46" s="2726"/>
      <c r="W46" s="2725">
        <v>3690</v>
      </c>
      <c r="X46" s="2850"/>
      <c r="Y46" s="2850"/>
      <c r="Z46" s="2850"/>
      <c r="AA46" s="2850"/>
      <c r="AB46" s="2850"/>
      <c r="AC46" s="2726"/>
      <c r="AD46" s="2725">
        <v>6254620</v>
      </c>
      <c r="AE46" s="2850"/>
      <c r="AF46" s="2850"/>
      <c r="AG46" s="2850"/>
      <c r="AH46" s="2850"/>
      <c r="AI46" s="2850"/>
      <c r="AJ46" s="2726"/>
      <c r="AK46" s="2725">
        <v>4525817</v>
      </c>
      <c r="AL46" s="2850"/>
      <c r="AM46" s="2850"/>
      <c r="AN46" s="2850"/>
      <c r="AO46" s="2850"/>
      <c r="AP46" s="2850"/>
      <c r="AQ46" s="2726"/>
      <c r="AR46" s="2725">
        <v>1728803</v>
      </c>
      <c r="AS46" s="2850"/>
      <c r="AT46" s="2850"/>
      <c r="AU46" s="2850"/>
      <c r="AV46" s="2850"/>
      <c r="AW46" s="2850"/>
      <c r="AX46" s="2774"/>
    </row>
    <row r="47" spans="1:50" s="912" customFormat="1" ht="30" customHeight="1" thickBot="1">
      <c r="A47" s="1404" t="s">
        <v>2116</v>
      </c>
      <c r="B47" s="1405"/>
      <c r="C47" s="1405"/>
      <c r="D47" s="1405"/>
      <c r="E47" s="1405"/>
      <c r="F47" s="1405"/>
      <c r="G47" s="1405"/>
      <c r="H47" s="1406"/>
      <c r="I47" s="2851">
        <v>57425</v>
      </c>
      <c r="J47" s="2853"/>
      <c r="K47" s="2853"/>
      <c r="L47" s="2853"/>
      <c r="M47" s="2853"/>
      <c r="N47" s="2853"/>
      <c r="O47" s="2944"/>
      <c r="P47" s="2851">
        <v>53702</v>
      </c>
      <c r="Q47" s="2853"/>
      <c r="R47" s="2853"/>
      <c r="S47" s="2853"/>
      <c r="T47" s="2853"/>
      <c r="U47" s="2853"/>
      <c r="V47" s="2944"/>
      <c r="W47" s="2851">
        <v>3723</v>
      </c>
      <c r="X47" s="2853"/>
      <c r="Y47" s="2853"/>
      <c r="Z47" s="2853"/>
      <c r="AA47" s="2853"/>
      <c r="AB47" s="2853"/>
      <c r="AC47" s="2944"/>
      <c r="AD47" s="2851">
        <v>6283778</v>
      </c>
      <c r="AE47" s="2853"/>
      <c r="AF47" s="2853"/>
      <c r="AG47" s="2853"/>
      <c r="AH47" s="2853"/>
      <c r="AI47" s="2853"/>
      <c r="AJ47" s="2944"/>
      <c r="AK47" s="2851">
        <v>4541160</v>
      </c>
      <c r="AL47" s="2853"/>
      <c r="AM47" s="2853"/>
      <c r="AN47" s="2853"/>
      <c r="AO47" s="2853"/>
      <c r="AP47" s="2853"/>
      <c r="AQ47" s="2944"/>
      <c r="AR47" s="2851">
        <v>1742618</v>
      </c>
      <c r="AS47" s="2853"/>
      <c r="AT47" s="2853"/>
      <c r="AU47" s="2853"/>
      <c r="AV47" s="2853"/>
      <c r="AW47" s="2853"/>
      <c r="AX47" s="2852"/>
    </row>
    <row r="48" spans="1:50" s="912" customFormat="1" ht="11.25" customHeight="1" thickBot="1">
      <c r="A48" s="94"/>
      <c r="B48" s="94"/>
      <c r="C48" s="94"/>
      <c r="D48" s="94"/>
      <c r="E48" s="94"/>
      <c r="F48" s="94"/>
      <c r="G48" s="94"/>
      <c r="H48" s="94"/>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row>
    <row r="49" spans="1:50" s="912" customFormat="1" ht="18" customHeight="1">
      <c r="A49" s="1361" t="s">
        <v>3315</v>
      </c>
      <c r="B49" s="1362"/>
      <c r="C49" s="1362"/>
      <c r="D49" s="1362"/>
      <c r="E49" s="1362"/>
      <c r="F49" s="1362"/>
      <c r="G49" s="1362"/>
      <c r="H49" s="1363"/>
      <c r="I49" s="1352" t="s">
        <v>1078</v>
      </c>
      <c r="J49" s="1353"/>
      <c r="K49" s="1353"/>
      <c r="L49" s="1353"/>
      <c r="M49" s="1353"/>
      <c r="N49" s="1353"/>
      <c r="O49" s="1353"/>
      <c r="P49" s="1353"/>
      <c r="Q49" s="1353"/>
      <c r="R49" s="1353"/>
      <c r="S49" s="1353"/>
      <c r="T49" s="1353"/>
      <c r="U49" s="1353"/>
      <c r="V49" s="1353"/>
      <c r="W49" s="1353"/>
      <c r="X49" s="1353"/>
      <c r="Y49" s="1353"/>
      <c r="Z49" s="1353"/>
      <c r="AA49" s="1353"/>
      <c r="AB49" s="1389"/>
      <c r="AC49" s="1352" t="s">
        <v>1079</v>
      </c>
      <c r="AD49" s="1353"/>
      <c r="AE49" s="1353"/>
      <c r="AF49" s="1353"/>
      <c r="AG49" s="1353"/>
      <c r="AH49" s="1353"/>
      <c r="AI49" s="1353"/>
      <c r="AJ49" s="1353"/>
      <c r="AK49" s="1353"/>
      <c r="AL49" s="1353"/>
      <c r="AM49" s="1353"/>
      <c r="AN49" s="1353"/>
      <c r="AO49" s="1353"/>
      <c r="AP49" s="1353"/>
      <c r="AQ49" s="1353"/>
      <c r="AR49" s="1353"/>
      <c r="AS49" s="1353"/>
      <c r="AT49" s="1353"/>
      <c r="AU49" s="1353"/>
      <c r="AV49" s="1354"/>
      <c r="AW49" s="95"/>
      <c r="AX49" s="670"/>
    </row>
    <row r="50" spans="1:50" s="912" customFormat="1" ht="18" customHeight="1">
      <c r="A50" s="2892"/>
      <c r="B50" s="1545"/>
      <c r="C50" s="1545"/>
      <c r="D50" s="1545"/>
      <c r="E50" s="1545"/>
      <c r="F50" s="1545"/>
      <c r="G50" s="1545"/>
      <c r="H50" s="1546"/>
      <c r="I50" s="1350" t="s">
        <v>1076</v>
      </c>
      <c r="J50" s="1460"/>
      <c r="K50" s="1460"/>
      <c r="L50" s="1460"/>
      <c r="M50" s="1460"/>
      <c r="N50" s="1460"/>
      <c r="O50" s="1460"/>
      <c r="P50" s="1460"/>
      <c r="Q50" s="1460"/>
      <c r="R50" s="1426"/>
      <c r="S50" s="1350" t="s">
        <v>1080</v>
      </c>
      <c r="T50" s="1460"/>
      <c r="U50" s="1460"/>
      <c r="V50" s="1460"/>
      <c r="W50" s="1460"/>
      <c r="X50" s="1460"/>
      <c r="Y50" s="1460"/>
      <c r="Z50" s="1460"/>
      <c r="AA50" s="1460"/>
      <c r="AB50" s="1426"/>
      <c r="AC50" s="1350" t="s">
        <v>1076</v>
      </c>
      <c r="AD50" s="1460"/>
      <c r="AE50" s="1460"/>
      <c r="AF50" s="1460"/>
      <c r="AG50" s="1460"/>
      <c r="AH50" s="1460"/>
      <c r="AI50" s="1460"/>
      <c r="AJ50" s="1460"/>
      <c r="AK50" s="1460"/>
      <c r="AL50" s="1426"/>
      <c r="AM50" s="1350" t="s">
        <v>1077</v>
      </c>
      <c r="AN50" s="1460"/>
      <c r="AO50" s="1460"/>
      <c r="AP50" s="1460"/>
      <c r="AQ50" s="1460"/>
      <c r="AR50" s="1460"/>
      <c r="AS50" s="1460"/>
      <c r="AT50" s="1460"/>
      <c r="AU50" s="1460"/>
      <c r="AV50" s="1351"/>
      <c r="AW50" s="96"/>
      <c r="AX50" s="97"/>
    </row>
    <row r="51" spans="1:50" s="912" customFormat="1" ht="18" customHeight="1">
      <c r="A51" s="1364"/>
      <c r="B51" s="1365"/>
      <c r="C51" s="1365"/>
      <c r="D51" s="1365"/>
      <c r="E51" s="1365"/>
      <c r="F51" s="1365"/>
      <c r="G51" s="1365"/>
      <c r="H51" s="1366"/>
      <c r="I51" s="1496" t="s">
        <v>1074</v>
      </c>
      <c r="J51" s="1365"/>
      <c r="K51" s="1365"/>
      <c r="L51" s="1365"/>
      <c r="M51" s="1366"/>
      <c r="N51" s="1350" t="s">
        <v>1081</v>
      </c>
      <c r="O51" s="1460"/>
      <c r="P51" s="1460"/>
      <c r="Q51" s="1460"/>
      <c r="R51" s="1426"/>
      <c r="S51" s="1460" t="s">
        <v>1074</v>
      </c>
      <c r="T51" s="1460"/>
      <c r="U51" s="1460"/>
      <c r="V51" s="1460"/>
      <c r="W51" s="1460"/>
      <c r="X51" s="1350" t="s">
        <v>1075</v>
      </c>
      <c r="Y51" s="1460"/>
      <c r="Z51" s="1460"/>
      <c r="AA51" s="1460"/>
      <c r="AB51" s="1426"/>
      <c r="AC51" s="1350" t="s">
        <v>1074</v>
      </c>
      <c r="AD51" s="1460"/>
      <c r="AE51" s="1460"/>
      <c r="AF51" s="1460"/>
      <c r="AG51" s="1460"/>
      <c r="AH51" s="1350" t="s">
        <v>1075</v>
      </c>
      <c r="AI51" s="1460"/>
      <c r="AJ51" s="1460"/>
      <c r="AK51" s="1460"/>
      <c r="AL51" s="1426"/>
      <c r="AM51" s="1350" t="s">
        <v>1074</v>
      </c>
      <c r="AN51" s="1460"/>
      <c r="AO51" s="1460"/>
      <c r="AP51" s="1460"/>
      <c r="AQ51" s="1426"/>
      <c r="AR51" s="1350" t="s">
        <v>1075</v>
      </c>
      <c r="AS51" s="1460"/>
      <c r="AT51" s="1460"/>
      <c r="AU51" s="1460"/>
      <c r="AV51" s="1351"/>
      <c r="AW51" s="670"/>
      <c r="AX51" s="670"/>
    </row>
    <row r="52" spans="1:50" s="912" customFormat="1" ht="30" customHeight="1">
      <c r="A52" s="1410" t="s">
        <v>2112</v>
      </c>
      <c r="B52" s="1411"/>
      <c r="C52" s="1411"/>
      <c r="D52" s="1411"/>
      <c r="E52" s="1411"/>
      <c r="F52" s="1411"/>
      <c r="G52" s="1411"/>
      <c r="H52" s="1412"/>
      <c r="I52" s="2723">
        <v>42826</v>
      </c>
      <c r="J52" s="2849"/>
      <c r="K52" s="2849"/>
      <c r="L52" s="2849"/>
      <c r="M52" s="2724"/>
      <c r="N52" s="2723">
        <v>3397367</v>
      </c>
      <c r="O52" s="2849"/>
      <c r="P52" s="2849"/>
      <c r="Q52" s="2849"/>
      <c r="R52" s="2724"/>
      <c r="S52" s="2723">
        <v>1174</v>
      </c>
      <c r="T52" s="2849"/>
      <c r="U52" s="2849"/>
      <c r="V52" s="2849"/>
      <c r="W52" s="2724"/>
      <c r="X52" s="2723">
        <v>124382</v>
      </c>
      <c r="Y52" s="2849"/>
      <c r="Z52" s="2849"/>
      <c r="AA52" s="2849"/>
      <c r="AB52" s="2724"/>
      <c r="AC52" s="2723">
        <v>10974</v>
      </c>
      <c r="AD52" s="2849"/>
      <c r="AE52" s="2849"/>
      <c r="AF52" s="2849"/>
      <c r="AG52" s="2724"/>
      <c r="AH52" s="2723">
        <v>1070677</v>
      </c>
      <c r="AI52" s="2849"/>
      <c r="AJ52" s="2849"/>
      <c r="AK52" s="2849"/>
      <c r="AL52" s="2724"/>
      <c r="AM52" s="2723">
        <v>2495</v>
      </c>
      <c r="AN52" s="2849"/>
      <c r="AO52" s="2849"/>
      <c r="AP52" s="2849"/>
      <c r="AQ52" s="2724"/>
      <c r="AR52" s="2723">
        <v>1609185</v>
      </c>
      <c r="AS52" s="2849"/>
      <c r="AT52" s="2849"/>
      <c r="AU52" s="2849"/>
      <c r="AV52" s="2773"/>
      <c r="AW52" s="98"/>
      <c r="AX52" s="717"/>
    </row>
    <row r="53" spans="1:50" s="912" customFormat="1" ht="30" customHeight="1">
      <c r="A53" s="1410" t="s">
        <v>2113</v>
      </c>
      <c r="B53" s="1411"/>
      <c r="C53" s="1411"/>
      <c r="D53" s="1411"/>
      <c r="E53" s="1411"/>
      <c r="F53" s="1411"/>
      <c r="G53" s="1411"/>
      <c r="H53" s="1412"/>
      <c r="I53" s="2725">
        <v>42782</v>
      </c>
      <c r="J53" s="2850"/>
      <c r="K53" s="2850"/>
      <c r="L53" s="2850"/>
      <c r="M53" s="2726"/>
      <c r="N53" s="2725">
        <v>3414017</v>
      </c>
      <c r="O53" s="2850"/>
      <c r="P53" s="2850"/>
      <c r="Q53" s="2850"/>
      <c r="R53" s="2726"/>
      <c r="S53" s="2725">
        <v>1166</v>
      </c>
      <c r="T53" s="2850"/>
      <c r="U53" s="2850"/>
      <c r="V53" s="2850"/>
      <c r="W53" s="2726"/>
      <c r="X53" s="2725">
        <v>123031</v>
      </c>
      <c r="Y53" s="2850"/>
      <c r="Z53" s="2850"/>
      <c r="AA53" s="2850"/>
      <c r="AB53" s="2726"/>
      <c r="AC53" s="2725">
        <v>10996</v>
      </c>
      <c r="AD53" s="2850"/>
      <c r="AE53" s="2850"/>
      <c r="AF53" s="2850"/>
      <c r="AG53" s="2726"/>
      <c r="AH53" s="2725">
        <v>1068524</v>
      </c>
      <c r="AI53" s="2850"/>
      <c r="AJ53" s="2850"/>
      <c r="AK53" s="2850"/>
      <c r="AL53" s="2726"/>
      <c r="AM53" s="2725">
        <v>2506</v>
      </c>
      <c r="AN53" s="2850"/>
      <c r="AO53" s="2850"/>
      <c r="AP53" s="2850"/>
      <c r="AQ53" s="2726"/>
      <c r="AR53" s="2725">
        <v>1602888</v>
      </c>
      <c r="AS53" s="2850"/>
      <c r="AT53" s="2850"/>
      <c r="AU53" s="2850"/>
      <c r="AV53" s="2774"/>
      <c r="AW53" s="98"/>
      <c r="AX53" s="717"/>
    </row>
    <row r="54" spans="1:50" s="912" customFormat="1" ht="30" customHeight="1">
      <c r="A54" s="1410" t="s">
        <v>2114</v>
      </c>
      <c r="B54" s="1411"/>
      <c r="C54" s="1411"/>
      <c r="D54" s="1411"/>
      <c r="E54" s="1411"/>
      <c r="F54" s="1411"/>
      <c r="G54" s="1411"/>
      <c r="H54" s="1412"/>
      <c r="I54" s="2725">
        <v>42719</v>
      </c>
      <c r="J54" s="2850"/>
      <c r="K54" s="2850"/>
      <c r="L54" s="2850"/>
      <c r="M54" s="2726"/>
      <c r="N54" s="2725">
        <v>3430556</v>
      </c>
      <c r="O54" s="2850"/>
      <c r="P54" s="2850"/>
      <c r="Q54" s="2850"/>
      <c r="R54" s="2726"/>
      <c r="S54" s="2725">
        <v>1182</v>
      </c>
      <c r="T54" s="2850"/>
      <c r="U54" s="2850"/>
      <c r="V54" s="2850"/>
      <c r="W54" s="2726"/>
      <c r="X54" s="2725">
        <v>125683</v>
      </c>
      <c r="Y54" s="2850"/>
      <c r="Z54" s="2850"/>
      <c r="AA54" s="2850"/>
      <c r="AB54" s="2726"/>
      <c r="AC54" s="2725">
        <v>10989</v>
      </c>
      <c r="AD54" s="2850"/>
      <c r="AE54" s="2850"/>
      <c r="AF54" s="2850"/>
      <c r="AG54" s="2726"/>
      <c r="AH54" s="2725">
        <v>1070555</v>
      </c>
      <c r="AI54" s="2850"/>
      <c r="AJ54" s="2850"/>
      <c r="AK54" s="2850"/>
      <c r="AL54" s="2726"/>
      <c r="AM54" s="2725">
        <v>2495</v>
      </c>
      <c r="AN54" s="2850"/>
      <c r="AO54" s="2850"/>
      <c r="AP54" s="2850"/>
      <c r="AQ54" s="2726"/>
      <c r="AR54" s="2725">
        <v>1601940</v>
      </c>
      <c r="AS54" s="2850"/>
      <c r="AT54" s="2850"/>
      <c r="AU54" s="2850"/>
      <c r="AV54" s="2774"/>
      <c r="AW54" s="98"/>
      <c r="AX54" s="717"/>
    </row>
    <row r="55" spans="1:50" s="912" customFormat="1" ht="30" customHeight="1">
      <c r="A55" s="1410" t="s">
        <v>2115</v>
      </c>
      <c r="B55" s="1411"/>
      <c r="C55" s="1411"/>
      <c r="D55" s="1411"/>
      <c r="E55" s="1411"/>
      <c r="F55" s="1411"/>
      <c r="G55" s="1411"/>
      <c r="H55" s="1412"/>
      <c r="I55" s="2725">
        <v>42700</v>
      </c>
      <c r="J55" s="2850"/>
      <c r="K55" s="2850"/>
      <c r="L55" s="2850"/>
      <c r="M55" s="2726"/>
      <c r="N55" s="2725">
        <v>3451992</v>
      </c>
      <c r="O55" s="2850"/>
      <c r="P55" s="2850"/>
      <c r="Q55" s="2850"/>
      <c r="R55" s="2726"/>
      <c r="S55" s="2725">
        <v>1179</v>
      </c>
      <c r="T55" s="2850"/>
      <c r="U55" s="2850"/>
      <c r="V55" s="2850"/>
      <c r="W55" s="2726"/>
      <c r="X55" s="2725">
        <v>125815</v>
      </c>
      <c r="Y55" s="2850"/>
      <c r="Z55" s="2850"/>
      <c r="AA55" s="2850"/>
      <c r="AB55" s="2726"/>
      <c r="AC55" s="2725">
        <v>10965</v>
      </c>
      <c r="AD55" s="2850"/>
      <c r="AE55" s="2850"/>
      <c r="AF55" s="2850"/>
      <c r="AG55" s="2726"/>
      <c r="AH55" s="2725">
        <v>1073825</v>
      </c>
      <c r="AI55" s="2850"/>
      <c r="AJ55" s="2850"/>
      <c r="AK55" s="2850"/>
      <c r="AL55" s="2726"/>
      <c r="AM55" s="2725">
        <v>2511</v>
      </c>
      <c r="AN55" s="2850"/>
      <c r="AO55" s="2850"/>
      <c r="AP55" s="2850"/>
      <c r="AQ55" s="2726"/>
      <c r="AR55" s="2725">
        <v>1602988</v>
      </c>
      <c r="AS55" s="2850"/>
      <c r="AT55" s="2850"/>
      <c r="AU55" s="2850"/>
      <c r="AV55" s="2774"/>
      <c r="AW55" s="749"/>
      <c r="AX55" s="714"/>
    </row>
    <row r="56" spans="1:50" s="912" customFormat="1" ht="30" customHeight="1" thickBot="1">
      <c r="A56" s="1404" t="s">
        <v>2116</v>
      </c>
      <c r="B56" s="1405"/>
      <c r="C56" s="1405"/>
      <c r="D56" s="1405"/>
      <c r="E56" s="1405"/>
      <c r="F56" s="1405"/>
      <c r="G56" s="1405"/>
      <c r="H56" s="1406"/>
      <c r="I56" s="2851">
        <v>42725</v>
      </c>
      <c r="J56" s="2853"/>
      <c r="K56" s="2853"/>
      <c r="L56" s="2853"/>
      <c r="M56" s="2944"/>
      <c r="N56" s="2851">
        <v>3469367</v>
      </c>
      <c r="O56" s="2853"/>
      <c r="P56" s="2853"/>
      <c r="Q56" s="2853"/>
      <c r="R56" s="2944"/>
      <c r="S56" s="2851">
        <v>1182</v>
      </c>
      <c r="T56" s="2853"/>
      <c r="U56" s="2853"/>
      <c r="V56" s="2853"/>
      <c r="W56" s="2944"/>
      <c r="X56" s="2851">
        <v>126552</v>
      </c>
      <c r="Y56" s="2853"/>
      <c r="Z56" s="2853"/>
      <c r="AA56" s="2853"/>
      <c r="AB56" s="2944"/>
      <c r="AC56" s="2851">
        <v>10977</v>
      </c>
      <c r="AD56" s="2853"/>
      <c r="AE56" s="2853"/>
      <c r="AF56" s="2853"/>
      <c r="AG56" s="2944"/>
      <c r="AH56" s="2851">
        <v>1071793</v>
      </c>
      <c r="AI56" s="2853"/>
      <c r="AJ56" s="2853"/>
      <c r="AK56" s="2853"/>
      <c r="AL56" s="2944"/>
      <c r="AM56" s="2851">
        <v>2541</v>
      </c>
      <c r="AN56" s="2853"/>
      <c r="AO56" s="2853"/>
      <c r="AP56" s="2853"/>
      <c r="AQ56" s="2944"/>
      <c r="AR56" s="2851">
        <v>1616066</v>
      </c>
      <c r="AS56" s="2853"/>
      <c r="AT56" s="2853"/>
      <c r="AU56" s="2853"/>
      <c r="AV56" s="2852"/>
      <c r="AW56" s="749"/>
      <c r="AX56" s="714"/>
    </row>
    <row r="57" spans="1:50" s="912" customForma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679"/>
      <c r="AU57" s="42"/>
      <c r="AV57" s="679" t="s">
        <v>1082</v>
      </c>
      <c r="AW57" s="42"/>
      <c r="AX57" s="42"/>
    </row>
    <row r="58" spans="1:50" s="912" customFormat="1" ht="22.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row>
    <row r="59" spans="1:50" s="912" customFormat="1" ht="17.25" customHeight="1">
      <c r="A59" s="3" t="s">
        <v>1083</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97"/>
      <c r="AD59" s="42"/>
      <c r="AE59" s="42"/>
      <c r="AF59" s="42"/>
      <c r="AG59" s="42"/>
      <c r="AH59" s="42"/>
      <c r="AI59" s="42"/>
      <c r="AJ59" s="42"/>
      <c r="AK59" s="42"/>
      <c r="AL59" s="42"/>
      <c r="AM59" s="42"/>
      <c r="AN59" s="42"/>
      <c r="AO59" s="42"/>
      <c r="AP59" s="42"/>
      <c r="AQ59" s="42"/>
      <c r="AR59" s="42"/>
      <c r="AS59" s="42"/>
      <c r="AT59" s="42"/>
      <c r="AU59" s="42"/>
      <c r="AV59" s="42"/>
      <c r="AW59" s="42"/>
      <c r="AX59" s="42"/>
    </row>
    <row r="60" spans="1:50" s="912" customFormat="1" ht="15" customHeight="1">
      <c r="A60" s="3"/>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679" t="s">
        <v>3439</v>
      </c>
      <c r="AT60" s="42"/>
      <c r="AU60" s="42"/>
      <c r="AV60" s="42"/>
      <c r="AW60" s="42"/>
      <c r="AX60" s="42"/>
    </row>
    <row r="61" spans="1:50" s="912" customFormat="1" ht="15" customHeight="1" thickBo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679" t="s">
        <v>1073</v>
      </c>
      <c r="AT61" s="42"/>
      <c r="AU61" s="42"/>
      <c r="AV61" s="42"/>
      <c r="AW61" s="42"/>
      <c r="AX61" s="42"/>
    </row>
    <row r="62" spans="1:50" s="912" customFormat="1" ht="11.25" customHeight="1">
      <c r="A62" s="99"/>
      <c r="B62" s="1361" t="s">
        <v>3315</v>
      </c>
      <c r="C62" s="1362"/>
      <c r="D62" s="1362"/>
      <c r="E62" s="1362"/>
      <c r="F62" s="1362"/>
      <c r="G62" s="1362"/>
      <c r="H62" s="1362"/>
      <c r="I62" s="1362"/>
      <c r="J62" s="1495" t="s">
        <v>3336</v>
      </c>
      <c r="K62" s="1362"/>
      <c r="L62" s="1362"/>
      <c r="M62" s="1362"/>
      <c r="N62" s="1362"/>
      <c r="O62" s="1362"/>
      <c r="P62" s="1362"/>
      <c r="Q62" s="1362"/>
      <c r="R62" s="1363"/>
      <c r="S62" s="1362" t="s">
        <v>1084</v>
      </c>
      <c r="T62" s="1362"/>
      <c r="U62" s="1362"/>
      <c r="V62" s="1362"/>
      <c r="W62" s="1362"/>
      <c r="X62" s="1362"/>
      <c r="Y62" s="1362"/>
      <c r="Z62" s="1362"/>
      <c r="AA62" s="1363"/>
      <c r="AB62" s="1495" t="s">
        <v>1085</v>
      </c>
      <c r="AC62" s="1362"/>
      <c r="AD62" s="1362"/>
      <c r="AE62" s="1362"/>
      <c r="AF62" s="1362"/>
      <c r="AG62" s="1362"/>
      <c r="AH62" s="1362"/>
      <c r="AI62" s="1362"/>
      <c r="AJ62" s="1363"/>
      <c r="AK62" s="1495" t="s">
        <v>1086</v>
      </c>
      <c r="AL62" s="1362"/>
      <c r="AM62" s="1362"/>
      <c r="AN62" s="1362"/>
      <c r="AO62" s="1362"/>
      <c r="AP62" s="1362"/>
      <c r="AQ62" s="1362"/>
      <c r="AR62" s="1362"/>
      <c r="AS62" s="2597"/>
      <c r="AT62" s="47"/>
      <c r="AU62" s="47"/>
      <c r="AV62" s="47"/>
      <c r="AW62" s="47"/>
      <c r="AX62" s="47"/>
    </row>
    <row r="63" spans="1:50" s="912" customFormat="1" ht="11.25" customHeight="1">
      <c r="A63" s="99"/>
      <c r="B63" s="2892"/>
      <c r="C63" s="1545"/>
      <c r="D63" s="1545"/>
      <c r="E63" s="1545"/>
      <c r="F63" s="1545"/>
      <c r="G63" s="1545"/>
      <c r="H63" s="1545"/>
      <c r="I63" s="1545"/>
      <c r="J63" s="1496"/>
      <c r="K63" s="1365"/>
      <c r="L63" s="1365"/>
      <c r="M63" s="1365"/>
      <c r="N63" s="1365"/>
      <c r="O63" s="1365"/>
      <c r="P63" s="1365"/>
      <c r="Q63" s="1365"/>
      <c r="R63" s="1366"/>
      <c r="S63" s="1365"/>
      <c r="T63" s="1365"/>
      <c r="U63" s="1365"/>
      <c r="V63" s="1365"/>
      <c r="W63" s="1365"/>
      <c r="X63" s="1365"/>
      <c r="Y63" s="1365"/>
      <c r="Z63" s="1365"/>
      <c r="AA63" s="1366"/>
      <c r="AB63" s="1496"/>
      <c r="AC63" s="1365"/>
      <c r="AD63" s="1365"/>
      <c r="AE63" s="1365"/>
      <c r="AF63" s="1365"/>
      <c r="AG63" s="1365"/>
      <c r="AH63" s="1365"/>
      <c r="AI63" s="1365"/>
      <c r="AJ63" s="1366"/>
      <c r="AK63" s="1496"/>
      <c r="AL63" s="1365"/>
      <c r="AM63" s="1365"/>
      <c r="AN63" s="1365"/>
      <c r="AO63" s="1365"/>
      <c r="AP63" s="1365"/>
      <c r="AQ63" s="1365"/>
      <c r="AR63" s="1365"/>
      <c r="AS63" s="2599"/>
      <c r="AT63" s="47"/>
      <c r="AU63" s="47"/>
      <c r="AV63" s="47"/>
      <c r="AW63" s="47"/>
      <c r="AX63" s="47"/>
    </row>
    <row r="64" spans="1:50" s="912" customFormat="1" ht="16.5" customHeight="1">
      <c r="A64" s="99"/>
      <c r="B64" s="1364"/>
      <c r="C64" s="1365"/>
      <c r="D64" s="1365"/>
      <c r="E64" s="1365"/>
      <c r="F64" s="1365"/>
      <c r="G64" s="1365"/>
      <c r="H64" s="1365"/>
      <c r="I64" s="1365"/>
      <c r="J64" s="1350" t="s">
        <v>1074</v>
      </c>
      <c r="K64" s="1460"/>
      <c r="L64" s="1460"/>
      <c r="M64" s="1460"/>
      <c r="N64" s="1350" t="s">
        <v>1075</v>
      </c>
      <c r="O64" s="1460"/>
      <c r="P64" s="1460"/>
      <c r="Q64" s="1460"/>
      <c r="R64" s="1460"/>
      <c r="S64" s="1350" t="s">
        <v>1087</v>
      </c>
      <c r="T64" s="1460"/>
      <c r="U64" s="1460"/>
      <c r="V64" s="1426"/>
      <c r="W64" s="1350" t="s">
        <v>1081</v>
      </c>
      <c r="X64" s="1460"/>
      <c r="Y64" s="1460"/>
      <c r="Z64" s="1460"/>
      <c r="AA64" s="1426"/>
      <c r="AB64" s="1350" t="s">
        <v>1087</v>
      </c>
      <c r="AC64" s="1460"/>
      <c r="AD64" s="1460"/>
      <c r="AE64" s="1426"/>
      <c r="AF64" s="1460" t="s">
        <v>1081</v>
      </c>
      <c r="AG64" s="1460"/>
      <c r="AH64" s="1460"/>
      <c r="AI64" s="1460"/>
      <c r="AJ64" s="1460"/>
      <c r="AK64" s="1350" t="s">
        <v>1087</v>
      </c>
      <c r="AL64" s="1460"/>
      <c r="AM64" s="1460"/>
      <c r="AN64" s="1426"/>
      <c r="AO64" s="1350" t="s">
        <v>1081</v>
      </c>
      <c r="AP64" s="1460"/>
      <c r="AQ64" s="1460"/>
      <c r="AR64" s="1460"/>
      <c r="AS64" s="1351"/>
      <c r="AT64" s="47"/>
      <c r="AU64" s="47"/>
      <c r="AV64" s="47"/>
      <c r="AW64" s="47"/>
      <c r="AX64" s="47"/>
    </row>
    <row r="65" spans="1:50" s="920" customFormat="1" ht="16.5" customHeight="1">
      <c r="A65" s="275"/>
      <c r="B65" s="1367" t="s">
        <v>2112</v>
      </c>
      <c r="C65" s="1368"/>
      <c r="D65" s="1368"/>
      <c r="E65" s="1368"/>
      <c r="F65" s="1368"/>
      <c r="G65" s="1368"/>
      <c r="H65" s="1368"/>
      <c r="I65" s="1368"/>
      <c r="J65" s="1355">
        <v>44000</v>
      </c>
      <c r="K65" s="1470"/>
      <c r="L65" s="1470"/>
      <c r="M65" s="1376"/>
      <c r="N65" s="1355">
        <v>3521749</v>
      </c>
      <c r="O65" s="1470"/>
      <c r="P65" s="1470"/>
      <c r="Q65" s="1470"/>
      <c r="R65" s="1376"/>
      <c r="S65" s="1355">
        <v>24463</v>
      </c>
      <c r="T65" s="1470"/>
      <c r="U65" s="1470"/>
      <c r="V65" s="1376"/>
      <c r="W65" s="1355">
        <v>2372226</v>
      </c>
      <c r="X65" s="1470"/>
      <c r="Y65" s="1470"/>
      <c r="Z65" s="1470"/>
      <c r="AA65" s="1376"/>
      <c r="AB65" s="1355">
        <v>529</v>
      </c>
      <c r="AC65" s="1470"/>
      <c r="AD65" s="1470"/>
      <c r="AE65" s="1376"/>
      <c r="AF65" s="1355">
        <v>138736</v>
      </c>
      <c r="AG65" s="1470"/>
      <c r="AH65" s="1470"/>
      <c r="AI65" s="1470"/>
      <c r="AJ65" s="1376"/>
      <c r="AK65" s="1355">
        <v>1496</v>
      </c>
      <c r="AL65" s="1470"/>
      <c r="AM65" s="1470"/>
      <c r="AN65" s="1376"/>
      <c r="AO65" s="1355">
        <v>168513</v>
      </c>
      <c r="AP65" s="1470"/>
      <c r="AQ65" s="1470"/>
      <c r="AR65" s="1470"/>
      <c r="AS65" s="1356"/>
      <c r="AT65" s="1012"/>
      <c r="AU65" s="1012"/>
      <c r="AV65" s="1012"/>
      <c r="AW65" s="1012"/>
      <c r="AX65" s="1012"/>
    </row>
    <row r="66" spans="1:50" s="920" customFormat="1" ht="16.5" customHeight="1">
      <c r="A66" s="275"/>
      <c r="B66" s="1370" t="s">
        <v>2254</v>
      </c>
      <c r="C66" s="1371"/>
      <c r="D66" s="1371"/>
      <c r="E66" s="1371"/>
      <c r="F66" s="1371"/>
      <c r="G66" s="1371"/>
      <c r="H66" s="1371"/>
      <c r="I66" s="1371"/>
      <c r="J66" s="1357">
        <v>43948</v>
      </c>
      <c r="K66" s="1419"/>
      <c r="L66" s="1419"/>
      <c r="M66" s="1377"/>
      <c r="N66" s="1357">
        <v>3537048</v>
      </c>
      <c r="O66" s="1419"/>
      <c r="P66" s="1419"/>
      <c r="Q66" s="1419"/>
      <c r="R66" s="1377"/>
      <c r="S66" s="1357">
        <v>24540</v>
      </c>
      <c r="T66" s="1419"/>
      <c r="U66" s="1419"/>
      <c r="V66" s="1377"/>
      <c r="W66" s="1357">
        <v>2393015</v>
      </c>
      <c r="X66" s="1419"/>
      <c r="Y66" s="1419"/>
      <c r="Z66" s="1419"/>
      <c r="AA66" s="1377"/>
      <c r="AB66" s="1357">
        <v>535</v>
      </c>
      <c r="AC66" s="1419"/>
      <c r="AD66" s="1419"/>
      <c r="AE66" s="1377"/>
      <c r="AF66" s="1357">
        <v>140768</v>
      </c>
      <c r="AG66" s="1419"/>
      <c r="AH66" s="1419"/>
      <c r="AI66" s="1419"/>
      <c r="AJ66" s="1377"/>
      <c r="AK66" s="1357">
        <v>1473</v>
      </c>
      <c r="AL66" s="1419"/>
      <c r="AM66" s="1419"/>
      <c r="AN66" s="1377"/>
      <c r="AO66" s="1357">
        <v>167176</v>
      </c>
      <c r="AP66" s="1419"/>
      <c r="AQ66" s="1419"/>
      <c r="AR66" s="1419"/>
      <c r="AS66" s="1358"/>
      <c r="AT66" s="1012"/>
      <c r="AU66" s="1012"/>
      <c r="AV66" s="1012"/>
      <c r="AW66" s="1012"/>
      <c r="AX66" s="1012"/>
    </row>
    <row r="67" spans="1:50" s="920" customFormat="1" ht="16.5" customHeight="1">
      <c r="A67" s="275"/>
      <c r="B67" s="1370" t="s">
        <v>2255</v>
      </c>
      <c r="C67" s="1371"/>
      <c r="D67" s="1371"/>
      <c r="E67" s="1371"/>
      <c r="F67" s="1371"/>
      <c r="G67" s="1371"/>
      <c r="H67" s="1371"/>
      <c r="I67" s="1371"/>
      <c r="J67" s="1357">
        <v>43901</v>
      </c>
      <c r="K67" s="1419"/>
      <c r="L67" s="1419"/>
      <c r="M67" s="1377"/>
      <c r="N67" s="1357">
        <v>3556239</v>
      </c>
      <c r="O67" s="1419"/>
      <c r="P67" s="1419"/>
      <c r="Q67" s="1419"/>
      <c r="R67" s="1377"/>
      <c r="S67" s="1357">
        <v>26109</v>
      </c>
      <c r="T67" s="1419"/>
      <c r="U67" s="1419"/>
      <c r="V67" s="1377"/>
      <c r="W67" s="1357">
        <v>2572364</v>
      </c>
      <c r="X67" s="1419"/>
      <c r="Y67" s="1419"/>
      <c r="Z67" s="1419"/>
      <c r="AA67" s="1377"/>
      <c r="AB67" s="1357">
        <v>538</v>
      </c>
      <c r="AC67" s="1419"/>
      <c r="AD67" s="1419"/>
      <c r="AE67" s="1377"/>
      <c r="AF67" s="1357">
        <v>143157</v>
      </c>
      <c r="AG67" s="1419"/>
      <c r="AH67" s="1419"/>
      <c r="AI67" s="1419"/>
      <c r="AJ67" s="1377"/>
      <c r="AK67" s="1357">
        <v>1448</v>
      </c>
      <c r="AL67" s="1419"/>
      <c r="AM67" s="1419"/>
      <c r="AN67" s="1377"/>
      <c r="AO67" s="1357">
        <v>165930</v>
      </c>
      <c r="AP67" s="1419"/>
      <c r="AQ67" s="1419"/>
      <c r="AR67" s="1419"/>
      <c r="AS67" s="1358"/>
      <c r="AT67" s="1012"/>
      <c r="AU67" s="1012"/>
      <c r="AV67" s="1012"/>
      <c r="AW67" s="1012"/>
      <c r="AX67" s="1012"/>
    </row>
    <row r="68" spans="1:50" s="920" customFormat="1" ht="16.5" customHeight="1">
      <c r="A68" s="275"/>
      <c r="B68" s="1370" t="s">
        <v>2256</v>
      </c>
      <c r="C68" s="1371"/>
      <c r="D68" s="1371"/>
      <c r="E68" s="1371"/>
      <c r="F68" s="1371"/>
      <c r="G68" s="1371"/>
      <c r="H68" s="1371"/>
      <c r="I68" s="1371"/>
      <c r="J68" s="1357">
        <v>43879</v>
      </c>
      <c r="K68" s="1419"/>
      <c r="L68" s="1419"/>
      <c r="M68" s="1377"/>
      <c r="N68" s="1357">
        <v>3577807</v>
      </c>
      <c r="O68" s="1419"/>
      <c r="P68" s="1419"/>
      <c r="Q68" s="1419"/>
      <c r="R68" s="1377"/>
      <c r="S68" s="1357">
        <v>26194</v>
      </c>
      <c r="T68" s="1419"/>
      <c r="U68" s="1419"/>
      <c r="V68" s="1377"/>
      <c r="W68" s="1357">
        <v>2592165</v>
      </c>
      <c r="X68" s="1419"/>
      <c r="Y68" s="1419"/>
      <c r="Z68" s="1419"/>
      <c r="AA68" s="1377"/>
      <c r="AB68" s="1357">
        <v>552</v>
      </c>
      <c r="AC68" s="1419"/>
      <c r="AD68" s="1419"/>
      <c r="AE68" s="1377"/>
      <c r="AF68" s="1357">
        <v>148881</v>
      </c>
      <c r="AG68" s="1419"/>
      <c r="AH68" s="1419"/>
      <c r="AI68" s="1419"/>
      <c r="AJ68" s="1377"/>
      <c r="AK68" s="1357">
        <v>1427</v>
      </c>
      <c r="AL68" s="1419"/>
      <c r="AM68" s="1419"/>
      <c r="AN68" s="1377"/>
      <c r="AO68" s="1357">
        <v>164354</v>
      </c>
      <c r="AP68" s="1419"/>
      <c r="AQ68" s="1419"/>
      <c r="AR68" s="1419"/>
      <c r="AS68" s="1358"/>
      <c r="AT68" s="1012"/>
      <c r="AU68" s="1012"/>
      <c r="AV68" s="1012"/>
      <c r="AW68" s="1012"/>
      <c r="AX68" s="1012"/>
    </row>
    <row r="69" spans="1:50" s="920" customFormat="1" ht="16.5" customHeight="1" thickBot="1">
      <c r="A69" s="275"/>
      <c r="B69" s="1373" t="s">
        <v>2257</v>
      </c>
      <c r="C69" s="1374"/>
      <c r="D69" s="1374"/>
      <c r="E69" s="1374"/>
      <c r="F69" s="1374"/>
      <c r="G69" s="1374"/>
      <c r="H69" s="1374"/>
      <c r="I69" s="1374"/>
      <c r="J69" s="1359">
        <v>43907</v>
      </c>
      <c r="K69" s="1421"/>
      <c r="L69" s="1421"/>
      <c r="M69" s="1378"/>
      <c r="N69" s="1359">
        <v>3595919</v>
      </c>
      <c r="O69" s="1421"/>
      <c r="P69" s="1421"/>
      <c r="Q69" s="1421"/>
      <c r="R69" s="1378"/>
      <c r="S69" s="1359">
        <v>26305</v>
      </c>
      <c r="T69" s="1421"/>
      <c r="U69" s="1421"/>
      <c r="V69" s="1378"/>
      <c r="W69" s="1359">
        <v>2611192</v>
      </c>
      <c r="X69" s="1421"/>
      <c r="Y69" s="1421"/>
      <c r="Z69" s="1421"/>
      <c r="AA69" s="1378"/>
      <c r="AB69" s="1359">
        <v>561</v>
      </c>
      <c r="AC69" s="1421"/>
      <c r="AD69" s="1421"/>
      <c r="AE69" s="1378"/>
      <c r="AF69" s="1359">
        <v>152090</v>
      </c>
      <c r="AG69" s="1421"/>
      <c r="AH69" s="1421"/>
      <c r="AI69" s="1421"/>
      <c r="AJ69" s="1378"/>
      <c r="AK69" s="1359">
        <v>1413</v>
      </c>
      <c r="AL69" s="1421"/>
      <c r="AM69" s="1421"/>
      <c r="AN69" s="1378"/>
      <c r="AO69" s="1359">
        <v>162996</v>
      </c>
      <c r="AP69" s="1421"/>
      <c r="AQ69" s="1421"/>
      <c r="AR69" s="1421"/>
      <c r="AS69" s="1360"/>
      <c r="AT69" s="1012"/>
      <c r="AU69" s="1012"/>
      <c r="AV69" s="1012"/>
      <c r="AW69" s="1012"/>
      <c r="AX69" s="1012"/>
    </row>
    <row r="70" spans="1:50" s="912" customFormat="1" ht="11.25" customHeight="1" thickBot="1">
      <c r="A70" s="42"/>
      <c r="B70" s="907"/>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711"/>
      <c r="AU70" s="711"/>
      <c r="AV70" s="711"/>
      <c r="AW70" s="711"/>
      <c r="AX70" s="711"/>
    </row>
    <row r="71" spans="1:50" s="912" customFormat="1" ht="11.25" customHeight="1">
      <c r="A71" s="99"/>
      <c r="B71" s="1361" t="s">
        <v>3311</v>
      </c>
      <c r="C71" s="1362"/>
      <c r="D71" s="1362"/>
      <c r="E71" s="1362"/>
      <c r="F71" s="1362"/>
      <c r="G71" s="1362"/>
      <c r="H71" s="1362"/>
      <c r="I71" s="1363"/>
      <c r="J71" s="1495" t="s">
        <v>1088</v>
      </c>
      <c r="K71" s="1362"/>
      <c r="L71" s="1362"/>
      <c r="M71" s="1362"/>
      <c r="N71" s="1362"/>
      <c r="O71" s="1362"/>
      <c r="P71" s="1362"/>
      <c r="Q71" s="1362"/>
      <c r="R71" s="1363"/>
      <c r="S71" s="1495" t="s">
        <v>1089</v>
      </c>
      <c r="T71" s="1362"/>
      <c r="U71" s="1362"/>
      <c r="V71" s="1362"/>
      <c r="W71" s="1362"/>
      <c r="X71" s="1362"/>
      <c r="Y71" s="1362"/>
      <c r="Z71" s="1362"/>
      <c r="AA71" s="1362"/>
      <c r="AB71" s="1495" t="s">
        <v>14</v>
      </c>
      <c r="AC71" s="1362"/>
      <c r="AD71" s="1362"/>
      <c r="AE71" s="1362"/>
      <c r="AF71" s="1362"/>
      <c r="AG71" s="1362"/>
      <c r="AH71" s="1362"/>
      <c r="AI71" s="1362"/>
      <c r="AJ71" s="1363"/>
      <c r="AK71" s="1495" t="s">
        <v>1090</v>
      </c>
      <c r="AL71" s="1362"/>
      <c r="AM71" s="1362"/>
      <c r="AN71" s="1362"/>
      <c r="AO71" s="1362"/>
      <c r="AP71" s="1362"/>
      <c r="AQ71" s="1362"/>
      <c r="AR71" s="1362"/>
      <c r="AS71" s="2597"/>
      <c r="AT71" s="741"/>
      <c r="AU71" s="741"/>
      <c r="AV71" s="741"/>
      <c r="AW71" s="741"/>
      <c r="AX71" s="741"/>
    </row>
    <row r="72" spans="1:50" s="912" customFormat="1" ht="11.25" customHeight="1">
      <c r="A72" s="99"/>
      <c r="B72" s="2892"/>
      <c r="C72" s="1545"/>
      <c r="D72" s="1545"/>
      <c r="E72" s="1545"/>
      <c r="F72" s="1545"/>
      <c r="G72" s="1545"/>
      <c r="H72" s="1545"/>
      <c r="I72" s="1546"/>
      <c r="J72" s="1496"/>
      <c r="K72" s="1365"/>
      <c r="L72" s="1365"/>
      <c r="M72" s="1365"/>
      <c r="N72" s="1365"/>
      <c r="O72" s="1365"/>
      <c r="P72" s="1365"/>
      <c r="Q72" s="1365"/>
      <c r="R72" s="1366"/>
      <c r="S72" s="1496"/>
      <c r="T72" s="1365"/>
      <c r="U72" s="1365"/>
      <c r="V72" s="1365"/>
      <c r="W72" s="1365"/>
      <c r="X72" s="1365"/>
      <c r="Y72" s="1365"/>
      <c r="Z72" s="1365"/>
      <c r="AA72" s="1365"/>
      <c r="AB72" s="1496"/>
      <c r="AC72" s="1365"/>
      <c r="AD72" s="1365"/>
      <c r="AE72" s="1365"/>
      <c r="AF72" s="1365"/>
      <c r="AG72" s="1365"/>
      <c r="AH72" s="1365"/>
      <c r="AI72" s="1365"/>
      <c r="AJ72" s="1366"/>
      <c r="AK72" s="1496"/>
      <c r="AL72" s="1365"/>
      <c r="AM72" s="1365"/>
      <c r="AN72" s="1365"/>
      <c r="AO72" s="1365"/>
      <c r="AP72" s="1365"/>
      <c r="AQ72" s="1365"/>
      <c r="AR72" s="1365"/>
      <c r="AS72" s="2599"/>
      <c r="AT72" s="741"/>
      <c r="AU72" s="741"/>
      <c r="AV72" s="741"/>
      <c r="AW72" s="741"/>
      <c r="AX72" s="741"/>
    </row>
    <row r="73" spans="1:50" s="912" customFormat="1" ht="16.5" customHeight="1">
      <c r="A73" s="99"/>
      <c r="B73" s="1364"/>
      <c r="C73" s="1365"/>
      <c r="D73" s="1365"/>
      <c r="E73" s="1365"/>
      <c r="F73" s="1365"/>
      <c r="G73" s="1365"/>
      <c r="H73" s="1365"/>
      <c r="I73" s="1366"/>
      <c r="J73" s="1350" t="s">
        <v>1087</v>
      </c>
      <c r="K73" s="1460"/>
      <c r="L73" s="1460"/>
      <c r="M73" s="1426"/>
      <c r="N73" s="1460" t="s">
        <v>1081</v>
      </c>
      <c r="O73" s="1460"/>
      <c r="P73" s="1460"/>
      <c r="Q73" s="1460"/>
      <c r="R73" s="1426"/>
      <c r="S73" s="1460" t="s">
        <v>1087</v>
      </c>
      <c r="T73" s="1460"/>
      <c r="U73" s="1460"/>
      <c r="V73" s="1426"/>
      <c r="W73" s="1350" t="s">
        <v>1081</v>
      </c>
      <c r="X73" s="1460"/>
      <c r="Y73" s="1460"/>
      <c r="Z73" s="1460"/>
      <c r="AA73" s="1426"/>
      <c r="AB73" s="1350" t="s">
        <v>1087</v>
      </c>
      <c r="AC73" s="1460"/>
      <c r="AD73" s="1460"/>
      <c r="AE73" s="1426"/>
      <c r="AF73" s="1460" t="s">
        <v>1081</v>
      </c>
      <c r="AG73" s="1460"/>
      <c r="AH73" s="1460"/>
      <c r="AI73" s="1460"/>
      <c r="AJ73" s="1426"/>
      <c r="AK73" s="1350" t="s">
        <v>1087</v>
      </c>
      <c r="AL73" s="1460"/>
      <c r="AM73" s="1460"/>
      <c r="AN73" s="1426"/>
      <c r="AO73" s="1460" t="s">
        <v>1081</v>
      </c>
      <c r="AP73" s="1460"/>
      <c r="AQ73" s="1460"/>
      <c r="AR73" s="1460"/>
      <c r="AS73" s="1351"/>
      <c r="AT73" s="47"/>
      <c r="AU73" s="47"/>
      <c r="AV73" s="47"/>
      <c r="AW73" s="47"/>
      <c r="AX73" s="47"/>
    </row>
    <row r="74" spans="1:50" s="920" customFormat="1" ht="16.5" customHeight="1">
      <c r="A74" s="275"/>
      <c r="B74" s="1367" t="s">
        <v>2112</v>
      </c>
      <c r="C74" s="1368"/>
      <c r="D74" s="1368"/>
      <c r="E74" s="1368"/>
      <c r="F74" s="1368"/>
      <c r="G74" s="1368"/>
      <c r="H74" s="1368"/>
      <c r="I74" s="1368"/>
      <c r="J74" s="1355">
        <v>3522</v>
      </c>
      <c r="K74" s="1470"/>
      <c r="L74" s="1470"/>
      <c r="M74" s="1376"/>
      <c r="N74" s="1355">
        <v>187117</v>
      </c>
      <c r="O74" s="1470"/>
      <c r="P74" s="1470"/>
      <c r="Q74" s="1470"/>
      <c r="R74" s="1376"/>
      <c r="S74" s="1355">
        <v>580</v>
      </c>
      <c r="T74" s="1470"/>
      <c r="U74" s="1470"/>
      <c r="V74" s="1376"/>
      <c r="W74" s="1355">
        <v>25487</v>
      </c>
      <c r="X74" s="1470"/>
      <c r="Y74" s="1470"/>
      <c r="Z74" s="1470"/>
      <c r="AA74" s="1376"/>
      <c r="AB74" s="1355">
        <v>10855</v>
      </c>
      <c r="AC74" s="1470"/>
      <c r="AD74" s="1470"/>
      <c r="AE74" s="1376"/>
      <c r="AF74" s="1355">
        <v>379385</v>
      </c>
      <c r="AG74" s="1470"/>
      <c r="AH74" s="1470"/>
      <c r="AI74" s="1470"/>
      <c r="AJ74" s="1376"/>
      <c r="AK74" s="1355">
        <v>1478</v>
      </c>
      <c r="AL74" s="1470"/>
      <c r="AM74" s="1470"/>
      <c r="AN74" s="1376"/>
      <c r="AO74" s="1355">
        <v>157711</v>
      </c>
      <c r="AP74" s="1470"/>
      <c r="AQ74" s="1470"/>
      <c r="AR74" s="1470"/>
      <c r="AS74" s="1356"/>
      <c r="AT74" s="1012"/>
      <c r="AU74" s="1012"/>
      <c r="AV74" s="1012"/>
      <c r="AW74" s="1012"/>
      <c r="AX74" s="1012"/>
    </row>
    <row r="75" spans="1:50" s="920" customFormat="1" ht="16.5" customHeight="1">
      <c r="A75" s="275"/>
      <c r="B75" s="1370" t="s">
        <v>2254</v>
      </c>
      <c r="C75" s="1371"/>
      <c r="D75" s="1371"/>
      <c r="E75" s="1371"/>
      <c r="F75" s="1371"/>
      <c r="G75" s="1371"/>
      <c r="H75" s="1371"/>
      <c r="I75" s="1371"/>
      <c r="J75" s="1357">
        <v>3500</v>
      </c>
      <c r="K75" s="1419"/>
      <c r="L75" s="1419"/>
      <c r="M75" s="1377"/>
      <c r="N75" s="1357">
        <v>185827</v>
      </c>
      <c r="O75" s="1419"/>
      <c r="P75" s="1419"/>
      <c r="Q75" s="1419"/>
      <c r="R75" s="1377"/>
      <c r="S75" s="1357">
        <v>571</v>
      </c>
      <c r="T75" s="1419"/>
      <c r="U75" s="1419"/>
      <c r="V75" s="1377"/>
      <c r="W75" s="1357">
        <v>25080</v>
      </c>
      <c r="X75" s="1419"/>
      <c r="Y75" s="1419"/>
      <c r="Z75" s="1419"/>
      <c r="AA75" s="1377"/>
      <c r="AB75" s="1357">
        <v>10794</v>
      </c>
      <c r="AC75" s="1419"/>
      <c r="AD75" s="1419"/>
      <c r="AE75" s="1377"/>
      <c r="AF75" s="1357">
        <v>376758</v>
      </c>
      <c r="AG75" s="1419"/>
      <c r="AH75" s="1419"/>
      <c r="AI75" s="1419"/>
      <c r="AJ75" s="1377"/>
      <c r="AK75" s="1357">
        <v>1464</v>
      </c>
      <c r="AL75" s="1419"/>
      <c r="AM75" s="1419"/>
      <c r="AN75" s="1377"/>
      <c r="AO75" s="1357">
        <v>155671</v>
      </c>
      <c r="AP75" s="1419"/>
      <c r="AQ75" s="1419"/>
      <c r="AR75" s="1419"/>
      <c r="AS75" s="1358"/>
      <c r="AT75" s="1012"/>
      <c r="AU75" s="1012"/>
      <c r="AV75" s="1012"/>
      <c r="AW75" s="1012"/>
      <c r="AX75" s="1012"/>
    </row>
    <row r="76" spans="1:50" s="920" customFormat="1" ht="16.5" customHeight="1">
      <c r="A76" s="275"/>
      <c r="B76" s="1370" t="s">
        <v>2255</v>
      </c>
      <c r="C76" s="1371"/>
      <c r="D76" s="1371"/>
      <c r="E76" s="1371"/>
      <c r="F76" s="1371"/>
      <c r="G76" s="1371"/>
      <c r="H76" s="1371"/>
      <c r="I76" s="1371"/>
      <c r="J76" s="1357">
        <v>3546</v>
      </c>
      <c r="K76" s="1419"/>
      <c r="L76" s="1419"/>
      <c r="M76" s="1377"/>
      <c r="N76" s="1357">
        <v>189590</v>
      </c>
      <c r="O76" s="1419"/>
      <c r="P76" s="1419"/>
      <c r="Q76" s="1419"/>
      <c r="R76" s="1377"/>
      <c r="S76" s="1357">
        <v>558</v>
      </c>
      <c r="T76" s="1419"/>
      <c r="U76" s="1419"/>
      <c r="V76" s="1377"/>
      <c r="W76" s="1357">
        <v>24490</v>
      </c>
      <c r="X76" s="1419"/>
      <c r="Y76" s="1419"/>
      <c r="Z76" s="1419"/>
      <c r="AA76" s="1377"/>
      <c r="AB76" s="1357">
        <v>10637</v>
      </c>
      <c r="AC76" s="1419"/>
      <c r="AD76" s="1419"/>
      <c r="AE76" s="1377"/>
      <c r="AF76" s="1357">
        <v>368710</v>
      </c>
      <c r="AG76" s="1419"/>
      <c r="AH76" s="1419"/>
      <c r="AI76" s="1419"/>
      <c r="AJ76" s="1377"/>
      <c r="AK76" s="1357" t="s">
        <v>3110</v>
      </c>
      <c r="AL76" s="1419"/>
      <c r="AM76" s="1419"/>
      <c r="AN76" s="1377"/>
      <c r="AO76" s="1357" t="s">
        <v>3110</v>
      </c>
      <c r="AP76" s="1419"/>
      <c r="AQ76" s="1419"/>
      <c r="AR76" s="1419"/>
      <c r="AS76" s="1358"/>
      <c r="AT76" s="1012"/>
      <c r="AU76" s="1012"/>
      <c r="AV76" s="1012"/>
      <c r="AW76" s="1012"/>
      <c r="AX76" s="1012"/>
    </row>
    <row r="77" spans="1:50" s="920" customFormat="1" ht="16.5" customHeight="1">
      <c r="A77" s="275"/>
      <c r="B77" s="1370" t="s">
        <v>2256</v>
      </c>
      <c r="C77" s="1371"/>
      <c r="D77" s="1371"/>
      <c r="E77" s="1371"/>
      <c r="F77" s="1371"/>
      <c r="G77" s="1371"/>
      <c r="H77" s="1371"/>
      <c r="I77" s="1371"/>
      <c r="J77" s="1357">
        <v>3547</v>
      </c>
      <c r="K77" s="1419"/>
      <c r="L77" s="1419"/>
      <c r="M77" s="1377"/>
      <c r="N77" s="1357">
        <v>189841</v>
      </c>
      <c r="O77" s="1419"/>
      <c r="P77" s="1419"/>
      <c r="Q77" s="1419"/>
      <c r="R77" s="1377"/>
      <c r="S77" s="1357">
        <v>557</v>
      </c>
      <c r="T77" s="1419"/>
      <c r="U77" s="1419"/>
      <c r="V77" s="1377"/>
      <c r="W77" s="1357">
        <v>24451</v>
      </c>
      <c r="X77" s="1419"/>
      <c r="Y77" s="1419"/>
      <c r="Z77" s="1419"/>
      <c r="AA77" s="1377"/>
      <c r="AB77" s="1357">
        <v>10529</v>
      </c>
      <c r="AC77" s="1419"/>
      <c r="AD77" s="1419"/>
      <c r="AE77" s="1377"/>
      <c r="AF77" s="1357">
        <v>365300</v>
      </c>
      <c r="AG77" s="1419"/>
      <c r="AH77" s="1419"/>
      <c r="AI77" s="1419"/>
      <c r="AJ77" s="1377"/>
      <c r="AK77" s="1357" t="s">
        <v>3110</v>
      </c>
      <c r="AL77" s="1419"/>
      <c r="AM77" s="1419"/>
      <c r="AN77" s="1377"/>
      <c r="AO77" s="1357" t="s">
        <v>3111</v>
      </c>
      <c r="AP77" s="1419"/>
      <c r="AQ77" s="1419"/>
      <c r="AR77" s="1419"/>
      <c r="AS77" s="1358"/>
      <c r="AT77" s="1012"/>
      <c r="AU77" s="1012"/>
      <c r="AV77" s="1012"/>
      <c r="AW77" s="1012"/>
      <c r="AX77" s="1012"/>
    </row>
    <row r="78" spans="1:50" s="920" customFormat="1" ht="16.5" customHeight="1" thickBot="1">
      <c r="A78" s="275"/>
      <c r="B78" s="1373" t="s">
        <v>2257</v>
      </c>
      <c r="C78" s="1374"/>
      <c r="D78" s="1374"/>
      <c r="E78" s="1374"/>
      <c r="F78" s="1374"/>
      <c r="G78" s="1374"/>
      <c r="H78" s="1374"/>
      <c r="I78" s="1374"/>
      <c r="J78" s="1359">
        <v>3543</v>
      </c>
      <c r="K78" s="1421"/>
      <c r="L78" s="1421"/>
      <c r="M78" s="1378"/>
      <c r="N78" s="1359">
        <v>188572</v>
      </c>
      <c r="O78" s="1421"/>
      <c r="P78" s="1421"/>
      <c r="Q78" s="1421"/>
      <c r="R78" s="1378"/>
      <c r="S78" s="1359">
        <v>552</v>
      </c>
      <c r="T78" s="1421"/>
      <c r="U78" s="1421"/>
      <c r="V78" s="1378"/>
      <c r="W78" s="1359">
        <v>24256</v>
      </c>
      <c r="X78" s="1421"/>
      <c r="Y78" s="1421"/>
      <c r="Z78" s="1421"/>
      <c r="AA78" s="1378"/>
      <c r="AB78" s="1359">
        <v>10451</v>
      </c>
      <c r="AC78" s="1421"/>
      <c r="AD78" s="1421"/>
      <c r="AE78" s="1378"/>
      <c r="AF78" s="1359">
        <v>362806</v>
      </c>
      <c r="AG78" s="1421"/>
      <c r="AH78" s="1421"/>
      <c r="AI78" s="1421"/>
      <c r="AJ78" s="1378"/>
      <c r="AK78" s="1359" t="s">
        <v>3111</v>
      </c>
      <c r="AL78" s="1421"/>
      <c r="AM78" s="1421"/>
      <c r="AN78" s="1378"/>
      <c r="AO78" s="1359" t="s">
        <v>3111</v>
      </c>
      <c r="AP78" s="1421"/>
      <c r="AQ78" s="1421"/>
      <c r="AR78" s="1421"/>
      <c r="AS78" s="1360"/>
      <c r="AT78" s="1012"/>
      <c r="AU78" s="1012"/>
      <c r="AV78" s="1012"/>
      <c r="AW78" s="1012"/>
      <c r="AX78" s="1012"/>
    </row>
    <row r="79" spans="1:50" s="912" customFormat="1" ht="11.25" customHeight="1" thickBot="1">
      <c r="A79" s="42"/>
      <c r="B79" s="907"/>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7"/>
      <c r="AK79" s="907"/>
      <c r="AL79" s="907"/>
      <c r="AM79" s="907"/>
      <c r="AN79" s="907"/>
      <c r="AO79" s="907"/>
      <c r="AP79" s="907"/>
      <c r="AQ79" s="907"/>
      <c r="AR79" s="907"/>
      <c r="AS79" s="907"/>
      <c r="AT79" s="907"/>
      <c r="AU79" s="907"/>
      <c r="AV79" s="907"/>
      <c r="AW79" s="907"/>
      <c r="AX79" s="907"/>
    </row>
    <row r="80" spans="1:50" s="912" customFormat="1" ht="11.25" customHeight="1">
      <c r="A80" s="99"/>
      <c r="B80" s="1362" t="s">
        <v>3311</v>
      </c>
      <c r="C80" s="1362"/>
      <c r="D80" s="1362"/>
      <c r="E80" s="1362"/>
      <c r="F80" s="1362"/>
      <c r="G80" s="1362"/>
      <c r="H80" s="1362"/>
      <c r="I80" s="1363"/>
      <c r="J80" s="2476" t="s">
        <v>2258</v>
      </c>
      <c r="K80" s="2960"/>
      <c r="L80" s="2960"/>
      <c r="M80" s="2960"/>
      <c r="N80" s="2960"/>
      <c r="O80" s="2960"/>
      <c r="P80" s="2960"/>
      <c r="Q80" s="2960"/>
      <c r="R80" s="2569"/>
      <c r="S80" s="1495" t="s">
        <v>1091</v>
      </c>
      <c r="T80" s="1362"/>
      <c r="U80" s="1362"/>
      <c r="V80" s="1362"/>
      <c r="W80" s="1362"/>
      <c r="X80" s="1362"/>
      <c r="Y80" s="1362"/>
      <c r="Z80" s="1362"/>
      <c r="AA80" s="1363"/>
      <c r="AB80" s="1495" t="s">
        <v>1092</v>
      </c>
      <c r="AC80" s="1362"/>
      <c r="AD80" s="1362"/>
      <c r="AE80" s="1362"/>
      <c r="AF80" s="1362"/>
      <c r="AG80" s="1362"/>
      <c r="AH80" s="1362"/>
      <c r="AI80" s="1362"/>
      <c r="AJ80" s="1362"/>
      <c r="AK80" s="1495" t="s">
        <v>1093</v>
      </c>
      <c r="AL80" s="1362"/>
      <c r="AM80" s="1362"/>
      <c r="AN80" s="1362"/>
      <c r="AO80" s="1362"/>
      <c r="AP80" s="1362"/>
      <c r="AQ80" s="1362"/>
      <c r="AR80" s="1362"/>
      <c r="AS80" s="2597"/>
      <c r="AT80" s="47"/>
      <c r="AU80" s="47"/>
      <c r="AV80" s="47"/>
      <c r="AW80" s="47"/>
      <c r="AX80" s="47"/>
    </row>
    <row r="81" spans="1:16384" s="912" customFormat="1" ht="11.25" customHeight="1">
      <c r="A81" s="99"/>
      <c r="B81" s="1545"/>
      <c r="C81" s="1545"/>
      <c r="D81" s="1545"/>
      <c r="E81" s="1545"/>
      <c r="F81" s="1545"/>
      <c r="G81" s="1545"/>
      <c r="H81" s="1545"/>
      <c r="I81" s="1546"/>
      <c r="J81" s="2478"/>
      <c r="K81" s="2961"/>
      <c r="L81" s="2961"/>
      <c r="M81" s="2961"/>
      <c r="N81" s="2961"/>
      <c r="O81" s="2961"/>
      <c r="P81" s="2961"/>
      <c r="Q81" s="2961"/>
      <c r="R81" s="2570"/>
      <c r="S81" s="1496"/>
      <c r="T81" s="1365"/>
      <c r="U81" s="1365"/>
      <c r="V81" s="1365"/>
      <c r="W81" s="1365"/>
      <c r="X81" s="1365"/>
      <c r="Y81" s="1365"/>
      <c r="Z81" s="1365"/>
      <c r="AA81" s="1366"/>
      <c r="AB81" s="1496"/>
      <c r="AC81" s="1365"/>
      <c r="AD81" s="1365"/>
      <c r="AE81" s="1365"/>
      <c r="AF81" s="1365"/>
      <c r="AG81" s="1365"/>
      <c r="AH81" s="1365"/>
      <c r="AI81" s="1365"/>
      <c r="AJ81" s="1365"/>
      <c r="AK81" s="1496"/>
      <c r="AL81" s="1365"/>
      <c r="AM81" s="1365"/>
      <c r="AN81" s="1365"/>
      <c r="AO81" s="1365"/>
      <c r="AP81" s="1365"/>
      <c r="AQ81" s="1365"/>
      <c r="AR81" s="1365"/>
      <c r="AS81" s="2599"/>
      <c r="AT81" s="47"/>
      <c r="AU81" s="47"/>
      <c r="AV81" s="47"/>
      <c r="AW81" s="47"/>
      <c r="AX81" s="47"/>
    </row>
    <row r="82" spans="1:16384" s="912" customFormat="1" ht="16.5" customHeight="1">
      <c r="A82" s="99"/>
      <c r="B82" s="1365"/>
      <c r="C82" s="1365"/>
      <c r="D82" s="1365"/>
      <c r="E82" s="1365"/>
      <c r="F82" s="1365"/>
      <c r="G82" s="1365"/>
      <c r="H82" s="1365"/>
      <c r="I82" s="1366"/>
      <c r="J82" s="1350" t="s">
        <v>1087</v>
      </c>
      <c r="K82" s="1460"/>
      <c r="L82" s="1460"/>
      <c r="M82" s="1426"/>
      <c r="N82" s="1460" t="s">
        <v>1081</v>
      </c>
      <c r="O82" s="1460"/>
      <c r="P82" s="1460"/>
      <c r="Q82" s="1460"/>
      <c r="R82" s="1426"/>
      <c r="S82" s="1350" t="s">
        <v>1087</v>
      </c>
      <c r="T82" s="1460"/>
      <c r="U82" s="1460"/>
      <c r="V82" s="1426"/>
      <c r="W82" s="1460" t="s">
        <v>1081</v>
      </c>
      <c r="X82" s="1460"/>
      <c r="Y82" s="1460"/>
      <c r="Z82" s="1460"/>
      <c r="AA82" s="1426"/>
      <c r="AB82" s="1350" t="s">
        <v>1087</v>
      </c>
      <c r="AC82" s="1460"/>
      <c r="AD82" s="1460"/>
      <c r="AE82" s="1426"/>
      <c r="AF82" s="1460" t="s">
        <v>1081</v>
      </c>
      <c r="AG82" s="1460"/>
      <c r="AH82" s="1460"/>
      <c r="AI82" s="1460"/>
      <c r="AJ82" s="1460"/>
      <c r="AK82" s="1350" t="s">
        <v>1087</v>
      </c>
      <c r="AL82" s="1460"/>
      <c r="AM82" s="1460"/>
      <c r="AN82" s="1426"/>
      <c r="AO82" s="1460" t="s">
        <v>1081</v>
      </c>
      <c r="AP82" s="1460"/>
      <c r="AQ82" s="1460"/>
      <c r="AR82" s="1460"/>
      <c r="AS82" s="1351"/>
      <c r="AT82" s="47"/>
      <c r="AU82" s="47"/>
      <c r="AV82" s="47"/>
      <c r="AW82" s="47"/>
      <c r="AX82" s="47"/>
    </row>
    <row r="83" spans="1:16384" s="920" customFormat="1" ht="16.5" customHeight="1">
      <c r="A83" s="275"/>
      <c r="B83" s="1368" t="s">
        <v>2112</v>
      </c>
      <c r="C83" s="1368"/>
      <c r="D83" s="1368"/>
      <c r="E83" s="1368"/>
      <c r="F83" s="1368"/>
      <c r="G83" s="1368"/>
      <c r="H83" s="1368"/>
      <c r="I83" s="1368"/>
      <c r="J83" s="1355">
        <v>107</v>
      </c>
      <c r="K83" s="1470"/>
      <c r="L83" s="1470"/>
      <c r="M83" s="1376"/>
      <c r="N83" s="1355">
        <v>12292</v>
      </c>
      <c r="O83" s="1470"/>
      <c r="P83" s="1470"/>
      <c r="Q83" s="1470"/>
      <c r="R83" s="1376"/>
      <c r="S83" s="1355">
        <v>934</v>
      </c>
      <c r="T83" s="1470"/>
      <c r="U83" s="1470"/>
      <c r="V83" s="1376"/>
      <c r="W83" s="1355">
        <v>74363</v>
      </c>
      <c r="X83" s="1470"/>
      <c r="Y83" s="1470"/>
      <c r="Z83" s="1470"/>
      <c r="AA83" s="1376"/>
      <c r="AB83" s="1355">
        <v>33</v>
      </c>
      <c r="AC83" s="1470"/>
      <c r="AD83" s="1470"/>
      <c r="AE83" s="1376"/>
      <c r="AF83" s="1355">
        <v>4835</v>
      </c>
      <c r="AG83" s="1470"/>
      <c r="AH83" s="1470"/>
      <c r="AI83" s="1470"/>
      <c r="AJ83" s="1376"/>
      <c r="AK83" s="1355">
        <v>3</v>
      </c>
      <c r="AL83" s="1470"/>
      <c r="AM83" s="1470"/>
      <c r="AN83" s="1376"/>
      <c r="AO83" s="1355">
        <v>1084</v>
      </c>
      <c r="AP83" s="1470"/>
      <c r="AQ83" s="1470"/>
      <c r="AR83" s="1470"/>
      <c r="AS83" s="1356"/>
      <c r="AT83" s="1012"/>
      <c r="AU83" s="1012"/>
      <c r="AV83" s="1012"/>
      <c r="AW83" s="1012"/>
      <c r="AX83" s="1012"/>
    </row>
    <row r="84" spans="1:16384" s="920" customFormat="1" ht="16.5" customHeight="1">
      <c r="A84" s="275"/>
      <c r="B84" s="1371" t="s">
        <v>2254</v>
      </c>
      <c r="C84" s="1371"/>
      <c r="D84" s="1371"/>
      <c r="E84" s="1371"/>
      <c r="F84" s="1371"/>
      <c r="G84" s="1371"/>
      <c r="H84" s="1371"/>
      <c r="I84" s="1371"/>
      <c r="J84" s="1357">
        <v>106</v>
      </c>
      <c r="K84" s="1419"/>
      <c r="L84" s="1419"/>
      <c r="M84" s="1377"/>
      <c r="N84" s="1357">
        <v>12193</v>
      </c>
      <c r="O84" s="1419"/>
      <c r="P84" s="1419"/>
      <c r="Q84" s="1419"/>
      <c r="R84" s="1377"/>
      <c r="S84" s="1357">
        <v>930</v>
      </c>
      <c r="T84" s="1419"/>
      <c r="U84" s="1419"/>
      <c r="V84" s="1377"/>
      <c r="W84" s="1357">
        <v>74892</v>
      </c>
      <c r="X84" s="1419"/>
      <c r="Y84" s="1419"/>
      <c r="Z84" s="1419"/>
      <c r="AA84" s="1377"/>
      <c r="AB84" s="1357">
        <v>32</v>
      </c>
      <c r="AC84" s="1419"/>
      <c r="AD84" s="1419"/>
      <c r="AE84" s="1377"/>
      <c r="AF84" s="1357">
        <v>4584</v>
      </c>
      <c r="AG84" s="1419"/>
      <c r="AH84" s="1419"/>
      <c r="AI84" s="1419"/>
      <c r="AJ84" s="1377"/>
      <c r="AK84" s="1357">
        <v>3</v>
      </c>
      <c r="AL84" s="1419"/>
      <c r="AM84" s="1419"/>
      <c r="AN84" s="1377"/>
      <c r="AO84" s="1357">
        <v>1084</v>
      </c>
      <c r="AP84" s="1419"/>
      <c r="AQ84" s="1419"/>
      <c r="AR84" s="1419"/>
      <c r="AS84" s="1358"/>
      <c r="AT84" s="1012"/>
      <c r="AU84" s="1012"/>
      <c r="AV84" s="1012"/>
      <c r="AW84" s="1012"/>
      <c r="AX84" s="1012"/>
    </row>
    <row r="85" spans="1:16384" s="920" customFormat="1" ht="16.5" customHeight="1">
      <c r="A85" s="275"/>
      <c r="B85" s="1371" t="s">
        <v>2255</v>
      </c>
      <c r="C85" s="1371"/>
      <c r="D85" s="1371"/>
      <c r="E85" s="1371"/>
      <c r="F85" s="1371"/>
      <c r="G85" s="1371"/>
      <c r="H85" s="1371"/>
      <c r="I85" s="1371"/>
      <c r="J85" s="1357">
        <v>102</v>
      </c>
      <c r="K85" s="1419"/>
      <c r="L85" s="1419"/>
      <c r="M85" s="1377"/>
      <c r="N85" s="1357">
        <v>11802</v>
      </c>
      <c r="O85" s="1419"/>
      <c r="P85" s="1419"/>
      <c r="Q85" s="1419"/>
      <c r="R85" s="1377"/>
      <c r="S85" s="1357">
        <v>931</v>
      </c>
      <c r="T85" s="1419"/>
      <c r="U85" s="1419"/>
      <c r="V85" s="1377"/>
      <c r="W85" s="1357">
        <v>75612</v>
      </c>
      <c r="X85" s="1419"/>
      <c r="Y85" s="1419"/>
      <c r="Z85" s="1419"/>
      <c r="AA85" s="1377"/>
      <c r="AB85" s="1357">
        <v>32</v>
      </c>
      <c r="AC85" s="1419"/>
      <c r="AD85" s="1419"/>
      <c r="AE85" s="1377"/>
      <c r="AF85" s="1357">
        <v>4584</v>
      </c>
      <c r="AG85" s="1419"/>
      <c r="AH85" s="1419"/>
      <c r="AI85" s="1419"/>
      <c r="AJ85" s="1377"/>
      <c r="AK85" s="1357" t="s">
        <v>3111</v>
      </c>
      <c r="AL85" s="1419"/>
      <c r="AM85" s="1419"/>
      <c r="AN85" s="1377"/>
      <c r="AO85" s="1357" t="s">
        <v>3110</v>
      </c>
      <c r="AP85" s="1419"/>
      <c r="AQ85" s="1419"/>
      <c r="AR85" s="1419"/>
      <c r="AS85" s="1358"/>
      <c r="AT85" s="1012"/>
      <c r="AU85" s="1012"/>
      <c r="AV85" s="1012"/>
      <c r="AW85" s="1012"/>
      <c r="AX85" s="1012"/>
    </row>
    <row r="86" spans="1:16384" s="920" customFormat="1" ht="16.5" customHeight="1">
      <c r="A86" s="275"/>
      <c r="B86" s="1371" t="s">
        <v>2256</v>
      </c>
      <c r="C86" s="1371"/>
      <c r="D86" s="1371"/>
      <c r="E86" s="1371"/>
      <c r="F86" s="1371"/>
      <c r="G86" s="1371"/>
      <c r="H86" s="1371"/>
      <c r="I86" s="1371"/>
      <c r="J86" s="1357">
        <v>101</v>
      </c>
      <c r="K86" s="1419"/>
      <c r="L86" s="1419"/>
      <c r="M86" s="1377"/>
      <c r="N86" s="1357">
        <v>11668</v>
      </c>
      <c r="O86" s="1419"/>
      <c r="P86" s="1419"/>
      <c r="Q86" s="1419"/>
      <c r="R86" s="1377"/>
      <c r="S86" s="1357">
        <v>944</v>
      </c>
      <c r="T86" s="1419"/>
      <c r="U86" s="1419"/>
      <c r="V86" s="1377"/>
      <c r="W86" s="1357">
        <v>76957</v>
      </c>
      <c r="X86" s="1419"/>
      <c r="Y86" s="1419"/>
      <c r="Z86" s="1419"/>
      <c r="AA86" s="1377"/>
      <c r="AB86" s="1357">
        <v>28</v>
      </c>
      <c r="AC86" s="1419"/>
      <c r="AD86" s="1419"/>
      <c r="AE86" s="1377"/>
      <c r="AF86" s="1357">
        <v>4190</v>
      </c>
      <c r="AG86" s="1419"/>
      <c r="AH86" s="1419"/>
      <c r="AI86" s="1419"/>
      <c r="AJ86" s="1377"/>
      <c r="AK86" s="1357" t="s">
        <v>3110</v>
      </c>
      <c r="AL86" s="1419"/>
      <c r="AM86" s="1419"/>
      <c r="AN86" s="1377"/>
      <c r="AO86" s="1357" t="s">
        <v>3111</v>
      </c>
      <c r="AP86" s="1419"/>
      <c r="AQ86" s="1419"/>
      <c r="AR86" s="1419"/>
      <c r="AS86" s="1358"/>
      <c r="AT86" s="1012"/>
      <c r="AU86" s="1012"/>
      <c r="AV86" s="1012"/>
      <c r="AW86" s="1012"/>
      <c r="AX86" s="1012"/>
    </row>
    <row r="87" spans="1:16384" s="920" customFormat="1" ht="16.5" customHeight="1" thickBot="1">
      <c r="A87" s="275"/>
      <c r="B87" s="1374" t="s">
        <v>2257</v>
      </c>
      <c r="C87" s="1374"/>
      <c r="D87" s="1374"/>
      <c r="E87" s="1374"/>
      <c r="F87" s="1374"/>
      <c r="G87" s="1374"/>
      <c r="H87" s="1374"/>
      <c r="I87" s="1374"/>
      <c r="J87" s="1359">
        <v>101</v>
      </c>
      <c r="K87" s="1421"/>
      <c r="L87" s="1421"/>
      <c r="M87" s="1378"/>
      <c r="N87" s="1359">
        <v>11668</v>
      </c>
      <c r="O87" s="1421"/>
      <c r="P87" s="1421"/>
      <c r="Q87" s="1421"/>
      <c r="R87" s="1378"/>
      <c r="S87" s="1359">
        <v>952</v>
      </c>
      <c r="T87" s="1421"/>
      <c r="U87" s="1421"/>
      <c r="V87" s="1378"/>
      <c r="W87" s="1359">
        <v>78028</v>
      </c>
      <c r="X87" s="1421"/>
      <c r="Y87" s="1421"/>
      <c r="Z87" s="1421"/>
      <c r="AA87" s="1378"/>
      <c r="AB87" s="1359">
        <v>29</v>
      </c>
      <c r="AC87" s="1421"/>
      <c r="AD87" s="1421"/>
      <c r="AE87" s="1378"/>
      <c r="AF87" s="1359">
        <v>4311</v>
      </c>
      <c r="AG87" s="1421"/>
      <c r="AH87" s="1421"/>
      <c r="AI87" s="1421"/>
      <c r="AJ87" s="1378"/>
      <c r="AK87" s="1359" t="s">
        <v>3112</v>
      </c>
      <c r="AL87" s="1421"/>
      <c r="AM87" s="1421"/>
      <c r="AN87" s="1378"/>
      <c r="AO87" s="1359" t="s">
        <v>3111</v>
      </c>
      <c r="AP87" s="1421"/>
      <c r="AQ87" s="1421"/>
      <c r="AR87" s="1421"/>
      <c r="AS87" s="1360"/>
      <c r="AT87" s="1012"/>
      <c r="AU87" s="1012"/>
      <c r="AV87" s="1012"/>
      <c r="AW87" s="1012"/>
      <c r="AX87" s="1012"/>
    </row>
    <row r="88" spans="1:16384" s="912" customFormat="1">
      <c r="A88" s="42"/>
      <c r="B88" s="405" t="s">
        <v>3271</v>
      </c>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679"/>
      <c r="AB88" s="101"/>
      <c r="AC88" s="101"/>
      <c r="AD88" s="101"/>
      <c r="AE88" s="101"/>
      <c r="AF88" s="101"/>
      <c r="AG88" s="101"/>
      <c r="AH88" s="101"/>
      <c r="AI88" s="101"/>
      <c r="AJ88" s="42"/>
      <c r="AK88" s="42"/>
      <c r="AL88" s="42"/>
      <c r="AM88" s="42"/>
      <c r="AN88" s="42"/>
      <c r="AO88" s="42"/>
      <c r="AP88" s="42"/>
      <c r="AQ88" s="42"/>
      <c r="AR88" s="42"/>
      <c r="AS88" s="679" t="s">
        <v>1082</v>
      </c>
      <c r="AT88" s="42"/>
      <c r="AU88" s="42"/>
      <c r="AV88" s="42"/>
      <c r="AW88" s="42"/>
      <c r="AX88" s="42"/>
    </row>
    <row r="89" spans="1:16384" s="912" customFormat="1">
      <c r="A89" s="42"/>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c r="AB89" s="405"/>
      <c r="AC89" s="405"/>
      <c r="AD89" s="405"/>
      <c r="AE89" s="405"/>
      <c r="AF89" s="405"/>
      <c r="AG89" s="405"/>
      <c r="AH89" s="405"/>
      <c r="AI89" s="405"/>
      <c r="AJ89" s="405"/>
      <c r="AK89" s="405"/>
      <c r="AL89" s="405"/>
      <c r="AM89" s="405"/>
      <c r="AN89" s="405"/>
      <c r="AO89" s="405"/>
      <c r="AP89" s="405"/>
      <c r="AQ89" s="405"/>
      <c r="AR89" s="405"/>
      <c r="AS89" s="42"/>
      <c r="AT89" s="405"/>
      <c r="AU89" s="405"/>
      <c r="AV89" s="405"/>
      <c r="AW89" s="405"/>
      <c r="AX89" s="405"/>
      <c r="AY89" s="351"/>
      <c r="AZ89" s="351"/>
      <c r="BA89" s="351"/>
      <c r="BB89" s="351"/>
      <c r="BC89" s="351"/>
      <c r="BD89" s="351"/>
      <c r="BE89" s="351"/>
      <c r="BF89" s="351"/>
      <c r="BG89" s="351"/>
      <c r="BH89" s="351"/>
      <c r="BI89" s="351"/>
      <c r="BJ89" s="351"/>
      <c r="BK89" s="351"/>
      <c r="BL89" s="351"/>
      <c r="BM89" s="351"/>
      <c r="BN89" s="351"/>
      <c r="BO89" s="351"/>
      <c r="BP89" s="351"/>
      <c r="BQ89" s="351"/>
      <c r="BR89" s="351"/>
      <c r="BS89" s="351"/>
      <c r="BT89" s="351"/>
      <c r="BU89" s="351"/>
      <c r="BV89" s="351"/>
      <c r="BW89" s="351"/>
      <c r="BX89" s="351"/>
      <c r="BY89" s="351"/>
      <c r="BZ89" s="351"/>
      <c r="CA89" s="351"/>
      <c r="CB89" s="351"/>
      <c r="CC89" s="351"/>
      <c r="CD89" s="351"/>
      <c r="CE89" s="351"/>
      <c r="CF89" s="351"/>
      <c r="CG89" s="351"/>
      <c r="CH89" s="351"/>
      <c r="CI89" s="351"/>
      <c r="CJ89" s="351"/>
      <c r="CK89" s="351"/>
      <c r="CL89" s="351"/>
      <c r="CM89" s="351"/>
      <c r="CN89" s="351"/>
      <c r="CO89" s="351"/>
      <c r="CP89" s="351"/>
      <c r="CQ89" s="351"/>
      <c r="CR89" s="351"/>
      <c r="CS89" s="351"/>
      <c r="CT89" s="351"/>
      <c r="CU89" s="351"/>
      <c r="CV89" s="351"/>
      <c r="CW89" s="351"/>
      <c r="CX89" s="351"/>
      <c r="CY89" s="351"/>
      <c r="CZ89" s="351"/>
      <c r="DA89" s="351"/>
      <c r="DB89" s="351"/>
      <c r="DC89" s="351"/>
      <c r="DD89" s="351"/>
      <c r="DE89" s="351"/>
      <c r="DF89" s="351"/>
      <c r="DG89" s="351"/>
      <c r="DH89" s="351"/>
      <c r="DI89" s="351"/>
      <c r="DJ89" s="351"/>
      <c r="DK89" s="351"/>
      <c r="DL89" s="351"/>
      <c r="DM89" s="351"/>
      <c r="DN89" s="351"/>
      <c r="DO89" s="351"/>
      <c r="DP89" s="351"/>
      <c r="DQ89" s="351"/>
      <c r="DR89" s="351"/>
      <c r="DS89" s="351"/>
      <c r="DT89" s="351"/>
      <c r="DU89" s="351"/>
      <c r="DV89" s="351"/>
      <c r="DW89" s="351"/>
      <c r="DX89" s="351"/>
      <c r="DY89" s="351"/>
      <c r="DZ89" s="351"/>
      <c r="EA89" s="351"/>
      <c r="EB89" s="351"/>
      <c r="EC89" s="351"/>
      <c r="ED89" s="351"/>
      <c r="EE89" s="351"/>
      <c r="EF89" s="351"/>
      <c r="EG89" s="351"/>
      <c r="EH89" s="351"/>
      <c r="EI89" s="351"/>
      <c r="EJ89" s="351"/>
      <c r="EK89" s="351"/>
      <c r="EL89" s="351"/>
      <c r="EM89" s="351"/>
      <c r="EN89" s="351"/>
      <c r="EO89" s="351"/>
      <c r="EP89" s="351"/>
      <c r="EQ89" s="351"/>
      <c r="ER89" s="351"/>
      <c r="ES89" s="351"/>
      <c r="ET89" s="351"/>
      <c r="EU89" s="351"/>
      <c r="EV89" s="351"/>
      <c r="EW89" s="351"/>
      <c r="EX89" s="351"/>
      <c r="EY89" s="351"/>
      <c r="EZ89" s="351"/>
      <c r="FA89" s="351"/>
      <c r="FB89" s="351"/>
      <c r="FC89" s="351"/>
      <c r="FD89" s="351"/>
      <c r="FE89" s="351"/>
      <c r="FF89" s="351"/>
      <c r="FG89" s="351"/>
      <c r="FH89" s="351"/>
      <c r="FI89" s="351"/>
      <c r="FJ89" s="351"/>
      <c r="FK89" s="351"/>
      <c r="FL89" s="351"/>
      <c r="FM89" s="351"/>
      <c r="FN89" s="351"/>
      <c r="FO89" s="351"/>
      <c r="FP89" s="351"/>
      <c r="FQ89" s="351"/>
      <c r="FR89" s="351"/>
      <c r="FS89" s="351"/>
      <c r="FT89" s="351"/>
      <c r="FU89" s="351"/>
      <c r="FV89" s="351"/>
      <c r="FW89" s="351"/>
      <c r="FX89" s="351"/>
      <c r="FY89" s="351"/>
      <c r="FZ89" s="351"/>
      <c r="GA89" s="351"/>
      <c r="GB89" s="351"/>
      <c r="GC89" s="351"/>
      <c r="GD89" s="351"/>
      <c r="GE89" s="351"/>
      <c r="GF89" s="351"/>
      <c r="GG89" s="351"/>
      <c r="GH89" s="351"/>
      <c r="GI89" s="351"/>
      <c r="GJ89" s="351"/>
      <c r="GK89" s="351"/>
      <c r="GL89" s="351"/>
      <c r="GM89" s="351"/>
      <c r="GN89" s="351"/>
      <c r="GO89" s="351"/>
      <c r="GP89" s="351"/>
      <c r="GQ89" s="351"/>
      <c r="GR89" s="351"/>
      <c r="GS89" s="351"/>
      <c r="GT89" s="351"/>
      <c r="GU89" s="351"/>
      <c r="GV89" s="351"/>
      <c r="GW89" s="351"/>
      <c r="GX89" s="351"/>
      <c r="GY89" s="351"/>
      <c r="GZ89" s="351"/>
      <c r="HA89" s="351"/>
      <c r="HB89" s="351"/>
      <c r="HC89" s="351"/>
      <c r="HD89" s="351"/>
      <c r="HE89" s="351"/>
      <c r="HF89" s="351"/>
      <c r="HG89" s="351"/>
      <c r="HH89" s="351"/>
      <c r="HI89" s="351"/>
      <c r="HJ89" s="351"/>
      <c r="HK89" s="351"/>
      <c r="HL89" s="351"/>
      <c r="HM89" s="351"/>
      <c r="HN89" s="351"/>
      <c r="HO89" s="351"/>
      <c r="HP89" s="351"/>
      <c r="HQ89" s="351"/>
      <c r="HR89" s="351"/>
      <c r="HS89" s="351"/>
      <c r="HT89" s="351"/>
      <c r="HU89" s="351"/>
      <c r="HV89" s="351"/>
      <c r="HW89" s="351"/>
      <c r="HX89" s="351"/>
      <c r="HY89" s="351"/>
      <c r="HZ89" s="351"/>
      <c r="IA89" s="351"/>
      <c r="IB89" s="351"/>
      <c r="IC89" s="351"/>
      <c r="ID89" s="351"/>
      <c r="IE89" s="351"/>
      <c r="IF89" s="351"/>
      <c r="IG89" s="351"/>
      <c r="IH89" s="351"/>
      <c r="II89" s="351"/>
      <c r="IJ89" s="351"/>
      <c r="IK89" s="351"/>
      <c r="IL89" s="351"/>
      <c r="IM89" s="351"/>
      <c r="IN89" s="351"/>
      <c r="IO89" s="351"/>
      <c r="IP89" s="351"/>
      <c r="IQ89" s="351"/>
      <c r="IR89" s="351"/>
      <c r="IS89" s="351"/>
      <c r="IT89" s="351"/>
      <c r="IU89" s="351"/>
      <c r="IV89" s="351"/>
      <c r="IW89" s="351"/>
      <c r="IX89" s="351"/>
      <c r="IY89" s="351"/>
      <c r="IZ89" s="351"/>
      <c r="JA89" s="351"/>
      <c r="JB89" s="351"/>
      <c r="JC89" s="351"/>
      <c r="JD89" s="351"/>
      <c r="JE89" s="351"/>
      <c r="JF89" s="351"/>
      <c r="JG89" s="351"/>
      <c r="JH89" s="351"/>
      <c r="JI89" s="351"/>
      <c r="JJ89" s="351"/>
      <c r="JK89" s="351"/>
      <c r="JL89" s="351"/>
      <c r="JM89" s="351"/>
      <c r="JN89" s="351"/>
      <c r="JO89" s="351"/>
      <c r="JP89" s="351"/>
      <c r="JQ89" s="351"/>
      <c r="JR89" s="351"/>
      <c r="JS89" s="351"/>
      <c r="JT89" s="351"/>
      <c r="JU89" s="351"/>
      <c r="JV89" s="351"/>
      <c r="JW89" s="351"/>
      <c r="JX89" s="351"/>
      <c r="JY89" s="351"/>
      <c r="JZ89" s="351"/>
      <c r="KA89" s="351"/>
      <c r="KB89" s="351"/>
      <c r="KC89" s="351"/>
      <c r="KD89" s="351"/>
      <c r="KE89" s="351"/>
      <c r="KF89" s="351"/>
      <c r="KG89" s="351"/>
      <c r="KH89" s="351"/>
      <c r="KI89" s="351"/>
      <c r="KJ89" s="351"/>
      <c r="KK89" s="351"/>
      <c r="KL89" s="351"/>
      <c r="KM89" s="351"/>
      <c r="KN89" s="351"/>
      <c r="KO89" s="351"/>
      <c r="KP89" s="351"/>
      <c r="KQ89" s="351"/>
      <c r="KR89" s="351"/>
      <c r="KS89" s="351"/>
      <c r="KT89" s="351"/>
      <c r="KU89" s="351"/>
      <c r="KV89" s="351"/>
      <c r="KW89" s="351"/>
      <c r="KX89" s="351"/>
      <c r="KY89" s="351"/>
      <c r="KZ89" s="351"/>
      <c r="LA89" s="351"/>
      <c r="LB89" s="351"/>
      <c r="LC89" s="351"/>
      <c r="LD89" s="351"/>
      <c r="LE89" s="351"/>
      <c r="LF89" s="351"/>
      <c r="LG89" s="351"/>
      <c r="LH89" s="351"/>
      <c r="LI89" s="351"/>
      <c r="LJ89" s="351"/>
      <c r="LK89" s="351"/>
      <c r="LL89" s="351"/>
      <c r="LM89" s="351"/>
      <c r="LN89" s="351"/>
      <c r="LO89" s="351"/>
      <c r="LP89" s="351"/>
      <c r="LQ89" s="351"/>
      <c r="LR89" s="351"/>
      <c r="LS89" s="351"/>
      <c r="LT89" s="351"/>
      <c r="LU89" s="351"/>
      <c r="LV89" s="351"/>
      <c r="LW89" s="351"/>
      <c r="LX89" s="351"/>
      <c r="LY89" s="351"/>
      <c r="LZ89" s="351"/>
      <c r="MA89" s="351"/>
      <c r="MB89" s="351"/>
      <c r="MC89" s="351"/>
      <c r="MD89" s="351"/>
      <c r="ME89" s="351"/>
      <c r="MF89" s="351"/>
      <c r="MG89" s="351"/>
      <c r="MH89" s="351"/>
      <c r="MI89" s="351"/>
      <c r="MJ89" s="351"/>
      <c r="MK89" s="351"/>
      <c r="ML89" s="351"/>
      <c r="MM89" s="351"/>
      <c r="MN89" s="351"/>
      <c r="MO89" s="351"/>
      <c r="MP89" s="351"/>
      <c r="MQ89" s="351"/>
      <c r="MR89" s="351"/>
      <c r="MS89" s="351"/>
      <c r="MT89" s="351"/>
      <c r="MU89" s="351"/>
      <c r="MV89" s="351"/>
      <c r="MW89" s="351"/>
      <c r="MX89" s="351"/>
      <c r="MY89" s="351"/>
      <c r="MZ89" s="351"/>
      <c r="NA89" s="351"/>
      <c r="NB89" s="351"/>
      <c r="NC89" s="351"/>
      <c r="ND89" s="351"/>
      <c r="NE89" s="351"/>
      <c r="NF89" s="351"/>
      <c r="NG89" s="351"/>
      <c r="NH89" s="351"/>
      <c r="NI89" s="351"/>
      <c r="NJ89" s="351"/>
      <c r="NK89" s="351"/>
      <c r="NL89" s="351"/>
      <c r="NM89" s="351"/>
      <c r="NN89" s="351"/>
      <c r="NO89" s="351"/>
      <c r="NP89" s="351"/>
      <c r="NQ89" s="351"/>
      <c r="NR89" s="351"/>
      <c r="NS89" s="351"/>
      <c r="NT89" s="351"/>
      <c r="NU89" s="351"/>
      <c r="NV89" s="351"/>
      <c r="NW89" s="351"/>
      <c r="NX89" s="351"/>
      <c r="NY89" s="351"/>
      <c r="NZ89" s="351"/>
      <c r="OA89" s="351"/>
      <c r="OB89" s="351"/>
      <c r="OC89" s="351"/>
      <c r="OD89" s="351"/>
      <c r="OE89" s="351"/>
      <c r="OF89" s="351"/>
      <c r="OG89" s="351"/>
      <c r="OH89" s="351"/>
      <c r="OI89" s="351"/>
      <c r="OJ89" s="351"/>
      <c r="OK89" s="351"/>
      <c r="OL89" s="351"/>
      <c r="OM89" s="351"/>
      <c r="ON89" s="351"/>
      <c r="OO89" s="351"/>
      <c r="OP89" s="351"/>
      <c r="OQ89" s="351"/>
      <c r="OR89" s="351"/>
      <c r="OS89" s="351"/>
      <c r="OT89" s="351"/>
      <c r="OU89" s="351"/>
      <c r="OV89" s="351"/>
      <c r="OW89" s="351"/>
      <c r="OX89" s="351"/>
      <c r="OY89" s="351"/>
      <c r="OZ89" s="351"/>
      <c r="PA89" s="351"/>
      <c r="PB89" s="351"/>
      <c r="PC89" s="351"/>
      <c r="PD89" s="351"/>
      <c r="PE89" s="351"/>
      <c r="PF89" s="351"/>
      <c r="PG89" s="351"/>
      <c r="PH89" s="351"/>
      <c r="PI89" s="351"/>
      <c r="PJ89" s="351"/>
      <c r="PK89" s="351"/>
      <c r="PL89" s="351"/>
      <c r="PM89" s="351"/>
      <c r="PN89" s="351"/>
      <c r="PO89" s="351"/>
      <c r="PP89" s="351"/>
      <c r="PQ89" s="351"/>
      <c r="PR89" s="351"/>
      <c r="PS89" s="351"/>
      <c r="PT89" s="351"/>
      <c r="PU89" s="351"/>
      <c r="PV89" s="351"/>
      <c r="PW89" s="351"/>
      <c r="PX89" s="351"/>
      <c r="PY89" s="351"/>
      <c r="PZ89" s="351"/>
      <c r="QA89" s="351"/>
      <c r="QB89" s="351"/>
      <c r="QC89" s="351"/>
      <c r="QD89" s="351"/>
      <c r="QE89" s="351"/>
      <c r="QF89" s="351"/>
      <c r="QG89" s="351"/>
      <c r="QH89" s="351"/>
      <c r="QI89" s="351"/>
      <c r="QJ89" s="351"/>
      <c r="QK89" s="351"/>
      <c r="QL89" s="351"/>
      <c r="QM89" s="351"/>
      <c r="QN89" s="351"/>
      <c r="QO89" s="351"/>
      <c r="QP89" s="351"/>
      <c r="QQ89" s="351"/>
      <c r="QR89" s="351"/>
      <c r="QS89" s="351"/>
      <c r="QT89" s="351"/>
      <c r="QU89" s="351"/>
      <c r="QV89" s="351"/>
      <c r="QW89" s="351"/>
      <c r="QX89" s="351"/>
      <c r="QY89" s="351"/>
      <c r="QZ89" s="351"/>
      <c r="RA89" s="351"/>
      <c r="RB89" s="351"/>
      <c r="RC89" s="351"/>
      <c r="RD89" s="351"/>
      <c r="RE89" s="351"/>
      <c r="RF89" s="351"/>
      <c r="RG89" s="351"/>
      <c r="RH89" s="351"/>
      <c r="RI89" s="351"/>
      <c r="RJ89" s="351"/>
      <c r="RK89" s="351"/>
      <c r="RL89" s="351"/>
      <c r="RM89" s="351"/>
      <c r="RN89" s="351"/>
      <c r="RO89" s="351"/>
      <c r="RP89" s="351"/>
      <c r="RQ89" s="351"/>
      <c r="RR89" s="351"/>
      <c r="RS89" s="351"/>
      <c r="RT89" s="351"/>
      <c r="RU89" s="351"/>
      <c r="RV89" s="351"/>
      <c r="RW89" s="351"/>
      <c r="RX89" s="351"/>
      <c r="RY89" s="351"/>
      <c r="RZ89" s="351"/>
      <c r="SA89" s="351"/>
      <c r="SB89" s="351"/>
      <c r="SC89" s="351"/>
      <c r="SD89" s="351"/>
      <c r="SE89" s="351"/>
      <c r="SF89" s="351"/>
      <c r="SG89" s="351"/>
      <c r="SH89" s="351"/>
      <c r="SI89" s="351"/>
      <c r="SJ89" s="351"/>
      <c r="SK89" s="351"/>
      <c r="SL89" s="351"/>
      <c r="SM89" s="351"/>
      <c r="SN89" s="351"/>
      <c r="SO89" s="351"/>
      <c r="SP89" s="351"/>
      <c r="SQ89" s="351"/>
      <c r="SR89" s="351"/>
      <c r="SS89" s="351"/>
      <c r="ST89" s="351"/>
      <c r="SU89" s="351"/>
      <c r="SV89" s="351"/>
      <c r="SW89" s="351"/>
      <c r="SX89" s="351"/>
      <c r="SY89" s="351"/>
      <c r="SZ89" s="351"/>
      <c r="TA89" s="351"/>
      <c r="TB89" s="351"/>
      <c r="TC89" s="351"/>
      <c r="TD89" s="351"/>
      <c r="TE89" s="351"/>
      <c r="TF89" s="351"/>
      <c r="TG89" s="351"/>
      <c r="TH89" s="351"/>
      <c r="TI89" s="351"/>
      <c r="TJ89" s="351"/>
      <c r="TK89" s="351"/>
      <c r="TL89" s="351"/>
      <c r="TM89" s="351"/>
      <c r="TN89" s="351"/>
      <c r="TO89" s="351"/>
      <c r="TP89" s="351"/>
      <c r="TQ89" s="351"/>
      <c r="TR89" s="351"/>
      <c r="TS89" s="351"/>
      <c r="TT89" s="351"/>
      <c r="TU89" s="351"/>
      <c r="TV89" s="351"/>
      <c r="TW89" s="351"/>
      <c r="TX89" s="351"/>
      <c r="TY89" s="351"/>
      <c r="TZ89" s="351"/>
      <c r="UA89" s="351"/>
      <c r="UB89" s="351"/>
      <c r="UC89" s="351"/>
      <c r="UD89" s="351"/>
      <c r="UE89" s="351"/>
      <c r="UF89" s="351"/>
      <c r="UG89" s="351"/>
      <c r="UH89" s="351"/>
      <c r="UI89" s="351"/>
      <c r="UJ89" s="351"/>
      <c r="UK89" s="351"/>
      <c r="UL89" s="351"/>
      <c r="UM89" s="351"/>
      <c r="UN89" s="351"/>
      <c r="UO89" s="351"/>
      <c r="UP89" s="351"/>
      <c r="UQ89" s="351"/>
      <c r="UR89" s="351"/>
      <c r="US89" s="351"/>
      <c r="UT89" s="351"/>
      <c r="UU89" s="351"/>
      <c r="UV89" s="351"/>
      <c r="UW89" s="351"/>
      <c r="UX89" s="351"/>
      <c r="UY89" s="351"/>
      <c r="UZ89" s="351"/>
      <c r="VA89" s="351"/>
      <c r="VB89" s="351"/>
      <c r="VC89" s="351"/>
      <c r="VD89" s="351"/>
      <c r="VE89" s="351"/>
      <c r="VF89" s="351"/>
      <c r="VG89" s="351"/>
      <c r="VH89" s="351"/>
      <c r="VI89" s="351"/>
      <c r="VJ89" s="351"/>
      <c r="VK89" s="351"/>
      <c r="VL89" s="351"/>
      <c r="VM89" s="351"/>
      <c r="VN89" s="351"/>
      <c r="VO89" s="351"/>
      <c r="VP89" s="351"/>
      <c r="VQ89" s="351"/>
      <c r="VR89" s="351"/>
      <c r="VS89" s="351"/>
      <c r="VT89" s="351"/>
      <c r="VU89" s="351"/>
      <c r="VV89" s="351"/>
      <c r="VW89" s="351"/>
      <c r="VX89" s="351"/>
      <c r="VY89" s="351"/>
      <c r="VZ89" s="351"/>
      <c r="WA89" s="351"/>
      <c r="WB89" s="351"/>
      <c r="WC89" s="351"/>
      <c r="WD89" s="351"/>
      <c r="WE89" s="351"/>
      <c r="WF89" s="351"/>
      <c r="WG89" s="351"/>
      <c r="WH89" s="351"/>
      <c r="WI89" s="351"/>
      <c r="WJ89" s="351"/>
      <c r="WK89" s="351"/>
      <c r="WL89" s="351"/>
      <c r="WM89" s="351"/>
      <c r="WN89" s="351"/>
      <c r="WO89" s="351"/>
      <c r="WP89" s="351"/>
      <c r="WQ89" s="351"/>
      <c r="WR89" s="351"/>
      <c r="WS89" s="351"/>
      <c r="WT89" s="351"/>
      <c r="WU89" s="351"/>
      <c r="WV89" s="351"/>
      <c r="WW89" s="351"/>
      <c r="WX89" s="351"/>
      <c r="WY89" s="351"/>
      <c r="WZ89" s="351"/>
      <c r="XA89" s="351"/>
      <c r="XB89" s="351"/>
      <c r="XC89" s="351"/>
      <c r="XD89" s="351"/>
      <c r="XE89" s="351"/>
      <c r="XF89" s="351"/>
      <c r="XG89" s="351"/>
      <c r="XH89" s="351"/>
      <c r="XI89" s="351"/>
      <c r="XJ89" s="351"/>
      <c r="XK89" s="351"/>
      <c r="XL89" s="351"/>
      <c r="XM89" s="351"/>
      <c r="XN89" s="351"/>
      <c r="XO89" s="351"/>
      <c r="XP89" s="351"/>
      <c r="XQ89" s="351"/>
      <c r="XR89" s="351"/>
      <c r="XS89" s="351"/>
      <c r="XT89" s="351"/>
      <c r="XU89" s="351"/>
      <c r="XV89" s="351"/>
      <c r="XW89" s="351"/>
      <c r="XX89" s="351"/>
      <c r="XY89" s="351"/>
      <c r="XZ89" s="351"/>
      <c r="YA89" s="351"/>
      <c r="YB89" s="351"/>
      <c r="YC89" s="351"/>
      <c r="YD89" s="351"/>
      <c r="YE89" s="351"/>
      <c r="YF89" s="351"/>
      <c r="YG89" s="351"/>
      <c r="YH89" s="351"/>
      <c r="YI89" s="351"/>
      <c r="YJ89" s="351"/>
      <c r="YK89" s="351"/>
      <c r="YL89" s="351"/>
      <c r="YM89" s="351"/>
      <c r="YN89" s="351"/>
      <c r="YO89" s="351"/>
      <c r="YP89" s="351"/>
      <c r="YQ89" s="351"/>
      <c r="YR89" s="351"/>
      <c r="YS89" s="351"/>
      <c r="YT89" s="351"/>
      <c r="YU89" s="351"/>
      <c r="YV89" s="351"/>
      <c r="YW89" s="351"/>
      <c r="YX89" s="351"/>
      <c r="YY89" s="351"/>
      <c r="YZ89" s="351"/>
      <c r="ZA89" s="351"/>
      <c r="ZB89" s="351"/>
      <c r="ZC89" s="351"/>
      <c r="ZD89" s="351"/>
      <c r="ZE89" s="351"/>
      <c r="ZF89" s="351"/>
      <c r="ZG89" s="351"/>
      <c r="ZH89" s="351"/>
      <c r="ZI89" s="351"/>
      <c r="ZJ89" s="351"/>
      <c r="ZK89" s="351"/>
      <c r="ZL89" s="351"/>
      <c r="ZM89" s="351"/>
      <c r="ZN89" s="351"/>
      <c r="ZO89" s="351"/>
      <c r="ZP89" s="351"/>
      <c r="ZQ89" s="351"/>
      <c r="ZR89" s="351"/>
      <c r="ZS89" s="351"/>
      <c r="ZT89" s="351"/>
      <c r="ZU89" s="351"/>
      <c r="ZV89" s="351"/>
      <c r="ZW89" s="351"/>
      <c r="ZX89" s="351"/>
      <c r="ZY89" s="351"/>
      <c r="ZZ89" s="351"/>
      <c r="AAA89" s="351"/>
      <c r="AAB89" s="351"/>
      <c r="AAC89" s="351"/>
      <c r="AAD89" s="351"/>
      <c r="AAE89" s="351"/>
      <c r="AAF89" s="351"/>
      <c r="AAG89" s="351"/>
      <c r="AAH89" s="351"/>
      <c r="AAI89" s="351"/>
      <c r="AAJ89" s="351"/>
      <c r="AAK89" s="351"/>
      <c r="AAL89" s="351"/>
      <c r="AAM89" s="351"/>
      <c r="AAN89" s="351"/>
      <c r="AAO89" s="351"/>
      <c r="AAP89" s="351"/>
      <c r="AAQ89" s="351"/>
      <c r="AAR89" s="351"/>
      <c r="AAS89" s="351"/>
      <c r="AAT89" s="351"/>
      <c r="AAU89" s="351"/>
      <c r="AAV89" s="351"/>
      <c r="AAW89" s="351"/>
      <c r="AAX89" s="351"/>
      <c r="AAY89" s="351"/>
      <c r="AAZ89" s="351"/>
      <c r="ABA89" s="351"/>
      <c r="ABB89" s="351"/>
      <c r="ABC89" s="351"/>
      <c r="ABD89" s="351"/>
      <c r="ABE89" s="351"/>
      <c r="ABF89" s="351"/>
      <c r="ABG89" s="351"/>
      <c r="ABH89" s="351"/>
      <c r="ABI89" s="351"/>
      <c r="ABJ89" s="351"/>
      <c r="ABK89" s="351"/>
      <c r="ABL89" s="351"/>
      <c r="ABM89" s="351"/>
      <c r="ABN89" s="351"/>
      <c r="ABO89" s="351"/>
      <c r="ABP89" s="351"/>
      <c r="ABQ89" s="351"/>
      <c r="ABR89" s="351"/>
      <c r="ABS89" s="351"/>
      <c r="ABT89" s="351"/>
      <c r="ABU89" s="351"/>
      <c r="ABV89" s="351"/>
      <c r="ABW89" s="351"/>
      <c r="ABX89" s="351"/>
      <c r="ABY89" s="351"/>
      <c r="ABZ89" s="351"/>
      <c r="ACA89" s="351"/>
      <c r="ACB89" s="351"/>
      <c r="ACC89" s="351"/>
      <c r="ACD89" s="351"/>
      <c r="ACE89" s="351"/>
      <c r="ACF89" s="351"/>
      <c r="ACG89" s="351"/>
      <c r="ACH89" s="351"/>
      <c r="ACI89" s="351"/>
      <c r="ACJ89" s="351"/>
      <c r="ACK89" s="351"/>
      <c r="ACL89" s="351"/>
      <c r="ACM89" s="351"/>
      <c r="ACN89" s="351"/>
      <c r="ACO89" s="351"/>
      <c r="ACP89" s="351"/>
      <c r="ACQ89" s="351"/>
      <c r="ACR89" s="351"/>
      <c r="ACS89" s="351"/>
      <c r="ACT89" s="351"/>
      <c r="ACU89" s="351"/>
      <c r="ACV89" s="351"/>
      <c r="ACW89" s="351"/>
      <c r="ACX89" s="351"/>
      <c r="ACY89" s="351"/>
      <c r="ACZ89" s="351"/>
      <c r="ADA89" s="351"/>
      <c r="ADB89" s="351"/>
      <c r="ADC89" s="351"/>
      <c r="ADD89" s="351"/>
      <c r="ADE89" s="351"/>
      <c r="ADF89" s="351"/>
      <c r="ADG89" s="351"/>
      <c r="ADH89" s="351"/>
      <c r="ADI89" s="351"/>
      <c r="ADJ89" s="351"/>
      <c r="ADK89" s="351"/>
      <c r="ADL89" s="351"/>
      <c r="ADM89" s="351"/>
      <c r="ADN89" s="351"/>
      <c r="ADO89" s="351"/>
      <c r="ADP89" s="351"/>
      <c r="ADQ89" s="351"/>
      <c r="ADR89" s="351"/>
      <c r="ADS89" s="351"/>
      <c r="ADT89" s="351"/>
      <c r="ADU89" s="351"/>
      <c r="ADV89" s="351"/>
      <c r="ADW89" s="351"/>
      <c r="ADX89" s="351"/>
      <c r="ADY89" s="351"/>
      <c r="ADZ89" s="351"/>
      <c r="AEA89" s="351"/>
      <c r="AEB89" s="351"/>
      <c r="AEC89" s="351"/>
      <c r="AED89" s="351"/>
      <c r="AEE89" s="351"/>
      <c r="AEF89" s="351"/>
      <c r="AEG89" s="351"/>
      <c r="AEH89" s="351"/>
      <c r="AEI89" s="351"/>
      <c r="AEJ89" s="351"/>
      <c r="AEK89" s="351"/>
      <c r="AEL89" s="351"/>
      <c r="AEM89" s="351"/>
      <c r="AEN89" s="351"/>
      <c r="AEO89" s="351"/>
      <c r="AEP89" s="351"/>
      <c r="AEQ89" s="351"/>
      <c r="AER89" s="351"/>
      <c r="AES89" s="351"/>
      <c r="AET89" s="351"/>
      <c r="AEU89" s="351"/>
      <c r="AEV89" s="351"/>
      <c r="AEW89" s="351"/>
      <c r="AEX89" s="351"/>
      <c r="AEY89" s="351"/>
      <c r="AEZ89" s="351"/>
      <c r="AFA89" s="351"/>
      <c r="AFB89" s="351"/>
      <c r="AFC89" s="351"/>
      <c r="AFD89" s="351"/>
      <c r="AFE89" s="351"/>
      <c r="AFF89" s="351"/>
      <c r="AFG89" s="351"/>
      <c r="AFH89" s="351"/>
      <c r="AFI89" s="351"/>
      <c r="AFJ89" s="351"/>
      <c r="AFK89" s="351"/>
      <c r="AFL89" s="351"/>
      <c r="AFM89" s="351"/>
      <c r="AFN89" s="351"/>
      <c r="AFO89" s="351"/>
      <c r="AFP89" s="351"/>
      <c r="AFQ89" s="351"/>
      <c r="AFR89" s="351"/>
      <c r="AFS89" s="351"/>
      <c r="AFT89" s="351"/>
      <c r="AFU89" s="351"/>
      <c r="AFV89" s="351"/>
      <c r="AFW89" s="351"/>
      <c r="AFX89" s="351"/>
      <c r="AFY89" s="351"/>
      <c r="AFZ89" s="351"/>
      <c r="AGA89" s="351"/>
      <c r="AGB89" s="351"/>
      <c r="AGC89" s="351"/>
      <c r="AGD89" s="351"/>
      <c r="AGE89" s="351"/>
      <c r="AGF89" s="351"/>
      <c r="AGG89" s="351"/>
      <c r="AGH89" s="351"/>
      <c r="AGI89" s="351"/>
      <c r="AGJ89" s="351"/>
      <c r="AGK89" s="351"/>
      <c r="AGL89" s="351"/>
      <c r="AGM89" s="351"/>
      <c r="AGN89" s="351"/>
      <c r="AGO89" s="351"/>
      <c r="AGP89" s="351"/>
      <c r="AGQ89" s="351"/>
      <c r="AGR89" s="351"/>
      <c r="AGS89" s="351"/>
      <c r="AGT89" s="351"/>
      <c r="AGU89" s="351"/>
      <c r="AGV89" s="351"/>
      <c r="AGW89" s="351"/>
      <c r="AGX89" s="351"/>
      <c r="AGY89" s="351"/>
      <c r="AGZ89" s="351"/>
      <c r="AHA89" s="351"/>
      <c r="AHB89" s="351"/>
      <c r="AHC89" s="351"/>
      <c r="AHD89" s="351"/>
      <c r="AHE89" s="351"/>
      <c r="AHF89" s="351"/>
      <c r="AHG89" s="351"/>
      <c r="AHH89" s="351"/>
      <c r="AHI89" s="351"/>
      <c r="AHJ89" s="351"/>
      <c r="AHK89" s="351"/>
      <c r="AHL89" s="351"/>
      <c r="AHM89" s="351"/>
      <c r="AHN89" s="351"/>
      <c r="AHO89" s="351"/>
      <c r="AHP89" s="351"/>
      <c r="AHQ89" s="351"/>
      <c r="AHR89" s="351"/>
      <c r="AHS89" s="351"/>
      <c r="AHT89" s="351"/>
      <c r="AHU89" s="351"/>
      <c r="AHV89" s="351"/>
      <c r="AHW89" s="351"/>
      <c r="AHX89" s="351"/>
      <c r="AHY89" s="351"/>
      <c r="AHZ89" s="351"/>
      <c r="AIA89" s="351"/>
      <c r="AIB89" s="351"/>
      <c r="AIC89" s="351"/>
      <c r="AID89" s="351"/>
      <c r="AIE89" s="351"/>
      <c r="AIF89" s="351"/>
      <c r="AIG89" s="351"/>
      <c r="AIH89" s="351"/>
      <c r="AII89" s="351"/>
      <c r="AIJ89" s="351"/>
      <c r="AIK89" s="351"/>
      <c r="AIL89" s="351"/>
      <c r="AIM89" s="351"/>
      <c r="AIN89" s="351"/>
      <c r="AIO89" s="351"/>
      <c r="AIP89" s="351"/>
      <c r="AIQ89" s="351"/>
      <c r="AIR89" s="351"/>
      <c r="AIS89" s="351"/>
      <c r="AIT89" s="351"/>
      <c r="AIU89" s="351"/>
      <c r="AIV89" s="351"/>
      <c r="AIW89" s="351"/>
      <c r="AIX89" s="351"/>
      <c r="AIY89" s="351"/>
      <c r="AIZ89" s="351"/>
      <c r="AJA89" s="351"/>
      <c r="AJB89" s="351"/>
      <c r="AJC89" s="351"/>
      <c r="AJD89" s="351"/>
      <c r="AJE89" s="351"/>
      <c r="AJF89" s="351"/>
      <c r="AJG89" s="351"/>
      <c r="AJH89" s="351"/>
      <c r="AJI89" s="351"/>
      <c r="AJJ89" s="351"/>
      <c r="AJK89" s="351"/>
      <c r="AJL89" s="351"/>
      <c r="AJM89" s="351"/>
      <c r="AJN89" s="351"/>
      <c r="AJO89" s="351"/>
      <c r="AJP89" s="351"/>
      <c r="AJQ89" s="351"/>
      <c r="AJR89" s="351"/>
      <c r="AJS89" s="351"/>
      <c r="AJT89" s="351"/>
      <c r="AJU89" s="351"/>
      <c r="AJV89" s="351"/>
      <c r="AJW89" s="351"/>
      <c r="AJX89" s="351"/>
      <c r="AJY89" s="351"/>
      <c r="AJZ89" s="351"/>
      <c r="AKA89" s="351"/>
      <c r="AKB89" s="351"/>
      <c r="AKC89" s="351"/>
      <c r="AKD89" s="351"/>
      <c r="AKE89" s="351"/>
      <c r="AKF89" s="351"/>
      <c r="AKG89" s="351"/>
      <c r="AKH89" s="351"/>
      <c r="AKI89" s="351"/>
      <c r="AKJ89" s="351"/>
      <c r="AKK89" s="351"/>
      <c r="AKL89" s="351"/>
      <c r="AKM89" s="351"/>
      <c r="AKN89" s="351"/>
      <c r="AKO89" s="351"/>
      <c r="AKP89" s="351"/>
      <c r="AKQ89" s="351"/>
      <c r="AKR89" s="351"/>
      <c r="AKS89" s="351"/>
      <c r="AKT89" s="351"/>
      <c r="AKU89" s="351"/>
      <c r="AKV89" s="351"/>
      <c r="AKW89" s="351"/>
      <c r="AKX89" s="351"/>
      <c r="AKY89" s="351"/>
      <c r="AKZ89" s="351"/>
      <c r="ALA89" s="351"/>
      <c r="ALB89" s="351"/>
      <c r="ALC89" s="351"/>
      <c r="ALD89" s="351"/>
      <c r="ALE89" s="351"/>
      <c r="ALF89" s="351"/>
      <c r="ALG89" s="351"/>
      <c r="ALH89" s="351"/>
      <c r="ALI89" s="351"/>
      <c r="ALJ89" s="351"/>
      <c r="ALK89" s="351"/>
      <c r="ALL89" s="351"/>
      <c r="ALM89" s="351"/>
      <c r="ALN89" s="351"/>
      <c r="ALO89" s="351"/>
      <c r="ALP89" s="351"/>
      <c r="ALQ89" s="351"/>
      <c r="ALR89" s="351"/>
      <c r="ALS89" s="351"/>
      <c r="ALT89" s="351"/>
      <c r="ALU89" s="351"/>
      <c r="ALV89" s="351"/>
      <c r="ALW89" s="351"/>
      <c r="ALX89" s="351"/>
      <c r="ALY89" s="351"/>
      <c r="ALZ89" s="351"/>
      <c r="AMA89" s="351"/>
      <c r="AMB89" s="351"/>
      <c r="AMC89" s="351"/>
      <c r="AMD89" s="351"/>
      <c r="AME89" s="351"/>
      <c r="AMF89" s="351"/>
      <c r="AMG89" s="351"/>
      <c r="AMH89" s="351"/>
      <c r="AMI89" s="351"/>
      <c r="AMJ89" s="351"/>
      <c r="AMK89" s="351"/>
      <c r="AML89" s="351"/>
      <c r="AMM89" s="351"/>
      <c r="AMN89" s="351"/>
      <c r="AMO89" s="351"/>
      <c r="AMP89" s="351"/>
      <c r="AMQ89" s="351"/>
      <c r="AMR89" s="351"/>
      <c r="AMS89" s="351"/>
      <c r="AMT89" s="351"/>
      <c r="AMU89" s="351"/>
      <c r="AMV89" s="351"/>
      <c r="AMW89" s="351"/>
      <c r="AMX89" s="351"/>
      <c r="AMY89" s="351"/>
      <c r="AMZ89" s="351"/>
      <c r="ANA89" s="351"/>
      <c r="ANB89" s="351"/>
      <c r="ANC89" s="351"/>
      <c r="AND89" s="351"/>
      <c r="ANE89" s="351"/>
      <c r="ANF89" s="351"/>
      <c r="ANG89" s="351"/>
      <c r="ANH89" s="351"/>
      <c r="ANI89" s="351"/>
      <c r="ANJ89" s="351"/>
      <c r="ANK89" s="351"/>
      <c r="ANL89" s="351"/>
      <c r="ANM89" s="351"/>
      <c r="ANN89" s="351"/>
      <c r="ANO89" s="351"/>
      <c r="ANP89" s="351"/>
      <c r="ANQ89" s="351"/>
      <c r="ANR89" s="351"/>
      <c r="ANS89" s="351"/>
      <c r="ANT89" s="351"/>
      <c r="ANU89" s="351"/>
      <c r="ANV89" s="351"/>
      <c r="ANW89" s="351"/>
      <c r="ANX89" s="351"/>
      <c r="ANY89" s="351"/>
      <c r="ANZ89" s="351"/>
      <c r="AOA89" s="351"/>
      <c r="AOB89" s="351"/>
      <c r="AOC89" s="351"/>
      <c r="AOD89" s="351"/>
      <c r="AOE89" s="351"/>
      <c r="AOF89" s="351"/>
      <c r="AOG89" s="351"/>
      <c r="AOH89" s="351"/>
      <c r="AOI89" s="351"/>
      <c r="AOJ89" s="351"/>
      <c r="AOK89" s="351"/>
      <c r="AOL89" s="351"/>
      <c r="AOM89" s="351"/>
      <c r="AON89" s="351"/>
      <c r="AOO89" s="351"/>
      <c r="AOP89" s="351"/>
      <c r="AOQ89" s="351"/>
      <c r="AOR89" s="351"/>
      <c r="AOS89" s="351"/>
      <c r="AOT89" s="351"/>
      <c r="AOU89" s="351"/>
      <c r="AOV89" s="351"/>
      <c r="AOW89" s="351"/>
      <c r="AOX89" s="351"/>
      <c r="AOY89" s="351"/>
      <c r="AOZ89" s="351"/>
      <c r="APA89" s="351"/>
      <c r="APB89" s="351"/>
      <c r="APC89" s="351"/>
      <c r="APD89" s="351"/>
      <c r="APE89" s="351"/>
      <c r="APF89" s="351"/>
      <c r="APG89" s="351"/>
      <c r="APH89" s="351"/>
      <c r="API89" s="351"/>
      <c r="APJ89" s="351"/>
      <c r="APK89" s="351"/>
      <c r="APL89" s="351"/>
      <c r="APM89" s="351"/>
      <c r="APN89" s="351"/>
      <c r="APO89" s="351"/>
      <c r="APP89" s="351"/>
      <c r="APQ89" s="351"/>
      <c r="APR89" s="351"/>
      <c r="APS89" s="351"/>
      <c r="APT89" s="351"/>
      <c r="APU89" s="351"/>
      <c r="APV89" s="351"/>
      <c r="APW89" s="351"/>
      <c r="APX89" s="351"/>
      <c r="APY89" s="351"/>
      <c r="APZ89" s="351"/>
      <c r="AQA89" s="351"/>
      <c r="AQB89" s="351"/>
      <c r="AQC89" s="351"/>
      <c r="AQD89" s="351"/>
      <c r="AQE89" s="351"/>
      <c r="AQF89" s="351"/>
      <c r="AQG89" s="351"/>
      <c r="AQH89" s="351"/>
      <c r="AQI89" s="351"/>
      <c r="AQJ89" s="351"/>
      <c r="AQK89" s="351"/>
      <c r="AQL89" s="351"/>
      <c r="AQM89" s="351"/>
      <c r="AQN89" s="351"/>
      <c r="AQO89" s="351"/>
      <c r="AQP89" s="351"/>
      <c r="AQQ89" s="351"/>
      <c r="AQR89" s="351"/>
      <c r="AQS89" s="351"/>
      <c r="AQT89" s="351"/>
      <c r="AQU89" s="351"/>
      <c r="AQV89" s="351"/>
      <c r="AQW89" s="351"/>
      <c r="AQX89" s="351"/>
      <c r="AQY89" s="351"/>
      <c r="AQZ89" s="351"/>
      <c r="ARA89" s="351"/>
      <c r="ARB89" s="351"/>
      <c r="ARC89" s="351"/>
      <c r="ARD89" s="351"/>
      <c r="ARE89" s="351"/>
      <c r="ARF89" s="351"/>
      <c r="ARG89" s="351"/>
      <c r="ARH89" s="351"/>
      <c r="ARI89" s="351"/>
      <c r="ARJ89" s="351"/>
      <c r="ARK89" s="351"/>
      <c r="ARL89" s="351"/>
      <c r="ARM89" s="351"/>
      <c r="ARN89" s="351"/>
      <c r="ARO89" s="351"/>
      <c r="ARP89" s="351"/>
      <c r="ARQ89" s="351"/>
      <c r="ARR89" s="351"/>
      <c r="ARS89" s="351"/>
      <c r="ART89" s="351"/>
      <c r="ARU89" s="351"/>
      <c r="ARV89" s="351"/>
      <c r="ARW89" s="351"/>
      <c r="ARX89" s="351"/>
      <c r="ARY89" s="351"/>
      <c r="ARZ89" s="351"/>
      <c r="ASA89" s="351"/>
      <c r="ASB89" s="351"/>
      <c r="ASC89" s="351"/>
      <c r="ASD89" s="351"/>
      <c r="ASE89" s="351"/>
      <c r="ASF89" s="351"/>
      <c r="ASG89" s="351"/>
      <c r="ASH89" s="351"/>
      <c r="ASI89" s="351"/>
      <c r="ASJ89" s="351"/>
      <c r="ASK89" s="351"/>
      <c r="ASL89" s="351"/>
      <c r="ASM89" s="351"/>
      <c r="ASN89" s="351"/>
      <c r="ASO89" s="351"/>
      <c r="ASP89" s="351"/>
      <c r="ASQ89" s="351"/>
      <c r="ASR89" s="351"/>
      <c r="ASS89" s="351"/>
      <c r="AST89" s="351"/>
      <c r="ASU89" s="351"/>
      <c r="ASV89" s="351"/>
      <c r="ASW89" s="351"/>
      <c r="ASX89" s="351"/>
      <c r="ASY89" s="351"/>
      <c r="ASZ89" s="351"/>
      <c r="ATA89" s="351"/>
      <c r="ATB89" s="351"/>
      <c r="ATC89" s="351"/>
      <c r="ATD89" s="351"/>
      <c r="ATE89" s="351"/>
      <c r="ATF89" s="351"/>
      <c r="ATG89" s="351"/>
      <c r="ATH89" s="351"/>
      <c r="ATI89" s="351"/>
      <c r="ATJ89" s="351"/>
      <c r="ATK89" s="351"/>
      <c r="ATL89" s="351"/>
      <c r="ATM89" s="351"/>
      <c r="ATN89" s="351"/>
      <c r="ATO89" s="351"/>
      <c r="ATP89" s="351"/>
      <c r="ATQ89" s="351"/>
      <c r="ATR89" s="351"/>
      <c r="ATS89" s="351"/>
      <c r="ATT89" s="351"/>
      <c r="ATU89" s="351"/>
      <c r="ATV89" s="351"/>
      <c r="ATW89" s="351"/>
      <c r="ATX89" s="351"/>
      <c r="ATY89" s="351"/>
      <c r="ATZ89" s="351"/>
      <c r="AUA89" s="351"/>
      <c r="AUB89" s="351"/>
      <c r="AUC89" s="351"/>
      <c r="AUD89" s="351"/>
      <c r="AUE89" s="351"/>
      <c r="AUF89" s="351"/>
      <c r="AUG89" s="351"/>
      <c r="AUH89" s="351"/>
      <c r="AUI89" s="351"/>
      <c r="AUJ89" s="351"/>
      <c r="AUK89" s="351"/>
      <c r="AUL89" s="351"/>
      <c r="AUM89" s="351"/>
      <c r="AUN89" s="351"/>
      <c r="AUO89" s="351"/>
      <c r="AUP89" s="351"/>
      <c r="AUQ89" s="351"/>
      <c r="AUR89" s="351"/>
      <c r="AUS89" s="351"/>
      <c r="AUT89" s="351"/>
      <c r="AUU89" s="351"/>
      <c r="AUV89" s="351"/>
      <c r="AUW89" s="351"/>
      <c r="AUX89" s="351"/>
      <c r="AUY89" s="351"/>
      <c r="AUZ89" s="351"/>
      <c r="AVA89" s="351"/>
      <c r="AVB89" s="351"/>
      <c r="AVC89" s="351"/>
      <c r="AVD89" s="351"/>
      <c r="AVE89" s="351"/>
      <c r="AVF89" s="351"/>
      <c r="AVG89" s="351"/>
      <c r="AVH89" s="351"/>
      <c r="AVI89" s="351"/>
      <c r="AVJ89" s="351"/>
      <c r="AVK89" s="351"/>
      <c r="AVL89" s="351"/>
      <c r="AVM89" s="351"/>
      <c r="AVN89" s="351"/>
      <c r="AVO89" s="351"/>
      <c r="AVP89" s="351"/>
      <c r="AVQ89" s="351"/>
      <c r="AVR89" s="351"/>
      <c r="AVS89" s="351"/>
      <c r="AVT89" s="351"/>
      <c r="AVU89" s="351"/>
      <c r="AVV89" s="351"/>
      <c r="AVW89" s="351"/>
      <c r="AVX89" s="351"/>
      <c r="AVY89" s="351"/>
      <c r="AVZ89" s="351"/>
      <c r="AWA89" s="351"/>
      <c r="AWB89" s="351"/>
      <c r="AWC89" s="351"/>
      <c r="AWD89" s="351"/>
      <c r="AWE89" s="351"/>
      <c r="AWF89" s="351"/>
      <c r="AWG89" s="351"/>
      <c r="AWH89" s="351"/>
      <c r="AWI89" s="351"/>
      <c r="AWJ89" s="351"/>
      <c r="AWK89" s="351"/>
      <c r="AWL89" s="351"/>
      <c r="AWM89" s="351"/>
      <c r="AWN89" s="351"/>
      <c r="AWO89" s="351"/>
      <c r="AWP89" s="351"/>
      <c r="AWQ89" s="351"/>
      <c r="AWR89" s="351"/>
      <c r="AWS89" s="351"/>
      <c r="AWT89" s="351"/>
      <c r="AWU89" s="351"/>
      <c r="AWV89" s="351"/>
      <c r="AWW89" s="351"/>
      <c r="AWX89" s="351"/>
      <c r="AWY89" s="351"/>
      <c r="AWZ89" s="351"/>
      <c r="AXA89" s="351"/>
      <c r="AXB89" s="351"/>
      <c r="AXC89" s="351"/>
      <c r="AXD89" s="351"/>
      <c r="AXE89" s="351"/>
      <c r="AXF89" s="351"/>
      <c r="AXG89" s="351"/>
      <c r="AXH89" s="351"/>
      <c r="AXI89" s="351"/>
      <c r="AXJ89" s="351"/>
      <c r="AXK89" s="351"/>
      <c r="AXL89" s="351"/>
      <c r="AXM89" s="351"/>
      <c r="AXN89" s="351"/>
      <c r="AXO89" s="351"/>
      <c r="AXP89" s="351"/>
      <c r="AXQ89" s="351"/>
      <c r="AXR89" s="351"/>
      <c r="AXS89" s="351"/>
      <c r="AXT89" s="351"/>
      <c r="AXU89" s="351"/>
      <c r="AXV89" s="351"/>
      <c r="AXW89" s="351"/>
      <c r="AXX89" s="351"/>
      <c r="AXY89" s="351"/>
      <c r="AXZ89" s="351"/>
      <c r="AYA89" s="351"/>
      <c r="AYB89" s="351"/>
      <c r="AYC89" s="351"/>
      <c r="AYD89" s="351"/>
      <c r="AYE89" s="351"/>
      <c r="AYF89" s="351"/>
      <c r="AYG89" s="351"/>
      <c r="AYH89" s="351"/>
      <c r="AYI89" s="351"/>
      <c r="AYJ89" s="351"/>
      <c r="AYK89" s="351"/>
      <c r="AYL89" s="351"/>
      <c r="AYM89" s="351"/>
      <c r="AYN89" s="351"/>
      <c r="AYO89" s="351"/>
      <c r="AYP89" s="351"/>
      <c r="AYQ89" s="351"/>
      <c r="AYR89" s="351"/>
      <c r="AYS89" s="351"/>
      <c r="AYT89" s="351"/>
      <c r="AYU89" s="351"/>
      <c r="AYV89" s="351"/>
      <c r="AYW89" s="351"/>
      <c r="AYX89" s="351"/>
      <c r="AYY89" s="351"/>
      <c r="AYZ89" s="351"/>
      <c r="AZA89" s="351"/>
      <c r="AZB89" s="351"/>
      <c r="AZC89" s="351"/>
      <c r="AZD89" s="351"/>
      <c r="AZE89" s="351"/>
      <c r="AZF89" s="351"/>
      <c r="AZG89" s="351"/>
      <c r="AZH89" s="351"/>
      <c r="AZI89" s="351"/>
      <c r="AZJ89" s="351"/>
      <c r="AZK89" s="351"/>
      <c r="AZL89" s="351"/>
      <c r="AZM89" s="351"/>
      <c r="AZN89" s="351"/>
      <c r="AZO89" s="351"/>
      <c r="AZP89" s="351"/>
      <c r="AZQ89" s="351"/>
      <c r="AZR89" s="351"/>
      <c r="AZS89" s="351"/>
      <c r="AZT89" s="351"/>
      <c r="AZU89" s="351"/>
      <c r="AZV89" s="351"/>
      <c r="AZW89" s="351"/>
      <c r="AZX89" s="351"/>
      <c r="AZY89" s="351"/>
      <c r="AZZ89" s="351"/>
      <c r="BAA89" s="351"/>
      <c r="BAB89" s="351"/>
      <c r="BAC89" s="351"/>
      <c r="BAD89" s="351"/>
      <c r="BAE89" s="351"/>
      <c r="BAF89" s="351"/>
      <c r="BAG89" s="351"/>
      <c r="BAH89" s="351"/>
      <c r="BAI89" s="351"/>
      <c r="BAJ89" s="351"/>
      <c r="BAK89" s="351"/>
      <c r="BAL89" s="351"/>
      <c r="BAM89" s="351"/>
      <c r="BAN89" s="351"/>
      <c r="BAO89" s="351"/>
      <c r="BAP89" s="351"/>
      <c r="BAQ89" s="351"/>
      <c r="BAR89" s="351"/>
      <c r="BAS89" s="351"/>
      <c r="BAT89" s="351"/>
      <c r="BAU89" s="351"/>
      <c r="BAV89" s="351"/>
      <c r="BAW89" s="351"/>
      <c r="BAX89" s="351"/>
      <c r="BAY89" s="351"/>
      <c r="BAZ89" s="351"/>
      <c r="BBA89" s="351"/>
      <c r="BBB89" s="351"/>
      <c r="BBC89" s="351"/>
      <c r="BBD89" s="351"/>
      <c r="BBE89" s="351"/>
      <c r="BBF89" s="351"/>
      <c r="BBG89" s="351"/>
      <c r="BBH89" s="351"/>
      <c r="BBI89" s="351"/>
      <c r="BBJ89" s="351"/>
      <c r="BBK89" s="351"/>
      <c r="BBL89" s="351"/>
      <c r="BBM89" s="351"/>
      <c r="BBN89" s="351"/>
      <c r="BBO89" s="351"/>
      <c r="BBP89" s="351"/>
      <c r="BBQ89" s="351"/>
      <c r="BBR89" s="351"/>
      <c r="BBS89" s="351"/>
      <c r="BBT89" s="351"/>
      <c r="BBU89" s="351"/>
      <c r="BBV89" s="351"/>
      <c r="BBW89" s="351"/>
      <c r="BBX89" s="351"/>
      <c r="BBY89" s="351"/>
      <c r="BBZ89" s="351"/>
      <c r="BCA89" s="351"/>
      <c r="BCB89" s="351"/>
      <c r="BCC89" s="351"/>
      <c r="BCD89" s="351"/>
      <c r="BCE89" s="351"/>
      <c r="BCF89" s="351"/>
      <c r="BCG89" s="351"/>
      <c r="BCH89" s="351"/>
      <c r="BCI89" s="351"/>
      <c r="BCJ89" s="351"/>
      <c r="BCK89" s="351"/>
      <c r="BCL89" s="351"/>
      <c r="BCM89" s="351"/>
      <c r="BCN89" s="351"/>
      <c r="BCO89" s="351"/>
      <c r="BCP89" s="351"/>
      <c r="BCQ89" s="351"/>
      <c r="BCR89" s="351"/>
      <c r="BCS89" s="351"/>
      <c r="BCT89" s="351"/>
      <c r="BCU89" s="351"/>
      <c r="BCV89" s="351"/>
      <c r="BCW89" s="351"/>
      <c r="BCX89" s="351"/>
      <c r="BCY89" s="351"/>
      <c r="BCZ89" s="351"/>
      <c r="BDA89" s="351"/>
      <c r="BDB89" s="351"/>
      <c r="BDC89" s="351"/>
      <c r="BDD89" s="351"/>
      <c r="BDE89" s="351"/>
      <c r="BDF89" s="351"/>
      <c r="BDG89" s="351"/>
      <c r="BDH89" s="351"/>
      <c r="BDI89" s="351"/>
      <c r="BDJ89" s="351"/>
      <c r="BDK89" s="351"/>
      <c r="BDL89" s="351"/>
      <c r="BDM89" s="351"/>
      <c r="BDN89" s="351"/>
      <c r="BDO89" s="351"/>
      <c r="BDP89" s="351"/>
      <c r="BDQ89" s="351"/>
      <c r="BDR89" s="351"/>
      <c r="BDS89" s="351"/>
      <c r="BDT89" s="351"/>
      <c r="BDU89" s="351"/>
      <c r="BDV89" s="351"/>
      <c r="BDW89" s="351"/>
      <c r="BDX89" s="351"/>
      <c r="BDY89" s="351"/>
      <c r="BDZ89" s="351"/>
      <c r="BEA89" s="351"/>
      <c r="BEB89" s="351"/>
      <c r="BEC89" s="351"/>
      <c r="BED89" s="351"/>
      <c r="BEE89" s="351"/>
      <c r="BEF89" s="351"/>
      <c r="BEG89" s="351"/>
      <c r="BEH89" s="351"/>
      <c r="BEI89" s="351"/>
      <c r="BEJ89" s="351"/>
      <c r="BEK89" s="351"/>
      <c r="BEL89" s="351"/>
      <c r="BEM89" s="351"/>
      <c r="BEN89" s="351"/>
      <c r="BEO89" s="351"/>
      <c r="BEP89" s="351"/>
      <c r="BEQ89" s="351"/>
      <c r="BER89" s="351"/>
      <c r="BES89" s="351"/>
      <c r="BET89" s="351"/>
      <c r="BEU89" s="351"/>
      <c r="BEV89" s="351"/>
      <c r="BEW89" s="351"/>
      <c r="BEX89" s="351"/>
      <c r="BEY89" s="351"/>
      <c r="BEZ89" s="351"/>
      <c r="BFA89" s="351"/>
      <c r="BFB89" s="351"/>
      <c r="BFC89" s="351"/>
      <c r="BFD89" s="351"/>
      <c r="BFE89" s="351"/>
      <c r="BFF89" s="351"/>
      <c r="BFG89" s="351"/>
      <c r="BFH89" s="351"/>
      <c r="BFI89" s="351"/>
      <c r="BFJ89" s="351"/>
      <c r="BFK89" s="351"/>
      <c r="BFL89" s="351"/>
      <c r="BFM89" s="351"/>
      <c r="BFN89" s="351"/>
      <c r="BFO89" s="351"/>
      <c r="BFP89" s="351"/>
      <c r="BFQ89" s="351"/>
      <c r="BFR89" s="351"/>
      <c r="BFS89" s="351"/>
      <c r="BFT89" s="351"/>
      <c r="BFU89" s="351"/>
      <c r="BFV89" s="351"/>
      <c r="BFW89" s="351"/>
      <c r="BFX89" s="351"/>
      <c r="BFY89" s="351"/>
      <c r="BFZ89" s="351"/>
      <c r="BGA89" s="351"/>
      <c r="BGB89" s="351"/>
      <c r="BGC89" s="351"/>
      <c r="BGD89" s="351"/>
      <c r="BGE89" s="351"/>
      <c r="BGF89" s="351"/>
      <c r="BGG89" s="351"/>
      <c r="BGH89" s="351"/>
      <c r="BGI89" s="351"/>
      <c r="BGJ89" s="351"/>
      <c r="BGK89" s="351"/>
      <c r="BGL89" s="351"/>
      <c r="BGM89" s="351"/>
      <c r="BGN89" s="351"/>
      <c r="BGO89" s="351"/>
      <c r="BGP89" s="351"/>
      <c r="BGQ89" s="351"/>
      <c r="BGR89" s="351"/>
      <c r="BGS89" s="351"/>
      <c r="BGT89" s="351"/>
      <c r="BGU89" s="351"/>
      <c r="BGV89" s="351"/>
      <c r="BGW89" s="351"/>
      <c r="BGX89" s="351"/>
      <c r="BGY89" s="351"/>
      <c r="BGZ89" s="351"/>
      <c r="BHA89" s="351"/>
      <c r="BHB89" s="351"/>
      <c r="BHC89" s="351"/>
      <c r="BHD89" s="351"/>
      <c r="BHE89" s="351"/>
      <c r="BHF89" s="351"/>
      <c r="BHG89" s="351"/>
      <c r="BHH89" s="351"/>
      <c r="BHI89" s="351"/>
      <c r="BHJ89" s="351"/>
      <c r="BHK89" s="351"/>
      <c r="BHL89" s="351"/>
      <c r="BHM89" s="351"/>
      <c r="BHN89" s="351"/>
      <c r="BHO89" s="351"/>
      <c r="BHP89" s="351"/>
      <c r="BHQ89" s="351"/>
      <c r="BHR89" s="351"/>
      <c r="BHS89" s="351"/>
      <c r="BHT89" s="351"/>
      <c r="BHU89" s="351"/>
      <c r="BHV89" s="351"/>
      <c r="BHW89" s="351"/>
      <c r="BHX89" s="351"/>
      <c r="BHY89" s="351"/>
      <c r="BHZ89" s="351"/>
      <c r="BIA89" s="351"/>
      <c r="BIB89" s="351"/>
      <c r="BIC89" s="351"/>
      <c r="BID89" s="351"/>
      <c r="BIE89" s="351"/>
      <c r="BIF89" s="351"/>
      <c r="BIG89" s="351"/>
      <c r="BIH89" s="351"/>
      <c r="BII89" s="351"/>
      <c r="BIJ89" s="351"/>
      <c r="BIK89" s="351"/>
      <c r="BIL89" s="351"/>
      <c r="BIM89" s="351"/>
      <c r="BIN89" s="351"/>
      <c r="BIO89" s="351"/>
      <c r="BIP89" s="351"/>
      <c r="BIQ89" s="351"/>
      <c r="BIR89" s="351"/>
      <c r="BIS89" s="351"/>
      <c r="BIT89" s="351"/>
      <c r="BIU89" s="351"/>
      <c r="BIV89" s="351"/>
      <c r="BIW89" s="351"/>
      <c r="BIX89" s="351"/>
      <c r="BIY89" s="351"/>
      <c r="BIZ89" s="351"/>
      <c r="BJA89" s="351"/>
      <c r="BJB89" s="351"/>
      <c r="BJC89" s="351"/>
      <c r="BJD89" s="351"/>
      <c r="BJE89" s="351"/>
      <c r="BJF89" s="351"/>
      <c r="BJG89" s="351"/>
      <c r="BJH89" s="351"/>
      <c r="BJI89" s="351"/>
      <c r="BJJ89" s="351"/>
      <c r="BJK89" s="351"/>
      <c r="BJL89" s="351"/>
      <c r="BJM89" s="351"/>
      <c r="BJN89" s="351"/>
      <c r="BJO89" s="351"/>
      <c r="BJP89" s="351"/>
      <c r="BJQ89" s="351"/>
      <c r="BJR89" s="351"/>
      <c r="BJS89" s="351"/>
      <c r="BJT89" s="351"/>
      <c r="BJU89" s="351"/>
      <c r="BJV89" s="351"/>
      <c r="BJW89" s="351"/>
      <c r="BJX89" s="351"/>
      <c r="BJY89" s="351"/>
      <c r="BJZ89" s="351"/>
      <c r="BKA89" s="351"/>
      <c r="BKB89" s="351"/>
      <c r="BKC89" s="351"/>
      <c r="BKD89" s="351"/>
      <c r="BKE89" s="351"/>
      <c r="BKF89" s="351"/>
      <c r="BKG89" s="351"/>
      <c r="BKH89" s="351"/>
      <c r="BKI89" s="351"/>
      <c r="BKJ89" s="351"/>
      <c r="BKK89" s="351"/>
      <c r="BKL89" s="351"/>
      <c r="BKM89" s="351"/>
      <c r="BKN89" s="351"/>
      <c r="BKO89" s="351"/>
      <c r="BKP89" s="351"/>
      <c r="BKQ89" s="351"/>
      <c r="BKR89" s="351"/>
      <c r="BKS89" s="351"/>
      <c r="BKT89" s="351"/>
      <c r="BKU89" s="351"/>
      <c r="BKV89" s="351"/>
      <c r="BKW89" s="351"/>
      <c r="BKX89" s="351"/>
      <c r="BKY89" s="351"/>
      <c r="BKZ89" s="351"/>
      <c r="BLA89" s="351"/>
      <c r="BLB89" s="351"/>
      <c r="BLC89" s="351"/>
      <c r="BLD89" s="351"/>
      <c r="BLE89" s="351"/>
      <c r="BLF89" s="351"/>
      <c r="BLG89" s="351"/>
      <c r="BLH89" s="351"/>
      <c r="BLI89" s="351"/>
      <c r="BLJ89" s="351"/>
      <c r="BLK89" s="351"/>
      <c r="BLL89" s="351"/>
      <c r="BLM89" s="351"/>
      <c r="BLN89" s="351"/>
      <c r="BLO89" s="351"/>
      <c r="BLP89" s="351"/>
      <c r="BLQ89" s="351"/>
      <c r="BLR89" s="351"/>
      <c r="BLS89" s="351"/>
      <c r="BLT89" s="351"/>
      <c r="BLU89" s="351"/>
      <c r="BLV89" s="351"/>
      <c r="BLW89" s="351"/>
      <c r="BLX89" s="351"/>
      <c r="BLY89" s="351"/>
      <c r="BLZ89" s="351"/>
      <c r="BMA89" s="351"/>
      <c r="BMB89" s="351"/>
      <c r="BMC89" s="351"/>
      <c r="BMD89" s="351"/>
      <c r="BME89" s="351"/>
      <c r="BMF89" s="351"/>
      <c r="BMG89" s="351"/>
      <c r="BMH89" s="351"/>
      <c r="BMI89" s="351"/>
      <c r="BMJ89" s="351"/>
      <c r="BMK89" s="351"/>
      <c r="BML89" s="351"/>
      <c r="BMM89" s="351"/>
      <c r="BMN89" s="351"/>
      <c r="BMO89" s="351"/>
      <c r="BMP89" s="351"/>
      <c r="BMQ89" s="351"/>
      <c r="BMR89" s="351"/>
      <c r="BMS89" s="351"/>
      <c r="BMT89" s="351"/>
      <c r="BMU89" s="351"/>
      <c r="BMV89" s="351"/>
      <c r="BMW89" s="351"/>
      <c r="BMX89" s="351"/>
      <c r="BMY89" s="351"/>
      <c r="BMZ89" s="351"/>
      <c r="BNA89" s="351"/>
      <c r="BNB89" s="351"/>
      <c r="BNC89" s="351"/>
      <c r="BND89" s="351"/>
      <c r="BNE89" s="351"/>
      <c r="BNF89" s="351"/>
      <c r="BNG89" s="351"/>
      <c r="BNH89" s="351"/>
      <c r="BNI89" s="351"/>
      <c r="BNJ89" s="351"/>
      <c r="BNK89" s="351"/>
      <c r="BNL89" s="351"/>
      <c r="BNM89" s="351"/>
      <c r="BNN89" s="351"/>
      <c r="BNO89" s="351"/>
      <c r="BNP89" s="351"/>
      <c r="BNQ89" s="351"/>
      <c r="BNR89" s="351"/>
      <c r="BNS89" s="351"/>
      <c r="BNT89" s="351"/>
      <c r="BNU89" s="351"/>
      <c r="BNV89" s="351"/>
      <c r="BNW89" s="351"/>
      <c r="BNX89" s="351"/>
      <c r="BNY89" s="351"/>
      <c r="BNZ89" s="351"/>
      <c r="BOA89" s="351"/>
      <c r="BOB89" s="351"/>
      <c r="BOC89" s="351"/>
      <c r="BOD89" s="351"/>
      <c r="BOE89" s="351"/>
      <c r="BOF89" s="351"/>
      <c r="BOG89" s="351"/>
      <c r="BOH89" s="351"/>
      <c r="BOI89" s="351"/>
      <c r="BOJ89" s="351"/>
      <c r="BOK89" s="351"/>
      <c r="BOL89" s="351"/>
      <c r="BOM89" s="351"/>
      <c r="BON89" s="351"/>
      <c r="BOO89" s="351"/>
      <c r="BOP89" s="351"/>
      <c r="BOQ89" s="351"/>
      <c r="BOR89" s="351"/>
      <c r="BOS89" s="351"/>
      <c r="BOT89" s="351"/>
      <c r="BOU89" s="351"/>
      <c r="BOV89" s="351"/>
      <c r="BOW89" s="351"/>
      <c r="BOX89" s="351"/>
      <c r="BOY89" s="351"/>
      <c r="BOZ89" s="351"/>
      <c r="BPA89" s="351"/>
      <c r="BPB89" s="351"/>
      <c r="BPC89" s="351"/>
      <c r="BPD89" s="351"/>
      <c r="BPE89" s="351"/>
      <c r="BPF89" s="351"/>
      <c r="BPG89" s="351"/>
      <c r="BPH89" s="351"/>
      <c r="BPI89" s="351"/>
      <c r="BPJ89" s="351"/>
      <c r="BPK89" s="351"/>
      <c r="BPL89" s="351"/>
      <c r="BPM89" s="351"/>
      <c r="BPN89" s="351"/>
      <c r="BPO89" s="351"/>
      <c r="BPP89" s="351"/>
      <c r="BPQ89" s="351"/>
      <c r="BPR89" s="351"/>
      <c r="BPS89" s="351"/>
      <c r="BPT89" s="351"/>
      <c r="BPU89" s="351"/>
      <c r="BPV89" s="351"/>
      <c r="BPW89" s="351"/>
      <c r="BPX89" s="351"/>
      <c r="BPY89" s="351"/>
      <c r="BPZ89" s="351"/>
      <c r="BQA89" s="351"/>
      <c r="BQB89" s="351"/>
      <c r="BQC89" s="351"/>
      <c r="BQD89" s="351"/>
      <c r="BQE89" s="351"/>
      <c r="BQF89" s="351"/>
      <c r="BQG89" s="351"/>
      <c r="BQH89" s="351"/>
      <c r="BQI89" s="351"/>
      <c r="BQJ89" s="351"/>
      <c r="BQK89" s="351"/>
      <c r="BQL89" s="351"/>
      <c r="BQM89" s="351"/>
      <c r="BQN89" s="351"/>
      <c r="BQO89" s="351"/>
      <c r="BQP89" s="351"/>
      <c r="BQQ89" s="351"/>
      <c r="BQR89" s="351"/>
      <c r="BQS89" s="351"/>
      <c r="BQT89" s="351"/>
      <c r="BQU89" s="351"/>
      <c r="BQV89" s="351"/>
      <c r="BQW89" s="351"/>
      <c r="BQX89" s="351"/>
      <c r="BQY89" s="351"/>
      <c r="BQZ89" s="351"/>
      <c r="BRA89" s="351"/>
      <c r="BRB89" s="351"/>
      <c r="BRC89" s="351"/>
      <c r="BRD89" s="351"/>
      <c r="BRE89" s="351"/>
      <c r="BRF89" s="351"/>
      <c r="BRG89" s="351"/>
      <c r="BRH89" s="351"/>
      <c r="BRI89" s="351"/>
      <c r="BRJ89" s="351"/>
      <c r="BRK89" s="351"/>
      <c r="BRL89" s="351"/>
      <c r="BRM89" s="351"/>
      <c r="BRN89" s="351"/>
      <c r="BRO89" s="351"/>
      <c r="BRP89" s="351"/>
      <c r="BRQ89" s="351"/>
      <c r="BRR89" s="351"/>
      <c r="BRS89" s="351"/>
      <c r="BRT89" s="351"/>
      <c r="BRU89" s="351"/>
      <c r="BRV89" s="351"/>
      <c r="BRW89" s="351"/>
      <c r="BRX89" s="351"/>
      <c r="BRY89" s="351"/>
      <c r="BRZ89" s="351"/>
      <c r="BSA89" s="351"/>
      <c r="BSB89" s="351"/>
      <c r="BSC89" s="351"/>
      <c r="BSD89" s="351"/>
      <c r="BSE89" s="351"/>
      <c r="BSF89" s="351"/>
      <c r="BSG89" s="351"/>
      <c r="BSH89" s="351"/>
      <c r="BSI89" s="351"/>
      <c r="BSJ89" s="351"/>
      <c r="BSK89" s="351"/>
      <c r="BSL89" s="351"/>
      <c r="BSM89" s="351"/>
      <c r="BSN89" s="351"/>
      <c r="BSO89" s="351"/>
      <c r="BSP89" s="351"/>
      <c r="BSQ89" s="351"/>
      <c r="BSR89" s="351"/>
      <c r="BSS89" s="351"/>
      <c r="BST89" s="351"/>
      <c r="BSU89" s="351"/>
      <c r="BSV89" s="351"/>
      <c r="BSW89" s="351"/>
      <c r="BSX89" s="351"/>
      <c r="BSY89" s="351"/>
      <c r="BSZ89" s="351"/>
      <c r="BTA89" s="351"/>
      <c r="BTB89" s="351"/>
      <c r="BTC89" s="351"/>
      <c r="BTD89" s="351"/>
      <c r="BTE89" s="351"/>
      <c r="BTF89" s="351"/>
      <c r="BTG89" s="351"/>
      <c r="BTH89" s="351"/>
      <c r="BTI89" s="351"/>
      <c r="BTJ89" s="351"/>
      <c r="BTK89" s="351"/>
      <c r="BTL89" s="351"/>
      <c r="BTM89" s="351"/>
      <c r="BTN89" s="351"/>
      <c r="BTO89" s="351"/>
      <c r="BTP89" s="351"/>
      <c r="BTQ89" s="351"/>
      <c r="BTR89" s="351"/>
      <c r="BTS89" s="351"/>
      <c r="BTT89" s="351"/>
      <c r="BTU89" s="351"/>
      <c r="BTV89" s="351"/>
      <c r="BTW89" s="351"/>
      <c r="BTX89" s="351"/>
      <c r="BTY89" s="351"/>
      <c r="BTZ89" s="351"/>
      <c r="BUA89" s="351"/>
      <c r="BUB89" s="351"/>
      <c r="BUC89" s="351"/>
      <c r="BUD89" s="351"/>
      <c r="BUE89" s="351"/>
      <c r="BUF89" s="351"/>
      <c r="BUG89" s="351"/>
      <c r="BUH89" s="351"/>
      <c r="BUI89" s="351"/>
      <c r="BUJ89" s="351"/>
      <c r="BUK89" s="351"/>
      <c r="BUL89" s="351"/>
      <c r="BUM89" s="351"/>
      <c r="BUN89" s="351"/>
      <c r="BUO89" s="351"/>
      <c r="BUP89" s="351"/>
      <c r="BUQ89" s="351"/>
      <c r="BUR89" s="351"/>
      <c r="BUS89" s="351"/>
      <c r="BUT89" s="351"/>
      <c r="BUU89" s="351"/>
      <c r="BUV89" s="351"/>
      <c r="BUW89" s="351"/>
      <c r="BUX89" s="351"/>
      <c r="BUY89" s="351"/>
      <c r="BUZ89" s="351"/>
      <c r="BVA89" s="351"/>
      <c r="BVB89" s="351"/>
      <c r="BVC89" s="351"/>
      <c r="BVD89" s="351"/>
      <c r="BVE89" s="351"/>
      <c r="BVF89" s="351"/>
      <c r="BVG89" s="351"/>
      <c r="BVH89" s="351"/>
      <c r="BVI89" s="351"/>
      <c r="BVJ89" s="351"/>
      <c r="BVK89" s="351"/>
      <c r="BVL89" s="351"/>
      <c r="BVM89" s="351"/>
      <c r="BVN89" s="351"/>
      <c r="BVO89" s="351"/>
      <c r="BVP89" s="351"/>
      <c r="BVQ89" s="351"/>
      <c r="BVR89" s="351"/>
      <c r="BVS89" s="351"/>
      <c r="BVT89" s="351"/>
      <c r="BVU89" s="351"/>
      <c r="BVV89" s="351"/>
      <c r="BVW89" s="351"/>
      <c r="BVX89" s="351"/>
      <c r="BVY89" s="351"/>
      <c r="BVZ89" s="351"/>
      <c r="BWA89" s="351"/>
      <c r="BWB89" s="351"/>
      <c r="BWC89" s="351"/>
      <c r="BWD89" s="351"/>
      <c r="BWE89" s="351"/>
      <c r="BWF89" s="351"/>
      <c r="BWG89" s="351"/>
      <c r="BWH89" s="351"/>
      <c r="BWI89" s="351"/>
      <c r="BWJ89" s="351"/>
      <c r="BWK89" s="351"/>
      <c r="BWL89" s="351"/>
      <c r="BWM89" s="351"/>
      <c r="BWN89" s="351"/>
      <c r="BWO89" s="351"/>
      <c r="BWP89" s="351"/>
      <c r="BWQ89" s="351"/>
      <c r="BWR89" s="351"/>
      <c r="BWS89" s="351"/>
      <c r="BWT89" s="351"/>
      <c r="BWU89" s="351"/>
      <c r="BWV89" s="351"/>
      <c r="BWW89" s="351"/>
      <c r="BWX89" s="351"/>
      <c r="BWY89" s="351"/>
      <c r="BWZ89" s="351"/>
      <c r="BXA89" s="351"/>
      <c r="BXB89" s="351"/>
      <c r="BXC89" s="351"/>
      <c r="BXD89" s="351"/>
      <c r="BXE89" s="351"/>
      <c r="BXF89" s="351"/>
      <c r="BXG89" s="351"/>
      <c r="BXH89" s="351"/>
      <c r="BXI89" s="351"/>
      <c r="BXJ89" s="351"/>
      <c r="BXK89" s="351"/>
      <c r="BXL89" s="351"/>
      <c r="BXM89" s="351"/>
      <c r="BXN89" s="351"/>
      <c r="BXO89" s="351"/>
      <c r="BXP89" s="351"/>
      <c r="BXQ89" s="351"/>
      <c r="BXR89" s="351"/>
      <c r="BXS89" s="351"/>
      <c r="BXT89" s="351"/>
      <c r="BXU89" s="351"/>
      <c r="BXV89" s="351"/>
      <c r="BXW89" s="351"/>
      <c r="BXX89" s="351"/>
      <c r="BXY89" s="351"/>
      <c r="BXZ89" s="351"/>
      <c r="BYA89" s="351"/>
      <c r="BYB89" s="351"/>
      <c r="BYC89" s="351"/>
      <c r="BYD89" s="351"/>
      <c r="BYE89" s="351"/>
      <c r="BYF89" s="351"/>
      <c r="BYG89" s="351"/>
      <c r="BYH89" s="351"/>
      <c r="BYI89" s="351"/>
      <c r="BYJ89" s="351"/>
      <c r="BYK89" s="351"/>
      <c r="BYL89" s="351"/>
      <c r="BYM89" s="351"/>
      <c r="BYN89" s="351"/>
      <c r="BYO89" s="351"/>
      <c r="BYP89" s="351"/>
      <c r="BYQ89" s="351"/>
      <c r="BYR89" s="351"/>
      <c r="BYS89" s="351"/>
      <c r="BYT89" s="351"/>
      <c r="BYU89" s="351"/>
      <c r="BYV89" s="351"/>
      <c r="BYW89" s="351"/>
      <c r="BYX89" s="351"/>
      <c r="BYY89" s="351"/>
      <c r="BYZ89" s="351"/>
      <c r="BZA89" s="351"/>
      <c r="BZB89" s="351"/>
      <c r="BZC89" s="351"/>
      <c r="BZD89" s="351"/>
      <c r="BZE89" s="351"/>
      <c r="BZF89" s="351"/>
      <c r="BZG89" s="351"/>
      <c r="BZH89" s="351"/>
      <c r="BZI89" s="351"/>
      <c r="BZJ89" s="351"/>
      <c r="BZK89" s="351"/>
      <c r="BZL89" s="351"/>
      <c r="BZM89" s="351"/>
      <c r="BZN89" s="351"/>
      <c r="BZO89" s="351"/>
      <c r="BZP89" s="351"/>
      <c r="BZQ89" s="351"/>
      <c r="BZR89" s="351"/>
      <c r="BZS89" s="351"/>
      <c r="BZT89" s="351"/>
      <c r="BZU89" s="351"/>
      <c r="BZV89" s="351"/>
      <c r="BZW89" s="351"/>
      <c r="BZX89" s="351"/>
      <c r="BZY89" s="351"/>
      <c r="BZZ89" s="351"/>
      <c r="CAA89" s="351"/>
      <c r="CAB89" s="351"/>
      <c r="CAC89" s="351"/>
      <c r="CAD89" s="351"/>
      <c r="CAE89" s="351"/>
      <c r="CAF89" s="351"/>
      <c r="CAG89" s="351"/>
      <c r="CAH89" s="351"/>
      <c r="CAI89" s="351"/>
      <c r="CAJ89" s="351"/>
      <c r="CAK89" s="351"/>
      <c r="CAL89" s="351"/>
      <c r="CAM89" s="351"/>
      <c r="CAN89" s="351"/>
      <c r="CAO89" s="351"/>
      <c r="CAP89" s="351"/>
      <c r="CAQ89" s="351"/>
      <c r="CAR89" s="351"/>
      <c r="CAS89" s="351"/>
      <c r="CAT89" s="351"/>
      <c r="CAU89" s="351"/>
      <c r="CAV89" s="351"/>
      <c r="CAW89" s="351"/>
      <c r="CAX89" s="351"/>
      <c r="CAY89" s="351"/>
      <c r="CAZ89" s="351"/>
      <c r="CBA89" s="351"/>
      <c r="CBB89" s="351"/>
      <c r="CBC89" s="351"/>
      <c r="CBD89" s="351"/>
      <c r="CBE89" s="351"/>
      <c r="CBF89" s="351"/>
      <c r="CBG89" s="351"/>
      <c r="CBH89" s="351"/>
      <c r="CBI89" s="351"/>
      <c r="CBJ89" s="351"/>
      <c r="CBK89" s="351"/>
      <c r="CBL89" s="351"/>
      <c r="CBM89" s="351"/>
      <c r="CBN89" s="351"/>
      <c r="CBO89" s="351"/>
      <c r="CBP89" s="351"/>
      <c r="CBQ89" s="351"/>
      <c r="CBR89" s="351"/>
      <c r="CBS89" s="351"/>
      <c r="CBT89" s="351"/>
      <c r="CBU89" s="351"/>
      <c r="CBV89" s="351"/>
      <c r="CBW89" s="351"/>
      <c r="CBX89" s="351"/>
      <c r="CBY89" s="351"/>
      <c r="CBZ89" s="351"/>
      <c r="CCA89" s="351"/>
      <c r="CCB89" s="351"/>
      <c r="CCC89" s="351"/>
      <c r="CCD89" s="351"/>
      <c r="CCE89" s="351"/>
      <c r="CCF89" s="351"/>
      <c r="CCG89" s="351"/>
      <c r="CCH89" s="351"/>
      <c r="CCI89" s="351"/>
      <c r="CCJ89" s="351"/>
      <c r="CCK89" s="351"/>
      <c r="CCL89" s="351"/>
      <c r="CCM89" s="351"/>
      <c r="CCN89" s="351"/>
      <c r="CCO89" s="351"/>
      <c r="CCP89" s="351"/>
      <c r="CCQ89" s="351"/>
      <c r="CCR89" s="351"/>
      <c r="CCS89" s="351"/>
      <c r="CCT89" s="351"/>
      <c r="CCU89" s="351"/>
      <c r="CCV89" s="351"/>
      <c r="CCW89" s="351"/>
      <c r="CCX89" s="351"/>
      <c r="CCY89" s="351"/>
      <c r="CCZ89" s="351"/>
      <c r="CDA89" s="351"/>
      <c r="CDB89" s="351"/>
      <c r="CDC89" s="351"/>
      <c r="CDD89" s="351"/>
      <c r="CDE89" s="351"/>
      <c r="CDF89" s="351"/>
      <c r="CDG89" s="351"/>
      <c r="CDH89" s="351"/>
      <c r="CDI89" s="351"/>
      <c r="CDJ89" s="351"/>
      <c r="CDK89" s="351"/>
      <c r="CDL89" s="351"/>
      <c r="CDM89" s="351"/>
      <c r="CDN89" s="351"/>
      <c r="CDO89" s="351"/>
      <c r="CDP89" s="351"/>
      <c r="CDQ89" s="351"/>
      <c r="CDR89" s="351"/>
      <c r="CDS89" s="351"/>
      <c r="CDT89" s="351"/>
      <c r="CDU89" s="351"/>
      <c r="CDV89" s="351"/>
      <c r="CDW89" s="351"/>
      <c r="CDX89" s="351"/>
      <c r="CDY89" s="351"/>
      <c r="CDZ89" s="351"/>
      <c r="CEA89" s="351"/>
      <c r="CEB89" s="351"/>
      <c r="CEC89" s="351"/>
      <c r="CED89" s="351"/>
      <c r="CEE89" s="351"/>
      <c r="CEF89" s="351"/>
      <c r="CEG89" s="351"/>
      <c r="CEH89" s="351"/>
      <c r="CEI89" s="351"/>
      <c r="CEJ89" s="351"/>
      <c r="CEK89" s="351"/>
      <c r="CEL89" s="351"/>
      <c r="CEM89" s="351"/>
      <c r="CEN89" s="351"/>
      <c r="CEO89" s="351"/>
      <c r="CEP89" s="351"/>
      <c r="CEQ89" s="351"/>
      <c r="CER89" s="351"/>
      <c r="CES89" s="351"/>
      <c r="CET89" s="351"/>
      <c r="CEU89" s="351"/>
      <c r="CEV89" s="351"/>
      <c r="CEW89" s="351"/>
      <c r="CEX89" s="351"/>
      <c r="CEY89" s="351"/>
      <c r="CEZ89" s="351"/>
      <c r="CFA89" s="351"/>
      <c r="CFB89" s="351"/>
      <c r="CFC89" s="351"/>
      <c r="CFD89" s="351"/>
      <c r="CFE89" s="351"/>
      <c r="CFF89" s="351"/>
      <c r="CFG89" s="351"/>
      <c r="CFH89" s="351"/>
      <c r="CFI89" s="351"/>
      <c r="CFJ89" s="351"/>
      <c r="CFK89" s="351"/>
      <c r="CFL89" s="351"/>
      <c r="CFM89" s="351"/>
      <c r="CFN89" s="351"/>
      <c r="CFO89" s="351"/>
      <c r="CFP89" s="351"/>
      <c r="CFQ89" s="351"/>
      <c r="CFR89" s="351"/>
      <c r="CFS89" s="351"/>
      <c r="CFT89" s="351"/>
      <c r="CFU89" s="351"/>
      <c r="CFV89" s="351"/>
      <c r="CFW89" s="351"/>
      <c r="CFX89" s="351"/>
      <c r="CFY89" s="351"/>
      <c r="CFZ89" s="351"/>
      <c r="CGA89" s="351"/>
      <c r="CGB89" s="351"/>
      <c r="CGC89" s="351"/>
      <c r="CGD89" s="351"/>
      <c r="CGE89" s="351"/>
      <c r="CGF89" s="351"/>
      <c r="CGG89" s="351"/>
      <c r="CGH89" s="351"/>
      <c r="CGI89" s="351"/>
      <c r="CGJ89" s="351"/>
      <c r="CGK89" s="351"/>
      <c r="CGL89" s="351"/>
      <c r="CGM89" s="351"/>
      <c r="CGN89" s="351"/>
      <c r="CGO89" s="351"/>
      <c r="CGP89" s="351"/>
      <c r="CGQ89" s="351"/>
      <c r="CGR89" s="351"/>
      <c r="CGS89" s="351"/>
      <c r="CGT89" s="351"/>
      <c r="CGU89" s="351"/>
      <c r="CGV89" s="351"/>
      <c r="CGW89" s="351"/>
      <c r="CGX89" s="351"/>
      <c r="CGY89" s="351"/>
      <c r="CGZ89" s="351"/>
      <c r="CHA89" s="351"/>
      <c r="CHB89" s="351"/>
      <c r="CHC89" s="351"/>
      <c r="CHD89" s="351"/>
      <c r="CHE89" s="351"/>
      <c r="CHF89" s="351"/>
      <c r="CHG89" s="351"/>
      <c r="CHH89" s="351"/>
      <c r="CHI89" s="351"/>
      <c r="CHJ89" s="351"/>
      <c r="CHK89" s="351"/>
      <c r="CHL89" s="351"/>
      <c r="CHM89" s="351"/>
      <c r="CHN89" s="351"/>
      <c r="CHO89" s="351"/>
      <c r="CHP89" s="351"/>
      <c r="CHQ89" s="351"/>
      <c r="CHR89" s="351"/>
      <c r="CHS89" s="351"/>
      <c r="CHT89" s="351"/>
      <c r="CHU89" s="351"/>
      <c r="CHV89" s="351"/>
      <c r="CHW89" s="351"/>
      <c r="CHX89" s="351"/>
      <c r="CHY89" s="351"/>
      <c r="CHZ89" s="351"/>
      <c r="CIA89" s="351"/>
      <c r="CIB89" s="351"/>
      <c r="CIC89" s="351"/>
      <c r="CID89" s="351"/>
      <c r="CIE89" s="351"/>
      <c r="CIF89" s="351"/>
      <c r="CIG89" s="351"/>
      <c r="CIH89" s="351"/>
      <c r="CII89" s="351"/>
      <c r="CIJ89" s="351"/>
      <c r="CIK89" s="351"/>
      <c r="CIL89" s="351"/>
      <c r="CIM89" s="351"/>
      <c r="CIN89" s="351"/>
      <c r="CIO89" s="351"/>
      <c r="CIP89" s="351"/>
      <c r="CIQ89" s="351"/>
      <c r="CIR89" s="351"/>
      <c r="CIS89" s="351"/>
      <c r="CIT89" s="351"/>
      <c r="CIU89" s="351"/>
      <c r="CIV89" s="351"/>
      <c r="CIW89" s="351"/>
      <c r="CIX89" s="351"/>
      <c r="CIY89" s="351"/>
      <c r="CIZ89" s="351"/>
      <c r="CJA89" s="351"/>
      <c r="CJB89" s="351"/>
      <c r="CJC89" s="351"/>
      <c r="CJD89" s="351"/>
      <c r="CJE89" s="351"/>
      <c r="CJF89" s="351"/>
      <c r="CJG89" s="351"/>
      <c r="CJH89" s="351"/>
      <c r="CJI89" s="351"/>
      <c r="CJJ89" s="351"/>
      <c r="CJK89" s="351"/>
      <c r="CJL89" s="351"/>
      <c r="CJM89" s="351"/>
      <c r="CJN89" s="351"/>
      <c r="CJO89" s="351"/>
      <c r="CJP89" s="351"/>
      <c r="CJQ89" s="351"/>
      <c r="CJR89" s="351"/>
      <c r="CJS89" s="351"/>
      <c r="CJT89" s="351"/>
      <c r="CJU89" s="351"/>
      <c r="CJV89" s="351"/>
      <c r="CJW89" s="351"/>
      <c r="CJX89" s="351"/>
      <c r="CJY89" s="351"/>
      <c r="CJZ89" s="351"/>
      <c r="CKA89" s="351"/>
      <c r="CKB89" s="351"/>
      <c r="CKC89" s="351"/>
      <c r="CKD89" s="351"/>
      <c r="CKE89" s="351"/>
      <c r="CKF89" s="351"/>
      <c r="CKG89" s="351"/>
      <c r="CKH89" s="351"/>
      <c r="CKI89" s="351"/>
      <c r="CKJ89" s="351"/>
      <c r="CKK89" s="351"/>
      <c r="CKL89" s="351"/>
      <c r="CKM89" s="351"/>
      <c r="CKN89" s="351"/>
      <c r="CKO89" s="351"/>
      <c r="CKP89" s="351"/>
      <c r="CKQ89" s="351"/>
      <c r="CKR89" s="351"/>
      <c r="CKS89" s="351"/>
      <c r="CKT89" s="351"/>
      <c r="CKU89" s="351"/>
      <c r="CKV89" s="351"/>
      <c r="CKW89" s="351"/>
      <c r="CKX89" s="351"/>
      <c r="CKY89" s="351"/>
      <c r="CKZ89" s="351"/>
      <c r="CLA89" s="351"/>
      <c r="CLB89" s="351"/>
      <c r="CLC89" s="351"/>
      <c r="CLD89" s="351"/>
      <c r="CLE89" s="351"/>
      <c r="CLF89" s="351"/>
      <c r="CLG89" s="351"/>
      <c r="CLH89" s="351"/>
      <c r="CLI89" s="351"/>
      <c r="CLJ89" s="351"/>
      <c r="CLK89" s="351"/>
      <c r="CLL89" s="351"/>
      <c r="CLM89" s="351"/>
      <c r="CLN89" s="351"/>
      <c r="CLO89" s="351"/>
      <c r="CLP89" s="351"/>
      <c r="CLQ89" s="351"/>
      <c r="CLR89" s="351"/>
      <c r="CLS89" s="351"/>
      <c r="CLT89" s="351"/>
      <c r="CLU89" s="351"/>
      <c r="CLV89" s="351"/>
      <c r="CLW89" s="351"/>
      <c r="CLX89" s="351"/>
      <c r="CLY89" s="351"/>
      <c r="CLZ89" s="351"/>
      <c r="CMA89" s="351"/>
      <c r="CMB89" s="351"/>
      <c r="CMC89" s="351"/>
      <c r="CMD89" s="351"/>
      <c r="CME89" s="351"/>
      <c r="CMF89" s="351"/>
      <c r="CMG89" s="351"/>
      <c r="CMH89" s="351"/>
      <c r="CMI89" s="351"/>
      <c r="CMJ89" s="351"/>
      <c r="CMK89" s="351"/>
      <c r="CML89" s="351"/>
      <c r="CMM89" s="351"/>
      <c r="CMN89" s="351"/>
      <c r="CMO89" s="351"/>
      <c r="CMP89" s="351"/>
      <c r="CMQ89" s="351"/>
      <c r="CMR89" s="351"/>
      <c r="CMS89" s="351"/>
      <c r="CMT89" s="351"/>
      <c r="CMU89" s="351"/>
      <c r="CMV89" s="351"/>
      <c r="CMW89" s="351"/>
      <c r="CMX89" s="351"/>
      <c r="CMY89" s="351"/>
      <c r="CMZ89" s="351"/>
      <c r="CNA89" s="351"/>
      <c r="CNB89" s="351"/>
      <c r="CNC89" s="351"/>
      <c r="CND89" s="351"/>
      <c r="CNE89" s="351"/>
      <c r="CNF89" s="351"/>
      <c r="CNG89" s="351"/>
      <c r="CNH89" s="351"/>
      <c r="CNI89" s="351"/>
      <c r="CNJ89" s="351"/>
      <c r="CNK89" s="351"/>
      <c r="CNL89" s="351"/>
      <c r="CNM89" s="351"/>
      <c r="CNN89" s="351"/>
      <c r="CNO89" s="351"/>
      <c r="CNP89" s="351"/>
      <c r="CNQ89" s="351"/>
      <c r="CNR89" s="351"/>
      <c r="CNS89" s="351"/>
      <c r="CNT89" s="351"/>
      <c r="CNU89" s="351"/>
      <c r="CNV89" s="351"/>
      <c r="CNW89" s="351"/>
      <c r="CNX89" s="351"/>
      <c r="CNY89" s="351"/>
      <c r="CNZ89" s="351"/>
      <c r="COA89" s="351"/>
      <c r="COB89" s="351"/>
      <c r="COC89" s="351"/>
      <c r="COD89" s="351"/>
      <c r="COE89" s="351"/>
      <c r="COF89" s="351"/>
      <c r="COG89" s="351"/>
      <c r="COH89" s="351"/>
      <c r="COI89" s="351"/>
      <c r="COJ89" s="351"/>
      <c r="COK89" s="351"/>
      <c r="COL89" s="351"/>
      <c r="COM89" s="351"/>
      <c r="CON89" s="351"/>
      <c r="COO89" s="351"/>
      <c r="COP89" s="351"/>
      <c r="COQ89" s="351"/>
      <c r="COR89" s="351"/>
      <c r="COS89" s="351"/>
      <c r="COT89" s="351"/>
      <c r="COU89" s="351"/>
      <c r="COV89" s="351"/>
      <c r="COW89" s="351"/>
      <c r="COX89" s="351"/>
      <c r="COY89" s="351"/>
      <c r="COZ89" s="351"/>
      <c r="CPA89" s="351"/>
      <c r="CPB89" s="351"/>
      <c r="CPC89" s="351"/>
      <c r="CPD89" s="351"/>
      <c r="CPE89" s="351"/>
      <c r="CPF89" s="351"/>
      <c r="CPG89" s="351"/>
      <c r="CPH89" s="351"/>
      <c r="CPI89" s="351"/>
      <c r="CPJ89" s="351"/>
      <c r="CPK89" s="351"/>
      <c r="CPL89" s="351"/>
      <c r="CPM89" s="351"/>
      <c r="CPN89" s="351"/>
      <c r="CPO89" s="351"/>
      <c r="CPP89" s="351"/>
      <c r="CPQ89" s="351"/>
      <c r="CPR89" s="351"/>
      <c r="CPS89" s="351"/>
      <c r="CPT89" s="351"/>
      <c r="CPU89" s="351"/>
      <c r="CPV89" s="351"/>
      <c r="CPW89" s="351"/>
      <c r="CPX89" s="351"/>
      <c r="CPY89" s="351"/>
      <c r="CPZ89" s="351"/>
      <c r="CQA89" s="351"/>
      <c r="CQB89" s="351"/>
      <c r="CQC89" s="351"/>
      <c r="CQD89" s="351"/>
      <c r="CQE89" s="351"/>
      <c r="CQF89" s="351"/>
      <c r="CQG89" s="351"/>
      <c r="CQH89" s="351"/>
      <c r="CQI89" s="351"/>
      <c r="CQJ89" s="351"/>
      <c r="CQK89" s="351"/>
      <c r="CQL89" s="351"/>
      <c r="CQM89" s="351"/>
      <c r="CQN89" s="351"/>
      <c r="CQO89" s="351"/>
      <c r="CQP89" s="351"/>
      <c r="CQQ89" s="351"/>
      <c r="CQR89" s="351"/>
      <c r="CQS89" s="351"/>
      <c r="CQT89" s="351"/>
      <c r="CQU89" s="351"/>
      <c r="CQV89" s="351"/>
      <c r="CQW89" s="351"/>
      <c r="CQX89" s="351"/>
      <c r="CQY89" s="351"/>
      <c r="CQZ89" s="351"/>
      <c r="CRA89" s="351"/>
      <c r="CRB89" s="351"/>
      <c r="CRC89" s="351"/>
      <c r="CRD89" s="351"/>
      <c r="CRE89" s="351"/>
      <c r="CRF89" s="351"/>
      <c r="CRG89" s="351"/>
      <c r="CRH89" s="351"/>
      <c r="CRI89" s="351"/>
      <c r="CRJ89" s="351"/>
      <c r="CRK89" s="351"/>
      <c r="CRL89" s="351"/>
      <c r="CRM89" s="351"/>
      <c r="CRN89" s="351"/>
      <c r="CRO89" s="351"/>
      <c r="CRP89" s="351"/>
      <c r="CRQ89" s="351"/>
      <c r="CRR89" s="351"/>
      <c r="CRS89" s="351"/>
      <c r="CRT89" s="351"/>
      <c r="CRU89" s="351"/>
      <c r="CRV89" s="351"/>
      <c r="CRW89" s="351"/>
      <c r="CRX89" s="351"/>
      <c r="CRY89" s="351"/>
      <c r="CRZ89" s="351"/>
      <c r="CSA89" s="351"/>
      <c r="CSB89" s="351"/>
      <c r="CSC89" s="351"/>
      <c r="CSD89" s="351"/>
      <c r="CSE89" s="351"/>
      <c r="CSF89" s="351"/>
      <c r="CSG89" s="351"/>
      <c r="CSH89" s="351"/>
      <c r="CSI89" s="351"/>
      <c r="CSJ89" s="351"/>
      <c r="CSK89" s="351"/>
      <c r="CSL89" s="351"/>
      <c r="CSM89" s="351"/>
      <c r="CSN89" s="351"/>
      <c r="CSO89" s="351"/>
      <c r="CSP89" s="351"/>
      <c r="CSQ89" s="351"/>
      <c r="CSR89" s="351"/>
      <c r="CSS89" s="351"/>
      <c r="CST89" s="351"/>
      <c r="CSU89" s="351"/>
      <c r="CSV89" s="351"/>
      <c r="CSW89" s="351"/>
      <c r="CSX89" s="351"/>
      <c r="CSY89" s="351"/>
      <c r="CSZ89" s="351"/>
      <c r="CTA89" s="351"/>
      <c r="CTB89" s="351"/>
      <c r="CTC89" s="351"/>
      <c r="CTD89" s="351"/>
      <c r="CTE89" s="351"/>
      <c r="CTF89" s="351"/>
      <c r="CTG89" s="351"/>
      <c r="CTH89" s="351"/>
      <c r="CTI89" s="351"/>
      <c r="CTJ89" s="351"/>
      <c r="CTK89" s="351"/>
      <c r="CTL89" s="351"/>
      <c r="CTM89" s="351"/>
      <c r="CTN89" s="351"/>
      <c r="CTO89" s="351"/>
      <c r="CTP89" s="351"/>
      <c r="CTQ89" s="351"/>
      <c r="CTR89" s="351"/>
      <c r="CTS89" s="351"/>
      <c r="CTT89" s="351"/>
      <c r="CTU89" s="351"/>
      <c r="CTV89" s="351"/>
      <c r="CTW89" s="351"/>
      <c r="CTX89" s="351"/>
      <c r="CTY89" s="351"/>
      <c r="CTZ89" s="351"/>
      <c r="CUA89" s="351"/>
      <c r="CUB89" s="351"/>
      <c r="CUC89" s="351"/>
      <c r="CUD89" s="351"/>
      <c r="CUE89" s="351"/>
      <c r="CUF89" s="351"/>
      <c r="CUG89" s="351"/>
      <c r="CUH89" s="351"/>
      <c r="CUI89" s="351"/>
      <c r="CUJ89" s="351"/>
      <c r="CUK89" s="351"/>
      <c r="CUL89" s="351"/>
      <c r="CUM89" s="351"/>
      <c r="CUN89" s="351"/>
      <c r="CUO89" s="351"/>
      <c r="CUP89" s="351"/>
      <c r="CUQ89" s="351"/>
      <c r="CUR89" s="351"/>
      <c r="CUS89" s="351"/>
      <c r="CUT89" s="351"/>
      <c r="CUU89" s="351"/>
      <c r="CUV89" s="351"/>
      <c r="CUW89" s="351"/>
      <c r="CUX89" s="351"/>
      <c r="CUY89" s="351"/>
      <c r="CUZ89" s="351"/>
      <c r="CVA89" s="351"/>
      <c r="CVB89" s="351"/>
      <c r="CVC89" s="351"/>
      <c r="CVD89" s="351"/>
      <c r="CVE89" s="351"/>
      <c r="CVF89" s="351"/>
      <c r="CVG89" s="351"/>
      <c r="CVH89" s="351"/>
      <c r="CVI89" s="351"/>
      <c r="CVJ89" s="351"/>
      <c r="CVK89" s="351"/>
      <c r="CVL89" s="351"/>
      <c r="CVM89" s="351"/>
      <c r="CVN89" s="351"/>
      <c r="CVO89" s="351"/>
      <c r="CVP89" s="351"/>
      <c r="CVQ89" s="351"/>
      <c r="CVR89" s="351"/>
      <c r="CVS89" s="351"/>
      <c r="CVT89" s="351"/>
      <c r="CVU89" s="351"/>
      <c r="CVV89" s="351"/>
      <c r="CVW89" s="351"/>
      <c r="CVX89" s="351"/>
      <c r="CVY89" s="351"/>
      <c r="CVZ89" s="351"/>
      <c r="CWA89" s="351"/>
      <c r="CWB89" s="351"/>
      <c r="CWC89" s="351"/>
      <c r="CWD89" s="351"/>
      <c r="CWE89" s="351"/>
      <c r="CWF89" s="351"/>
      <c r="CWG89" s="351"/>
      <c r="CWH89" s="351"/>
      <c r="CWI89" s="351"/>
      <c r="CWJ89" s="351"/>
      <c r="CWK89" s="351"/>
      <c r="CWL89" s="351"/>
      <c r="CWM89" s="351"/>
      <c r="CWN89" s="351"/>
      <c r="CWO89" s="351"/>
      <c r="CWP89" s="351"/>
      <c r="CWQ89" s="351"/>
      <c r="CWR89" s="351"/>
      <c r="CWS89" s="351"/>
      <c r="CWT89" s="351"/>
      <c r="CWU89" s="351"/>
      <c r="CWV89" s="351"/>
      <c r="CWW89" s="351"/>
      <c r="CWX89" s="351"/>
      <c r="CWY89" s="351"/>
      <c r="CWZ89" s="351"/>
      <c r="CXA89" s="351"/>
      <c r="CXB89" s="351"/>
      <c r="CXC89" s="351"/>
      <c r="CXD89" s="351"/>
      <c r="CXE89" s="351"/>
      <c r="CXF89" s="351"/>
      <c r="CXG89" s="351"/>
      <c r="CXH89" s="351"/>
      <c r="CXI89" s="351"/>
      <c r="CXJ89" s="351"/>
      <c r="CXK89" s="351"/>
      <c r="CXL89" s="351"/>
      <c r="CXM89" s="351"/>
      <c r="CXN89" s="351"/>
      <c r="CXO89" s="351"/>
      <c r="CXP89" s="351"/>
      <c r="CXQ89" s="351"/>
      <c r="CXR89" s="351"/>
      <c r="CXS89" s="351"/>
      <c r="CXT89" s="351"/>
      <c r="CXU89" s="351"/>
      <c r="CXV89" s="351"/>
      <c r="CXW89" s="351"/>
      <c r="CXX89" s="351"/>
      <c r="CXY89" s="351"/>
      <c r="CXZ89" s="351"/>
      <c r="CYA89" s="351"/>
      <c r="CYB89" s="351"/>
      <c r="CYC89" s="351"/>
      <c r="CYD89" s="351"/>
      <c r="CYE89" s="351"/>
      <c r="CYF89" s="351"/>
      <c r="CYG89" s="351"/>
      <c r="CYH89" s="351"/>
      <c r="CYI89" s="351"/>
      <c r="CYJ89" s="351"/>
      <c r="CYK89" s="351"/>
      <c r="CYL89" s="351"/>
      <c r="CYM89" s="351"/>
      <c r="CYN89" s="351"/>
      <c r="CYO89" s="351"/>
      <c r="CYP89" s="351"/>
      <c r="CYQ89" s="351"/>
      <c r="CYR89" s="351"/>
      <c r="CYS89" s="351"/>
      <c r="CYT89" s="351"/>
      <c r="CYU89" s="351"/>
      <c r="CYV89" s="351"/>
      <c r="CYW89" s="351"/>
      <c r="CYX89" s="351"/>
      <c r="CYY89" s="351"/>
      <c r="CYZ89" s="351"/>
      <c r="CZA89" s="351"/>
      <c r="CZB89" s="351"/>
      <c r="CZC89" s="351"/>
      <c r="CZD89" s="351"/>
      <c r="CZE89" s="351"/>
      <c r="CZF89" s="351"/>
      <c r="CZG89" s="351"/>
      <c r="CZH89" s="351"/>
      <c r="CZI89" s="351"/>
      <c r="CZJ89" s="351"/>
      <c r="CZK89" s="351"/>
      <c r="CZL89" s="351"/>
      <c r="CZM89" s="351"/>
      <c r="CZN89" s="351"/>
      <c r="CZO89" s="351"/>
      <c r="CZP89" s="351"/>
      <c r="CZQ89" s="351"/>
      <c r="CZR89" s="351"/>
      <c r="CZS89" s="351"/>
      <c r="CZT89" s="351"/>
      <c r="CZU89" s="351"/>
      <c r="CZV89" s="351"/>
      <c r="CZW89" s="351"/>
      <c r="CZX89" s="351"/>
      <c r="CZY89" s="351"/>
      <c r="CZZ89" s="351"/>
      <c r="DAA89" s="351"/>
      <c r="DAB89" s="351"/>
      <c r="DAC89" s="351"/>
      <c r="DAD89" s="351"/>
      <c r="DAE89" s="351"/>
      <c r="DAF89" s="351"/>
      <c r="DAG89" s="351"/>
      <c r="DAH89" s="351"/>
      <c r="DAI89" s="351"/>
      <c r="DAJ89" s="351"/>
      <c r="DAK89" s="351"/>
      <c r="DAL89" s="351"/>
      <c r="DAM89" s="351"/>
      <c r="DAN89" s="351"/>
      <c r="DAO89" s="351"/>
      <c r="DAP89" s="351"/>
      <c r="DAQ89" s="351"/>
      <c r="DAR89" s="351"/>
      <c r="DAS89" s="351"/>
      <c r="DAT89" s="351"/>
      <c r="DAU89" s="351"/>
      <c r="DAV89" s="351"/>
      <c r="DAW89" s="351"/>
      <c r="DAX89" s="351"/>
      <c r="DAY89" s="351"/>
      <c r="DAZ89" s="351"/>
      <c r="DBA89" s="351"/>
      <c r="DBB89" s="351"/>
      <c r="DBC89" s="351"/>
      <c r="DBD89" s="351"/>
      <c r="DBE89" s="351"/>
      <c r="DBF89" s="351"/>
      <c r="DBG89" s="351"/>
      <c r="DBH89" s="351"/>
      <c r="DBI89" s="351"/>
      <c r="DBJ89" s="351"/>
      <c r="DBK89" s="351"/>
      <c r="DBL89" s="351"/>
      <c r="DBM89" s="351"/>
      <c r="DBN89" s="351"/>
      <c r="DBO89" s="351"/>
      <c r="DBP89" s="351"/>
      <c r="DBQ89" s="351"/>
      <c r="DBR89" s="351"/>
      <c r="DBS89" s="351"/>
      <c r="DBT89" s="351"/>
      <c r="DBU89" s="351"/>
      <c r="DBV89" s="351"/>
      <c r="DBW89" s="351"/>
      <c r="DBX89" s="351"/>
      <c r="DBY89" s="351"/>
      <c r="DBZ89" s="351"/>
      <c r="DCA89" s="351"/>
      <c r="DCB89" s="351"/>
      <c r="DCC89" s="351"/>
      <c r="DCD89" s="351"/>
      <c r="DCE89" s="351"/>
      <c r="DCF89" s="351"/>
      <c r="DCG89" s="351"/>
      <c r="DCH89" s="351"/>
      <c r="DCI89" s="351"/>
      <c r="DCJ89" s="351"/>
      <c r="DCK89" s="351"/>
      <c r="DCL89" s="351"/>
      <c r="DCM89" s="351"/>
      <c r="DCN89" s="351"/>
      <c r="DCO89" s="351"/>
      <c r="DCP89" s="351"/>
      <c r="DCQ89" s="351"/>
      <c r="DCR89" s="351"/>
      <c r="DCS89" s="351"/>
      <c r="DCT89" s="351"/>
      <c r="DCU89" s="351"/>
      <c r="DCV89" s="351"/>
      <c r="DCW89" s="351"/>
      <c r="DCX89" s="351"/>
      <c r="DCY89" s="351"/>
      <c r="DCZ89" s="351"/>
      <c r="DDA89" s="351"/>
      <c r="DDB89" s="351"/>
      <c r="DDC89" s="351"/>
      <c r="DDD89" s="351"/>
      <c r="DDE89" s="351"/>
      <c r="DDF89" s="351"/>
      <c r="DDG89" s="351"/>
      <c r="DDH89" s="351"/>
      <c r="DDI89" s="351"/>
      <c r="DDJ89" s="351"/>
      <c r="DDK89" s="351"/>
      <c r="DDL89" s="351"/>
      <c r="DDM89" s="351"/>
      <c r="DDN89" s="351"/>
      <c r="DDO89" s="351"/>
      <c r="DDP89" s="351"/>
      <c r="DDQ89" s="351"/>
      <c r="DDR89" s="351"/>
      <c r="DDS89" s="351"/>
      <c r="DDT89" s="351"/>
      <c r="DDU89" s="351"/>
      <c r="DDV89" s="351"/>
      <c r="DDW89" s="351"/>
      <c r="DDX89" s="351"/>
      <c r="DDY89" s="351"/>
      <c r="DDZ89" s="351"/>
      <c r="DEA89" s="351"/>
      <c r="DEB89" s="351"/>
      <c r="DEC89" s="351"/>
      <c r="DED89" s="351"/>
      <c r="DEE89" s="351"/>
      <c r="DEF89" s="351"/>
      <c r="DEG89" s="351"/>
      <c r="DEH89" s="351"/>
      <c r="DEI89" s="351"/>
      <c r="DEJ89" s="351"/>
      <c r="DEK89" s="351"/>
      <c r="DEL89" s="351"/>
      <c r="DEM89" s="351"/>
      <c r="DEN89" s="351"/>
      <c r="DEO89" s="351"/>
      <c r="DEP89" s="351"/>
      <c r="DEQ89" s="351"/>
      <c r="DER89" s="351"/>
      <c r="DES89" s="351"/>
      <c r="DET89" s="351"/>
      <c r="DEU89" s="351"/>
      <c r="DEV89" s="351"/>
      <c r="DEW89" s="351"/>
      <c r="DEX89" s="351"/>
      <c r="DEY89" s="351"/>
      <c r="DEZ89" s="351"/>
      <c r="DFA89" s="351"/>
      <c r="DFB89" s="351"/>
      <c r="DFC89" s="351"/>
      <c r="DFD89" s="351"/>
      <c r="DFE89" s="351"/>
      <c r="DFF89" s="351"/>
      <c r="DFG89" s="351"/>
      <c r="DFH89" s="351"/>
      <c r="DFI89" s="351"/>
      <c r="DFJ89" s="351"/>
      <c r="DFK89" s="351"/>
      <c r="DFL89" s="351"/>
      <c r="DFM89" s="351"/>
      <c r="DFN89" s="351"/>
      <c r="DFO89" s="351"/>
      <c r="DFP89" s="351"/>
      <c r="DFQ89" s="351"/>
      <c r="DFR89" s="351"/>
      <c r="DFS89" s="351"/>
      <c r="DFT89" s="351"/>
      <c r="DFU89" s="351"/>
      <c r="DFV89" s="351"/>
      <c r="DFW89" s="351"/>
      <c r="DFX89" s="351"/>
      <c r="DFY89" s="351"/>
      <c r="DFZ89" s="351"/>
      <c r="DGA89" s="351"/>
      <c r="DGB89" s="351"/>
      <c r="DGC89" s="351"/>
      <c r="DGD89" s="351"/>
      <c r="DGE89" s="351"/>
      <c r="DGF89" s="351"/>
      <c r="DGG89" s="351"/>
      <c r="DGH89" s="351"/>
      <c r="DGI89" s="351"/>
      <c r="DGJ89" s="351"/>
      <c r="DGK89" s="351"/>
      <c r="DGL89" s="351"/>
      <c r="DGM89" s="351"/>
      <c r="DGN89" s="351"/>
      <c r="DGO89" s="351"/>
      <c r="DGP89" s="351"/>
      <c r="DGQ89" s="351"/>
      <c r="DGR89" s="351"/>
      <c r="DGS89" s="351"/>
      <c r="DGT89" s="351"/>
      <c r="DGU89" s="351"/>
      <c r="DGV89" s="351"/>
      <c r="DGW89" s="351"/>
      <c r="DGX89" s="351"/>
      <c r="DGY89" s="351"/>
      <c r="DGZ89" s="351"/>
      <c r="DHA89" s="351"/>
      <c r="DHB89" s="351"/>
      <c r="DHC89" s="351"/>
      <c r="DHD89" s="351"/>
      <c r="DHE89" s="351"/>
      <c r="DHF89" s="351"/>
      <c r="DHG89" s="351"/>
      <c r="DHH89" s="351"/>
      <c r="DHI89" s="351"/>
      <c r="DHJ89" s="351"/>
      <c r="DHK89" s="351"/>
      <c r="DHL89" s="351"/>
      <c r="DHM89" s="351"/>
      <c r="DHN89" s="351"/>
      <c r="DHO89" s="351"/>
      <c r="DHP89" s="351"/>
      <c r="DHQ89" s="351"/>
      <c r="DHR89" s="351"/>
      <c r="DHS89" s="351"/>
      <c r="DHT89" s="351"/>
      <c r="DHU89" s="351"/>
      <c r="DHV89" s="351"/>
      <c r="DHW89" s="351"/>
      <c r="DHX89" s="351"/>
      <c r="DHY89" s="351"/>
      <c r="DHZ89" s="351"/>
      <c r="DIA89" s="351"/>
      <c r="DIB89" s="351"/>
      <c r="DIC89" s="351"/>
      <c r="DID89" s="351"/>
      <c r="DIE89" s="351"/>
      <c r="DIF89" s="351"/>
      <c r="DIG89" s="351"/>
      <c r="DIH89" s="351"/>
      <c r="DII89" s="351"/>
      <c r="DIJ89" s="351"/>
      <c r="DIK89" s="351"/>
      <c r="DIL89" s="351"/>
      <c r="DIM89" s="351"/>
      <c r="DIN89" s="351"/>
      <c r="DIO89" s="351"/>
      <c r="DIP89" s="351"/>
      <c r="DIQ89" s="351"/>
      <c r="DIR89" s="351"/>
      <c r="DIS89" s="351"/>
      <c r="DIT89" s="351"/>
      <c r="DIU89" s="351"/>
      <c r="DIV89" s="351"/>
      <c r="DIW89" s="351"/>
      <c r="DIX89" s="351"/>
      <c r="DIY89" s="351"/>
      <c r="DIZ89" s="351"/>
      <c r="DJA89" s="351"/>
      <c r="DJB89" s="351"/>
      <c r="DJC89" s="351"/>
      <c r="DJD89" s="351"/>
      <c r="DJE89" s="351"/>
      <c r="DJF89" s="351"/>
      <c r="DJG89" s="351"/>
      <c r="DJH89" s="351"/>
      <c r="DJI89" s="351"/>
      <c r="DJJ89" s="351"/>
      <c r="DJK89" s="351"/>
      <c r="DJL89" s="351"/>
      <c r="DJM89" s="351"/>
      <c r="DJN89" s="351"/>
      <c r="DJO89" s="351"/>
      <c r="DJP89" s="351"/>
      <c r="DJQ89" s="351"/>
      <c r="DJR89" s="351"/>
      <c r="DJS89" s="351"/>
      <c r="DJT89" s="351"/>
      <c r="DJU89" s="351"/>
      <c r="DJV89" s="351"/>
      <c r="DJW89" s="351"/>
      <c r="DJX89" s="351"/>
      <c r="DJY89" s="351"/>
      <c r="DJZ89" s="351"/>
      <c r="DKA89" s="351"/>
      <c r="DKB89" s="351"/>
      <c r="DKC89" s="351"/>
      <c r="DKD89" s="351"/>
      <c r="DKE89" s="351"/>
      <c r="DKF89" s="351"/>
      <c r="DKG89" s="351"/>
      <c r="DKH89" s="351"/>
      <c r="DKI89" s="351"/>
      <c r="DKJ89" s="351"/>
      <c r="DKK89" s="351"/>
      <c r="DKL89" s="351"/>
      <c r="DKM89" s="351"/>
      <c r="DKN89" s="351"/>
      <c r="DKO89" s="351"/>
      <c r="DKP89" s="351"/>
      <c r="DKQ89" s="351"/>
      <c r="DKR89" s="351"/>
      <c r="DKS89" s="351"/>
      <c r="DKT89" s="351"/>
      <c r="DKU89" s="351"/>
      <c r="DKV89" s="351"/>
      <c r="DKW89" s="351"/>
      <c r="DKX89" s="351"/>
      <c r="DKY89" s="351"/>
      <c r="DKZ89" s="351"/>
      <c r="DLA89" s="351"/>
      <c r="DLB89" s="351"/>
      <c r="DLC89" s="351"/>
      <c r="DLD89" s="351"/>
      <c r="DLE89" s="351"/>
      <c r="DLF89" s="351"/>
      <c r="DLG89" s="351"/>
      <c r="DLH89" s="351"/>
      <c r="DLI89" s="351"/>
      <c r="DLJ89" s="351"/>
      <c r="DLK89" s="351"/>
      <c r="DLL89" s="351"/>
      <c r="DLM89" s="351"/>
      <c r="DLN89" s="351"/>
      <c r="DLO89" s="351"/>
      <c r="DLP89" s="351"/>
      <c r="DLQ89" s="351"/>
      <c r="DLR89" s="351"/>
      <c r="DLS89" s="351"/>
      <c r="DLT89" s="351"/>
      <c r="DLU89" s="351"/>
      <c r="DLV89" s="351"/>
      <c r="DLW89" s="351"/>
      <c r="DLX89" s="351"/>
      <c r="DLY89" s="351"/>
      <c r="DLZ89" s="351"/>
      <c r="DMA89" s="351"/>
      <c r="DMB89" s="351"/>
      <c r="DMC89" s="351"/>
      <c r="DMD89" s="351"/>
      <c r="DME89" s="351"/>
      <c r="DMF89" s="351"/>
      <c r="DMG89" s="351"/>
      <c r="DMH89" s="351"/>
      <c r="DMI89" s="351"/>
      <c r="DMJ89" s="351"/>
      <c r="DMK89" s="351"/>
      <c r="DML89" s="351"/>
      <c r="DMM89" s="351"/>
      <c r="DMN89" s="351"/>
      <c r="DMO89" s="351"/>
      <c r="DMP89" s="351"/>
      <c r="DMQ89" s="351"/>
      <c r="DMR89" s="351"/>
      <c r="DMS89" s="351"/>
      <c r="DMT89" s="351"/>
      <c r="DMU89" s="351"/>
      <c r="DMV89" s="351"/>
      <c r="DMW89" s="351"/>
      <c r="DMX89" s="351"/>
      <c r="DMY89" s="351"/>
      <c r="DMZ89" s="351"/>
      <c r="DNA89" s="351"/>
      <c r="DNB89" s="351"/>
      <c r="DNC89" s="351"/>
      <c r="DND89" s="351"/>
      <c r="DNE89" s="351"/>
      <c r="DNF89" s="351"/>
      <c r="DNG89" s="351"/>
      <c r="DNH89" s="351"/>
      <c r="DNI89" s="351"/>
      <c r="DNJ89" s="351"/>
      <c r="DNK89" s="351"/>
      <c r="DNL89" s="351"/>
      <c r="DNM89" s="351"/>
      <c r="DNN89" s="351"/>
      <c r="DNO89" s="351"/>
      <c r="DNP89" s="351"/>
      <c r="DNQ89" s="351"/>
      <c r="DNR89" s="351"/>
      <c r="DNS89" s="351"/>
      <c r="DNT89" s="351"/>
      <c r="DNU89" s="351"/>
      <c r="DNV89" s="351"/>
      <c r="DNW89" s="351"/>
      <c r="DNX89" s="351"/>
      <c r="DNY89" s="351"/>
      <c r="DNZ89" s="351"/>
      <c r="DOA89" s="351"/>
      <c r="DOB89" s="351"/>
      <c r="DOC89" s="351"/>
      <c r="DOD89" s="351"/>
      <c r="DOE89" s="351"/>
      <c r="DOF89" s="351"/>
      <c r="DOG89" s="351"/>
      <c r="DOH89" s="351"/>
      <c r="DOI89" s="351"/>
      <c r="DOJ89" s="351"/>
      <c r="DOK89" s="351"/>
      <c r="DOL89" s="351"/>
      <c r="DOM89" s="351"/>
      <c r="DON89" s="351"/>
      <c r="DOO89" s="351"/>
      <c r="DOP89" s="351"/>
      <c r="DOQ89" s="351"/>
      <c r="DOR89" s="351"/>
      <c r="DOS89" s="351"/>
      <c r="DOT89" s="351"/>
      <c r="DOU89" s="351"/>
      <c r="DOV89" s="351"/>
      <c r="DOW89" s="351"/>
      <c r="DOX89" s="351"/>
      <c r="DOY89" s="351"/>
      <c r="DOZ89" s="351"/>
      <c r="DPA89" s="351"/>
      <c r="DPB89" s="351"/>
      <c r="DPC89" s="351"/>
      <c r="DPD89" s="351"/>
      <c r="DPE89" s="351"/>
      <c r="DPF89" s="351"/>
      <c r="DPG89" s="351"/>
      <c r="DPH89" s="351"/>
      <c r="DPI89" s="351"/>
      <c r="DPJ89" s="351"/>
      <c r="DPK89" s="351"/>
      <c r="DPL89" s="351"/>
      <c r="DPM89" s="351"/>
      <c r="DPN89" s="351"/>
      <c r="DPO89" s="351"/>
      <c r="DPP89" s="351"/>
      <c r="DPQ89" s="351"/>
      <c r="DPR89" s="351"/>
      <c r="DPS89" s="351"/>
      <c r="DPT89" s="351"/>
      <c r="DPU89" s="351"/>
      <c r="DPV89" s="351"/>
      <c r="DPW89" s="351"/>
      <c r="DPX89" s="351"/>
      <c r="DPY89" s="351"/>
      <c r="DPZ89" s="351"/>
      <c r="DQA89" s="351"/>
      <c r="DQB89" s="351"/>
      <c r="DQC89" s="351"/>
      <c r="DQD89" s="351"/>
      <c r="DQE89" s="351"/>
      <c r="DQF89" s="351"/>
      <c r="DQG89" s="351"/>
      <c r="DQH89" s="351"/>
      <c r="DQI89" s="351"/>
      <c r="DQJ89" s="351"/>
      <c r="DQK89" s="351"/>
      <c r="DQL89" s="351"/>
      <c r="DQM89" s="351"/>
      <c r="DQN89" s="351"/>
      <c r="DQO89" s="351"/>
      <c r="DQP89" s="351"/>
      <c r="DQQ89" s="351"/>
      <c r="DQR89" s="351"/>
      <c r="DQS89" s="351"/>
      <c r="DQT89" s="351"/>
      <c r="DQU89" s="351"/>
      <c r="DQV89" s="351"/>
      <c r="DQW89" s="351"/>
      <c r="DQX89" s="351"/>
      <c r="DQY89" s="351"/>
      <c r="DQZ89" s="351"/>
      <c r="DRA89" s="351"/>
      <c r="DRB89" s="351"/>
      <c r="DRC89" s="351"/>
      <c r="DRD89" s="351"/>
      <c r="DRE89" s="351"/>
      <c r="DRF89" s="351"/>
      <c r="DRG89" s="351"/>
      <c r="DRH89" s="351"/>
      <c r="DRI89" s="351"/>
      <c r="DRJ89" s="351"/>
      <c r="DRK89" s="351"/>
      <c r="DRL89" s="351"/>
      <c r="DRM89" s="351"/>
      <c r="DRN89" s="351"/>
      <c r="DRO89" s="351"/>
      <c r="DRP89" s="351"/>
      <c r="DRQ89" s="351"/>
      <c r="DRR89" s="351"/>
      <c r="DRS89" s="351"/>
      <c r="DRT89" s="351"/>
      <c r="DRU89" s="351"/>
      <c r="DRV89" s="351"/>
      <c r="DRW89" s="351"/>
      <c r="DRX89" s="351"/>
      <c r="DRY89" s="351"/>
      <c r="DRZ89" s="351"/>
      <c r="DSA89" s="351"/>
      <c r="DSB89" s="351"/>
      <c r="DSC89" s="351"/>
      <c r="DSD89" s="351"/>
      <c r="DSE89" s="351"/>
      <c r="DSF89" s="351"/>
      <c r="DSG89" s="351"/>
      <c r="DSH89" s="351"/>
      <c r="DSI89" s="351"/>
      <c r="DSJ89" s="351"/>
      <c r="DSK89" s="351"/>
      <c r="DSL89" s="351"/>
      <c r="DSM89" s="351"/>
      <c r="DSN89" s="351"/>
      <c r="DSO89" s="351"/>
      <c r="DSP89" s="351"/>
      <c r="DSQ89" s="351"/>
      <c r="DSR89" s="351"/>
      <c r="DSS89" s="351"/>
      <c r="DST89" s="351"/>
      <c r="DSU89" s="351"/>
      <c r="DSV89" s="351"/>
      <c r="DSW89" s="351"/>
      <c r="DSX89" s="351"/>
      <c r="DSY89" s="351"/>
      <c r="DSZ89" s="351"/>
      <c r="DTA89" s="351"/>
      <c r="DTB89" s="351"/>
      <c r="DTC89" s="351"/>
      <c r="DTD89" s="351"/>
      <c r="DTE89" s="351"/>
      <c r="DTF89" s="351"/>
      <c r="DTG89" s="351"/>
      <c r="DTH89" s="351"/>
      <c r="DTI89" s="351"/>
      <c r="DTJ89" s="351"/>
      <c r="DTK89" s="351"/>
      <c r="DTL89" s="351"/>
      <c r="DTM89" s="351"/>
      <c r="DTN89" s="351"/>
      <c r="DTO89" s="351"/>
      <c r="DTP89" s="351"/>
      <c r="DTQ89" s="351"/>
      <c r="DTR89" s="351"/>
      <c r="DTS89" s="351"/>
      <c r="DTT89" s="351"/>
      <c r="DTU89" s="351"/>
      <c r="DTV89" s="351"/>
      <c r="DTW89" s="351"/>
      <c r="DTX89" s="351"/>
      <c r="DTY89" s="351"/>
      <c r="DTZ89" s="351"/>
      <c r="DUA89" s="351"/>
      <c r="DUB89" s="351"/>
      <c r="DUC89" s="351"/>
      <c r="DUD89" s="351"/>
      <c r="DUE89" s="351"/>
      <c r="DUF89" s="351"/>
      <c r="DUG89" s="351"/>
      <c r="DUH89" s="351"/>
      <c r="DUI89" s="351"/>
      <c r="DUJ89" s="351"/>
      <c r="DUK89" s="351"/>
      <c r="DUL89" s="351"/>
      <c r="DUM89" s="351"/>
      <c r="DUN89" s="351"/>
      <c r="DUO89" s="351"/>
      <c r="DUP89" s="351"/>
      <c r="DUQ89" s="351"/>
      <c r="DUR89" s="351"/>
      <c r="DUS89" s="351"/>
      <c r="DUT89" s="351"/>
      <c r="DUU89" s="351"/>
      <c r="DUV89" s="351"/>
      <c r="DUW89" s="351"/>
      <c r="DUX89" s="351"/>
      <c r="DUY89" s="351"/>
      <c r="DUZ89" s="351"/>
      <c r="DVA89" s="351"/>
      <c r="DVB89" s="351"/>
      <c r="DVC89" s="351"/>
      <c r="DVD89" s="351"/>
      <c r="DVE89" s="351"/>
      <c r="DVF89" s="351"/>
      <c r="DVG89" s="351"/>
      <c r="DVH89" s="351"/>
      <c r="DVI89" s="351"/>
      <c r="DVJ89" s="351"/>
      <c r="DVK89" s="351"/>
      <c r="DVL89" s="351"/>
      <c r="DVM89" s="351"/>
      <c r="DVN89" s="351"/>
      <c r="DVO89" s="351"/>
      <c r="DVP89" s="351"/>
      <c r="DVQ89" s="351"/>
      <c r="DVR89" s="351"/>
      <c r="DVS89" s="351"/>
      <c r="DVT89" s="351"/>
      <c r="DVU89" s="351"/>
      <c r="DVV89" s="351"/>
      <c r="DVW89" s="351"/>
      <c r="DVX89" s="351"/>
      <c r="DVY89" s="351"/>
      <c r="DVZ89" s="351"/>
      <c r="DWA89" s="351"/>
      <c r="DWB89" s="351"/>
      <c r="DWC89" s="351"/>
      <c r="DWD89" s="351"/>
      <c r="DWE89" s="351"/>
      <c r="DWF89" s="351"/>
      <c r="DWG89" s="351"/>
      <c r="DWH89" s="351"/>
      <c r="DWI89" s="351"/>
      <c r="DWJ89" s="351"/>
      <c r="DWK89" s="351"/>
      <c r="DWL89" s="351"/>
      <c r="DWM89" s="351"/>
      <c r="DWN89" s="351"/>
      <c r="DWO89" s="351"/>
      <c r="DWP89" s="351"/>
      <c r="DWQ89" s="351"/>
      <c r="DWR89" s="351"/>
      <c r="DWS89" s="351"/>
      <c r="DWT89" s="351"/>
      <c r="DWU89" s="351"/>
      <c r="DWV89" s="351"/>
      <c r="DWW89" s="351"/>
      <c r="DWX89" s="351"/>
      <c r="DWY89" s="351"/>
      <c r="DWZ89" s="351"/>
      <c r="DXA89" s="351"/>
      <c r="DXB89" s="351"/>
      <c r="DXC89" s="351"/>
      <c r="DXD89" s="351"/>
      <c r="DXE89" s="351"/>
      <c r="DXF89" s="351"/>
      <c r="DXG89" s="351"/>
      <c r="DXH89" s="351"/>
      <c r="DXI89" s="351"/>
      <c r="DXJ89" s="351"/>
      <c r="DXK89" s="351"/>
      <c r="DXL89" s="351"/>
      <c r="DXM89" s="351"/>
      <c r="DXN89" s="351"/>
      <c r="DXO89" s="351"/>
      <c r="DXP89" s="351"/>
      <c r="DXQ89" s="351"/>
      <c r="DXR89" s="351"/>
      <c r="DXS89" s="351"/>
      <c r="DXT89" s="351"/>
      <c r="DXU89" s="351"/>
      <c r="DXV89" s="351"/>
      <c r="DXW89" s="351"/>
      <c r="DXX89" s="351"/>
      <c r="DXY89" s="351"/>
      <c r="DXZ89" s="351"/>
      <c r="DYA89" s="351"/>
      <c r="DYB89" s="351"/>
      <c r="DYC89" s="351"/>
      <c r="DYD89" s="351"/>
      <c r="DYE89" s="351"/>
      <c r="DYF89" s="351"/>
      <c r="DYG89" s="351"/>
      <c r="DYH89" s="351"/>
      <c r="DYI89" s="351"/>
      <c r="DYJ89" s="351"/>
      <c r="DYK89" s="351"/>
      <c r="DYL89" s="351"/>
      <c r="DYM89" s="351"/>
      <c r="DYN89" s="351"/>
      <c r="DYO89" s="351"/>
      <c r="DYP89" s="351"/>
      <c r="DYQ89" s="351"/>
      <c r="DYR89" s="351"/>
      <c r="DYS89" s="351"/>
      <c r="DYT89" s="351"/>
      <c r="DYU89" s="351"/>
      <c r="DYV89" s="351"/>
      <c r="DYW89" s="351"/>
      <c r="DYX89" s="351"/>
      <c r="DYY89" s="351"/>
      <c r="DYZ89" s="351"/>
      <c r="DZA89" s="351"/>
      <c r="DZB89" s="351"/>
      <c r="DZC89" s="351"/>
      <c r="DZD89" s="351"/>
      <c r="DZE89" s="351"/>
      <c r="DZF89" s="351"/>
      <c r="DZG89" s="351"/>
      <c r="DZH89" s="351"/>
      <c r="DZI89" s="351"/>
      <c r="DZJ89" s="351"/>
      <c r="DZK89" s="351"/>
      <c r="DZL89" s="351"/>
      <c r="DZM89" s="351"/>
      <c r="DZN89" s="351"/>
      <c r="DZO89" s="351"/>
      <c r="DZP89" s="351"/>
      <c r="DZQ89" s="351"/>
      <c r="DZR89" s="351"/>
      <c r="DZS89" s="351"/>
      <c r="DZT89" s="351"/>
      <c r="DZU89" s="351"/>
      <c r="DZV89" s="351"/>
      <c r="DZW89" s="351"/>
      <c r="DZX89" s="351"/>
      <c r="DZY89" s="351"/>
      <c r="DZZ89" s="351"/>
      <c r="EAA89" s="351"/>
      <c r="EAB89" s="351"/>
      <c r="EAC89" s="351"/>
      <c r="EAD89" s="351"/>
      <c r="EAE89" s="351"/>
      <c r="EAF89" s="351"/>
      <c r="EAG89" s="351"/>
      <c r="EAH89" s="351"/>
      <c r="EAI89" s="351"/>
      <c r="EAJ89" s="351"/>
      <c r="EAK89" s="351"/>
      <c r="EAL89" s="351"/>
      <c r="EAM89" s="351"/>
      <c r="EAN89" s="351"/>
      <c r="EAO89" s="351"/>
      <c r="EAP89" s="351"/>
      <c r="EAQ89" s="351"/>
      <c r="EAR89" s="351"/>
      <c r="EAS89" s="351"/>
      <c r="EAT89" s="351"/>
      <c r="EAU89" s="351"/>
      <c r="EAV89" s="351"/>
      <c r="EAW89" s="351"/>
      <c r="EAX89" s="351"/>
      <c r="EAY89" s="351"/>
      <c r="EAZ89" s="351"/>
      <c r="EBA89" s="351"/>
      <c r="EBB89" s="351"/>
      <c r="EBC89" s="351"/>
      <c r="EBD89" s="351"/>
      <c r="EBE89" s="351"/>
      <c r="EBF89" s="351"/>
      <c r="EBG89" s="351"/>
      <c r="EBH89" s="351"/>
      <c r="EBI89" s="351"/>
      <c r="EBJ89" s="351"/>
      <c r="EBK89" s="351"/>
      <c r="EBL89" s="351"/>
      <c r="EBM89" s="351"/>
      <c r="EBN89" s="351"/>
      <c r="EBO89" s="351"/>
      <c r="EBP89" s="351"/>
      <c r="EBQ89" s="351"/>
      <c r="EBR89" s="351"/>
      <c r="EBS89" s="351"/>
      <c r="EBT89" s="351"/>
      <c r="EBU89" s="351"/>
      <c r="EBV89" s="351"/>
      <c r="EBW89" s="351"/>
      <c r="EBX89" s="351"/>
      <c r="EBY89" s="351"/>
      <c r="EBZ89" s="351"/>
      <c r="ECA89" s="351"/>
      <c r="ECB89" s="351"/>
      <c r="ECC89" s="351"/>
      <c r="ECD89" s="351"/>
      <c r="ECE89" s="351"/>
      <c r="ECF89" s="351"/>
      <c r="ECG89" s="351"/>
      <c r="ECH89" s="351"/>
      <c r="ECI89" s="351"/>
      <c r="ECJ89" s="351"/>
      <c r="ECK89" s="351"/>
      <c r="ECL89" s="351"/>
      <c r="ECM89" s="351"/>
      <c r="ECN89" s="351"/>
      <c r="ECO89" s="351"/>
      <c r="ECP89" s="351"/>
      <c r="ECQ89" s="351"/>
      <c r="ECR89" s="351"/>
      <c r="ECS89" s="351"/>
      <c r="ECT89" s="351"/>
      <c r="ECU89" s="351"/>
      <c r="ECV89" s="351"/>
      <c r="ECW89" s="351"/>
      <c r="ECX89" s="351"/>
      <c r="ECY89" s="351"/>
      <c r="ECZ89" s="351"/>
      <c r="EDA89" s="351"/>
      <c r="EDB89" s="351"/>
      <c r="EDC89" s="351"/>
      <c r="EDD89" s="351"/>
      <c r="EDE89" s="351"/>
      <c r="EDF89" s="351"/>
      <c r="EDG89" s="351"/>
      <c r="EDH89" s="351"/>
      <c r="EDI89" s="351"/>
      <c r="EDJ89" s="351"/>
      <c r="EDK89" s="351"/>
      <c r="EDL89" s="351"/>
      <c r="EDM89" s="351"/>
      <c r="EDN89" s="351"/>
      <c r="EDO89" s="351"/>
      <c r="EDP89" s="351"/>
      <c r="EDQ89" s="351"/>
      <c r="EDR89" s="351"/>
      <c r="EDS89" s="351"/>
      <c r="EDT89" s="351"/>
      <c r="EDU89" s="351"/>
      <c r="EDV89" s="351"/>
      <c r="EDW89" s="351"/>
      <c r="EDX89" s="351"/>
      <c r="EDY89" s="351"/>
      <c r="EDZ89" s="351"/>
      <c r="EEA89" s="351"/>
      <c r="EEB89" s="351"/>
      <c r="EEC89" s="351"/>
      <c r="EED89" s="351"/>
      <c r="EEE89" s="351"/>
      <c r="EEF89" s="351"/>
      <c r="EEG89" s="351"/>
      <c r="EEH89" s="351"/>
      <c r="EEI89" s="351"/>
      <c r="EEJ89" s="351"/>
      <c r="EEK89" s="351"/>
      <c r="EEL89" s="351"/>
      <c r="EEM89" s="351"/>
      <c r="EEN89" s="351"/>
      <c r="EEO89" s="351"/>
      <c r="EEP89" s="351"/>
      <c r="EEQ89" s="351"/>
      <c r="EER89" s="351"/>
      <c r="EES89" s="351"/>
      <c r="EET89" s="351"/>
      <c r="EEU89" s="351"/>
      <c r="EEV89" s="351"/>
      <c r="EEW89" s="351"/>
      <c r="EEX89" s="351"/>
      <c r="EEY89" s="351"/>
      <c r="EEZ89" s="351"/>
      <c r="EFA89" s="351"/>
      <c r="EFB89" s="351"/>
      <c r="EFC89" s="351"/>
      <c r="EFD89" s="351"/>
      <c r="EFE89" s="351"/>
      <c r="EFF89" s="351"/>
      <c r="EFG89" s="351"/>
      <c r="EFH89" s="351"/>
      <c r="EFI89" s="351"/>
      <c r="EFJ89" s="351"/>
      <c r="EFK89" s="351"/>
      <c r="EFL89" s="351"/>
      <c r="EFM89" s="351"/>
      <c r="EFN89" s="351"/>
      <c r="EFO89" s="351"/>
      <c r="EFP89" s="351"/>
      <c r="EFQ89" s="351"/>
      <c r="EFR89" s="351"/>
      <c r="EFS89" s="351"/>
      <c r="EFT89" s="351"/>
      <c r="EFU89" s="351"/>
      <c r="EFV89" s="351"/>
      <c r="EFW89" s="351"/>
      <c r="EFX89" s="351"/>
      <c r="EFY89" s="351"/>
      <c r="EFZ89" s="351"/>
      <c r="EGA89" s="351"/>
      <c r="EGB89" s="351"/>
      <c r="EGC89" s="351"/>
      <c r="EGD89" s="351"/>
      <c r="EGE89" s="351"/>
      <c r="EGF89" s="351"/>
      <c r="EGG89" s="351"/>
      <c r="EGH89" s="351"/>
      <c r="EGI89" s="351"/>
      <c r="EGJ89" s="351"/>
      <c r="EGK89" s="351"/>
      <c r="EGL89" s="351"/>
      <c r="EGM89" s="351"/>
      <c r="EGN89" s="351"/>
      <c r="EGO89" s="351"/>
      <c r="EGP89" s="351"/>
      <c r="EGQ89" s="351"/>
      <c r="EGR89" s="351"/>
      <c r="EGS89" s="351"/>
      <c r="EGT89" s="351"/>
      <c r="EGU89" s="351"/>
      <c r="EGV89" s="351"/>
      <c r="EGW89" s="351"/>
      <c r="EGX89" s="351"/>
      <c r="EGY89" s="351"/>
      <c r="EGZ89" s="351"/>
      <c r="EHA89" s="351"/>
      <c r="EHB89" s="351"/>
      <c r="EHC89" s="351"/>
      <c r="EHD89" s="351"/>
      <c r="EHE89" s="351"/>
      <c r="EHF89" s="351"/>
      <c r="EHG89" s="351"/>
      <c r="EHH89" s="351"/>
      <c r="EHI89" s="351"/>
      <c r="EHJ89" s="351"/>
      <c r="EHK89" s="351"/>
      <c r="EHL89" s="351"/>
      <c r="EHM89" s="351"/>
      <c r="EHN89" s="351"/>
      <c r="EHO89" s="351"/>
      <c r="EHP89" s="351"/>
      <c r="EHQ89" s="351"/>
      <c r="EHR89" s="351"/>
      <c r="EHS89" s="351"/>
      <c r="EHT89" s="351"/>
      <c r="EHU89" s="351"/>
      <c r="EHV89" s="351"/>
      <c r="EHW89" s="351"/>
      <c r="EHX89" s="351"/>
      <c r="EHY89" s="351"/>
      <c r="EHZ89" s="351"/>
      <c r="EIA89" s="351"/>
      <c r="EIB89" s="351"/>
      <c r="EIC89" s="351"/>
      <c r="EID89" s="351"/>
      <c r="EIE89" s="351"/>
      <c r="EIF89" s="351"/>
      <c r="EIG89" s="351"/>
      <c r="EIH89" s="351"/>
      <c r="EII89" s="351"/>
      <c r="EIJ89" s="351"/>
      <c r="EIK89" s="351"/>
      <c r="EIL89" s="351"/>
      <c r="EIM89" s="351"/>
      <c r="EIN89" s="351"/>
      <c r="EIO89" s="351"/>
      <c r="EIP89" s="351"/>
      <c r="EIQ89" s="351"/>
      <c r="EIR89" s="351"/>
      <c r="EIS89" s="351"/>
      <c r="EIT89" s="351"/>
      <c r="EIU89" s="351"/>
      <c r="EIV89" s="351"/>
      <c r="EIW89" s="351"/>
      <c r="EIX89" s="351"/>
      <c r="EIY89" s="351"/>
      <c r="EIZ89" s="351"/>
      <c r="EJA89" s="351"/>
      <c r="EJB89" s="351"/>
      <c r="EJC89" s="351"/>
      <c r="EJD89" s="351"/>
      <c r="EJE89" s="351"/>
      <c r="EJF89" s="351"/>
      <c r="EJG89" s="351"/>
      <c r="EJH89" s="351"/>
      <c r="EJI89" s="351"/>
      <c r="EJJ89" s="351"/>
      <c r="EJK89" s="351"/>
      <c r="EJL89" s="351"/>
      <c r="EJM89" s="351"/>
      <c r="EJN89" s="351"/>
      <c r="EJO89" s="351"/>
      <c r="EJP89" s="351"/>
      <c r="EJQ89" s="351"/>
      <c r="EJR89" s="351"/>
      <c r="EJS89" s="351"/>
      <c r="EJT89" s="351"/>
      <c r="EJU89" s="351"/>
      <c r="EJV89" s="351"/>
      <c r="EJW89" s="351"/>
      <c r="EJX89" s="351"/>
      <c r="EJY89" s="351"/>
      <c r="EJZ89" s="351"/>
      <c r="EKA89" s="351"/>
      <c r="EKB89" s="351"/>
      <c r="EKC89" s="351"/>
      <c r="EKD89" s="351"/>
      <c r="EKE89" s="351"/>
      <c r="EKF89" s="351"/>
      <c r="EKG89" s="351"/>
      <c r="EKH89" s="351"/>
      <c r="EKI89" s="351"/>
      <c r="EKJ89" s="351"/>
      <c r="EKK89" s="351"/>
      <c r="EKL89" s="351"/>
      <c r="EKM89" s="351"/>
      <c r="EKN89" s="351"/>
      <c r="EKO89" s="351"/>
      <c r="EKP89" s="351"/>
      <c r="EKQ89" s="351"/>
      <c r="EKR89" s="351"/>
      <c r="EKS89" s="351"/>
      <c r="EKT89" s="351"/>
      <c r="EKU89" s="351"/>
      <c r="EKV89" s="351"/>
      <c r="EKW89" s="351"/>
      <c r="EKX89" s="351"/>
      <c r="EKY89" s="351"/>
      <c r="EKZ89" s="351"/>
      <c r="ELA89" s="351"/>
      <c r="ELB89" s="351"/>
      <c r="ELC89" s="351"/>
      <c r="ELD89" s="351"/>
      <c r="ELE89" s="351"/>
      <c r="ELF89" s="351"/>
      <c r="ELG89" s="351"/>
      <c r="ELH89" s="351"/>
      <c r="ELI89" s="351"/>
      <c r="ELJ89" s="351"/>
      <c r="ELK89" s="351"/>
      <c r="ELL89" s="351"/>
      <c r="ELM89" s="351"/>
      <c r="ELN89" s="351"/>
      <c r="ELO89" s="351"/>
      <c r="ELP89" s="351"/>
      <c r="ELQ89" s="351"/>
      <c r="ELR89" s="351"/>
      <c r="ELS89" s="351"/>
      <c r="ELT89" s="351"/>
      <c r="ELU89" s="351"/>
      <c r="ELV89" s="351"/>
      <c r="ELW89" s="351"/>
      <c r="ELX89" s="351"/>
      <c r="ELY89" s="351"/>
      <c r="ELZ89" s="351"/>
      <c r="EMA89" s="351"/>
      <c r="EMB89" s="351"/>
      <c r="EMC89" s="351"/>
      <c r="EMD89" s="351"/>
      <c r="EME89" s="351"/>
      <c r="EMF89" s="351"/>
      <c r="EMG89" s="351"/>
      <c r="EMH89" s="351"/>
      <c r="EMI89" s="351"/>
      <c r="EMJ89" s="351"/>
      <c r="EMK89" s="351"/>
      <c r="EML89" s="351"/>
      <c r="EMM89" s="351"/>
      <c r="EMN89" s="351"/>
      <c r="EMO89" s="351"/>
      <c r="EMP89" s="351"/>
      <c r="EMQ89" s="351"/>
      <c r="EMR89" s="351"/>
      <c r="EMS89" s="351"/>
      <c r="EMT89" s="351"/>
      <c r="EMU89" s="351"/>
      <c r="EMV89" s="351"/>
      <c r="EMW89" s="351"/>
      <c r="EMX89" s="351"/>
      <c r="EMY89" s="351"/>
      <c r="EMZ89" s="351"/>
      <c r="ENA89" s="351"/>
      <c r="ENB89" s="351"/>
      <c r="ENC89" s="351"/>
      <c r="END89" s="351"/>
      <c r="ENE89" s="351"/>
      <c r="ENF89" s="351"/>
      <c r="ENG89" s="351"/>
      <c r="ENH89" s="351"/>
      <c r="ENI89" s="351"/>
      <c r="ENJ89" s="351"/>
      <c r="ENK89" s="351"/>
      <c r="ENL89" s="351"/>
      <c r="ENM89" s="351"/>
      <c r="ENN89" s="351"/>
      <c r="ENO89" s="351"/>
      <c r="ENP89" s="351"/>
      <c r="ENQ89" s="351"/>
      <c r="ENR89" s="351"/>
      <c r="ENS89" s="351"/>
      <c r="ENT89" s="351"/>
      <c r="ENU89" s="351"/>
      <c r="ENV89" s="351"/>
      <c r="ENW89" s="351"/>
      <c r="ENX89" s="351"/>
      <c r="ENY89" s="351"/>
      <c r="ENZ89" s="351"/>
      <c r="EOA89" s="351"/>
      <c r="EOB89" s="351"/>
      <c r="EOC89" s="351"/>
      <c r="EOD89" s="351"/>
      <c r="EOE89" s="351"/>
      <c r="EOF89" s="351"/>
      <c r="EOG89" s="351"/>
      <c r="EOH89" s="351"/>
      <c r="EOI89" s="351"/>
      <c r="EOJ89" s="351"/>
      <c r="EOK89" s="351"/>
      <c r="EOL89" s="351"/>
      <c r="EOM89" s="351"/>
      <c r="EON89" s="351"/>
      <c r="EOO89" s="351"/>
      <c r="EOP89" s="351"/>
      <c r="EOQ89" s="351"/>
      <c r="EOR89" s="351"/>
      <c r="EOS89" s="351"/>
      <c r="EOT89" s="351"/>
      <c r="EOU89" s="351"/>
      <c r="EOV89" s="351"/>
      <c r="EOW89" s="351"/>
      <c r="EOX89" s="351"/>
      <c r="EOY89" s="351"/>
      <c r="EOZ89" s="351"/>
      <c r="EPA89" s="351"/>
      <c r="EPB89" s="351"/>
      <c r="EPC89" s="351"/>
      <c r="EPD89" s="351"/>
      <c r="EPE89" s="351"/>
      <c r="EPF89" s="351"/>
      <c r="EPG89" s="351"/>
      <c r="EPH89" s="351"/>
      <c r="EPI89" s="351"/>
      <c r="EPJ89" s="351"/>
      <c r="EPK89" s="351"/>
      <c r="EPL89" s="351"/>
      <c r="EPM89" s="351"/>
      <c r="EPN89" s="351"/>
      <c r="EPO89" s="351"/>
      <c r="EPP89" s="351"/>
      <c r="EPQ89" s="351"/>
      <c r="EPR89" s="351"/>
      <c r="EPS89" s="351"/>
      <c r="EPT89" s="351"/>
      <c r="EPU89" s="351"/>
      <c r="EPV89" s="351"/>
      <c r="EPW89" s="351"/>
      <c r="EPX89" s="351"/>
      <c r="EPY89" s="351"/>
      <c r="EPZ89" s="351"/>
      <c r="EQA89" s="351"/>
      <c r="EQB89" s="351"/>
      <c r="EQC89" s="351"/>
      <c r="EQD89" s="351"/>
      <c r="EQE89" s="351"/>
      <c r="EQF89" s="351"/>
      <c r="EQG89" s="351"/>
      <c r="EQH89" s="351"/>
      <c r="EQI89" s="351"/>
      <c r="EQJ89" s="351"/>
      <c r="EQK89" s="351"/>
      <c r="EQL89" s="351"/>
      <c r="EQM89" s="351"/>
      <c r="EQN89" s="351"/>
      <c r="EQO89" s="351"/>
      <c r="EQP89" s="351"/>
      <c r="EQQ89" s="351"/>
      <c r="EQR89" s="351"/>
      <c r="EQS89" s="351"/>
      <c r="EQT89" s="351"/>
      <c r="EQU89" s="351"/>
      <c r="EQV89" s="351"/>
      <c r="EQW89" s="351"/>
      <c r="EQX89" s="351"/>
      <c r="EQY89" s="351"/>
      <c r="EQZ89" s="351"/>
      <c r="ERA89" s="351"/>
      <c r="ERB89" s="351"/>
      <c r="ERC89" s="351"/>
      <c r="ERD89" s="351"/>
      <c r="ERE89" s="351"/>
      <c r="ERF89" s="351"/>
      <c r="ERG89" s="351"/>
      <c r="ERH89" s="351"/>
      <c r="ERI89" s="351"/>
      <c r="ERJ89" s="351"/>
      <c r="ERK89" s="351"/>
      <c r="ERL89" s="351"/>
      <c r="ERM89" s="351"/>
      <c r="ERN89" s="351"/>
      <c r="ERO89" s="351"/>
      <c r="ERP89" s="351"/>
      <c r="ERQ89" s="351"/>
      <c r="ERR89" s="351"/>
      <c r="ERS89" s="351"/>
      <c r="ERT89" s="351"/>
      <c r="ERU89" s="351"/>
      <c r="ERV89" s="351"/>
      <c r="ERW89" s="351"/>
      <c r="ERX89" s="351"/>
      <c r="ERY89" s="351"/>
      <c r="ERZ89" s="351"/>
      <c r="ESA89" s="351"/>
      <c r="ESB89" s="351"/>
      <c r="ESC89" s="351"/>
      <c r="ESD89" s="351"/>
      <c r="ESE89" s="351"/>
      <c r="ESF89" s="351"/>
      <c r="ESG89" s="351"/>
      <c r="ESH89" s="351"/>
      <c r="ESI89" s="351"/>
      <c r="ESJ89" s="351"/>
      <c r="ESK89" s="351"/>
      <c r="ESL89" s="351"/>
      <c r="ESM89" s="351"/>
      <c r="ESN89" s="351"/>
      <c r="ESO89" s="351"/>
      <c r="ESP89" s="351"/>
      <c r="ESQ89" s="351"/>
      <c r="ESR89" s="351"/>
      <c r="ESS89" s="351"/>
      <c r="EST89" s="351"/>
      <c r="ESU89" s="351"/>
      <c r="ESV89" s="351"/>
      <c r="ESW89" s="351"/>
      <c r="ESX89" s="351"/>
      <c r="ESY89" s="351"/>
      <c r="ESZ89" s="351"/>
      <c r="ETA89" s="351"/>
      <c r="ETB89" s="351"/>
      <c r="ETC89" s="351"/>
      <c r="ETD89" s="351"/>
      <c r="ETE89" s="351"/>
      <c r="ETF89" s="351"/>
      <c r="ETG89" s="351"/>
      <c r="ETH89" s="351"/>
      <c r="ETI89" s="351"/>
      <c r="ETJ89" s="351"/>
      <c r="ETK89" s="351"/>
      <c r="ETL89" s="351"/>
      <c r="ETM89" s="351"/>
      <c r="ETN89" s="351"/>
      <c r="ETO89" s="351"/>
      <c r="ETP89" s="351"/>
      <c r="ETQ89" s="351"/>
      <c r="ETR89" s="351"/>
      <c r="ETS89" s="351"/>
      <c r="ETT89" s="351"/>
      <c r="ETU89" s="351"/>
      <c r="ETV89" s="351"/>
      <c r="ETW89" s="351"/>
      <c r="ETX89" s="351"/>
      <c r="ETY89" s="351"/>
      <c r="ETZ89" s="351"/>
      <c r="EUA89" s="351"/>
      <c r="EUB89" s="351"/>
      <c r="EUC89" s="351"/>
      <c r="EUD89" s="351"/>
      <c r="EUE89" s="351"/>
      <c r="EUF89" s="351"/>
      <c r="EUG89" s="351"/>
      <c r="EUH89" s="351"/>
      <c r="EUI89" s="351"/>
      <c r="EUJ89" s="351"/>
      <c r="EUK89" s="351"/>
      <c r="EUL89" s="351"/>
      <c r="EUM89" s="351"/>
      <c r="EUN89" s="351"/>
      <c r="EUO89" s="351"/>
      <c r="EUP89" s="351"/>
      <c r="EUQ89" s="351"/>
      <c r="EUR89" s="351"/>
      <c r="EUS89" s="351"/>
      <c r="EUT89" s="351"/>
      <c r="EUU89" s="351"/>
      <c r="EUV89" s="351"/>
      <c r="EUW89" s="351"/>
      <c r="EUX89" s="351"/>
      <c r="EUY89" s="351"/>
      <c r="EUZ89" s="351"/>
      <c r="EVA89" s="351"/>
      <c r="EVB89" s="351"/>
      <c r="EVC89" s="351"/>
      <c r="EVD89" s="351"/>
      <c r="EVE89" s="351"/>
      <c r="EVF89" s="351"/>
      <c r="EVG89" s="351"/>
      <c r="EVH89" s="351"/>
      <c r="EVI89" s="351"/>
      <c r="EVJ89" s="351"/>
      <c r="EVK89" s="351"/>
      <c r="EVL89" s="351"/>
      <c r="EVM89" s="351"/>
      <c r="EVN89" s="351"/>
      <c r="EVO89" s="351"/>
      <c r="EVP89" s="351"/>
      <c r="EVQ89" s="351"/>
      <c r="EVR89" s="351"/>
      <c r="EVS89" s="351"/>
      <c r="EVT89" s="351"/>
      <c r="EVU89" s="351"/>
      <c r="EVV89" s="351"/>
      <c r="EVW89" s="351"/>
      <c r="EVX89" s="351"/>
      <c r="EVY89" s="351"/>
      <c r="EVZ89" s="351"/>
      <c r="EWA89" s="351"/>
      <c r="EWB89" s="351"/>
      <c r="EWC89" s="351"/>
      <c r="EWD89" s="351"/>
      <c r="EWE89" s="351"/>
      <c r="EWF89" s="351"/>
      <c r="EWG89" s="351"/>
      <c r="EWH89" s="351"/>
      <c r="EWI89" s="351"/>
      <c r="EWJ89" s="351"/>
      <c r="EWK89" s="351"/>
      <c r="EWL89" s="351"/>
      <c r="EWM89" s="351"/>
      <c r="EWN89" s="351"/>
      <c r="EWO89" s="351"/>
      <c r="EWP89" s="351"/>
      <c r="EWQ89" s="351"/>
      <c r="EWR89" s="351"/>
      <c r="EWS89" s="351"/>
      <c r="EWT89" s="351"/>
      <c r="EWU89" s="351"/>
      <c r="EWV89" s="351"/>
      <c r="EWW89" s="351"/>
      <c r="EWX89" s="351"/>
      <c r="EWY89" s="351"/>
      <c r="EWZ89" s="351"/>
      <c r="EXA89" s="351"/>
      <c r="EXB89" s="351"/>
      <c r="EXC89" s="351"/>
      <c r="EXD89" s="351"/>
      <c r="EXE89" s="351"/>
      <c r="EXF89" s="351"/>
      <c r="EXG89" s="351"/>
      <c r="EXH89" s="351"/>
      <c r="EXI89" s="351"/>
      <c r="EXJ89" s="351"/>
      <c r="EXK89" s="351"/>
      <c r="EXL89" s="351"/>
      <c r="EXM89" s="351"/>
      <c r="EXN89" s="351"/>
      <c r="EXO89" s="351"/>
      <c r="EXP89" s="351"/>
      <c r="EXQ89" s="351"/>
      <c r="EXR89" s="351"/>
      <c r="EXS89" s="351"/>
      <c r="EXT89" s="351"/>
      <c r="EXU89" s="351"/>
      <c r="EXV89" s="351"/>
      <c r="EXW89" s="351"/>
      <c r="EXX89" s="351"/>
      <c r="EXY89" s="351"/>
      <c r="EXZ89" s="351"/>
      <c r="EYA89" s="351"/>
      <c r="EYB89" s="351"/>
      <c r="EYC89" s="351"/>
      <c r="EYD89" s="351"/>
      <c r="EYE89" s="351"/>
      <c r="EYF89" s="351"/>
      <c r="EYG89" s="351"/>
      <c r="EYH89" s="351"/>
      <c r="EYI89" s="351"/>
      <c r="EYJ89" s="351"/>
      <c r="EYK89" s="351"/>
      <c r="EYL89" s="351"/>
      <c r="EYM89" s="351"/>
      <c r="EYN89" s="351"/>
      <c r="EYO89" s="351"/>
      <c r="EYP89" s="351"/>
      <c r="EYQ89" s="351"/>
      <c r="EYR89" s="351"/>
      <c r="EYS89" s="351"/>
      <c r="EYT89" s="351"/>
      <c r="EYU89" s="351"/>
      <c r="EYV89" s="351"/>
      <c r="EYW89" s="351"/>
      <c r="EYX89" s="351"/>
      <c r="EYY89" s="351"/>
      <c r="EYZ89" s="351"/>
      <c r="EZA89" s="351"/>
      <c r="EZB89" s="351"/>
      <c r="EZC89" s="351"/>
      <c r="EZD89" s="351"/>
      <c r="EZE89" s="351"/>
      <c r="EZF89" s="351"/>
      <c r="EZG89" s="351"/>
      <c r="EZH89" s="351"/>
      <c r="EZI89" s="351"/>
      <c r="EZJ89" s="351"/>
      <c r="EZK89" s="351"/>
      <c r="EZL89" s="351"/>
      <c r="EZM89" s="351"/>
      <c r="EZN89" s="351"/>
      <c r="EZO89" s="351"/>
      <c r="EZP89" s="351"/>
      <c r="EZQ89" s="351"/>
      <c r="EZR89" s="351"/>
      <c r="EZS89" s="351"/>
      <c r="EZT89" s="351"/>
      <c r="EZU89" s="351"/>
      <c r="EZV89" s="351"/>
      <c r="EZW89" s="351"/>
      <c r="EZX89" s="351"/>
      <c r="EZY89" s="351"/>
      <c r="EZZ89" s="351"/>
      <c r="FAA89" s="351"/>
      <c r="FAB89" s="351"/>
      <c r="FAC89" s="351"/>
      <c r="FAD89" s="351"/>
      <c r="FAE89" s="351"/>
      <c r="FAF89" s="351"/>
      <c r="FAG89" s="351"/>
      <c r="FAH89" s="351"/>
      <c r="FAI89" s="351"/>
      <c r="FAJ89" s="351"/>
      <c r="FAK89" s="351"/>
      <c r="FAL89" s="351"/>
      <c r="FAM89" s="351"/>
      <c r="FAN89" s="351"/>
      <c r="FAO89" s="351"/>
      <c r="FAP89" s="351"/>
      <c r="FAQ89" s="351"/>
      <c r="FAR89" s="351"/>
      <c r="FAS89" s="351"/>
      <c r="FAT89" s="351"/>
      <c r="FAU89" s="351"/>
      <c r="FAV89" s="351"/>
      <c r="FAW89" s="351"/>
      <c r="FAX89" s="351"/>
      <c r="FAY89" s="351"/>
      <c r="FAZ89" s="351"/>
      <c r="FBA89" s="351"/>
      <c r="FBB89" s="351"/>
      <c r="FBC89" s="351"/>
      <c r="FBD89" s="351"/>
      <c r="FBE89" s="351"/>
      <c r="FBF89" s="351"/>
      <c r="FBG89" s="351"/>
      <c r="FBH89" s="351"/>
      <c r="FBI89" s="351"/>
      <c r="FBJ89" s="351"/>
      <c r="FBK89" s="351"/>
      <c r="FBL89" s="351"/>
      <c r="FBM89" s="351"/>
      <c r="FBN89" s="351"/>
      <c r="FBO89" s="351"/>
      <c r="FBP89" s="351"/>
      <c r="FBQ89" s="351"/>
      <c r="FBR89" s="351"/>
      <c r="FBS89" s="351"/>
      <c r="FBT89" s="351"/>
      <c r="FBU89" s="351"/>
      <c r="FBV89" s="351"/>
      <c r="FBW89" s="351"/>
      <c r="FBX89" s="351"/>
      <c r="FBY89" s="351"/>
      <c r="FBZ89" s="351"/>
      <c r="FCA89" s="351"/>
      <c r="FCB89" s="351"/>
      <c r="FCC89" s="351"/>
      <c r="FCD89" s="351"/>
      <c r="FCE89" s="351"/>
      <c r="FCF89" s="351"/>
      <c r="FCG89" s="351"/>
      <c r="FCH89" s="351"/>
      <c r="FCI89" s="351"/>
      <c r="FCJ89" s="351"/>
      <c r="FCK89" s="351"/>
      <c r="FCL89" s="351"/>
      <c r="FCM89" s="351"/>
      <c r="FCN89" s="351"/>
      <c r="FCO89" s="351"/>
      <c r="FCP89" s="351"/>
      <c r="FCQ89" s="351"/>
      <c r="FCR89" s="351"/>
      <c r="FCS89" s="351"/>
      <c r="FCT89" s="351"/>
      <c r="FCU89" s="351"/>
      <c r="FCV89" s="351"/>
      <c r="FCW89" s="351"/>
      <c r="FCX89" s="351"/>
      <c r="FCY89" s="351"/>
      <c r="FCZ89" s="351"/>
      <c r="FDA89" s="351"/>
      <c r="FDB89" s="351"/>
      <c r="FDC89" s="351"/>
      <c r="FDD89" s="351"/>
      <c r="FDE89" s="351"/>
      <c r="FDF89" s="351"/>
      <c r="FDG89" s="351"/>
      <c r="FDH89" s="351"/>
      <c r="FDI89" s="351"/>
      <c r="FDJ89" s="351"/>
      <c r="FDK89" s="351"/>
      <c r="FDL89" s="351"/>
      <c r="FDM89" s="351"/>
      <c r="FDN89" s="351"/>
      <c r="FDO89" s="351"/>
      <c r="FDP89" s="351"/>
      <c r="FDQ89" s="351"/>
      <c r="FDR89" s="351"/>
      <c r="FDS89" s="351"/>
      <c r="FDT89" s="351"/>
      <c r="FDU89" s="351"/>
      <c r="FDV89" s="351"/>
      <c r="FDW89" s="351"/>
      <c r="FDX89" s="351"/>
      <c r="FDY89" s="351"/>
      <c r="FDZ89" s="351"/>
      <c r="FEA89" s="351"/>
      <c r="FEB89" s="351"/>
      <c r="FEC89" s="351"/>
      <c r="FED89" s="351"/>
      <c r="FEE89" s="351"/>
      <c r="FEF89" s="351"/>
      <c r="FEG89" s="351"/>
      <c r="FEH89" s="351"/>
      <c r="FEI89" s="351"/>
      <c r="FEJ89" s="351"/>
      <c r="FEK89" s="351"/>
      <c r="FEL89" s="351"/>
      <c r="FEM89" s="351"/>
      <c r="FEN89" s="351"/>
      <c r="FEO89" s="351"/>
      <c r="FEP89" s="351"/>
      <c r="FEQ89" s="351"/>
      <c r="FER89" s="351"/>
      <c r="FES89" s="351"/>
      <c r="FET89" s="351"/>
      <c r="FEU89" s="351"/>
      <c r="FEV89" s="351"/>
      <c r="FEW89" s="351"/>
      <c r="FEX89" s="351"/>
      <c r="FEY89" s="351"/>
      <c r="FEZ89" s="351"/>
      <c r="FFA89" s="351"/>
      <c r="FFB89" s="351"/>
      <c r="FFC89" s="351"/>
      <c r="FFD89" s="351"/>
      <c r="FFE89" s="351"/>
      <c r="FFF89" s="351"/>
      <c r="FFG89" s="351"/>
      <c r="FFH89" s="351"/>
      <c r="FFI89" s="351"/>
      <c r="FFJ89" s="351"/>
      <c r="FFK89" s="351"/>
      <c r="FFL89" s="351"/>
      <c r="FFM89" s="351"/>
      <c r="FFN89" s="351"/>
      <c r="FFO89" s="351"/>
      <c r="FFP89" s="351"/>
      <c r="FFQ89" s="351"/>
      <c r="FFR89" s="351"/>
      <c r="FFS89" s="351"/>
      <c r="FFT89" s="351"/>
      <c r="FFU89" s="351"/>
      <c r="FFV89" s="351"/>
      <c r="FFW89" s="351"/>
      <c r="FFX89" s="351"/>
      <c r="FFY89" s="351"/>
      <c r="FFZ89" s="351"/>
      <c r="FGA89" s="351"/>
      <c r="FGB89" s="351"/>
      <c r="FGC89" s="351"/>
      <c r="FGD89" s="351"/>
      <c r="FGE89" s="351"/>
      <c r="FGF89" s="351"/>
      <c r="FGG89" s="351"/>
      <c r="FGH89" s="351"/>
      <c r="FGI89" s="351"/>
      <c r="FGJ89" s="351"/>
      <c r="FGK89" s="351"/>
      <c r="FGL89" s="351"/>
      <c r="FGM89" s="351"/>
      <c r="FGN89" s="351"/>
      <c r="FGO89" s="351"/>
      <c r="FGP89" s="351"/>
      <c r="FGQ89" s="351"/>
      <c r="FGR89" s="351"/>
      <c r="FGS89" s="351"/>
      <c r="FGT89" s="351"/>
      <c r="FGU89" s="351"/>
      <c r="FGV89" s="351"/>
      <c r="FGW89" s="351"/>
      <c r="FGX89" s="351"/>
      <c r="FGY89" s="351"/>
      <c r="FGZ89" s="351"/>
      <c r="FHA89" s="351"/>
      <c r="FHB89" s="351"/>
      <c r="FHC89" s="351"/>
      <c r="FHD89" s="351"/>
      <c r="FHE89" s="351"/>
      <c r="FHF89" s="351"/>
      <c r="FHG89" s="351"/>
      <c r="FHH89" s="351"/>
      <c r="FHI89" s="351"/>
      <c r="FHJ89" s="351"/>
      <c r="FHK89" s="351"/>
      <c r="FHL89" s="351"/>
      <c r="FHM89" s="351"/>
      <c r="FHN89" s="351"/>
      <c r="FHO89" s="351"/>
      <c r="FHP89" s="351"/>
      <c r="FHQ89" s="351"/>
      <c r="FHR89" s="351"/>
      <c r="FHS89" s="351"/>
      <c r="FHT89" s="351"/>
      <c r="FHU89" s="351"/>
      <c r="FHV89" s="351"/>
      <c r="FHW89" s="351"/>
      <c r="FHX89" s="351"/>
      <c r="FHY89" s="351"/>
      <c r="FHZ89" s="351"/>
      <c r="FIA89" s="351"/>
      <c r="FIB89" s="351"/>
      <c r="FIC89" s="351"/>
      <c r="FID89" s="351"/>
      <c r="FIE89" s="351"/>
      <c r="FIF89" s="351"/>
      <c r="FIG89" s="351"/>
      <c r="FIH89" s="351"/>
      <c r="FII89" s="351"/>
      <c r="FIJ89" s="351"/>
      <c r="FIK89" s="351"/>
      <c r="FIL89" s="351"/>
      <c r="FIM89" s="351"/>
      <c r="FIN89" s="351"/>
      <c r="FIO89" s="351"/>
      <c r="FIP89" s="351"/>
      <c r="FIQ89" s="351"/>
      <c r="FIR89" s="351"/>
      <c r="FIS89" s="351"/>
      <c r="FIT89" s="351"/>
      <c r="FIU89" s="351"/>
      <c r="FIV89" s="351"/>
      <c r="FIW89" s="351"/>
      <c r="FIX89" s="351"/>
      <c r="FIY89" s="351"/>
      <c r="FIZ89" s="351"/>
      <c r="FJA89" s="351"/>
      <c r="FJB89" s="351"/>
      <c r="FJC89" s="351"/>
      <c r="FJD89" s="351"/>
      <c r="FJE89" s="351"/>
      <c r="FJF89" s="351"/>
      <c r="FJG89" s="351"/>
      <c r="FJH89" s="351"/>
      <c r="FJI89" s="351"/>
      <c r="FJJ89" s="351"/>
      <c r="FJK89" s="351"/>
      <c r="FJL89" s="351"/>
      <c r="FJM89" s="351"/>
      <c r="FJN89" s="351"/>
      <c r="FJO89" s="351"/>
      <c r="FJP89" s="351"/>
      <c r="FJQ89" s="351"/>
      <c r="FJR89" s="351"/>
      <c r="FJS89" s="351"/>
      <c r="FJT89" s="351"/>
      <c r="FJU89" s="351"/>
      <c r="FJV89" s="351"/>
      <c r="FJW89" s="351"/>
      <c r="FJX89" s="351"/>
      <c r="FJY89" s="351"/>
      <c r="FJZ89" s="351"/>
      <c r="FKA89" s="351"/>
      <c r="FKB89" s="351"/>
      <c r="FKC89" s="351"/>
      <c r="FKD89" s="351"/>
      <c r="FKE89" s="351"/>
      <c r="FKF89" s="351"/>
      <c r="FKG89" s="351"/>
      <c r="FKH89" s="351"/>
      <c r="FKI89" s="351"/>
      <c r="FKJ89" s="351"/>
      <c r="FKK89" s="351"/>
      <c r="FKL89" s="351"/>
      <c r="FKM89" s="351"/>
      <c r="FKN89" s="351"/>
      <c r="FKO89" s="351"/>
      <c r="FKP89" s="351"/>
      <c r="FKQ89" s="351"/>
      <c r="FKR89" s="351"/>
      <c r="FKS89" s="351"/>
      <c r="FKT89" s="351"/>
      <c r="FKU89" s="351"/>
      <c r="FKV89" s="351"/>
      <c r="FKW89" s="351"/>
      <c r="FKX89" s="351"/>
      <c r="FKY89" s="351"/>
      <c r="FKZ89" s="351"/>
      <c r="FLA89" s="351"/>
      <c r="FLB89" s="351"/>
      <c r="FLC89" s="351"/>
      <c r="FLD89" s="351"/>
      <c r="FLE89" s="351"/>
      <c r="FLF89" s="351"/>
      <c r="FLG89" s="351"/>
      <c r="FLH89" s="351"/>
      <c r="FLI89" s="351"/>
      <c r="FLJ89" s="351"/>
      <c r="FLK89" s="351"/>
      <c r="FLL89" s="351"/>
      <c r="FLM89" s="351"/>
      <c r="FLN89" s="351"/>
      <c r="FLO89" s="351"/>
      <c r="FLP89" s="351"/>
      <c r="FLQ89" s="351"/>
      <c r="FLR89" s="351"/>
      <c r="FLS89" s="351"/>
      <c r="FLT89" s="351"/>
      <c r="FLU89" s="351"/>
      <c r="FLV89" s="351"/>
      <c r="FLW89" s="351"/>
      <c r="FLX89" s="351"/>
      <c r="FLY89" s="351"/>
      <c r="FLZ89" s="351"/>
      <c r="FMA89" s="351"/>
      <c r="FMB89" s="351"/>
      <c r="FMC89" s="351"/>
      <c r="FMD89" s="351"/>
      <c r="FME89" s="351"/>
      <c r="FMF89" s="351"/>
      <c r="FMG89" s="351"/>
      <c r="FMH89" s="351"/>
      <c r="FMI89" s="351"/>
      <c r="FMJ89" s="351"/>
      <c r="FMK89" s="351"/>
      <c r="FML89" s="351"/>
      <c r="FMM89" s="351"/>
      <c r="FMN89" s="351"/>
      <c r="FMO89" s="351"/>
      <c r="FMP89" s="351"/>
      <c r="FMQ89" s="351"/>
      <c r="FMR89" s="351"/>
      <c r="FMS89" s="351"/>
      <c r="FMT89" s="351"/>
      <c r="FMU89" s="351"/>
      <c r="FMV89" s="351"/>
      <c r="FMW89" s="351"/>
      <c r="FMX89" s="351"/>
      <c r="FMY89" s="351"/>
      <c r="FMZ89" s="351"/>
      <c r="FNA89" s="351"/>
      <c r="FNB89" s="351"/>
      <c r="FNC89" s="351"/>
      <c r="FND89" s="351"/>
      <c r="FNE89" s="351"/>
      <c r="FNF89" s="351"/>
      <c r="FNG89" s="351"/>
      <c r="FNH89" s="351"/>
      <c r="FNI89" s="351"/>
      <c r="FNJ89" s="351"/>
      <c r="FNK89" s="351"/>
      <c r="FNL89" s="351"/>
      <c r="FNM89" s="351"/>
      <c r="FNN89" s="351"/>
      <c r="FNO89" s="351"/>
      <c r="FNP89" s="351"/>
      <c r="FNQ89" s="351"/>
      <c r="FNR89" s="351"/>
      <c r="FNS89" s="351"/>
      <c r="FNT89" s="351"/>
      <c r="FNU89" s="351"/>
      <c r="FNV89" s="351"/>
      <c r="FNW89" s="351"/>
      <c r="FNX89" s="351"/>
      <c r="FNY89" s="351"/>
      <c r="FNZ89" s="351"/>
      <c r="FOA89" s="351"/>
      <c r="FOB89" s="351"/>
      <c r="FOC89" s="351"/>
      <c r="FOD89" s="351"/>
      <c r="FOE89" s="351"/>
      <c r="FOF89" s="351"/>
      <c r="FOG89" s="351"/>
      <c r="FOH89" s="351"/>
      <c r="FOI89" s="351"/>
      <c r="FOJ89" s="351"/>
      <c r="FOK89" s="351"/>
      <c r="FOL89" s="351"/>
      <c r="FOM89" s="351"/>
      <c r="FON89" s="351"/>
      <c r="FOO89" s="351"/>
      <c r="FOP89" s="351"/>
      <c r="FOQ89" s="351"/>
      <c r="FOR89" s="351"/>
      <c r="FOS89" s="351"/>
      <c r="FOT89" s="351"/>
      <c r="FOU89" s="351"/>
      <c r="FOV89" s="351"/>
      <c r="FOW89" s="351"/>
      <c r="FOX89" s="351"/>
      <c r="FOY89" s="351"/>
      <c r="FOZ89" s="351"/>
      <c r="FPA89" s="351"/>
      <c r="FPB89" s="351"/>
      <c r="FPC89" s="351"/>
      <c r="FPD89" s="351"/>
      <c r="FPE89" s="351"/>
      <c r="FPF89" s="351"/>
      <c r="FPG89" s="351"/>
      <c r="FPH89" s="351"/>
      <c r="FPI89" s="351"/>
      <c r="FPJ89" s="351"/>
      <c r="FPK89" s="351"/>
      <c r="FPL89" s="351"/>
      <c r="FPM89" s="351"/>
      <c r="FPN89" s="351"/>
      <c r="FPO89" s="351"/>
      <c r="FPP89" s="351"/>
      <c r="FPQ89" s="351"/>
      <c r="FPR89" s="351"/>
      <c r="FPS89" s="351"/>
      <c r="FPT89" s="351"/>
      <c r="FPU89" s="351"/>
      <c r="FPV89" s="351"/>
      <c r="FPW89" s="351"/>
      <c r="FPX89" s="351"/>
      <c r="FPY89" s="351"/>
      <c r="FPZ89" s="351"/>
      <c r="FQA89" s="351"/>
      <c r="FQB89" s="351"/>
      <c r="FQC89" s="351"/>
      <c r="FQD89" s="351"/>
      <c r="FQE89" s="351"/>
      <c r="FQF89" s="351"/>
      <c r="FQG89" s="351"/>
      <c r="FQH89" s="351"/>
      <c r="FQI89" s="351"/>
      <c r="FQJ89" s="351"/>
      <c r="FQK89" s="351"/>
      <c r="FQL89" s="351"/>
      <c r="FQM89" s="351"/>
      <c r="FQN89" s="351"/>
      <c r="FQO89" s="351"/>
      <c r="FQP89" s="351"/>
      <c r="FQQ89" s="351"/>
      <c r="FQR89" s="351"/>
      <c r="FQS89" s="351"/>
      <c r="FQT89" s="351"/>
      <c r="FQU89" s="351"/>
      <c r="FQV89" s="351"/>
      <c r="FQW89" s="351"/>
      <c r="FQX89" s="351"/>
      <c r="FQY89" s="351"/>
      <c r="FQZ89" s="351"/>
      <c r="FRA89" s="351"/>
      <c r="FRB89" s="351"/>
      <c r="FRC89" s="351"/>
      <c r="FRD89" s="351"/>
      <c r="FRE89" s="351"/>
      <c r="FRF89" s="351"/>
      <c r="FRG89" s="351"/>
      <c r="FRH89" s="351"/>
      <c r="FRI89" s="351"/>
      <c r="FRJ89" s="351"/>
      <c r="FRK89" s="351"/>
      <c r="FRL89" s="351"/>
      <c r="FRM89" s="351"/>
      <c r="FRN89" s="351"/>
      <c r="FRO89" s="351"/>
      <c r="FRP89" s="351"/>
      <c r="FRQ89" s="351"/>
      <c r="FRR89" s="351"/>
      <c r="FRS89" s="351"/>
      <c r="FRT89" s="351"/>
      <c r="FRU89" s="351"/>
      <c r="FRV89" s="351"/>
      <c r="FRW89" s="351"/>
      <c r="FRX89" s="351"/>
      <c r="FRY89" s="351"/>
      <c r="FRZ89" s="351"/>
      <c r="FSA89" s="351"/>
      <c r="FSB89" s="351"/>
      <c r="FSC89" s="351"/>
      <c r="FSD89" s="351"/>
      <c r="FSE89" s="351"/>
      <c r="FSF89" s="351"/>
      <c r="FSG89" s="351"/>
      <c r="FSH89" s="351"/>
      <c r="FSI89" s="351"/>
      <c r="FSJ89" s="351"/>
      <c r="FSK89" s="351"/>
      <c r="FSL89" s="351"/>
      <c r="FSM89" s="351"/>
      <c r="FSN89" s="351"/>
      <c r="FSO89" s="351"/>
      <c r="FSP89" s="351"/>
      <c r="FSQ89" s="351"/>
      <c r="FSR89" s="351"/>
      <c r="FSS89" s="351"/>
      <c r="FST89" s="351"/>
      <c r="FSU89" s="351"/>
      <c r="FSV89" s="351"/>
      <c r="FSW89" s="351"/>
      <c r="FSX89" s="351"/>
      <c r="FSY89" s="351"/>
      <c r="FSZ89" s="351"/>
      <c r="FTA89" s="351"/>
      <c r="FTB89" s="351"/>
      <c r="FTC89" s="351"/>
      <c r="FTD89" s="351"/>
      <c r="FTE89" s="351"/>
      <c r="FTF89" s="351"/>
      <c r="FTG89" s="351"/>
      <c r="FTH89" s="351"/>
      <c r="FTI89" s="351"/>
      <c r="FTJ89" s="351"/>
      <c r="FTK89" s="351"/>
      <c r="FTL89" s="351"/>
      <c r="FTM89" s="351"/>
      <c r="FTN89" s="351"/>
      <c r="FTO89" s="351"/>
      <c r="FTP89" s="351"/>
      <c r="FTQ89" s="351"/>
      <c r="FTR89" s="351"/>
      <c r="FTS89" s="351"/>
      <c r="FTT89" s="351"/>
      <c r="FTU89" s="351"/>
      <c r="FTV89" s="351"/>
      <c r="FTW89" s="351"/>
      <c r="FTX89" s="351"/>
      <c r="FTY89" s="351"/>
      <c r="FTZ89" s="351"/>
      <c r="FUA89" s="351"/>
      <c r="FUB89" s="351"/>
      <c r="FUC89" s="351"/>
      <c r="FUD89" s="351"/>
      <c r="FUE89" s="351"/>
      <c r="FUF89" s="351"/>
      <c r="FUG89" s="351"/>
      <c r="FUH89" s="351"/>
      <c r="FUI89" s="351"/>
      <c r="FUJ89" s="351"/>
      <c r="FUK89" s="351"/>
      <c r="FUL89" s="351"/>
      <c r="FUM89" s="351"/>
      <c r="FUN89" s="351"/>
      <c r="FUO89" s="351"/>
      <c r="FUP89" s="351"/>
      <c r="FUQ89" s="351"/>
      <c r="FUR89" s="351"/>
      <c r="FUS89" s="351"/>
      <c r="FUT89" s="351"/>
      <c r="FUU89" s="351"/>
      <c r="FUV89" s="351"/>
      <c r="FUW89" s="351"/>
      <c r="FUX89" s="351"/>
      <c r="FUY89" s="351"/>
      <c r="FUZ89" s="351"/>
      <c r="FVA89" s="351"/>
      <c r="FVB89" s="351"/>
      <c r="FVC89" s="351"/>
      <c r="FVD89" s="351"/>
      <c r="FVE89" s="351"/>
      <c r="FVF89" s="351"/>
      <c r="FVG89" s="351"/>
      <c r="FVH89" s="351"/>
      <c r="FVI89" s="351"/>
      <c r="FVJ89" s="351"/>
      <c r="FVK89" s="351"/>
      <c r="FVL89" s="351"/>
      <c r="FVM89" s="351"/>
      <c r="FVN89" s="351"/>
      <c r="FVO89" s="351"/>
      <c r="FVP89" s="351"/>
      <c r="FVQ89" s="351"/>
      <c r="FVR89" s="351"/>
      <c r="FVS89" s="351"/>
      <c r="FVT89" s="351"/>
      <c r="FVU89" s="351"/>
      <c r="FVV89" s="351"/>
      <c r="FVW89" s="351"/>
      <c r="FVX89" s="351"/>
      <c r="FVY89" s="351"/>
      <c r="FVZ89" s="351"/>
      <c r="FWA89" s="351"/>
      <c r="FWB89" s="351"/>
      <c r="FWC89" s="351"/>
      <c r="FWD89" s="351"/>
      <c r="FWE89" s="351"/>
      <c r="FWF89" s="351"/>
      <c r="FWG89" s="351"/>
      <c r="FWH89" s="351"/>
      <c r="FWI89" s="351"/>
      <c r="FWJ89" s="351"/>
      <c r="FWK89" s="351"/>
      <c r="FWL89" s="351"/>
      <c r="FWM89" s="351"/>
      <c r="FWN89" s="351"/>
      <c r="FWO89" s="351"/>
      <c r="FWP89" s="351"/>
      <c r="FWQ89" s="351"/>
      <c r="FWR89" s="351"/>
      <c r="FWS89" s="351"/>
      <c r="FWT89" s="351"/>
      <c r="FWU89" s="351"/>
      <c r="FWV89" s="351"/>
      <c r="FWW89" s="351"/>
      <c r="FWX89" s="351"/>
      <c r="FWY89" s="351"/>
      <c r="FWZ89" s="351"/>
      <c r="FXA89" s="351"/>
      <c r="FXB89" s="351"/>
      <c r="FXC89" s="351"/>
      <c r="FXD89" s="351"/>
      <c r="FXE89" s="351"/>
      <c r="FXF89" s="351"/>
      <c r="FXG89" s="351"/>
      <c r="FXH89" s="351"/>
      <c r="FXI89" s="351"/>
      <c r="FXJ89" s="351"/>
      <c r="FXK89" s="351"/>
      <c r="FXL89" s="351"/>
      <c r="FXM89" s="351"/>
      <c r="FXN89" s="351"/>
      <c r="FXO89" s="351"/>
      <c r="FXP89" s="351"/>
      <c r="FXQ89" s="351"/>
      <c r="FXR89" s="351"/>
      <c r="FXS89" s="351"/>
      <c r="FXT89" s="351"/>
      <c r="FXU89" s="351"/>
      <c r="FXV89" s="351"/>
      <c r="FXW89" s="351"/>
      <c r="FXX89" s="351"/>
      <c r="FXY89" s="351"/>
      <c r="FXZ89" s="351"/>
      <c r="FYA89" s="351"/>
      <c r="FYB89" s="351"/>
      <c r="FYC89" s="351"/>
      <c r="FYD89" s="351"/>
      <c r="FYE89" s="351"/>
      <c r="FYF89" s="351"/>
      <c r="FYG89" s="351"/>
      <c r="FYH89" s="351"/>
      <c r="FYI89" s="351"/>
      <c r="FYJ89" s="351"/>
      <c r="FYK89" s="351"/>
      <c r="FYL89" s="351"/>
      <c r="FYM89" s="351"/>
      <c r="FYN89" s="351"/>
      <c r="FYO89" s="351"/>
      <c r="FYP89" s="351"/>
      <c r="FYQ89" s="351"/>
      <c r="FYR89" s="351"/>
      <c r="FYS89" s="351"/>
      <c r="FYT89" s="351"/>
      <c r="FYU89" s="351"/>
      <c r="FYV89" s="351"/>
      <c r="FYW89" s="351"/>
      <c r="FYX89" s="351"/>
      <c r="FYY89" s="351"/>
      <c r="FYZ89" s="351"/>
      <c r="FZA89" s="351"/>
      <c r="FZB89" s="351"/>
      <c r="FZC89" s="351"/>
      <c r="FZD89" s="351"/>
      <c r="FZE89" s="351"/>
      <c r="FZF89" s="351"/>
      <c r="FZG89" s="351"/>
      <c r="FZH89" s="351"/>
      <c r="FZI89" s="351"/>
      <c r="FZJ89" s="351"/>
      <c r="FZK89" s="351"/>
      <c r="FZL89" s="351"/>
      <c r="FZM89" s="351"/>
      <c r="FZN89" s="351"/>
      <c r="FZO89" s="351"/>
      <c r="FZP89" s="351"/>
      <c r="FZQ89" s="351"/>
      <c r="FZR89" s="351"/>
      <c r="FZS89" s="351"/>
      <c r="FZT89" s="351"/>
      <c r="FZU89" s="351"/>
      <c r="FZV89" s="351"/>
      <c r="FZW89" s="351"/>
      <c r="FZX89" s="351"/>
      <c r="FZY89" s="351"/>
      <c r="FZZ89" s="351"/>
      <c r="GAA89" s="351"/>
      <c r="GAB89" s="351"/>
      <c r="GAC89" s="351"/>
      <c r="GAD89" s="351"/>
      <c r="GAE89" s="351"/>
      <c r="GAF89" s="351"/>
      <c r="GAG89" s="351"/>
      <c r="GAH89" s="351"/>
      <c r="GAI89" s="351"/>
      <c r="GAJ89" s="351"/>
      <c r="GAK89" s="351"/>
      <c r="GAL89" s="351"/>
      <c r="GAM89" s="351"/>
      <c r="GAN89" s="351"/>
      <c r="GAO89" s="351"/>
      <c r="GAP89" s="351"/>
      <c r="GAQ89" s="351"/>
      <c r="GAR89" s="351"/>
      <c r="GAS89" s="351"/>
      <c r="GAT89" s="351"/>
      <c r="GAU89" s="351"/>
      <c r="GAV89" s="351"/>
      <c r="GAW89" s="351"/>
      <c r="GAX89" s="351"/>
      <c r="GAY89" s="351"/>
      <c r="GAZ89" s="351"/>
      <c r="GBA89" s="351"/>
      <c r="GBB89" s="351"/>
      <c r="GBC89" s="351"/>
      <c r="GBD89" s="351"/>
      <c r="GBE89" s="351"/>
      <c r="GBF89" s="351"/>
      <c r="GBG89" s="351"/>
      <c r="GBH89" s="351"/>
      <c r="GBI89" s="351"/>
      <c r="GBJ89" s="351"/>
      <c r="GBK89" s="351"/>
      <c r="GBL89" s="351"/>
      <c r="GBM89" s="351"/>
      <c r="GBN89" s="351"/>
      <c r="GBO89" s="351"/>
      <c r="GBP89" s="351"/>
      <c r="GBQ89" s="351"/>
      <c r="GBR89" s="351"/>
      <c r="GBS89" s="351"/>
      <c r="GBT89" s="351"/>
      <c r="GBU89" s="351"/>
      <c r="GBV89" s="351"/>
      <c r="GBW89" s="351"/>
      <c r="GBX89" s="351"/>
      <c r="GBY89" s="351"/>
      <c r="GBZ89" s="351"/>
      <c r="GCA89" s="351"/>
      <c r="GCB89" s="351"/>
      <c r="GCC89" s="351"/>
      <c r="GCD89" s="351"/>
      <c r="GCE89" s="351"/>
      <c r="GCF89" s="351"/>
      <c r="GCG89" s="351"/>
      <c r="GCH89" s="351"/>
      <c r="GCI89" s="351"/>
      <c r="GCJ89" s="351"/>
      <c r="GCK89" s="351"/>
      <c r="GCL89" s="351"/>
      <c r="GCM89" s="351"/>
      <c r="GCN89" s="351"/>
      <c r="GCO89" s="351"/>
      <c r="GCP89" s="351"/>
      <c r="GCQ89" s="351"/>
      <c r="GCR89" s="351"/>
      <c r="GCS89" s="351"/>
      <c r="GCT89" s="351"/>
      <c r="GCU89" s="351"/>
      <c r="GCV89" s="351"/>
      <c r="GCW89" s="351"/>
      <c r="GCX89" s="351"/>
      <c r="GCY89" s="351"/>
      <c r="GCZ89" s="351"/>
      <c r="GDA89" s="351"/>
      <c r="GDB89" s="351"/>
      <c r="GDC89" s="351"/>
      <c r="GDD89" s="351"/>
      <c r="GDE89" s="351"/>
      <c r="GDF89" s="351"/>
      <c r="GDG89" s="351"/>
      <c r="GDH89" s="351"/>
      <c r="GDI89" s="351"/>
      <c r="GDJ89" s="351"/>
      <c r="GDK89" s="351"/>
      <c r="GDL89" s="351"/>
      <c r="GDM89" s="351"/>
      <c r="GDN89" s="351"/>
      <c r="GDO89" s="351"/>
      <c r="GDP89" s="351"/>
      <c r="GDQ89" s="351"/>
      <c r="GDR89" s="351"/>
      <c r="GDS89" s="351"/>
      <c r="GDT89" s="351"/>
      <c r="GDU89" s="351"/>
      <c r="GDV89" s="351"/>
      <c r="GDW89" s="351"/>
      <c r="GDX89" s="351"/>
      <c r="GDY89" s="351"/>
      <c r="GDZ89" s="351"/>
      <c r="GEA89" s="351"/>
      <c r="GEB89" s="351"/>
      <c r="GEC89" s="351"/>
      <c r="GED89" s="351"/>
      <c r="GEE89" s="351"/>
      <c r="GEF89" s="351"/>
      <c r="GEG89" s="351"/>
      <c r="GEH89" s="351"/>
      <c r="GEI89" s="351"/>
      <c r="GEJ89" s="351"/>
      <c r="GEK89" s="351"/>
      <c r="GEL89" s="351"/>
      <c r="GEM89" s="351"/>
      <c r="GEN89" s="351"/>
      <c r="GEO89" s="351"/>
      <c r="GEP89" s="351"/>
      <c r="GEQ89" s="351"/>
      <c r="GER89" s="351"/>
      <c r="GES89" s="351"/>
      <c r="GET89" s="351"/>
      <c r="GEU89" s="351"/>
      <c r="GEV89" s="351"/>
      <c r="GEW89" s="351"/>
      <c r="GEX89" s="351"/>
      <c r="GEY89" s="351"/>
      <c r="GEZ89" s="351"/>
      <c r="GFA89" s="351"/>
      <c r="GFB89" s="351"/>
      <c r="GFC89" s="351"/>
      <c r="GFD89" s="351"/>
      <c r="GFE89" s="351"/>
      <c r="GFF89" s="351"/>
      <c r="GFG89" s="351"/>
      <c r="GFH89" s="351"/>
      <c r="GFI89" s="351"/>
      <c r="GFJ89" s="351"/>
      <c r="GFK89" s="351"/>
      <c r="GFL89" s="351"/>
      <c r="GFM89" s="351"/>
      <c r="GFN89" s="351"/>
      <c r="GFO89" s="351"/>
      <c r="GFP89" s="351"/>
      <c r="GFQ89" s="351"/>
      <c r="GFR89" s="351"/>
      <c r="GFS89" s="351"/>
      <c r="GFT89" s="351"/>
      <c r="GFU89" s="351"/>
      <c r="GFV89" s="351"/>
      <c r="GFW89" s="351"/>
      <c r="GFX89" s="351"/>
      <c r="GFY89" s="351"/>
      <c r="GFZ89" s="351"/>
      <c r="GGA89" s="351"/>
      <c r="GGB89" s="351"/>
      <c r="GGC89" s="351"/>
      <c r="GGD89" s="351"/>
      <c r="GGE89" s="351"/>
      <c r="GGF89" s="351"/>
      <c r="GGG89" s="351"/>
      <c r="GGH89" s="351"/>
      <c r="GGI89" s="351"/>
      <c r="GGJ89" s="351"/>
      <c r="GGK89" s="351"/>
      <c r="GGL89" s="351"/>
      <c r="GGM89" s="351"/>
      <c r="GGN89" s="351"/>
      <c r="GGO89" s="351"/>
      <c r="GGP89" s="351"/>
      <c r="GGQ89" s="351"/>
      <c r="GGR89" s="351"/>
      <c r="GGS89" s="351"/>
      <c r="GGT89" s="351"/>
      <c r="GGU89" s="351"/>
      <c r="GGV89" s="351"/>
      <c r="GGW89" s="351"/>
      <c r="GGX89" s="351"/>
      <c r="GGY89" s="351"/>
      <c r="GGZ89" s="351"/>
      <c r="GHA89" s="351"/>
      <c r="GHB89" s="351"/>
      <c r="GHC89" s="351"/>
      <c r="GHD89" s="351"/>
      <c r="GHE89" s="351"/>
      <c r="GHF89" s="351"/>
      <c r="GHG89" s="351"/>
      <c r="GHH89" s="351"/>
      <c r="GHI89" s="351"/>
      <c r="GHJ89" s="351"/>
      <c r="GHK89" s="351"/>
      <c r="GHL89" s="351"/>
      <c r="GHM89" s="351"/>
      <c r="GHN89" s="351"/>
      <c r="GHO89" s="351"/>
      <c r="GHP89" s="351"/>
      <c r="GHQ89" s="351"/>
      <c r="GHR89" s="351"/>
      <c r="GHS89" s="351"/>
      <c r="GHT89" s="351"/>
      <c r="GHU89" s="351"/>
      <c r="GHV89" s="351"/>
      <c r="GHW89" s="351"/>
      <c r="GHX89" s="351"/>
      <c r="GHY89" s="351"/>
      <c r="GHZ89" s="351"/>
      <c r="GIA89" s="351"/>
      <c r="GIB89" s="351"/>
      <c r="GIC89" s="351"/>
      <c r="GID89" s="351"/>
      <c r="GIE89" s="351"/>
      <c r="GIF89" s="351"/>
      <c r="GIG89" s="351"/>
      <c r="GIH89" s="351"/>
      <c r="GII89" s="351"/>
      <c r="GIJ89" s="351"/>
      <c r="GIK89" s="351"/>
      <c r="GIL89" s="351"/>
      <c r="GIM89" s="351"/>
      <c r="GIN89" s="351"/>
      <c r="GIO89" s="351"/>
      <c r="GIP89" s="351"/>
      <c r="GIQ89" s="351"/>
      <c r="GIR89" s="351"/>
      <c r="GIS89" s="351"/>
      <c r="GIT89" s="351"/>
      <c r="GIU89" s="351"/>
      <c r="GIV89" s="351"/>
      <c r="GIW89" s="351"/>
      <c r="GIX89" s="351"/>
      <c r="GIY89" s="351"/>
      <c r="GIZ89" s="351"/>
      <c r="GJA89" s="351"/>
      <c r="GJB89" s="351"/>
      <c r="GJC89" s="351"/>
      <c r="GJD89" s="351"/>
      <c r="GJE89" s="351"/>
      <c r="GJF89" s="351"/>
      <c r="GJG89" s="351"/>
      <c r="GJH89" s="351"/>
      <c r="GJI89" s="351"/>
      <c r="GJJ89" s="351"/>
      <c r="GJK89" s="351"/>
      <c r="GJL89" s="351"/>
      <c r="GJM89" s="351"/>
      <c r="GJN89" s="351"/>
      <c r="GJO89" s="351"/>
      <c r="GJP89" s="351"/>
      <c r="GJQ89" s="351"/>
      <c r="GJR89" s="351"/>
      <c r="GJS89" s="351"/>
      <c r="GJT89" s="351"/>
      <c r="GJU89" s="351"/>
      <c r="GJV89" s="351"/>
      <c r="GJW89" s="351"/>
      <c r="GJX89" s="351"/>
      <c r="GJY89" s="351"/>
      <c r="GJZ89" s="351"/>
      <c r="GKA89" s="351"/>
      <c r="GKB89" s="351"/>
      <c r="GKC89" s="351"/>
      <c r="GKD89" s="351"/>
      <c r="GKE89" s="351"/>
      <c r="GKF89" s="351"/>
      <c r="GKG89" s="351"/>
      <c r="GKH89" s="351"/>
      <c r="GKI89" s="351"/>
      <c r="GKJ89" s="351"/>
      <c r="GKK89" s="351"/>
      <c r="GKL89" s="351"/>
      <c r="GKM89" s="351"/>
      <c r="GKN89" s="351"/>
      <c r="GKO89" s="351"/>
      <c r="GKP89" s="351"/>
      <c r="GKQ89" s="351"/>
      <c r="GKR89" s="351"/>
      <c r="GKS89" s="351"/>
      <c r="GKT89" s="351"/>
      <c r="GKU89" s="351"/>
      <c r="GKV89" s="351"/>
      <c r="GKW89" s="351"/>
      <c r="GKX89" s="351"/>
      <c r="GKY89" s="351"/>
      <c r="GKZ89" s="351"/>
      <c r="GLA89" s="351"/>
      <c r="GLB89" s="351"/>
      <c r="GLC89" s="351"/>
      <c r="GLD89" s="351"/>
      <c r="GLE89" s="351"/>
      <c r="GLF89" s="351"/>
      <c r="GLG89" s="351"/>
      <c r="GLH89" s="351"/>
      <c r="GLI89" s="351"/>
      <c r="GLJ89" s="351"/>
      <c r="GLK89" s="351"/>
      <c r="GLL89" s="351"/>
      <c r="GLM89" s="351"/>
      <c r="GLN89" s="351"/>
      <c r="GLO89" s="351"/>
      <c r="GLP89" s="351"/>
      <c r="GLQ89" s="351"/>
      <c r="GLR89" s="351"/>
      <c r="GLS89" s="351"/>
      <c r="GLT89" s="351"/>
      <c r="GLU89" s="351"/>
      <c r="GLV89" s="351"/>
      <c r="GLW89" s="351"/>
      <c r="GLX89" s="351"/>
      <c r="GLY89" s="351"/>
      <c r="GLZ89" s="351"/>
      <c r="GMA89" s="351"/>
      <c r="GMB89" s="351"/>
      <c r="GMC89" s="351"/>
      <c r="GMD89" s="351"/>
      <c r="GME89" s="351"/>
      <c r="GMF89" s="351"/>
      <c r="GMG89" s="351"/>
      <c r="GMH89" s="351"/>
      <c r="GMI89" s="351"/>
      <c r="GMJ89" s="351"/>
      <c r="GMK89" s="351"/>
      <c r="GML89" s="351"/>
      <c r="GMM89" s="351"/>
      <c r="GMN89" s="351"/>
      <c r="GMO89" s="351"/>
      <c r="GMP89" s="351"/>
      <c r="GMQ89" s="351"/>
      <c r="GMR89" s="351"/>
      <c r="GMS89" s="351"/>
      <c r="GMT89" s="351"/>
      <c r="GMU89" s="351"/>
      <c r="GMV89" s="351"/>
      <c r="GMW89" s="351"/>
      <c r="GMX89" s="351"/>
      <c r="GMY89" s="351"/>
      <c r="GMZ89" s="351"/>
      <c r="GNA89" s="351"/>
      <c r="GNB89" s="351"/>
      <c r="GNC89" s="351"/>
      <c r="GND89" s="351"/>
      <c r="GNE89" s="351"/>
      <c r="GNF89" s="351"/>
      <c r="GNG89" s="351"/>
      <c r="GNH89" s="351"/>
      <c r="GNI89" s="351"/>
      <c r="GNJ89" s="351"/>
      <c r="GNK89" s="351"/>
      <c r="GNL89" s="351"/>
      <c r="GNM89" s="351"/>
      <c r="GNN89" s="351"/>
      <c r="GNO89" s="351"/>
      <c r="GNP89" s="351"/>
      <c r="GNQ89" s="351"/>
      <c r="GNR89" s="351"/>
      <c r="GNS89" s="351"/>
      <c r="GNT89" s="351"/>
      <c r="GNU89" s="351"/>
      <c r="GNV89" s="351"/>
      <c r="GNW89" s="351"/>
      <c r="GNX89" s="351"/>
      <c r="GNY89" s="351"/>
      <c r="GNZ89" s="351"/>
      <c r="GOA89" s="351"/>
      <c r="GOB89" s="351"/>
      <c r="GOC89" s="351"/>
      <c r="GOD89" s="351"/>
      <c r="GOE89" s="351"/>
      <c r="GOF89" s="351"/>
      <c r="GOG89" s="351"/>
      <c r="GOH89" s="351"/>
      <c r="GOI89" s="351"/>
      <c r="GOJ89" s="351"/>
      <c r="GOK89" s="351"/>
      <c r="GOL89" s="351"/>
      <c r="GOM89" s="351"/>
      <c r="GON89" s="351"/>
      <c r="GOO89" s="351"/>
      <c r="GOP89" s="351"/>
      <c r="GOQ89" s="351"/>
      <c r="GOR89" s="351"/>
      <c r="GOS89" s="351"/>
      <c r="GOT89" s="351"/>
      <c r="GOU89" s="351"/>
      <c r="GOV89" s="351"/>
      <c r="GOW89" s="351"/>
      <c r="GOX89" s="351"/>
      <c r="GOY89" s="351"/>
      <c r="GOZ89" s="351"/>
      <c r="GPA89" s="351"/>
      <c r="GPB89" s="351"/>
      <c r="GPC89" s="351"/>
      <c r="GPD89" s="351"/>
      <c r="GPE89" s="351"/>
      <c r="GPF89" s="351"/>
      <c r="GPG89" s="351"/>
      <c r="GPH89" s="351"/>
      <c r="GPI89" s="351"/>
      <c r="GPJ89" s="351"/>
      <c r="GPK89" s="351"/>
      <c r="GPL89" s="351"/>
      <c r="GPM89" s="351"/>
      <c r="GPN89" s="351"/>
      <c r="GPO89" s="351"/>
      <c r="GPP89" s="351"/>
      <c r="GPQ89" s="351"/>
      <c r="GPR89" s="351"/>
      <c r="GPS89" s="351"/>
      <c r="GPT89" s="351"/>
      <c r="GPU89" s="351"/>
      <c r="GPV89" s="351"/>
      <c r="GPW89" s="351"/>
      <c r="GPX89" s="351"/>
      <c r="GPY89" s="351"/>
      <c r="GPZ89" s="351"/>
      <c r="GQA89" s="351"/>
      <c r="GQB89" s="351"/>
      <c r="GQC89" s="351"/>
      <c r="GQD89" s="351"/>
      <c r="GQE89" s="351"/>
      <c r="GQF89" s="351"/>
      <c r="GQG89" s="351"/>
      <c r="GQH89" s="351"/>
      <c r="GQI89" s="351"/>
      <c r="GQJ89" s="351"/>
      <c r="GQK89" s="351"/>
      <c r="GQL89" s="351"/>
      <c r="GQM89" s="351"/>
      <c r="GQN89" s="351"/>
      <c r="GQO89" s="351"/>
      <c r="GQP89" s="351"/>
      <c r="GQQ89" s="351"/>
      <c r="GQR89" s="351"/>
      <c r="GQS89" s="351"/>
      <c r="GQT89" s="351"/>
      <c r="GQU89" s="351"/>
      <c r="GQV89" s="351"/>
      <c r="GQW89" s="351"/>
      <c r="GQX89" s="351"/>
      <c r="GQY89" s="351"/>
      <c r="GQZ89" s="351"/>
      <c r="GRA89" s="351"/>
      <c r="GRB89" s="351"/>
      <c r="GRC89" s="351"/>
      <c r="GRD89" s="351"/>
      <c r="GRE89" s="351"/>
      <c r="GRF89" s="351"/>
      <c r="GRG89" s="351"/>
      <c r="GRH89" s="351"/>
      <c r="GRI89" s="351"/>
      <c r="GRJ89" s="351"/>
      <c r="GRK89" s="351"/>
      <c r="GRL89" s="351"/>
      <c r="GRM89" s="351"/>
      <c r="GRN89" s="351"/>
      <c r="GRO89" s="351"/>
      <c r="GRP89" s="351"/>
      <c r="GRQ89" s="351"/>
      <c r="GRR89" s="351"/>
      <c r="GRS89" s="351"/>
      <c r="GRT89" s="351"/>
      <c r="GRU89" s="351"/>
      <c r="GRV89" s="351"/>
      <c r="GRW89" s="351"/>
      <c r="GRX89" s="351"/>
      <c r="GRY89" s="351"/>
      <c r="GRZ89" s="351"/>
      <c r="GSA89" s="351"/>
      <c r="GSB89" s="351"/>
      <c r="GSC89" s="351"/>
      <c r="GSD89" s="351"/>
      <c r="GSE89" s="351"/>
      <c r="GSF89" s="351"/>
      <c r="GSG89" s="351"/>
      <c r="GSH89" s="351"/>
      <c r="GSI89" s="351"/>
      <c r="GSJ89" s="351"/>
      <c r="GSK89" s="351"/>
      <c r="GSL89" s="351"/>
      <c r="GSM89" s="351"/>
      <c r="GSN89" s="351"/>
      <c r="GSO89" s="351"/>
      <c r="GSP89" s="351"/>
      <c r="GSQ89" s="351"/>
      <c r="GSR89" s="351"/>
      <c r="GSS89" s="351"/>
      <c r="GST89" s="351"/>
      <c r="GSU89" s="351"/>
      <c r="GSV89" s="351"/>
      <c r="GSW89" s="351"/>
      <c r="GSX89" s="351"/>
      <c r="GSY89" s="351"/>
      <c r="GSZ89" s="351"/>
      <c r="GTA89" s="351"/>
      <c r="GTB89" s="351"/>
      <c r="GTC89" s="351"/>
      <c r="GTD89" s="351"/>
      <c r="GTE89" s="351"/>
      <c r="GTF89" s="351"/>
      <c r="GTG89" s="351"/>
      <c r="GTH89" s="351"/>
      <c r="GTI89" s="351"/>
      <c r="GTJ89" s="351"/>
      <c r="GTK89" s="351"/>
      <c r="GTL89" s="351"/>
      <c r="GTM89" s="351"/>
      <c r="GTN89" s="351"/>
      <c r="GTO89" s="351"/>
      <c r="GTP89" s="351"/>
      <c r="GTQ89" s="351"/>
      <c r="GTR89" s="351"/>
      <c r="GTS89" s="351"/>
      <c r="GTT89" s="351"/>
      <c r="GTU89" s="351"/>
      <c r="GTV89" s="351"/>
      <c r="GTW89" s="351"/>
      <c r="GTX89" s="351"/>
      <c r="GTY89" s="351"/>
      <c r="GTZ89" s="351"/>
      <c r="GUA89" s="351"/>
      <c r="GUB89" s="351"/>
      <c r="GUC89" s="351"/>
      <c r="GUD89" s="351"/>
      <c r="GUE89" s="351"/>
      <c r="GUF89" s="351"/>
      <c r="GUG89" s="351"/>
      <c r="GUH89" s="351"/>
      <c r="GUI89" s="351"/>
      <c r="GUJ89" s="351"/>
      <c r="GUK89" s="351"/>
      <c r="GUL89" s="351"/>
      <c r="GUM89" s="351"/>
      <c r="GUN89" s="351"/>
      <c r="GUO89" s="351"/>
      <c r="GUP89" s="351"/>
      <c r="GUQ89" s="351"/>
      <c r="GUR89" s="351"/>
      <c r="GUS89" s="351"/>
      <c r="GUT89" s="351"/>
      <c r="GUU89" s="351"/>
      <c r="GUV89" s="351"/>
      <c r="GUW89" s="351"/>
      <c r="GUX89" s="351"/>
      <c r="GUY89" s="351"/>
      <c r="GUZ89" s="351"/>
      <c r="GVA89" s="351"/>
      <c r="GVB89" s="351"/>
      <c r="GVC89" s="351"/>
      <c r="GVD89" s="351"/>
      <c r="GVE89" s="351"/>
      <c r="GVF89" s="351"/>
      <c r="GVG89" s="351"/>
      <c r="GVH89" s="351"/>
      <c r="GVI89" s="351"/>
      <c r="GVJ89" s="351"/>
      <c r="GVK89" s="351"/>
      <c r="GVL89" s="351"/>
      <c r="GVM89" s="351"/>
      <c r="GVN89" s="351"/>
      <c r="GVO89" s="351"/>
      <c r="GVP89" s="351"/>
      <c r="GVQ89" s="351"/>
      <c r="GVR89" s="351"/>
      <c r="GVS89" s="351"/>
      <c r="GVT89" s="351"/>
      <c r="GVU89" s="351"/>
      <c r="GVV89" s="351"/>
      <c r="GVW89" s="351"/>
      <c r="GVX89" s="351"/>
      <c r="GVY89" s="351"/>
      <c r="GVZ89" s="351"/>
      <c r="GWA89" s="351"/>
      <c r="GWB89" s="351"/>
      <c r="GWC89" s="351"/>
      <c r="GWD89" s="351"/>
      <c r="GWE89" s="351"/>
      <c r="GWF89" s="351"/>
      <c r="GWG89" s="351"/>
      <c r="GWH89" s="351"/>
      <c r="GWI89" s="351"/>
      <c r="GWJ89" s="351"/>
      <c r="GWK89" s="351"/>
      <c r="GWL89" s="351"/>
      <c r="GWM89" s="351"/>
      <c r="GWN89" s="351"/>
      <c r="GWO89" s="351"/>
      <c r="GWP89" s="351"/>
      <c r="GWQ89" s="351"/>
      <c r="GWR89" s="351"/>
      <c r="GWS89" s="351"/>
      <c r="GWT89" s="351"/>
      <c r="GWU89" s="351"/>
      <c r="GWV89" s="351"/>
      <c r="GWW89" s="351"/>
      <c r="GWX89" s="351"/>
      <c r="GWY89" s="351"/>
      <c r="GWZ89" s="351"/>
      <c r="GXA89" s="351"/>
      <c r="GXB89" s="351"/>
      <c r="GXC89" s="351"/>
      <c r="GXD89" s="351"/>
      <c r="GXE89" s="351"/>
      <c r="GXF89" s="351"/>
      <c r="GXG89" s="351"/>
      <c r="GXH89" s="351"/>
      <c r="GXI89" s="351"/>
      <c r="GXJ89" s="351"/>
      <c r="GXK89" s="351"/>
      <c r="GXL89" s="351"/>
      <c r="GXM89" s="351"/>
      <c r="GXN89" s="351"/>
      <c r="GXO89" s="351"/>
      <c r="GXP89" s="351"/>
      <c r="GXQ89" s="351"/>
      <c r="GXR89" s="351"/>
      <c r="GXS89" s="351"/>
      <c r="GXT89" s="351"/>
      <c r="GXU89" s="351"/>
      <c r="GXV89" s="351"/>
      <c r="GXW89" s="351"/>
      <c r="GXX89" s="351"/>
      <c r="GXY89" s="351"/>
      <c r="GXZ89" s="351"/>
      <c r="GYA89" s="351"/>
      <c r="GYB89" s="351"/>
      <c r="GYC89" s="351"/>
      <c r="GYD89" s="351"/>
      <c r="GYE89" s="351"/>
      <c r="GYF89" s="351"/>
      <c r="GYG89" s="351"/>
      <c r="GYH89" s="351"/>
      <c r="GYI89" s="351"/>
      <c r="GYJ89" s="351"/>
      <c r="GYK89" s="351"/>
      <c r="GYL89" s="351"/>
      <c r="GYM89" s="351"/>
      <c r="GYN89" s="351"/>
      <c r="GYO89" s="351"/>
      <c r="GYP89" s="351"/>
      <c r="GYQ89" s="351"/>
      <c r="GYR89" s="351"/>
      <c r="GYS89" s="351"/>
      <c r="GYT89" s="351"/>
      <c r="GYU89" s="351"/>
      <c r="GYV89" s="351"/>
      <c r="GYW89" s="351"/>
      <c r="GYX89" s="351"/>
      <c r="GYY89" s="351"/>
      <c r="GYZ89" s="351"/>
      <c r="GZA89" s="351"/>
      <c r="GZB89" s="351"/>
      <c r="GZC89" s="351"/>
      <c r="GZD89" s="351"/>
      <c r="GZE89" s="351"/>
      <c r="GZF89" s="351"/>
      <c r="GZG89" s="351"/>
      <c r="GZH89" s="351"/>
      <c r="GZI89" s="351"/>
      <c r="GZJ89" s="351"/>
      <c r="GZK89" s="351"/>
      <c r="GZL89" s="351"/>
      <c r="GZM89" s="351"/>
      <c r="GZN89" s="351"/>
      <c r="GZO89" s="351"/>
      <c r="GZP89" s="351"/>
      <c r="GZQ89" s="351"/>
      <c r="GZR89" s="351"/>
      <c r="GZS89" s="351"/>
      <c r="GZT89" s="351"/>
      <c r="GZU89" s="351"/>
      <c r="GZV89" s="351"/>
      <c r="GZW89" s="351"/>
      <c r="GZX89" s="351"/>
      <c r="GZY89" s="351"/>
      <c r="GZZ89" s="351"/>
      <c r="HAA89" s="351"/>
      <c r="HAB89" s="351"/>
      <c r="HAC89" s="351"/>
      <c r="HAD89" s="351"/>
      <c r="HAE89" s="351"/>
      <c r="HAF89" s="351"/>
      <c r="HAG89" s="351"/>
      <c r="HAH89" s="351"/>
      <c r="HAI89" s="351"/>
      <c r="HAJ89" s="351"/>
      <c r="HAK89" s="351"/>
      <c r="HAL89" s="351"/>
      <c r="HAM89" s="351"/>
      <c r="HAN89" s="351"/>
      <c r="HAO89" s="351"/>
      <c r="HAP89" s="351"/>
      <c r="HAQ89" s="351"/>
      <c r="HAR89" s="351"/>
      <c r="HAS89" s="351"/>
      <c r="HAT89" s="351"/>
      <c r="HAU89" s="351"/>
      <c r="HAV89" s="351"/>
      <c r="HAW89" s="351"/>
      <c r="HAX89" s="351"/>
      <c r="HAY89" s="351"/>
      <c r="HAZ89" s="351"/>
      <c r="HBA89" s="351"/>
      <c r="HBB89" s="351"/>
      <c r="HBC89" s="351"/>
      <c r="HBD89" s="351"/>
      <c r="HBE89" s="351"/>
      <c r="HBF89" s="351"/>
      <c r="HBG89" s="351"/>
      <c r="HBH89" s="351"/>
      <c r="HBI89" s="351"/>
      <c r="HBJ89" s="351"/>
      <c r="HBK89" s="351"/>
      <c r="HBL89" s="351"/>
      <c r="HBM89" s="351"/>
      <c r="HBN89" s="351"/>
      <c r="HBO89" s="351"/>
      <c r="HBP89" s="351"/>
      <c r="HBQ89" s="351"/>
      <c r="HBR89" s="351"/>
      <c r="HBS89" s="351"/>
      <c r="HBT89" s="351"/>
      <c r="HBU89" s="351"/>
      <c r="HBV89" s="351"/>
      <c r="HBW89" s="351"/>
      <c r="HBX89" s="351"/>
      <c r="HBY89" s="351"/>
      <c r="HBZ89" s="351"/>
      <c r="HCA89" s="351"/>
      <c r="HCB89" s="351"/>
      <c r="HCC89" s="351"/>
      <c r="HCD89" s="351"/>
      <c r="HCE89" s="351"/>
      <c r="HCF89" s="351"/>
      <c r="HCG89" s="351"/>
      <c r="HCH89" s="351"/>
      <c r="HCI89" s="351"/>
      <c r="HCJ89" s="351"/>
      <c r="HCK89" s="351"/>
      <c r="HCL89" s="351"/>
      <c r="HCM89" s="351"/>
      <c r="HCN89" s="351"/>
      <c r="HCO89" s="351"/>
      <c r="HCP89" s="351"/>
      <c r="HCQ89" s="351"/>
      <c r="HCR89" s="351"/>
      <c r="HCS89" s="351"/>
      <c r="HCT89" s="351"/>
      <c r="HCU89" s="351"/>
      <c r="HCV89" s="351"/>
      <c r="HCW89" s="351"/>
      <c r="HCX89" s="351"/>
      <c r="HCY89" s="351"/>
      <c r="HCZ89" s="351"/>
      <c r="HDA89" s="351"/>
      <c r="HDB89" s="351"/>
      <c r="HDC89" s="351"/>
      <c r="HDD89" s="351"/>
      <c r="HDE89" s="351"/>
      <c r="HDF89" s="351"/>
      <c r="HDG89" s="351"/>
      <c r="HDH89" s="351"/>
      <c r="HDI89" s="351"/>
      <c r="HDJ89" s="351"/>
      <c r="HDK89" s="351"/>
      <c r="HDL89" s="351"/>
      <c r="HDM89" s="351"/>
      <c r="HDN89" s="351"/>
      <c r="HDO89" s="351"/>
      <c r="HDP89" s="351"/>
      <c r="HDQ89" s="351"/>
      <c r="HDR89" s="351"/>
      <c r="HDS89" s="351"/>
      <c r="HDT89" s="351"/>
      <c r="HDU89" s="351"/>
      <c r="HDV89" s="351"/>
      <c r="HDW89" s="351"/>
      <c r="HDX89" s="351"/>
      <c r="HDY89" s="351"/>
      <c r="HDZ89" s="351"/>
      <c r="HEA89" s="351"/>
      <c r="HEB89" s="351"/>
      <c r="HEC89" s="351"/>
      <c r="HED89" s="351"/>
      <c r="HEE89" s="351"/>
      <c r="HEF89" s="351"/>
      <c r="HEG89" s="351"/>
      <c r="HEH89" s="351"/>
      <c r="HEI89" s="351"/>
      <c r="HEJ89" s="351"/>
      <c r="HEK89" s="351"/>
      <c r="HEL89" s="351"/>
      <c r="HEM89" s="351"/>
      <c r="HEN89" s="351"/>
      <c r="HEO89" s="351"/>
      <c r="HEP89" s="351"/>
      <c r="HEQ89" s="351"/>
      <c r="HER89" s="351"/>
      <c r="HES89" s="351"/>
      <c r="HET89" s="351"/>
      <c r="HEU89" s="351"/>
      <c r="HEV89" s="351"/>
      <c r="HEW89" s="351"/>
      <c r="HEX89" s="351"/>
      <c r="HEY89" s="351"/>
      <c r="HEZ89" s="351"/>
      <c r="HFA89" s="351"/>
      <c r="HFB89" s="351"/>
      <c r="HFC89" s="351"/>
      <c r="HFD89" s="351"/>
      <c r="HFE89" s="351"/>
      <c r="HFF89" s="351"/>
      <c r="HFG89" s="351"/>
      <c r="HFH89" s="351"/>
      <c r="HFI89" s="351"/>
      <c r="HFJ89" s="351"/>
      <c r="HFK89" s="351"/>
      <c r="HFL89" s="351"/>
      <c r="HFM89" s="351"/>
      <c r="HFN89" s="351"/>
      <c r="HFO89" s="351"/>
      <c r="HFP89" s="351"/>
      <c r="HFQ89" s="351"/>
      <c r="HFR89" s="351"/>
      <c r="HFS89" s="351"/>
      <c r="HFT89" s="351"/>
      <c r="HFU89" s="351"/>
      <c r="HFV89" s="351"/>
      <c r="HFW89" s="351"/>
      <c r="HFX89" s="351"/>
      <c r="HFY89" s="351"/>
      <c r="HFZ89" s="351"/>
      <c r="HGA89" s="351"/>
      <c r="HGB89" s="351"/>
      <c r="HGC89" s="351"/>
      <c r="HGD89" s="351"/>
      <c r="HGE89" s="351"/>
      <c r="HGF89" s="351"/>
      <c r="HGG89" s="351"/>
      <c r="HGH89" s="351"/>
      <c r="HGI89" s="351"/>
      <c r="HGJ89" s="351"/>
      <c r="HGK89" s="351"/>
      <c r="HGL89" s="351"/>
      <c r="HGM89" s="351"/>
      <c r="HGN89" s="351"/>
      <c r="HGO89" s="351"/>
      <c r="HGP89" s="351"/>
      <c r="HGQ89" s="351"/>
      <c r="HGR89" s="351"/>
      <c r="HGS89" s="351"/>
      <c r="HGT89" s="351"/>
      <c r="HGU89" s="351"/>
      <c r="HGV89" s="351"/>
      <c r="HGW89" s="351"/>
      <c r="HGX89" s="351"/>
      <c r="HGY89" s="351"/>
      <c r="HGZ89" s="351"/>
      <c r="HHA89" s="351"/>
      <c r="HHB89" s="351"/>
      <c r="HHC89" s="351"/>
      <c r="HHD89" s="351"/>
      <c r="HHE89" s="351"/>
      <c r="HHF89" s="351"/>
      <c r="HHG89" s="351"/>
      <c r="HHH89" s="351"/>
      <c r="HHI89" s="351"/>
      <c r="HHJ89" s="351"/>
      <c r="HHK89" s="351"/>
      <c r="HHL89" s="351"/>
      <c r="HHM89" s="351"/>
      <c r="HHN89" s="351"/>
      <c r="HHO89" s="351"/>
      <c r="HHP89" s="351"/>
      <c r="HHQ89" s="351"/>
      <c r="HHR89" s="351"/>
      <c r="HHS89" s="351"/>
      <c r="HHT89" s="351"/>
      <c r="HHU89" s="351"/>
      <c r="HHV89" s="351"/>
      <c r="HHW89" s="351"/>
      <c r="HHX89" s="351"/>
      <c r="HHY89" s="351"/>
      <c r="HHZ89" s="351"/>
      <c r="HIA89" s="351"/>
      <c r="HIB89" s="351"/>
      <c r="HIC89" s="351"/>
      <c r="HID89" s="351"/>
      <c r="HIE89" s="351"/>
      <c r="HIF89" s="351"/>
      <c r="HIG89" s="351"/>
      <c r="HIH89" s="351"/>
      <c r="HII89" s="351"/>
      <c r="HIJ89" s="351"/>
      <c r="HIK89" s="351"/>
      <c r="HIL89" s="351"/>
      <c r="HIM89" s="351"/>
      <c r="HIN89" s="351"/>
      <c r="HIO89" s="351"/>
      <c r="HIP89" s="351"/>
      <c r="HIQ89" s="351"/>
      <c r="HIR89" s="351"/>
      <c r="HIS89" s="351"/>
      <c r="HIT89" s="351"/>
      <c r="HIU89" s="351"/>
      <c r="HIV89" s="351"/>
      <c r="HIW89" s="351"/>
      <c r="HIX89" s="351"/>
      <c r="HIY89" s="351"/>
      <c r="HIZ89" s="351"/>
      <c r="HJA89" s="351"/>
      <c r="HJB89" s="351"/>
      <c r="HJC89" s="351"/>
      <c r="HJD89" s="351"/>
      <c r="HJE89" s="351"/>
      <c r="HJF89" s="351"/>
      <c r="HJG89" s="351"/>
      <c r="HJH89" s="351"/>
      <c r="HJI89" s="351"/>
      <c r="HJJ89" s="351"/>
      <c r="HJK89" s="351"/>
      <c r="HJL89" s="351"/>
      <c r="HJM89" s="351"/>
      <c r="HJN89" s="351"/>
      <c r="HJO89" s="351"/>
      <c r="HJP89" s="351"/>
      <c r="HJQ89" s="351"/>
      <c r="HJR89" s="351"/>
      <c r="HJS89" s="351"/>
      <c r="HJT89" s="351"/>
      <c r="HJU89" s="351"/>
      <c r="HJV89" s="351"/>
      <c r="HJW89" s="351"/>
      <c r="HJX89" s="351"/>
      <c r="HJY89" s="351"/>
      <c r="HJZ89" s="351"/>
      <c r="HKA89" s="351"/>
      <c r="HKB89" s="351"/>
      <c r="HKC89" s="351"/>
      <c r="HKD89" s="351"/>
      <c r="HKE89" s="351"/>
      <c r="HKF89" s="351"/>
      <c r="HKG89" s="351"/>
      <c r="HKH89" s="351"/>
      <c r="HKI89" s="351"/>
      <c r="HKJ89" s="351"/>
      <c r="HKK89" s="351"/>
      <c r="HKL89" s="351"/>
      <c r="HKM89" s="351"/>
      <c r="HKN89" s="351"/>
      <c r="HKO89" s="351"/>
      <c r="HKP89" s="351"/>
      <c r="HKQ89" s="351"/>
      <c r="HKR89" s="351"/>
      <c r="HKS89" s="351"/>
      <c r="HKT89" s="351"/>
      <c r="HKU89" s="351"/>
      <c r="HKV89" s="351"/>
      <c r="HKW89" s="351"/>
      <c r="HKX89" s="351"/>
      <c r="HKY89" s="351"/>
      <c r="HKZ89" s="351"/>
      <c r="HLA89" s="351"/>
      <c r="HLB89" s="351"/>
      <c r="HLC89" s="351"/>
      <c r="HLD89" s="351"/>
      <c r="HLE89" s="351"/>
      <c r="HLF89" s="351"/>
      <c r="HLG89" s="351"/>
      <c r="HLH89" s="351"/>
      <c r="HLI89" s="351"/>
      <c r="HLJ89" s="351"/>
      <c r="HLK89" s="351"/>
      <c r="HLL89" s="351"/>
      <c r="HLM89" s="351"/>
      <c r="HLN89" s="351"/>
      <c r="HLO89" s="351"/>
      <c r="HLP89" s="351"/>
      <c r="HLQ89" s="351"/>
      <c r="HLR89" s="351"/>
      <c r="HLS89" s="351"/>
      <c r="HLT89" s="351"/>
      <c r="HLU89" s="351"/>
      <c r="HLV89" s="351"/>
      <c r="HLW89" s="351"/>
      <c r="HLX89" s="351"/>
      <c r="HLY89" s="351"/>
      <c r="HLZ89" s="351"/>
      <c r="HMA89" s="351"/>
      <c r="HMB89" s="351"/>
      <c r="HMC89" s="351"/>
      <c r="HMD89" s="351"/>
      <c r="HME89" s="351"/>
      <c r="HMF89" s="351"/>
      <c r="HMG89" s="351"/>
      <c r="HMH89" s="351"/>
      <c r="HMI89" s="351"/>
      <c r="HMJ89" s="351"/>
      <c r="HMK89" s="351"/>
      <c r="HML89" s="351"/>
      <c r="HMM89" s="351"/>
      <c r="HMN89" s="351"/>
      <c r="HMO89" s="351"/>
      <c r="HMP89" s="351"/>
      <c r="HMQ89" s="351"/>
      <c r="HMR89" s="351"/>
      <c r="HMS89" s="351"/>
      <c r="HMT89" s="351"/>
      <c r="HMU89" s="351"/>
      <c r="HMV89" s="351"/>
      <c r="HMW89" s="351"/>
      <c r="HMX89" s="351"/>
      <c r="HMY89" s="351"/>
      <c r="HMZ89" s="351"/>
      <c r="HNA89" s="351"/>
      <c r="HNB89" s="351"/>
      <c r="HNC89" s="351"/>
      <c r="HND89" s="351"/>
      <c r="HNE89" s="351"/>
      <c r="HNF89" s="351"/>
      <c r="HNG89" s="351"/>
      <c r="HNH89" s="351"/>
      <c r="HNI89" s="351"/>
      <c r="HNJ89" s="351"/>
      <c r="HNK89" s="351"/>
      <c r="HNL89" s="351"/>
      <c r="HNM89" s="351"/>
      <c r="HNN89" s="351"/>
      <c r="HNO89" s="351"/>
      <c r="HNP89" s="351"/>
      <c r="HNQ89" s="351"/>
      <c r="HNR89" s="351"/>
      <c r="HNS89" s="351"/>
      <c r="HNT89" s="351"/>
      <c r="HNU89" s="351"/>
      <c r="HNV89" s="351"/>
      <c r="HNW89" s="351"/>
      <c r="HNX89" s="351"/>
      <c r="HNY89" s="351"/>
      <c r="HNZ89" s="351"/>
      <c r="HOA89" s="351"/>
      <c r="HOB89" s="351"/>
      <c r="HOC89" s="351"/>
      <c r="HOD89" s="351"/>
      <c r="HOE89" s="351"/>
      <c r="HOF89" s="351"/>
      <c r="HOG89" s="351"/>
      <c r="HOH89" s="351"/>
      <c r="HOI89" s="351"/>
      <c r="HOJ89" s="351"/>
      <c r="HOK89" s="351"/>
      <c r="HOL89" s="351"/>
      <c r="HOM89" s="351"/>
      <c r="HON89" s="351"/>
      <c r="HOO89" s="351"/>
      <c r="HOP89" s="351"/>
      <c r="HOQ89" s="351"/>
      <c r="HOR89" s="351"/>
      <c r="HOS89" s="351"/>
      <c r="HOT89" s="351"/>
      <c r="HOU89" s="351"/>
      <c r="HOV89" s="351"/>
      <c r="HOW89" s="351"/>
      <c r="HOX89" s="351"/>
      <c r="HOY89" s="351"/>
      <c r="HOZ89" s="351"/>
      <c r="HPA89" s="351"/>
      <c r="HPB89" s="351"/>
      <c r="HPC89" s="351"/>
      <c r="HPD89" s="351"/>
      <c r="HPE89" s="351"/>
      <c r="HPF89" s="351"/>
      <c r="HPG89" s="351"/>
      <c r="HPH89" s="351"/>
      <c r="HPI89" s="351"/>
      <c r="HPJ89" s="351"/>
      <c r="HPK89" s="351"/>
      <c r="HPL89" s="351"/>
      <c r="HPM89" s="351"/>
      <c r="HPN89" s="351"/>
      <c r="HPO89" s="351"/>
      <c r="HPP89" s="351"/>
      <c r="HPQ89" s="351"/>
      <c r="HPR89" s="351"/>
      <c r="HPS89" s="351"/>
      <c r="HPT89" s="351"/>
      <c r="HPU89" s="351"/>
      <c r="HPV89" s="351"/>
      <c r="HPW89" s="351"/>
      <c r="HPX89" s="351"/>
      <c r="HPY89" s="351"/>
      <c r="HPZ89" s="351"/>
      <c r="HQA89" s="351"/>
      <c r="HQB89" s="351"/>
      <c r="HQC89" s="351"/>
      <c r="HQD89" s="351"/>
      <c r="HQE89" s="351"/>
      <c r="HQF89" s="351"/>
      <c r="HQG89" s="351"/>
      <c r="HQH89" s="351"/>
      <c r="HQI89" s="351"/>
      <c r="HQJ89" s="351"/>
      <c r="HQK89" s="351"/>
      <c r="HQL89" s="351"/>
      <c r="HQM89" s="351"/>
      <c r="HQN89" s="351"/>
      <c r="HQO89" s="351"/>
      <c r="HQP89" s="351"/>
      <c r="HQQ89" s="351"/>
      <c r="HQR89" s="351"/>
      <c r="HQS89" s="351"/>
      <c r="HQT89" s="351"/>
      <c r="HQU89" s="351"/>
      <c r="HQV89" s="351"/>
      <c r="HQW89" s="351"/>
      <c r="HQX89" s="351"/>
      <c r="HQY89" s="351"/>
      <c r="HQZ89" s="351"/>
      <c r="HRA89" s="351"/>
      <c r="HRB89" s="351"/>
      <c r="HRC89" s="351"/>
      <c r="HRD89" s="351"/>
      <c r="HRE89" s="351"/>
      <c r="HRF89" s="351"/>
      <c r="HRG89" s="351"/>
      <c r="HRH89" s="351"/>
      <c r="HRI89" s="351"/>
      <c r="HRJ89" s="351"/>
      <c r="HRK89" s="351"/>
      <c r="HRL89" s="351"/>
      <c r="HRM89" s="351"/>
      <c r="HRN89" s="351"/>
      <c r="HRO89" s="351"/>
      <c r="HRP89" s="351"/>
      <c r="HRQ89" s="351"/>
      <c r="HRR89" s="351"/>
      <c r="HRS89" s="351"/>
      <c r="HRT89" s="351"/>
      <c r="HRU89" s="351"/>
      <c r="HRV89" s="351"/>
      <c r="HRW89" s="351"/>
      <c r="HRX89" s="351"/>
      <c r="HRY89" s="351"/>
      <c r="HRZ89" s="351"/>
      <c r="HSA89" s="351"/>
      <c r="HSB89" s="351"/>
      <c r="HSC89" s="351"/>
      <c r="HSD89" s="351"/>
      <c r="HSE89" s="351"/>
      <c r="HSF89" s="351"/>
      <c r="HSG89" s="351"/>
      <c r="HSH89" s="351"/>
      <c r="HSI89" s="351"/>
      <c r="HSJ89" s="351"/>
      <c r="HSK89" s="351"/>
      <c r="HSL89" s="351"/>
      <c r="HSM89" s="351"/>
      <c r="HSN89" s="351"/>
      <c r="HSO89" s="351"/>
      <c r="HSP89" s="351"/>
      <c r="HSQ89" s="351"/>
      <c r="HSR89" s="351"/>
      <c r="HSS89" s="351"/>
      <c r="HST89" s="351"/>
      <c r="HSU89" s="351"/>
      <c r="HSV89" s="351"/>
      <c r="HSW89" s="351"/>
      <c r="HSX89" s="351"/>
      <c r="HSY89" s="351"/>
      <c r="HSZ89" s="351"/>
      <c r="HTA89" s="351"/>
      <c r="HTB89" s="351"/>
      <c r="HTC89" s="351"/>
      <c r="HTD89" s="351"/>
      <c r="HTE89" s="351"/>
      <c r="HTF89" s="351"/>
      <c r="HTG89" s="351"/>
      <c r="HTH89" s="351"/>
      <c r="HTI89" s="351"/>
      <c r="HTJ89" s="351"/>
      <c r="HTK89" s="351"/>
      <c r="HTL89" s="351"/>
      <c r="HTM89" s="351"/>
      <c r="HTN89" s="351"/>
      <c r="HTO89" s="351"/>
      <c r="HTP89" s="351"/>
      <c r="HTQ89" s="351"/>
      <c r="HTR89" s="351"/>
      <c r="HTS89" s="351"/>
      <c r="HTT89" s="351"/>
      <c r="HTU89" s="351"/>
      <c r="HTV89" s="351"/>
      <c r="HTW89" s="351"/>
      <c r="HTX89" s="351"/>
      <c r="HTY89" s="351"/>
      <c r="HTZ89" s="351"/>
      <c r="HUA89" s="351"/>
      <c r="HUB89" s="351"/>
      <c r="HUC89" s="351"/>
      <c r="HUD89" s="351"/>
      <c r="HUE89" s="351"/>
      <c r="HUF89" s="351"/>
      <c r="HUG89" s="351"/>
      <c r="HUH89" s="351"/>
      <c r="HUI89" s="351"/>
      <c r="HUJ89" s="351"/>
      <c r="HUK89" s="351"/>
      <c r="HUL89" s="351"/>
      <c r="HUM89" s="351"/>
      <c r="HUN89" s="351"/>
      <c r="HUO89" s="351"/>
      <c r="HUP89" s="351"/>
      <c r="HUQ89" s="351"/>
      <c r="HUR89" s="351"/>
      <c r="HUS89" s="351"/>
      <c r="HUT89" s="351"/>
      <c r="HUU89" s="351"/>
      <c r="HUV89" s="351"/>
      <c r="HUW89" s="351"/>
      <c r="HUX89" s="351"/>
      <c r="HUY89" s="351"/>
      <c r="HUZ89" s="351"/>
      <c r="HVA89" s="351"/>
      <c r="HVB89" s="351"/>
      <c r="HVC89" s="351"/>
      <c r="HVD89" s="351"/>
      <c r="HVE89" s="351"/>
      <c r="HVF89" s="351"/>
      <c r="HVG89" s="351"/>
      <c r="HVH89" s="351"/>
      <c r="HVI89" s="351"/>
      <c r="HVJ89" s="351"/>
      <c r="HVK89" s="351"/>
      <c r="HVL89" s="351"/>
      <c r="HVM89" s="351"/>
      <c r="HVN89" s="351"/>
      <c r="HVO89" s="351"/>
      <c r="HVP89" s="351"/>
      <c r="HVQ89" s="351"/>
      <c r="HVR89" s="351"/>
      <c r="HVS89" s="351"/>
      <c r="HVT89" s="351"/>
      <c r="HVU89" s="351"/>
      <c r="HVV89" s="351"/>
      <c r="HVW89" s="351"/>
      <c r="HVX89" s="351"/>
      <c r="HVY89" s="351"/>
      <c r="HVZ89" s="351"/>
      <c r="HWA89" s="351"/>
      <c r="HWB89" s="351"/>
      <c r="HWC89" s="351"/>
      <c r="HWD89" s="351"/>
      <c r="HWE89" s="351"/>
      <c r="HWF89" s="351"/>
      <c r="HWG89" s="351"/>
      <c r="HWH89" s="351"/>
      <c r="HWI89" s="351"/>
      <c r="HWJ89" s="351"/>
      <c r="HWK89" s="351"/>
      <c r="HWL89" s="351"/>
      <c r="HWM89" s="351"/>
      <c r="HWN89" s="351"/>
      <c r="HWO89" s="351"/>
      <c r="HWP89" s="351"/>
      <c r="HWQ89" s="351"/>
      <c r="HWR89" s="351"/>
      <c r="HWS89" s="351"/>
      <c r="HWT89" s="351"/>
      <c r="HWU89" s="351"/>
      <c r="HWV89" s="351"/>
      <c r="HWW89" s="351"/>
      <c r="HWX89" s="351"/>
      <c r="HWY89" s="351"/>
      <c r="HWZ89" s="351"/>
      <c r="HXA89" s="351"/>
      <c r="HXB89" s="351"/>
      <c r="HXC89" s="351"/>
      <c r="HXD89" s="351"/>
      <c r="HXE89" s="351"/>
      <c r="HXF89" s="351"/>
      <c r="HXG89" s="351"/>
      <c r="HXH89" s="351"/>
      <c r="HXI89" s="351"/>
      <c r="HXJ89" s="351"/>
      <c r="HXK89" s="351"/>
      <c r="HXL89" s="351"/>
      <c r="HXM89" s="351"/>
      <c r="HXN89" s="351"/>
      <c r="HXO89" s="351"/>
      <c r="HXP89" s="351"/>
      <c r="HXQ89" s="351"/>
      <c r="HXR89" s="351"/>
      <c r="HXS89" s="351"/>
      <c r="HXT89" s="351"/>
      <c r="HXU89" s="351"/>
      <c r="HXV89" s="351"/>
      <c r="HXW89" s="351"/>
      <c r="HXX89" s="351"/>
      <c r="HXY89" s="351"/>
      <c r="HXZ89" s="351"/>
      <c r="HYA89" s="351"/>
      <c r="HYB89" s="351"/>
      <c r="HYC89" s="351"/>
      <c r="HYD89" s="351"/>
      <c r="HYE89" s="351"/>
      <c r="HYF89" s="351"/>
      <c r="HYG89" s="351"/>
      <c r="HYH89" s="351"/>
      <c r="HYI89" s="351"/>
      <c r="HYJ89" s="351"/>
      <c r="HYK89" s="351"/>
      <c r="HYL89" s="351"/>
      <c r="HYM89" s="351"/>
      <c r="HYN89" s="351"/>
      <c r="HYO89" s="351"/>
      <c r="HYP89" s="351"/>
      <c r="HYQ89" s="351"/>
      <c r="HYR89" s="351"/>
      <c r="HYS89" s="351"/>
      <c r="HYT89" s="351"/>
      <c r="HYU89" s="351"/>
      <c r="HYV89" s="351"/>
      <c r="HYW89" s="351"/>
      <c r="HYX89" s="351"/>
      <c r="HYY89" s="351"/>
      <c r="HYZ89" s="351"/>
      <c r="HZA89" s="351"/>
      <c r="HZB89" s="351"/>
      <c r="HZC89" s="351"/>
      <c r="HZD89" s="351"/>
      <c r="HZE89" s="351"/>
      <c r="HZF89" s="351"/>
      <c r="HZG89" s="351"/>
      <c r="HZH89" s="351"/>
      <c r="HZI89" s="351"/>
      <c r="HZJ89" s="351"/>
      <c r="HZK89" s="351"/>
      <c r="HZL89" s="351"/>
      <c r="HZM89" s="351"/>
      <c r="HZN89" s="351"/>
      <c r="HZO89" s="351"/>
      <c r="HZP89" s="351"/>
      <c r="HZQ89" s="351"/>
      <c r="HZR89" s="351"/>
      <c r="HZS89" s="351"/>
      <c r="HZT89" s="351"/>
      <c r="HZU89" s="351"/>
      <c r="HZV89" s="351"/>
      <c r="HZW89" s="351"/>
      <c r="HZX89" s="351"/>
      <c r="HZY89" s="351"/>
      <c r="HZZ89" s="351"/>
      <c r="IAA89" s="351"/>
      <c r="IAB89" s="351"/>
      <c r="IAC89" s="351"/>
      <c r="IAD89" s="351"/>
      <c r="IAE89" s="351"/>
      <c r="IAF89" s="351"/>
      <c r="IAG89" s="351"/>
      <c r="IAH89" s="351"/>
      <c r="IAI89" s="351"/>
      <c r="IAJ89" s="351"/>
      <c r="IAK89" s="351"/>
      <c r="IAL89" s="351"/>
      <c r="IAM89" s="351"/>
      <c r="IAN89" s="351"/>
      <c r="IAO89" s="351"/>
      <c r="IAP89" s="351"/>
      <c r="IAQ89" s="351"/>
      <c r="IAR89" s="351"/>
      <c r="IAS89" s="351"/>
      <c r="IAT89" s="351"/>
      <c r="IAU89" s="351"/>
      <c r="IAV89" s="351"/>
      <c r="IAW89" s="351"/>
      <c r="IAX89" s="351"/>
      <c r="IAY89" s="351"/>
      <c r="IAZ89" s="351"/>
      <c r="IBA89" s="351"/>
      <c r="IBB89" s="351"/>
      <c r="IBC89" s="351"/>
      <c r="IBD89" s="351"/>
      <c r="IBE89" s="351"/>
      <c r="IBF89" s="351"/>
      <c r="IBG89" s="351"/>
      <c r="IBH89" s="351"/>
      <c r="IBI89" s="351"/>
      <c r="IBJ89" s="351"/>
      <c r="IBK89" s="351"/>
      <c r="IBL89" s="351"/>
      <c r="IBM89" s="351"/>
      <c r="IBN89" s="351"/>
      <c r="IBO89" s="351"/>
      <c r="IBP89" s="351"/>
      <c r="IBQ89" s="351"/>
      <c r="IBR89" s="351"/>
      <c r="IBS89" s="351"/>
      <c r="IBT89" s="351"/>
      <c r="IBU89" s="351"/>
      <c r="IBV89" s="351"/>
      <c r="IBW89" s="351"/>
      <c r="IBX89" s="351"/>
      <c r="IBY89" s="351"/>
      <c r="IBZ89" s="351"/>
      <c r="ICA89" s="351"/>
      <c r="ICB89" s="351"/>
      <c r="ICC89" s="351"/>
      <c r="ICD89" s="351"/>
      <c r="ICE89" s="351"/>
      <c r="ICF89" s="351"/>
      <c r="ICG89" s="351"/>
      <c r="ICH89" s="351"/>
      <c r="ICI89" s="351"/>
      <c r="ICJ89" s="351"/>
      <c r="ICK89" s="351"/>
      <c r="ICL89" s="351"/>
      <c r="ICM89" s="351"/>
      <c r="ICN89" s="351"/>
      <c r="ICO89" s="351"/>
      <c r="ICP89" s="351"/>
      <c r="ICQ89" s="351"/>
      <c r="ICR89" s="351"/>
      <c r="ICS89" s="351"/>
      <c r="ICT89" s="351"/>
      <c r="ICU89" s="351"/>
      <c r="ICV89" s="351"/>
      <c r="ICW89" s="351"/>
      <c r="ICX89" s="351"/>
      <c r="ICY89" s="351"/>
      <c r="ICZ89" s="351"/>
      <c r="IDA89" s="351"/>
      <c r="IDB89" s="351"/>
      <c r="IDC89" s="351"/>
      <c r="IDD89" s="351"/>
      <c r="IDE89" s="351"/>
      <c r="IDF89" s="351"/>
      <c r="IDG89" s="351"/>
      <c r="IDH89" s="351"/>
      <c r="IDI89" s="351"/>
      <c r="IDJ89" s="351"/>
      <c r="IDK89" s="351"/>
      <c r="IDL89" s="351"/>
      <c r="IDM89" s="351"/>
      <c r="IDN89" s="351"/>
      <c r="IDO89" s="351"/>
      <c r="IDP89" s="351"/>
      <c r="IDQ89" s="351"/>
      <c r="IDR89" s="351"/>
      <c r="IDS89" s="351"/>
      <c r="IDT89" s="351"/>
      <c r="IDU89" s="351"/>
      <c r="IDV89" s="351"/>
      <c r="IDW89" s="351"/>
      <c r="IDX89" s="351"/>
      <c r="IDY89" s="351"/>
      <c r="IDZ89" s="351"/>
      <c r="IEA89" s="351"/>
      <c r="IEB89" s="351"/>
      <c r="IEC89" s="351"/>
      <c r="IED89" s="351"/>
      <c r="IEE89" s="351"/>
      <c r="IEF89" s="351"/>
      <c r="IEG89" s="351"/>
      <c r="IEH89" s="351"/>
      <c r="IEI89" s="351"/>
      <c r="IEJ89" s="351"/>
      <c r="IEK89" s="351"/>
      <c r="IEL89" s="351"/>
      <c r="IEM89" s="351"/>
      <c r="IEN89" s="351"/>
      <c r="IEO89" s="351"/>
      <c r="IEP89" s="351"/>
      <c r="IEQ89" s="351"/>
      <c r="IER89" s="351"/>
      <c r="IES89" s="351"/>
      <c r="IET89" s="351"/>
      <c r="IEU89" s="351"/>
      <c r="IEV89" s="351"/>
      <c r="IEW89" s="351"/>
      <c r="IEX89" s="351"/>
      <c r="IEY89" s="351"/>
      <c r="IEZ89" s="351"/>
      <c r="IFA89" s="351"/>
      <c r="IFB89" s="351"/>
      <c r="IFC89" s="351"/>
      <c r="IFD89" s="351"/>
      <c r="IFE89" s="351"/>
      <c r="IFF89" s="351"/>
      <c r="IFG89" s="351"/>
      <c r="IFH89" s="351"/>
      <c r="IFI89" s="351"/>
      <c r="IFJ89" s="351"/>
      <c r="IFK89" s="351"/>
      <c r="IFL89" s="351"/>
      <c r="IFM89" s="351"/>
      <c r="IFN89" s="351"/>
      <c r="IFO89" s="351"/>
      <c r="IFP89" s="351"/>
      <c r="IFQ89" s="351"/>
      <c r="IFR89" s="351"/>
      <c r="IFS89" s="351"/>
      <c r="IFT89" s="351"/>
      <c r="IFU89" s="351"/>
      <c r="IFV89" s="351"/>
      <c r="IFW89" s="351"/>
      <c r="IFX89" s="351"/>
      <c r="IFY89" s="351"/>
      <c r="IFZ89" s="351"/>
      <c r="IGA89" s="351"/>
      <c r="IGB89" s="351"/>
      <c r="IGC89" s="351"/>
      <c r="IGD89" s="351"/>
      <c r="IGE89" s="351"/>
      <c r="IGF89" s="351"/>
      <c r="IGG89" s="351"/>
      <c r="IGH89" s="351"/>
      <c r="IGI89" s="351"/>
      <c r="IGJ89" s="351"/>
      <c r="IGK89" s="351"/>
      <c r="IGL89" s="351"/>
      <c r="IGM89" s="351"/>
      <c r="IGN89" s="351"/>
      <c r="IGO89" s="351"/>
      <c r="IGP89" s="351"/>
      <c r="IGQ89" s="351"/>
      <c r="IGR89" s="351"/>
      <c r="IGS89" s="351"/>
      <c r="IGT89" s="351"/>
      <c r="IGU89" s="351"/>
      <c r="IGV89" s="351"/>
      <c r="IGW89" s="351"/>
      <c r="IGX89" s="351"/>
      <c r="IGY89" s="351"/>
      <c r="IGZ89" s="351"/>
      <c r="IHA89" s="351"/>
      <c r="IHB89" s="351"/>
      <c r="IHC89" s="351"/>
      <c r="IHD89" s="351"/>
      <c r="IHE89" s="351"/>
      <c r="IHF89" s="351"/>
      <c r="IHG89" s="351"/>
      <c r="IHH89" s="351"/>
      <c r="IHI89" s="351"/>
      <c r="IHJ89" s="351"/>
      <c r="IHK89" s="351"/>
      <c r="IHL89" s="351"/>
      <c r="IHM89" s="351"/>
      <c r="IHN89" s="351"/>
      <c r="IHO89" s="351"/>
      <c r="IHP89" s="351"/>
      <c r="IHQ89" s="351"/>
      <c r="IHR89" s="351"/>
      <c r="IHS89" s="351"/>
      <c r="IHT89" s="351"/>
      <c r="IHU89" s="351"/>
      <c r="IHV89" s="351"/>
      <c r="IHW89" s="351"/>
      <c r="IHX89" s="351"/>
      <c r="IHY89" s="351"/>
      <c r="IHZ89" s="351"/>
      <c r="IIA89" s="351"/>
      <c r="IIB89" s="351"/>
      <c r="IIC89" s="351"/>
      <c r="IID89" s="351"/>
      <c r="IIE89" s="351"/>
      <c r="IIF89" s="351"/>
      <c r="IIG89" s="351"/>
      <c r="IIH89" s="351"/>
      <c r="III89" s="351"/>
      <c r="IIJ89" s="351"/>
      <c r="IIK89" s="351"/>
      <c r="IIL89" s="351"/>
      <c r="IIM89" s="351"/>
      <c r="IIN89" s="351"/>
      <c r="IIO89" s="351"/>
      <c r="IIP89" s="351"/>
      <c r="IIQ89" s="351"/>
      <c r="IIR89" s="351"/>
      <c r="IIS89" s="351"/>
      <c r="IIT89" s="351"/>
      <c r="IIU89" s="351"/>
      <c r="IIV89" s="351"/>
      <c r="IIW89" s="351"/>
      <c r="IIX89" s="351"/>
      <c r="IIY89" s="351"/>
      <c r="IIZ89" s="351"/>
      <c r="IJA89" s="351"/>
      <c r="IJB89" s="351"/>
      <c r="IJC89" s="351"/>
      <c r="IJD89" s="351"/>
      <c r="IJE89" s="351"/>
      <c r="IJF89" s="351"/>
      <c r="IJG89" s="351"/>
      <c r="IJH89" s="351"/>
      <c r="IJI89" s="351"/>
      <c r="IJJ89" s="351"/>
      <c r="IJK89" s="351"/>
      <c r="IJL89" s="351"/>
      <c r="IJM89" s="351"/>
      <c r="IJN89" s="351"/>
      <c r="IJO89" s="351"/>
      <c r="IJP89" s="351"/>
      <c r="IJQ89" s="351"/>
      <c r="IJR89" s="351"/>
      <c r="IJS89" s="351"/>
      <c r="IJT89" s="351"/>
      <c r="IJU89" s="351"/>
      <c r="IJV89" s="351"/>
      <c r="IJW89" s="351"/>
      <c r="IJX89" s="351"/>
      <c r="IJY89" s="351"/>
      <c r="IJZ89" s="351"/>
      <c r="IKA89" s="351"/>
      <c r="IKB89" s="351"/>
      <c r="IKC89" s="351"/>
      <c r="IKD89" s="351"/>
      <c r="IKE89" s="351"/>
      <c r="IKF89" s="351"/>
      <c r="IKG89" s="351"/>
      <c r="IKH89" s="351"/>
      <c r="IKI89" s="351"/>
      <c r="IKJ89" s="351"/>
      <c r="IKK89" s="351"/>
      <c r="IKL89" s="351"/>
      <c r="IKM89" s="351"/>
      <c r="IKN89" s="351"/>
      <c r="IKO89" s="351"/>
      <c r="IKP89" s="351"/>
      <c r="IKQ89" s="351"/>
      <c r="IKR89" s="351"/>
      <c r="IKS89" s="351"/>
      <c r="IKT89" s="351"/>
      <c r="IKU89" s="351"/>
      <c r="IKV89" s="351"/>
      <c r="IKW89" s="351"/>
      <c r="IKX89" s="351"/>
      <c r="IKY89" s="351"/>
      <c r="IKZ89" s="351"/>
      <c r="ILA89" s="351"/>
      <c r="ILB89" s="351"/>
      <c r="ILC89" s="351"/>
      <c r="ILD89" s="351"/>
      <c r="ILE89" s="351"/>
      <c r="ILF89" s="351"/>
      <c r="ILG89" s="351"/>
      <c r="ILH89" s="351"/>
      <c r="ILI89" s="351"/>
      <c r="ILJ89" s="351"/>
      <c r="ILK89" s="351"/>
      <c r="ILL89" s="351"/>
      <c r="ILM89" s="351"/>
      <c r="ILN89" s="351"/>
      <c r="ILO89" s="351"/>
      <c r="ILP89" s="351"/>
      <c r="ILQ89" s="351"/>
      <c r="ILR89" s="351"/>
      <c r="ILS89" s="351"/>
      <c r="ILT89" s="351"/>
      <c r="ILU89" s="351"/>
      <c r="ILV89" s="351"/>
      <c r="ILW89" s="351"/>
      <c r="ILX89" s="351"/>
      <c r="ILY89" s="351"/>
      <c r="ILZ89" s="351"/>
      <c r="IMA89" s="351"/>
      <c r="IMB89" s="351"/>
      <c r="IMC89" s="351"/>
      <c r="IMD89" s="351"/>
      <c r="IME89" s="351"/>
      <c r="IMF89" s="351"/>
      <c r="IMG89" s="351"/>
      <c r="IMH89" s="351"/>
      <c r="IMI89" s="351"/>
      <c r="IMJ89" s="351"/>
      <c r="IMK89" s="351"/>
      <c r="IML89" s="351"/>
      <c r="IMM89" s="351"/>
      <c r="IMN89" s="351"/>
      <c r="IMO89" s="351"/>
      <c r="IMP89" s="351"/>
      <c r="IMQ89" s="351"/>
      <c r="IMR89" s="351"/>
      <c r="IMS89" s="351"/>
      <c r="IMT89" s="351"/>
      <c r="IMU89" s="351"/>
      <c r="IMV89" s="351"/>
      <c r="IMW89" s="351"/>
      <c r="IMX89" s="351"/>
      <c r="IMY89" s="351"/>
      <c r="IMZ89" s="351"/>
      <c r="INA89" s="351"/>
      <c r="INB89" s="351"/>
      <c r="INC89" s="351"/>
      <c r="IND89" s="351"/>
      <c r="INE89" s="351"/>
      <c r="INF89" s="351"/>
      <c r="ING89" s="351"/>
      <c r="INH89" s="351"/>
      <c r="INI89" s="351"/>
      <c r="INJ89" s="351"/>
      <c r="INK89" s="351"/>
      <c r="INL89" s="351"/>
      <c r="INM89" s="351"/>
      <c r="INN89" s="351"/>
      <c r="INO89" s="351"/>
      <c r="INP89" s="351"/>
      <c r="INQ89" s="351"/>
      <c r="INR89" s="351"/>
      <c r="INS89" s="351"/>
      <c r="INT89" s="351"/>
      <c r="INU89" s="351"/>
      <c r="INV89" s="351"/>
      <c r="INW89" s="351"/>
      <c r="INX89" s="351"/>
      <c r="INY89" s="351"/>
      <c r="INZ89" s="351"/>
      <c r="IOA89" s="351"/>
      <c r="IOB89" s="351"/>
      <c r="IOC89" s="351"/>
      <c r="IOD89" s="351"/>
      <c r="IOE89" s="351"/>
      <c r="IOF89" s="351"/>
      <c r="IOG89" s="351"/>
      <c r="IOH89" s="351"/>
      <c r="IOI89" s="351"/>
      <c r="IOJ89" s="351"/>
      <c r="IOK89" s="351"/>
      <c r="IOL89" s="351"/>
      <c r="IOM89" s="351"/>
      <c r="ION89" s="351"/>
      <c r="IOO89" s="351"/>
      <c r="IOP89" s="351"/>
      <c r="IOQ89" s="351"/>
      <c r="IOR89" s="351"/>
      <c r="IOS89" s="351"/>
      <c r="IOT89" s="351"/>
      <c r="IOU89" s="351"/>
      <c r="IOV89" s="351"/>
      <c r="IOW89" s="351"/>
      <c r="IOX89" s="351"/>
      <c r="IOY89" s="351"/>
      <c r="IOZ89" s="351"/>
      <c r="IPA89" s="351"/>
      <c r="IPB89" s="351"/>
      <c r="IPC89" s="351"/>
      <c r="IPD89" s="351"/>
      <c r="IPE89" s="351"/>
      <c r="IPF89" s="351"/>
      <c r="IPG89" s="351"/>
      <c r="IPH89" s="351"/>
      <c r="IPI89" s="351"/>
      <c r="IPJ89" s="351"/>
      <c r="IPK89" s="351"/>
      <c r="IPL89" s="351"/>
      <c r="IPM89" s="351"/>
      <c r="IPN89" s="351"/>
      <c r="IPO89" s="351"/>
      <c r="IPP89" s="351"/>
      <c r="IPQ89" s="351"/>
      <c r="IPR89" s="351"/>
      <c r="IPS89" s="351"/>
      <c r="IPT89" s="351"/>
      <c r="IPU89" s="351"/>
      <c r="IPV89" s="351"/>
      <c r="IPW89" s="351"/>
      <c r="IPX89" s="351"/>
      <c r="IPY89" s="351"/>
      <c r="IPZ89" s="351"/>
      <c r="IQA89" s="351"/>
      <c r="IQB89" s="351"/>
      <c r="IQC89" s="351"/>
      <c r="IQD89" s="351"/>
      <c r="IQE89" s="351"/>
      <c r="IQF89" s="351"/>
      <c r="IQG89" s="351"/>
      <c r="IQH89" s="351"/>
      <c r="IQI89" s="351"/>
      <c r="IQJ89" s="351"/>
      <c r="IQK89" s="351"/>
      <c r="IQL89" s="351"/>
      <c r="IQM89" s="351"/>
      <c r="IQN89" s="351"/>
      <c r="IQO89" s="351"/>
      <c r="IQP89" s="351"/>
      <c r="IQQ89" s="351"/>
      <c r="IQR89" s="351"/>
      <c r="IQS89" s="351"/>
      <c r="IQT89" s="351"/>
      <c r="IQU89" s="351"/>
      <c r="IQV89" s="351"/>
      <c r="IQW89" s="351"/>
      <c r="IQX89" s="351"/>
      <c r="IQY89" s="351"/>
      <c r="IQZ89" s="351"/>
      <c r="IRA89" s="351"/>
      <c r="IRB89" s="351"/>
      <c r="IRC89" s="351"/>
      <c r="IRD89" s="351"/>
      <c r="IRE89" s="351"/>
      <c r="IRF89" s="351"/>
      <c r="IRG89" s="351"/>
      <c r="IRH89" s="351"/>
      <c r="IRI89" s="351"/>
      <c r="IRJ89" s="351"/>
      <c r="IRK89" s="351"/>
      <c r="IRL89" s="351"/>
      <c r="IRM89" s="351"/>
      <c r="IRN89" s="351"/>
      <c r="IRO89" s="351"/>
      <c r="IRP89" s="351"/>
      <c r="IRQ89" s="351"/>
      <c r="IRR89" s="351"/>
      <c r="IRS89" s="351"/>
      <c r="IRT89" s="351"/>
      <c r="IRU89" s="351"/>
      <c r="IRV89" s="351"/>
      <c r="IRW89" s="351"/>
      <c r="IRX89" s="351"/>
      <c r="IRY89" s="351"/>
      <c r="IRZ89" s="351"/>
      <c r="ISA89" s="351"/>
      <c r="ISB89" s="351"/>
      <c r="ISC89" s="351"/>
      <c r="ISD89" s="351"/>
      <c r="ISE89" s="351"/>
      <c r="ISF89" s="351"/>
      <c r="ISG89" s="351"/>
      <c r="ISH89" s="351"/>
      <c r="ISI89" s="351"/>
      <c r="ISJ89" s="351"/>
      <c r="ISK89" s="351"/>
      <c r="ISL89" s="351"/>
      <c r="ISM89" s="351"/>
      <c r="ISN89" s="351"/>
      <c r="ISO89" s="351"/>
      <c r="ISP89" s="351"/>
      <c r="ISQ89" s="351"/>
      <c r="ISR89" s="351"/>
      <c r="ISS89" s="351"/>
      <c r="IST89" s="351"/>
      <c r="ISU89" s="351"/>
      <c r="ISV89" s="351"/>
      <c r="ISW89" s="351"/>
      <c r="ISX89" s="351"/>
      <c r="ISY89" s="351"/>
      <c r="ISZ89" s="351"/>
      <c r="ITA89" s="351"/>
      <c r="ITB89" s="351"/>
      <c r="ITC89" s="351"/>
      <c r="ITD89" s="351"/>
      <c r="ITE89" s="351"/>
      <c r="ITF89" s="351"/>
      <c r="ITG89" s="351"/>
      <c r="ITH89" s="351"/>
      <c r="ITI89" s="351"/>
      <c r="ITJ89" s="351"/>
      <c r="ITK89" s="351"/>
      <c r="ITL89" s="351"/>
      <c r="ITM89" s="351"/>
      <c r="ITN89" s="351"/>
      <c r="ITO89" s="351"/>
      <c r="ITP89" s="351"/>
      <c r="ITQ89" s="351"/>
      <c r="ITR89" s="351"/>
      <c r="ITS89" s="351"/>
      <c r="ITT89" s="351"/>
      <c r="ITU89" s="351"/>
      <c r="ITV89" s="351"/>
      <c r="ITW89" s="351"/>
      <c r="ITX89" s="351"/>
      <c r="ITY89" s="351"/>
      <c r="ITZ89" s="351"/>
      <c r="IUA89" s="351"/>
      <c r="IUB89" s="351"/>
      <c r="IUC89" s="351"/>
      <c r="IUD89" s="351"/>
      <c r="IUE89" s="351"/>
      <c r="IUF89" s="351"/>
      <c r="IUG89" s="351"/>
      <c r="IUH89" s="351"/>
      <c r="IUI89" s="351"/>
      <c r="IUJ89" s="351"/>
      <c r="IUK89" s="351"/>
      <c r="IUL89" s="351"/>
      <c r="IUM89" s="351"/>
      <c r="IUN89" s="351"/>
      <c r="IUO89" s="351"/>
      <c r="IUP89" s="351"/>
      <c r="IUQ89" s="351"/>
      <c r="IUR89" s="351"/>
      <c r="IUS89" s="351"/>
      <c r="IUT89" s="351"/>
      <c r="IUU89" s="351"/>
      <c r="IUV89" s="351"/>
      <c r="IUW89" s="351"/>
      <c r="IUX89" s="351"/>
      <c r="IUY89" s="351"/>
      <c r="IUZ89" s="351"/>
      <c r="IVA89" s="351"/>
      <c r="IVB89" s="351"/>
      <c r="IVC89" s="351"/>
      <c r="IVD89" s="351"/>
      <c r="IVE89" s="351"/>
      <c r="IVF89" s="351"/>
      <c r="IVG89" s="351"/>
      <c r="IVH89" s="351"/>
      <c r="IVI89" s="351"/>
      <c r="IVJ89" s="351"/>
      <c r="IVK89" s="351"/>
      <c r="IVL89" s="351"/>
      <c r="IVM89" s="351"/>
      <c r="IVN89" s="351"/>
      <c r="IVO89" s="351"/>
      <c r="IVP89" s="351"/>
      <c r="IVQ89" s="351"/>
      <c r="IVR89" s="351"/>
      <c r="IVS89" s="351"/>
      <c r="IVT89" s="351"/>
      <c r="IVU89" s="351"/>
      <c r="IVV89" s="351"/>
      <c r="IVW89" s="351"/>
      <c r="IVX89" s="351"/>
      <c r="IVY89" s="351"/>
      <c r="IVZ89" s="351"/>
      <c r="IWA89" s="351"/>
      <c r="IWB89" s="351"/>
      <c r="IWC89" s="351"/>
      <c r="IWD89" s="351"/>
      <c r="IWE89" s="351"/>
      <c r="IWF89" s="351"/>
      <c r="IWG89" s="351"/>
      <c r="IWH89" s="351"/>
      <c r="IWI89" s="351"/>
      <c r="IWJ89" s="351"/>
      <c r="IWK89" s="351"/>
      <c r="IWL89" s="351"/>
      <c r="IWM89" s="351"/>
      <c r="IWN89" s="351"/>
      <c r="IWO89" s="351"/>
      <c r="IWP89" s="351"/>
      <c r="IWQ89" s="351"/>
      <c r="IWR89" s="351"/>
      <c r="IWS89" s="351"/>
      <c r="IWT89" s="351"/>
      <c r="IWU89" s="351"/>
      <c r="IWV89" s="351"/>
      <c r="IWW89" s="351"/>
      <c r="IWX89" s="351"/>
      <c r="IWY89" s="351"/>
      <c r="IWZ89" s="351"/>
      <c r="IXA89" s="351"/>
      <c r="IXB89" s="351"/>
      <c r="IXC89" s="351"/>
      <c r="IXD89" s="351"/>
      <c r="IXE89" s="351"/>
      <c r="IXF89" s="351"/>
      <c r="IXG89" s="351"/>
      <c r="IXH89" s="351"/>
      <c r="IXI89" s="351"/>
      <c r="IXJ89" s="351"/>
      <c r="IXK89" s="351"/>
      <c r="IXL89" s="351"/>
      <c r="IXM89" s="351"/>
      <c r="IXN89" s="351"/>
      <c r="IXO89" s="351"/>
      <c r="IXP89" s="351"/>
      <c r="IXQ89" s="351"/>
      <c r="IXR89" s="351"/>
      <c r="IXS89" s="351"/>
      <c r="IXT89" s="351"/>
      <c r="IXU89" s="351"/>
      <c r="IXV89" s="351"/>
      <c r="IXW89" s="351"/>
      <c r="IXX89" s="351"/>
      <c r="IXY89" s="351"/>
      <c r="IXZ89" s="351"/>
      <c r="IYA89" s="351"/>
      <c r="IYB89" s="351"/>
      <c r="IYC89" s="351"/>
      <c r="IYD89" s="351"/>
      <c r="IYE89" s="351"/>
      <c r="IYF89" s="351"/>
      <c r="IYG89" s="351"/>
      <c r="IYH89" s="351"/>
      <c r="IYI89" s="351"/>
      <c r="IYJ89" s="351"/>
      <c r="IYK89" s="351"/>
      <c r="IYL89" s="351"/>
      <c r="IYM89" s="351"/>
      <c r="IYN89" s="351"/>
      <c r="IYO89" s="351"/>
      <c r="IYP89" s="351"/>
      <c r="IYQ89" s="351"/>
      <c r="IYR89" s="351"/>
      <c r="IYS89" s="351"/>
      <c r="IYT89" s="351"/>
      <c r="IYU89" s="351"/>
      <c r="IYV89" s="351"/>
      <c r="IYW89" s="351"/>
      <c r="IYX89" s="351"/>
      <c r="IYY89" s="351"/>
      <c r="IYZ89" s="351"/>
      <c r="IZA89" s="351"/>
      <c r="IZB89" s="351"/>
      <c r="IZC89" s="351"/>
      <c r="IZD89" s="351"/>
      <c r="IZE89" s="351"/>
      <c r="IZF89" s="351"/>
      <c r="IZG89" s="351"/>
      <c r="IZH89" s="351"/>
      <c r="IZI89" s="351"/>
      <c r="IZJ89" s="351"/>
      <c r="IZK89" s="351"/>
      <c r="IZL89" s="351"/>
      <c r="IZM89" s="351"/>
      <c r="IZN89" s="351"/>
      <c r="IZO89" s="351"/>
      <c r="IZP89" s="351"/>
      <c r="IZQ89" s="351"/>
      <c r="IZR89" s="351"/>
      <c r="IZS89" s="351"/>
      <c r="IZT89" s="351"/>
      <c r="IZU89" s="351"/>
      <c r="IZV89" s="351"/>
      <c r="IZW89" s="351"/>
      <c r="IZX89" s="351"/>
      <c r="IZY89" s="351"/>
      <c r="IZZ89" s="351"/>
      <c r="JAA89" s="351"/>
      <c r="JAB89" s="351"/>
      <c r="JAC89" s="351"/>
      <c r="JAD89" s="351"/>
      <c r="JAE89" s="351"/>
      <c r="JAF89" s="351"/>
      <c r="JAG89" s="351"/>
      <c r="JAH89" s="351"/>
      <c r="JAI89" s="351"/>
      <c r="JAJ89" s="351"/>
      <c r="JAK89" s="351"/>
      <c r="JAL89" s="351"/>
      <c r="JAM89" s="351"/>
      <c r="JAN89" s="351"/>
      <c r="JAO89" s="351"/>
      <c r="JAP89" s="351"/>
      <c r="JAQ89" s="351"/>
      <c r="JAR89" s="351"/>
      <c r="JAS89" s="351"/>
      <c r="JAT89" s="351"/>
      <c r="JAU89" s="351"/>
      <c r="JAV89" s="351"/>
      <c r="JAW89" s="351"/>
      <c r="JAX89" s="351"/>
      <c r="JAY89" s="351"/>
      <c r="JAZ89" s="351"/>
      <c r="JBA89" s="351"/>
      <c r="JBB89" s="351"/>
      <c r="JBC89" s="351"/>
      <c r="JBD89" s="351"/>
      <c r="JBE89" s="351"/>
      <c r="JBF89" s="351"/>
      <c r="JBG89" s="351"/>
      <c r="JBH89" s="351"/>
      <c r="JBI89" s="351"/>
      <c r="JBJ89" s="351"/>
      <c r="JBK89" s="351"/>
      <c r="JBL89" s="351"/>
      <c r="JBM89" s="351"/>
      <c r="JBN89" s="351"/>
      <c r="JBO89" s="351"/>
      <c r="JBP89" s="351"/>
      <c r="JBQ89" s="351"/>
      <c r="JBR89" s="351"/>
      <c r="JBS89" s="351"/>
      <c r="JBT89" s="351"/>
      <c r="JBU89" s="351"/>
      <c r="JBV89" s="351"/>
      <c r="JBW89" s="351"/>
      <c r="JBX89" s="351"/>
      <c r="JBY89" s="351"/>
      <c r="JBZ89" s="351"/>
      <c r="JCA89" s="351"/>
      <c r="JCB89" s="351"/>
      <c r="JCC89" s="351"/>
      <c r="JCD89" s="351"/>
      <c r="JCE89" s="351"/>
      <c r="JCF89" s="351"/>
      <c r="JCG89" s="351"/>
      <c r="JCH89" s="351"/>
      <c r="JCI89" s="351"/>
      <c r="JCJ89" s="351"/>
      <c r="JCK89" s="351"/>
      <c r="JCL89" s="351"/>
      <c r="JCM89" s="351"/>
      <c r="JCN89" s="351"/>
      <c r="JCO89" s="351"/>
      <c r="JCP89" s="351"/>
      <c r="JCQ89" s="351"/>
      <c r="JCR89" s="351"/>
      <c r="JCS89" s="351"/>
      <c r="JCT89" s="351"/>
      <c r="JCU89" s="351"/>
      <c r="JCV89" s="351"/>
      <c r="JCW89" s="351"/>
      <c r="JCX89" s="351"/>
      <c r="JCY89" s="351"/>
      <c r="JCZ89" s="351"/>
      <c r="JDA89" s="351"/>
      <c r="JDB89" s="351"/>
      <c r="JDC89" s="351"/>
      <c r="JDD89" s="351"/>
      <c r="JDE89" s="351"/>
      <c r="JDF89" s="351"/>
      <c r="JDG89" s="351"/>
      <c r="JDH89" s="351"/>
      <c r="JDI89" s="351"/>
      <c r="JDJ89" s="351"/>
      <c r="JDK89" s="351"/>
      <c r="JDL89" s="351"/>
      <c r="JDM89" s="351"/>
      <c r="JDN89" s="351"/>
      <c r="JDO89" s="351"/>
      <c r="JDP89" s="351"/>
      <c r="JDQ89" s="351"/>
      <c r="JDR89" s="351"/>
      <c r="JDS89" s="351"/>
      <c r="JDT89" s="351"/>
      <c r="JDU89" s="351"/>
      <c r="JDV89" s="351"/>
      <c r="JDW89" s="351"/>
      <c r="JDX89" s="351"/>
      <c r="JDY89" s="351"/>
      <c r="JDZ89" s="351"/>
      <c r="JEA89" s="351"/>
      <c r="JEB89" s="351"/>
      <c r="JEC89" s="351"/>
      <c r="JED89" s="351"/>
      <c r="JEE89" s="351"/>
      <c r="JEF89" s="351"/>
      <c r="JEG89" s="351"/>
      <c r="JEH89" s="351"/>
      <c r="JEI89" s="351"/>
      <c r="JEJ89" s="351"/>
      <c r="JEK89" s="351"/>
      <c r="JEL89" s="351"/>
      <c r="JEM89" s="351"/>
      <c r="JEN89" s="351"/>
      <c r="JEO89" s="351"/>
      <c r="JEP89" s="351"/>
      <c r="JEQ89" s="351"/>
      <c r="JER89" s="351"/>
      <c r="JES89" s="351"/>
      <c r="JET89" s="351"/>
      <c r="JEU89" s="351"/>
      <c r="JEV89" s="351"/>
      <c r="JEW89" s="351"/>
      <c r="JEX89" s="351"/>
      <c r="JEY89" s="351"/>
      <c r="JEZ89" s="351"/>
      <c r="JFA89" s="351"/>
      <c r="JFB89" s="351"/>
      <c r="JFC89" s="351"/>
      <c r="JFD89" s="351"/>
      <c r="JFE89" s="351"/>
      <c r="JFF89" s="351"/>
      <c r="JFG89" s="351"/>
      <c r="JFH89" s="351"/>
      <c r="JFI89" s="351"/>
      <c r="JFJ89" s="351"/>
      <c r="JFK89" s="351"/>
      <c r="JFL89" s="351"/>
      <c r="JFM89" s="351"/>
      <c r="JFN89" s="351"/>
      <c r="JFO89" s="351"/>
      <c r="JFP89" s="351"/>
      <c r="JFQ89" s="351"/>
      <c r="JFR89" s="351"/>
      <c r="JFS89" s="351"/>
      <c r="JFT89" s="351"/>
      <c r="JFU89" s="351"/>
      <c r="JFV89" s="351"/>
      <c r="JFW89" s="351"/>
      <c r="JFX89" s="351"/>
      <c r="JFY89" s="351"/>
      <c r="JFZ89" s="351"/>
      <c r="JGA89" s="351"/>
      <c r="JGB89" s="351"/>
      <c r="JGC89" s="351"/>
      <c r="JGD89" s="351"/>
      <c r="JGE89" s="351"/>
      <c r="JGF89" s="351"/>
      <c r="JGG89" s="351"/>
      <c r="JGH89" s="351"/>
      <c r="JGI89" s="351"/>
      <c r="JGJ89" s="351"/>
      <c r="JGK89" s="351"/>
      <c r="JGL89" s="351"/>
      <c r="JGM89" s="351"/>
      <c r="JGN89" s="351"/>
      <c r="JGO89" s="351"/>
      <c r="JGP89" s="351"/>
      <c r="JGQ89" s="351"/>
      <c r="JGR89" s="351"/>
      <c r="JGS89" s="351"/>
      <c r="JGT89" s="351"/>
      <c r="JGU89" s="351"/>
      <c r="JGV89" s="351"/>
      <c r="JGW89" s="351"/>
      <c r="JGX89" s="351"/>
      <c r="JGY89" s="351"/>
      <c r="JGZ89" s="351"/>
      <c r="JHA89" s="351"/>
      <c r="JHB89" s="351"/>
      <c r="JHC89" s="351"/>
      <c r="JHD89" s="351"/>
      <c r="JHE89" s="351"/>
      <c r="JHF89" s="351"/>
      <c r="JHG89" s="351"/>
      <c r="JHH89" s="351"/>
      <c r="JHI89" s="351"/>
      <c r="JHJ89" s="351"/>
      <c r="JHK89" s="351"/>
      <c r="JHL89" s="351"/>
      <c r="JHM89" s="351"/>
      <c r="JHN89" s="351"/>
      <c r="JHO89" s="351"/>
      <c r="JHP89" s="351"/>
      <c r="JHQ89" s="351"/>
      <c r="JHR89" s="351"/>
      <c r="JHS89" s="351"/>
      <c r="JHT89" s="351"/>
      <c r="JHU89" s="351"/>
      <c r="JHV89" s="351"/>
      <c r="JHW89" s="351"/>
      <c r="JHX89" s="351"/>
      <c r="JHY89" s="351"/>
      <c r="JHZ89" s="351"/>
      <c r="JIA89" s="351"/>
      <c r="JIB89" s="351"/>
      <c r="JIC89" s="351"/>
      <c r="JID89" s="351"/>
      <c r="JIE89" s="351"/>
      <c r="JIF89" s="351"/>
      <c r="JIG89" s="351"/>
      <c r="JIH89" s="351"/>
      <c r="JII89" s="351"/>
      <c r="JIJ89" s="351"/>
      <c r="JIK89" s="351"/>
      <c r="JIL89" s="351"/>
      <c r="JIM89" s="351"/>
      <c r="JIN89" s="351"/>
      <c r="JIO89" s="351"/>
      <c r="JIP89" s="351"/>
      <c r="JIQ89" s="351"/>
      <c r="JIR89" s="351"/>
      <c r="JIS89" s="351"/>
      <c r="JIT89" s="351"/>
      <c r="JIU89" s="351"/>
      <c r="JIV89" s="351"/>
      <c r="JIW89" s="351"/>
      <c r="JIX89" s="351"/>
      <c r="JIY89" s="351"/>
      <c r="JIZ89" s="351"/>
      <c r="JJA89" s="351"/>
      <c r="JJB89" s="351"/>
      <c r="JJC89" s="351"/>
      <c r="JJD89" s="351"/>
      <c r="JJE89" s="351"/>
      <c r="JJF89" s="351"/>
      <c r="JJG89" s="351"/>
      <c r="JJH89" s="351"/>
      <c r="JJI89" s="351"/>
      <c r="JJJ89" s="351"/>
      <c r="JJK89" s="351"/>
      <c r="JJL89" s="351"/>
      <c r="JJM89" s="351"/>
      <c r="JJN89" s="351"/>
      <c r="JJO89" s="351"/>
      <c r="JJP89" s="351"/>
      <c r="JJQ89" s="351"/>
      <c r="JJR89" s="351"/>
      <c r="JJS89" s="351"/>
      <c r="JJT89" s="351"/>
      <c r="JJU89" s="351"/>
      <c r="JJV89" s="351"/>
      <c r="JJW89" s="351"/>
      <c r="JJX89" s="351"/>
      <c r="JJY89" s="351"/>
      <c r="JJZ89" s="351"/>
      <c r="JKA89" s="351"/>
      <c r="JKB89" s="351"/>
      <c r="JKC89" s="351"/>
      <c r="JKD89" s="351"/>
      <c r="JKE89" s="351"/>
      <c r="JKF89" s="351"/>
      <c r="JKG89" s="351"/>
      <c r="JKH89" s="351"/>
      <c r="JKI89" s="351"/>
      <c r="JKJ89" s="351"/>
      <c r="JKK89" s="351"/>
      <c r="JKL89" s="351"/>
      <c r="JKM89" s="351"/>
      <c r="JKN89" s="351"/>
      <c r="JKO89" s="351"/>
      <c r="JKP89" s="351"/>
      <c r="JKQ89" s="351"/>
      <c r="JKR89" s="351"/>
      <c r="JKS89" s="351"/>
      <c r="JKT89" s="351"/>
      <c r="JKU89" s="351"/>
      <c r="JKV89" s="351"/>
      <c r="JKW89" s="351"/>
      <c r="JKX89" s="351"/>
      <c r="JKY89" s="351"/>
      <c r="JKZ89" s="351"/>
      <c r="JLA89" s="351"/>
      <c r="JLB89" s="351"/>
      <c r="JLC89" s="351"/>
      <c r="JLD89" s="351"/>
      <c r="JLE89" s="351"/>
      <c r="JLF89" s="351"/>
      <c r="JLG89" s="351"/>
      <c r="JLH89" s="351"/>
      <c r="JLI89" s="351"/>
      <c r="JLJ89" s="351"/>
      <c r="JLK89" s="351"/>
      <c r="JLL89" s="351"/>
      <c r="JLM89" s="351"/>
      <c r="JLN89" s="351"/>
      <c r="JLO89" s="351"/>
      <c r="JLP89" s="351"/>
      <c r="JLQ89" s="351"/>
      <c r="JLR89" s="351"/>
      <c r="JLS89" s="351"/>
      <c r="JLT89" s="351"/>
      <c r="JLU89" s="351"/>
      <c r="JLV89" s="351"/>
      <c r="JLW89" s="351"/>
      <c r="JLX89" s="351"/>
      <c r="JLY89" s="351"/>
      <c r="JLZ89" s="351"/>
      <c r="JMA89" s="351"/>
      <c r="JMB89" s="351"/>
      <c r="JMC89" s="351"/>
      <c r="JMD89" s="351"/>
      <c r="JME89" s="351"/>
      <c r="JMF89" s="351"/>
      <c r="JMG89" s="351"/>
      <c r="JMH89" s="351"/>
      <c r="JMI89" s="351"/>
      <c r="JMJ89" s="351"/>
      <c r="JMK89" s="351"/>
      <c r="JML89" s="351"/>
      <c r="JMM89" s="351"/>
      <c r="JMN89" s="351"/>
      <c r="JMO89" s="351"/>
      <c r="JMP89" s="351"/>
      <c r="JMQ89" s="351"/>
      <c r="JMR89" s="351"/>
      <c r="JMS89" s="351"/>
      <c r="JMT89" s="351"/>
      <c r="JMU89" s="351"/>
      <c r="JMV89" s="351"/>
      <c r="JMW89" s="351"/>
      <c r="JMX89" s="351"/>
      <c r="JMY89" s="351"/>
      <c r="JMZ89" s="351"/>
      <c r="JNA89" s="351"/>
      <c r="JNB89" s="351"/>
      <c r="JNC89" s="351"/>
      <c r="JND89" s="351"/>
      <c r="JNE89" s="351"/>
      <c r="JNF89" s="351"/>
      <c r="JNG89" s="351"/>
      <c r="JNH89" s="351"/>
      <c r="JNI89" s="351"/>
      <c r="JNJ89" s="351"/>
      <c r="JNK89" s="351"/>
      <c r="JNL89" s="351"/>
      <c r="JNM89" s="351"/>
      <c r="JNN89" s="351"/>
      <c r="JNO89" s="351"/>
      <c r="JNP89" s="351"/>
      <c r="JNQ89" s="351"/>
      <c r="JNR89" s="351"/>
      <c r="JNS89" s="351"/>
      <c r="JNT89" s="351"/>
      <c r="JNU89" s="351"/>
      <c r="JNV89" s="351"/>
      <c r="JNW89" s="351"/>
      <c r="JNX89" s="351"/>
      <c r="JNY89" s="351"/>
      <c r="JNZ89" s="351"/>
      <c r="JOA89" s="351"/>
      <c r="JOB89" s="351"/>
      <c r="JOC89" s="351"/>
      <c r="JOD89" s="351"/>
      <c r="JOE89" s="351"/>
      <c r="JOF89" s="351"/>
      <c r="JOG89" s="351"/>
      <c r="JOH89" s="351"/>
      <c r="JOI89" s="351"/>
      <c r="JOJ89" s="351"/>
      <c r="JOK89" s="351"/>
      <c r="JOL89" s="351"/>
      <c r="JOM89" s="351"/>
      <c r="JON89" s="351"/>
      <c r="JOO89" s="351"/>
      <c r="JOP89" s="351"/>
      <c r="JOQ89" s="351"/>
      <c r="JOR89" s="351"/>
      <c r="JOS89" s="351"/>
      <c r="JOT89" s="351"/>
      <c r="JOU89" s="351"/>
      <c r="JOV89" s="351"/>
      <c r="JOW89" s="351"/>
      <c r="JOX89" s="351"/>
      <c r="JOY89" s="351"/>
      <c r="JOZ89" s="351"/>
      <c r="JPA89" s="351"/>
      <c r="JPB89" s="351"/>
      <c r="JPC89" s="351"/>
      <c r="JPD89" s="351"/>
      <c r="JPE89" s="351"/>
      <c r="JPF89" s="351"/>
      <c r="JPG89" s="351"/>
      <c r="JPH89" s="351"/>
      <c r="JPI89" s="351"/>
      <c r="JPJ89" s="351"/>
      <c r="JPK89" s="351"/>
      <c r="JPL89" s="351"/>
      <c r="JPM89" s="351"/>
      <c r="JPN89" s="351"/>
      <c r="JPO89" s="351"/>
      <c r="JPP89" s="351"/>
      <c r="JPQ89" s="351"/>
      <c r="JPR89" s="351"/>
      <c r="JPS89" s="351"/>
      <c r="JPT89" s="351"/>
      <c r="JPU89" s="351"/>
      <c r="JPV89" s="351"/>
      <c r="JPW89" s="351"/>
      <c r="JPX89" s="351"/>
      <c r="JPY89" s="351"/>
      <c r="JPZ89" s="351"/>
      <c r="JQA89" s="351"/>
      <c r="JQB89" s="351"/>
      <c r="JQC89" s="351"/>
      <c r="JQD89" s="351"/>
      <c r="JQE89" s="351"/>
      <c r="JQF89" s="351"/>
      <c r="JQG89" s="351"/>
      <c r="JQH89" s="351"/>
      <c r="JQI89" s="351"/>
      <c r="JQJ89" s="351"/>
      <c r="JQK89" s="351"/>
      <c r="JQL89" s="351"/>
      <c r="JQM89" s="351"/>
      <c r="JQN89" s="351"/>
      <c r="JQO89" s="351"/>
      <c r="JQP89" s="351"/>
      <c r="JQQ89" s="351"/>
      <c r="JQR89" s="351"/>
      <c r="JQS89" s="351"/>
      <c r="JQT89" s="351"/>
      <c r="JQU89" s="351"/>
      <c r="JQV89" s="351"/>
      <c r="JQW89" s="351"/>
      <c r="JQX89" s="351"/>
      <c r="JQY89" s="351"/>
      <c r="JQZ89" s="351"/>
      <c r="JRA89" s="351"/>
      <c r="JRB89" s="351"/>
      <c r="JRC89" s="351"/>
      <c r="JRD89" s="351"/>
      <c r="JRE89" s="351"/>
      <c r="JRF89" s="351"/>
      <c r="JRG89" s="351"/>
      <c r="JRH89" s="351"/>
      <c r="JRI89" s="351"/>
      <c r="JRJ89" s="351"/>
      <c r="JRK89" s="351"/>
      <c r="JRL89" s="351"/>
      <c r="JRM89" s="351"/>
      <c r="JRN89" s="351"/>
      <c r="JRO89" s="351"/>
      <c r="JRP89" s="351"/>
      <c r="JRQ89" s="351"/>
      <c r="JRR89" s="351"/>
      <c r="JRS89" s="351"/>
      <c r="JRT89" s="351"/>
      <c r="JRU89" s="351"/>
      <c r="JRV89" s="351"/>
      <c r="JRW89" s="351"/>
      <c r="JRX89" s="351"/>
      <c r="JRY89" s="351"/>
      <c r="JRZ89" s="351"/>
      <c r="JSA89" s="351"/>
      <c r="JSB89" s="351"/>
      <c r="JSC89" s="351"/>
      <c r="JSD89" s="351"/>
      <c r="JSE89" s="351"/>
      <c r="JSF89" s="351"/>
      <c r="JSG89" s="351"/>
      <c r="JSH89" s="351"/>
      <c r="JSI89" s="351"/>
      <c r="JSJ89" s="351"/>
      <c r="JSK89" s="351"/>
      <c r="JSL89" s="351"/>
      <c r="JSM89" s="351"/>
      <c r="JSN89" s="351"/>
      <c r="JSO89" s="351"/>
      <c r="JSP89" s="351"/>
      <c r="JSQ89" s="351"/>
      <c r="JSR89" s="351"/>
      <c r="JSS89" s="351"/>
      <c r="JST89" s="351"/>
      <c r="JSU89" s="351"/>
      <c r="JSV89" s="351"/>
      <c r="JSW89" s="351"/>
      <c r="JSX89" s="351"/>
      <c r="JSY89" s="351"/>
      <c r="JSZ89" s="351"/>
      <c r="JTA89" s="351"/>
      <c r="JTB89" s="351"/>
      <c r="JTC89" s="351"/>
      <c r="JTD89" s="351"/>
      <c r="JTE89" s="351"/>
      <c r="JTF89" s="351"/>
      <c r="JTG89" s="351"/>
      <c r="JTH89" s="351"/>
      <c r="JTI89" s="351"/>
      <c r="JTJ89" s="351"/>
      <c r="JTK89" s="351"/>
      <c r="JTL89" s="351"/>
      <c r="JTM89" s="351"/>
      <c r="JTN89" s="351"/>
      <c r="JTO89" s="351"/>
      <c r="JTP89" s="351"/>
      <c r="JTQ89" s="351"/>
      <c r="JTR89" s="351"/>
      <c r="JTS89" s="351"/>
      <c r="JTT89" s="351"/>
      <c r="JTU89" s="351"/>
      <c r="JTV89" s="351"/>
      <c r="JTW89" s="351"/>
      <c r="JTX89" s="351"/>
      <c r="JTY89" s="351"/>
      <c r="JTZ89" s="351"/>
      <c r="JUA89" s="351"/>
      <c r="JUB89" s="351"/>
      <c r="JUC89" s="351"/>
      <c r="JUD89" s="351"/>
      <c r="JUE89" s="351"/>
      <c r="JUF89" s="351"/>
      <c r="JUG89" s="351"/>
      <c r="JUH89" s="351"/>
      <c r="JUI89" s="351"/>
      <c r="JUJ89" s="351"/>
      <c r="JUK89" s="351"/>
      <c r="JUL89" s="351"/>
      <c r="JUM89" s="351"/>
      <c r="JUN89" s="351"/>
      <c r="JUO89" s="351"/>
      <c r="JUP89" s="351"/>
      <c r="JUQ89" s="351"/>
      <c r="JUR89" s="351"/>
      <c r="JUS89" s="351"/>
      <c r="JUT89" s="351"/>
      <c r="JUU89" s="351"/>
      <c r="JUV89" s="351"/>
      <c r="JUW89" s="351"/>
      <c r="JUX89" s="351"/>
      <c r="JUY89" s="351"/>
      <c r="JUZ89" s="351"/>
      <c r="JVA89" s="351"/>
      <c r="JVB89" s="351"/>
      <c r="JVC89" s="351"/>
      <c r="JVD89" s="351"/>
      <c r="JVE89" s="351"/>
      <c r="JVF89" s="351"/>
      <c r="JVG89" s="351"/>
      <c r="JVH89" s="351"/>
      <c r="JVI89" s="351"/>
      <c r="JVJ89" s="351"/>
      <c r="JVK89" s="351"/>
      <c r="JVL89" s="351"/>
      <c r="JVM89" s="351"/>
      <c r="JVN89" s="351"/>
      <c r="JVO89" s="351"/>
      <c r="JVP89" s="351"/>
      <c r="JVQ89" s="351"/>
      <c r="JVR89" s="351"/>
      <c r="JVS89" s="351"/>
      <c r="JVT89" s="351"/>
      <c r="JVU89" s="351"/>
      <c r="JVV89" s="351"/>
      <c r="JVW89" s="351"/>
      <c r="JVX89" s="351"/>
      <c r="JVY89" s="351"/>
      <c r="JVZ89" s="351"/>
      <c r="JWA89" s="351"/>
      <c r="JWB89" s="351"/>
      <c r="JWC89" s="351"/>
      <c r="JWD89" s="351"/>
      <c r="JWE89" s="351"/>
      <c r="JWF89" s="351"/>
      <c r="JWG89" s="351"/>
      <c r="JWH89" s="351"/>
      <c r="JWI89" s="351"/>
      <c r="JWJ89" s="351"/>
      <c r="JWK89" s="351"/>
      <c r="JWL89" s="351"/>
      <c r="JWM89" s="351"/>
      <c r="JWN89" s="351"/>
      <c r="JWO89" s="351"/>
      <c r="JWP89" s="351"/>
      <c r="JWQ89" s="351"/>
      <c r="JWR89" s="351"/>
      <c r="JWS89" s="351"/>
      <c r="JWT89" s="351"/>
      <c r="JWU89" s="351"/>
      <c r="JWV89" s="351"/>
      <c r="JWW89" s="351"/>
      <c r="JWX89" s="351"/>
      <c r="JWY89" s="351"/>
      <c r="JWZ89" s="351"/>
      <c r="JXA89" s="351"/>
      <c r="JXB89" s="351"/>
      <c r="JXC89" s="351"/>
      <c r="JXD89" s="351"/>
      <c r="JXE89" s="351"/>
      <c r="JXF89" s="351"/>
      <c r="JXG89" s="351"/>
      <c r="JXH89" s="351"/>
      <c r="JXI89" s="351"/>
      <c r="JXJ89" s="351"/>
      <c r="JXK89" s="351"/>
      <c r="JXL89" s="351"/>
      <c r="JXM89" s="351"/>
      <c r="JXN89" s="351"/>
      <c r="JXO89" s="351"/>
      <c r="JXP89" s="351"/>
      <c r="JXQ89" s="351"/>
      <c r="JXR89" s="351"/>
      <c r="JXS89" s="351"/>
      <c r="JXT89" s="351"/>
      <c r="JXU89" s="351"/>
      <c r="JXV89" s="351"/>
      <c r="JXW89" s="351"/>
      <c r="JXX89" s="351"/>
      <c r="JXY89" s="351"/>
      <c r="JXZ89" s="351"/>
      <c r="JYA89" s="351"/>
      <c r="JYB89" s="351"/>
      <c r="JYC89" s="351"/>
      <c r="JYD89" s="351"/>
      <c r="JYE89" s="351"/>
      <c r="JYF89" s="351"/>
      <c r="JYG89" s="351"/>
      <c r="JYH89" s="351"/>
      <c r="JYI89" s="351"/>
      <c r="JYJ89" s="351"/>
      <c r="JYK89" s="351"/>
      <c r="JYL89" s="351"/>
      <c r="JYM89" s="351"/>
      <c r="JYN89" s="351"/>
      <c r="JYO89" s="351"/>
      <c r="JYP89" s="351"/>
      <c r="JYQ89" s="351"/>
      <c r="JYR89" s="351"/>
      <c r="JYS89" s="351"/>
      <c r="JYT89" s="351"/>
      <c r="JYU89" s="351"/>
      <c r="JYV89" s="351"/>
      <c r="JYW89" s="351"/>
      <c r="JYX89" s="351"/>
      <c r="JYY89" s="351"/>
      <c r="JYZ89" s="351"/>
      <c r="JZA89" s="351"/>
      <c r="JZB89" s="351"/>
      <c r="JZC89" s="351"/>
      <c r="JZD89" s="351"/>
      <c r="JZE89" s="351"/>
      <c r="JZF89" s="351"/>
      <c r="JZG89" s="351"/>
      <c r="JZH89" s="351"/>
      <c r="JZI89" s="351"/>
      <c r="JZJ89" s="351"/>
      <c r="JZK89" s="351"/>
      <c r="JZL89" s="351"/>
      <c r="JZM89" s="351"/>
      <c r="JZN89" s="351"/>
      <c r="JZO89" s="351"/>
      <c r="JZP89" s="351"/>
      <c r="JZQ89" s="351"/>
      <c r="JZR89" s="351"/>
      <c r="JZS89" s="351"/>
      <c r="JZT89" s="351"/>
      <c r="JZU89" s="351"/>
      <c r="JZV89" s="351"/>
      <c r="JZW89" s="351"/>
      <c r="JZX89" s="351"/>
      <c r="JZY89" s="351"/>
      <c r="JZZ89" s="351"/>
      <c r="KAA89" s="351"/>
      <c r="KAB89" s="351"/>
      <c r="KAC89" s="351"/>
      <c r="KAD89" s="351"/>
      <c r="KAE89" s="351"/>
      <c r="KAF89" s="351"/>
      <c r="KAG89" s="351"/>
      <c r="KAH89" s="351"/>
      <c r="KAI89" s="351"/>
      <c r="KAJ89" s="351"/>
      <c r="KAK89" s="351"/>
      <c r="KAL89" s="351"/>
      <c r="KAM89" s="351"/>
      <c r="KAN89" s="351"/>
      <c r="KAO89" s="351"/>
      <c r="KAP89" s="351"/>
      <c r="KAQ89" s="351"/>
      <c r="KAR89" s="351"/>
      <c r="KAS89" s="351"/>
      <c r="KAT89" s="351"/>
      <c r="KAU89" s="351"/>
      <c r="KAV89" s="351"/>
      <c r="KAW89" s="351"/>
      <c r="KAX89" s="351"/>
      <c r="KAY89" s="351"/>
      <c r="KAZ89" s="351"/>
      <c r="KBA89" s="351"/>
      <c r="KBB89" s="351"/>
      <c r="KBC89" s="351"/>
      <c r="KBD89" s="351"/>
      <c r="KBE89" s="351"/>
      <c r="KBF89" s="351"/>
      <c r="KBG89" s="351"/>
      <c r="KBH89" s="351"/>
      <c r="KBI89" s="351"/>
      <c r="KBJ89" s="351"/>
      <c r="KBK89" s="351"/>
      <c r="KBL89" s="351"/>
      <c r="KBM89" s="351"/>
      <c r="KBN89" s="351"/>
      <c r="KBO89" s="351"/>
      <c r="KBP89" s="351"/>
      <c r="KBQ89" s="351"/>
      <c r="KBR89" s="351"/>
      <c r="KBS89" s="351"/>
      <c r="KBT89" s="351"/>
      <c r="KBU89" s="351"/>
      <c r="KBV89" s="351"/>
      <c r="KBW89" s="351"/>
      <c r="KBX89" s="351"/>
      <c r="KBY89" s="351"/>
      <c r="KBZ89" s="351"/>
      <c r="KCA89" s="351"/>
      <c r="KCB89" s="351"/>
      <c r="KCC89" s="351"/>
      <c r="KCD89" s="351"/>
      <c r="KCE89" s="351"/>
      <c r="KCF89" s="351"/>
      <c r="KCG89" s="351"/>
      <c r="KCH89" s="351"/>
      <c r="KCI89" s="351"/>
      <c r="KCJ89" s="351"/>
      <c r="KCK89" s="351"/>
      <c r="KCL89" s="351"/>
      <c r="KCM89" s="351"/>
      <c r="KCN89" s="351"/>
      <c r="KCO89" s="351"/>
      <c r="KCP89" s="351"/>
      <c r="KCQ89" s="351"/>
      <c r="KCR89" s="351"/>
      <c r="KCS89" s="351"/>
      <c r="KCT89" s="351"/>
      <c r="KCU89" s="351"/>
      <c r="KCV89" s="351"/>
      <c r="KCW89" s="351"/>
      <c r="KCX89" s="351"/>
      <c r="KCY89" s="351"/>
      <c r="KCZ89" s="351"/>
      <c r="KDA89" s="351"/>
      <c r="KDB89" s="351"/>
      <c r="KDC89" s="351"/>
      <c r="KDD89" s="351"/>
      <c r="KDE89" s="351"/>
      <c r="KDF89" s="351"/>
      <c r="KDG89" s="351"/>
      <c r="KDH89" s="351"/>
      <c r="KDI89" s="351"/>
      <c r="KDJ89" s="351"/>
      <c r="KDK89" s="351"/>
      <c r="KDL89" s="351"/>
      <c r="KDM89" s="351"/>
      <c r="KDN89" s="351"/>
      <c r="KDO89" s="351"/>
      <c r="KDP89" s="351"/>
      <c r="KDQ89" s="351"/>
      <c r="KDR89" s="351"/>
      <c r="KDS89" s="351"/>
      <c r="KDT89" s="351"/>
      <c r="KDU89" s="351"/>
      <c r="KDV89" s="351"/>
      <c r="KDW89" s="351"/>
      <c r="KDX89" s="351"/>
      <c r="KDY89" s="351"/>
      <c r="KDZ89" s="351"/>
      <c r="KEA89" s="351"/>
      <c r="KEB89" s="351"/>
      <c r="KEC89" s="351"/>
      <c r="KED89" s="351"/>
      <c r="KEE89" s="351"/>
      <c r="KEF89" s="351"/>
      <c r="KEG89" s="351"/>
      <c r="KEH89" s="351"/>
      <c r="KEI89" s="351"/>
      <c r="KEJ89" s="351"/>
      <c r="KEK89" s="351"/>
      <c r="KEL89" s="351"/>
      <c r="KEM89" s="351"/>
      <c r="KEN89" s="351"/>
      <c r="KEO89" s="351"/>
      <c r="KEP89" s="351"/>
      <c r="KEQ89" s="351"/>
      <c r="KER89" s="351"/>
      <c r="KES89" s="351"/>
      <c r="KET89" s="351"/>
      <c r="KEU89" s="351"/>
      <c r="KEV89" s="351"/>
      <c r="KEW89" s="351"/>
      <c r="KEX89" s="351"/>
      <c r="KEY89" s="351"/>
      <c r="KEZ89" s="351"/>
      <c r="KFA89" s="351"/>
      <c r="KFB89" s="351"/>
      <c r="KFC89" s="351"/>
      <c r="KFD89" s="351"/>
      <c r="KFE89" s="351"/>
      <c r="KFF89" s="351"/>
      <c r="KFG89" s="351"/>
      <c r="KFH89" s="351"/>
      <c r="KFI89" s="351"/>
      <c r="KFJ89" s="351"/>
      <c r="KFK89" s="351"/>
      <c r="KFL89" s="351"/>
      <c r="KFM89" s="351"/>
      <c r="KFN89" s="351"/>
      <c r="KFO89" s="351"/>
      <c r="KFP89" s="351"/>
      <c r="KFQ89" s="351"/>
      <c r="KFR89" s="351"/>
      <c r="KFS89" s="351"/>
      <c r="KFT89" s="351"/>
      <c r="KFU89" s="351"/>
      <c r="KFV89" s="351"/>
      <c r="KFW89" s="351"/>
      <c r="KFX89" s="351"/>
      <c r="KFY89" s="351"/>
      <c r="KFZ89" s="351"/>
      <c r="KGA89" s="351"/>
      <c r="KGB89" s="351"/>
      <c r="KGC89" s="351"/>
      <c r="KGD89" s="351"/>
      <c r="KGE89" s="351"/>
      <c r="KGF89" s="351"/>
      <c r="KGG89" s="351"/>
      <c r="KGH89" s="351"/>
      <c r="KGI89" s="351"/>
      <c r="KGJ89" s="351"/>
      <c r="KGK89" s="351"/>
      <c r="KGL89" s="351"/>
      <c r="KGM89" s="351"/>
      <c r="KGN89" s="351"/>
      <c r="KGO89" s="351"/>
      <c r="KGP89" s="351"/>
      <c r="KGQ89" s="351"/>
      <c r="KGR89" s="351"/>
      <c r="KGS89" s="351"/>
      <c r="KGT89" s="351"/>
      <c r="KGU89" s="351"/>
      <c r="KGV89" s="351"/>
      <c r="KGW89" s="351"/>
      <c r="KGX89" s="351"/>
      <c r="KGY89" s="351"/>
      <c r="KGZ89" s="351"/>
      <c r="KHA89" s="351"/>
      <c r="KHB89" s="351"/>
      <c r="KHC89" s="351"/>
      <c r="KHD89" s="351"/>
      <c r="KHE89" s="351"/>
      <c r="KHF89" s="351"/>
      <c r="KHG89" s="351"/>
      <c r="KHH89" s="351"/>
      <c r="KHI89" s="351"/>
      <c r="KHJ89" s="351"/>
      <c r="KHK89" s="351"/>
      <c r="KHL89" s="351"/>
      <c r="KHM89" s="351"/>
      <c r="KHN89" s="351"/>
      <c r="KHO89" s="351"/>
      <c r="KHP89" s="351"/>
      <c r="KHQ89" s="351"/>
      <c r="KHR89" s="351"/>
      <c r="KHS89" s="351"/>
      <c r="KHT89" s="351"/>
      <c r="KHU89" s="351"/>
      <c r="KHV89" s="351"/>
      <c r="KHW89" s="351"/>
      <c r="KHX89" s="351"/>
      <c r="KHY89" s="351"/>
      <c r="KHZ89" s="351"/>
      <c r="KIA89" s="351"/>
      <c r="KIB89" s="351"/>
      <c r="KIC89" s="351"/>
      <c r="KID89" s="351"/>
      <c r="KIE89" s="351"/>
      <c r="KIF89" s="351"/>
      <c r="KIG89" s="351"/>
      <c r="KIH89" s="351"/>
      <c r="KII89" s="351"/>
      <c r="KIJ89" s="351"/>
      <c r="KIK89" s="351"/>
      <c r="KIL89" s="351"/>
      <c r="KIM89" s="351"/>
      <c r="KIN89" s="351"/>
      <c r="KIO89" s="351"/>
      <c r="KIP89" s="351"/>
      <c r="KIQ89" s="351"/>
      <c r="KIR89" s="351"/>
      <c r="KIS89" s="351"/>
      <c r="KIT89" s="351"/>
      <c r="KIU89" s="351"/>
      <c r="KIV89" s="351"/>
      <c r="KIW89" s="351"/>
      <c r="KIX89" s="351"/>
      <c r="KIY89" s="351"/>
      <c r="KIZ89" s="351"/>
      <c r="KJA89" s="351"/>
      <c r="KJB89" s="351"/>
      <c r="KJC89" s="351"/>
      <c r="KJD89" s="351"/>
      <c r="KJE89" s="351"/>
      <c r="KJF89" s="351"/>
      <c r="KJG89" s="351"/>
      <c r="KJH89" s="351"/>
      <c r="KJI89" s="351"/>
      <c r="KJJ89" s="351"/>
      <c r="KJK89" s="351"/>
      <c r="KJL89" s="351"/>
      <c r="KJM89" s="351"/>
      <c r="KJN89" s="351"/>
      <c r="KJO89" s="351"/>
      <c r="KJP89" s="351"/>
      <c r="KJQ89" s="351"/>
      <c r="KJR89" s="351"/>
      <c r="KJS89" s="351"/>
      <c r="KJT89" s="351"/>
      <c r="KJU89" s="351"/>
      <c r="KJV89" s="351"/>
      <c r="KJW89" s="351"/>
      <c r="KJX89" s="351"/>
      <c r="KJY89" s="351"/>
      <c r="KJZ89" s="351"/>
      <c r="KKA89" s="351"/>
      <c r="KKB89" s="351"/>
      <c r="KKC89" s="351"/>
      <c r="KKD89" s="351"/>
      <c r="KKE89" s="351"/>
      <c r="KKF89" s="351"/>
      <c r="KKG89" s="351"/>
      <c r="KKH89" s="351"/>
      <c r="KKI89" s="351"/>
      <c r="KKJ89" s="351"/>
      <c r="KKK89" s="351"/>
      <c r="KKL89" s="351"/>
      <c r="KKM89" s="351"/>
      <c r="KKN89" s="351"/>
      <c r="KKO89" s="351"/>
      <c r="KKP89" s="351"/>
      <c r="KKQ89" s="351"/>
      <c r="KKR89" s="351"/>
      <c r="KKS89" s="351"/>
      <c r="KKT89" s="351"/>
      <c r="KKU89" s="351"/>
      <c r="KKV89" s="351"/>
      <c r="KKW89" s="351"/>
      <c r="KKX89" s="351"/>
      <c r="KKY89" s="351"/>
      <c r="KKZ89" s="351"/>
      <c r="KLA89" s="351"/>
      <c r="KLB89" s="351"/>
      <c r="KLC89" s="351"/>
      <c r="KLD89" s="351"/>
      <c r="KLE89" s="351"/>
      <c r="KLF89" s="351"/>
      <c r="KLG89" s="351"/>
      <c r="KLH89" s="351"/>
      <c r="KLI89" s="351"/>
      <c r="KLJ89" s="351"/>
      <c r="KLK89" s="351"/>
      <c r="KLL89" s="351"/>
      <c r="KLM89" s="351"/>
      <c r="KLN89" s="351"/>
      <c r="KLO89" s="351"/>
      <c r="KLP89" s="351"/>
      <c r="KLQ89" s="351"/>
      <c r="KLR89" s="351"/>
      <c r="KLS89" s="351"/>
      <c r="KLT89" s="351"/>
      <c r="KLU89" s="351"/>
      <c r="KLV89" s="351"/>
      <c r="KLW89" s="351"/>
      <c r="KLX89" s="351"/>
      <c r="KLY89" s="351"/>
      <c r="KLZ89" s="351"/>
      <c r="KMA89" s="351"/>
      <c r="KMB89" s="351"/>
      <c r="KMC89" s="351"/>
      <c r="KMD89" s="351"/>
      <c r="KME89" s="351"/>
      <c r="KMF89" s="351"/>
      <c r="KMG89" s="351"/>
      <c r="KMH89" s="351"/>
      <c r="KMI89" s="351"/>
      <c r="KMJ89" s="351"/>
      <c r="KMK89" s="351"/>
      <c r="KML89" s="351"/>
      <c r="KMM89" s="351"/>
      <c r="KMN89" s="351"/>
      <c r="KMO89" s="351"/>
      <c r="KMP89" s="351"/>
      <c r="KMQ89" s="351"/>
      <c r="KMR89" s="351"/>
      <c r="KMS89" s="351"/>
      <c r="KMT89" s="351"/>
      <c r="KMU89" s="351"/>
      <c r="KMV89" s="351"/>
      <c r="KMW89" s="351"/>
      <c r="KMX89" s="351"/>
      <c r="KMY89" s="351"/>
      <c r="KMZ89" s="351"/>
      <c r="KNA89" s="351"/>
      <c r="KNB89" s="351"/>
      <c r="KNC89" s="351"/>
      <c r="KND89" s="351"/>
      <c r="KNE89" s="351"/>
      <c r="KNF89" s="351"/>
      <c r="KNG89" s="351"/>
      <c r="KNH89" s="351"/>
      <c r="KNI89" s="351"/>
      <c r="KNJ89" s="351"/>
      <c r="KNK89" s="351"/>
      <c r="KNL89" s="351"/>
      <c r="KNM89" s="351"/>
      <c r="KNN89" s="351"/>
      <c r="KNO89" s="351"/>
      <c r="KNP89" s="351"/>
      <c r="KNQ89" s="351"/>
      <c r="KNR89" s="351"/>
      <c r="KNS89" s="351"/>
      <c r="KNT89" s="351"/>
      <c r="KNU89" s="351"/>
      <c r="KNV89" s="351"/>
      <c r="KNW89" s="351"/>
      <c r="KNX89" s="351"/>
      <c r="KNY89" s="351"/>
      <c r="KNZ89" s="351"/>
      <c r="KOA89" s="351"/>
      <c r="KOB89" s="351"/>
      <c r="KOC89" s="351"/>
      <c r="KOD89" s="351"/>
      <c r="KOE89" s="351"/>
      <c r="KOF89" s="351"/>
      <c r="KOG89" s="351"/>
      <c r="KOH89" s="351"/>
      <c r="KOI89" s="351"/>
      <c r="KOJ89" s="351"/>
      <c r="KOK89" s="351"/>
      <c r="KOL89" s="351"/>
      <c r="KOM89" s="351"/>
      <c r="KON89" s="351"/>
      <c r="KOO89" s="351"/>
      <c r="KOP89" s="351"/>
      <c r="KOQ89" s="351"/>
      <c r="KOR89" s="351"/>
      <c r="KOS89" s="351"/>
      <c r="KOT89" s="351"/>
      <c r="KOU89" s="351"/>
      <c r="KOV89" s="351"/>
      <c r="KOW89" s="351"/>
      <c r="KOX89" s="351"/>
      <c r="KOY89" s="351"/>
      <c r="KOZ89" s="351"/>
      <c r="KPA89" s="351"/>
      <c r="KPB89" s="351"/>
      <c r="KPC89" s="351"/>
      <c r="KPD89" s="351"/>
      <c r="KPE89" s="351"/>
      <c r="KPF89" s="351"/>
      <c r="KPG89" s="351"/>
      <c r="KPH89" s="351"/>
      <c r="KPI89" s="351"/>
      <c r="KPJ89" s="351"/>
      <c r="KPK89" s="351"/>
      <c r="KPL89" s="351"/>
      <c r="KPM89" s="351"/>
      <c r="KPN89" s="351"/>
      <c r="KPO89" s="351"/>
      <c r="KPP89" s="351"/>
      <c r="KPQ89" s="351"/>
      <c r="KPR89" s="351"/>
      <c r="KPS89" s="351"/>
      <c r="KPT89" s="351"/>
      <c r="KPU89" s="351"/>
      <c r="KPV89" s="351"/>
      <c r="KPW89" s="351"/>
      <c r="KPX89" s="351"/>
      <c r="KPY89" s="351"/>
      <c r="KPZ89" s="351"/>
      <c r="KQA89" s="351"/>
      <c r="KQB89" s="351"/>
      <c r="KQC89" s="351"/>
      <c r="KQD89" s="351"/>
      <c r="KQE89" s="351"/>
      <c r="KQF89" s="351"/>
      <c r="KQG89" s="351"/>
      <c r="KQH89" s="351"/>
      <c r="KQI89" s="351"/>
      <c r="KQJ89" s="351"/>
      <c r="KQK89" s="351"/>
      <c r="KQL89" s="351"/>
      <c r="KQM89" s="351"/>
      <c r="KQN89" s="351"/>
      <c r="KQO89" s="351"/>
      <c r="KQP89" s="351"/>
      <c r="KQQ89" s="351"/>
      <c r="KQR89" s="351"/>
      <c r="KQS89" s="351"/>
      <c r="KQT89" s="351"/>
      <c r="KQU89" s="351"/>
      <c r="KQV89" s="351"/>
      <c r="KQW89" s="351"/>
      <c r="KQX89" s="351"/>
      <c r="KQY89" s="351"/>
      <c r="KQZ89" s="351"/>
      <c r="KRA89" s="351"/>
      <c r="KRB89" s="351"/>
      <c r="KRC89" s="351"/>
      <c r="KRD89" s="351"/>
      <c r="KRE89" s="351"/>
      <c r="KRF89" s="351"/>
      <c r="KRG89" s="351"/>
      <c r="KRH89" s="351"/>
      <c r="KRI89" s="351"/>
      <c r="KRJ89" s="351"/>
      <c r="KRK89" s="351"/>
      <c r="KRL89" s="351"/>
      <c r="KRM89" s="351"/>
      <c r="KRN89" s="351"/>
      <c r="KRO89" s="351"/>
      <c r="KRP89" s="351"/>
      <c r="KRQ89" s="351"/>
      <c r="KRR89" s="351"/>
      <c r="KRS89" s="351"/>
      <c r="KRT89" s="351"/>
      <c r="KRU89" s="351"/>
      <c r="KRV89" s="351"/>
      <c r="KRW89" s="351"/>
      <c r="KRX89" s="351"/>
      <c r="KRY89" s="351"/>
      <c r="KRZ89" s="351"/>
      <c r="KSA89" s="351"/>
      <c r="KSB89" s="351"/>
      <c r="KSC89" s="351"/>
      <c r="KSD89" s="351"/>
      <c r="KSE89" s="351"/>
      <c r="KSF89" s="351"/>
      <c r="KSG89" s="351"/>
      <c r="KSH89" s="351"/>
      <c r="KSI89" s="351"/>
      <c r="KSJ89" s="351"/>
      <c r="KSK89" s="351"/>
      <c r="KSL89" s="351"/>
      <c r="KSM89" s="351"/>
      <c r="KSN89" s="351"/>
      <c r="KSO89" s="351"/>
      <c r="KSP89" s="351"/>
      <c r="KSQ89" s="351"/>
      <c r="KSR89" s="351"/>
      <c r="KSS89" s="351"/>
      <c r="KST89" s="351"/>
      <c r="KSU89" s="351"/>
      <c r="KSV89" s="351"/>
      <c r="KSW89" s="351"/>
      <c r="KSX89" s="351"/>
      <c r="KSY89" s="351"/>
      <c r="KSZ89" s="351"/>
      <c r="KTA89" s="351"/>
      <c r="KTB89" s="351"/>
      <c r="KTC89" s="351"/>
      <c r="KTD89" s="351"/>
      <c r="KTE89" s="351"/>
      <c r="KTF89" s="351"/>
      <c r="KTG89" s="351"/>
      <c r="KTH89" s="351"/>
      <c r="KTI89" s="351"/>
      <c r="KTJ89" s="351"/>
      <c r="KTK89" s="351"/>
      <c r="KTL89" s="351"/>
      <c r="KTM89" s="351"/>
      <c r="KTN89" s="351"/>
      <c r="KTO89" s="351"/>
      <c r="KTP89" s="351"/>
      <c r="KTQ89" s="351"/>
      <c r="KTR89" s="351"/>
      <c r="KTS89" s="351"/>
      <c r="KTT89" s="351"/>
      <c r="KTU89" s="351"/>
      <c r="KTV89" s="351"/>
      <c r="KTW89" s="351"/>
      <c r="KTX89" s="351"/>
      <c r="KTY89" s="351"/>
      <c r="KTZ89" s="351"/>
      <c r="KUA89" s="351"/>
      <c r="KUB89" s="351"/>
      <c r="KUC89" s="351"/>
      <c r="KUD89" s="351"/>
      <c r="KUE89" s="351"/>
      <c r="KUF89" s="351"/>
      <c r="KUG89" s="351"/>
      <c r="KUH89" s="351"/>
      <c r="KUI89" s="351"/>
      <c r="KUJ89" s="351"/>
      <c r="KUK89" s="351"/>
      <c r="KUL89" s="351"/>
      <c r="KUM89" s="351"/>
      <c r="KUN89" s="351"/>
      <c r="KUO89" s="351"/>
      <c r="KUP89" s="351"/>
      <c r="KUQ89" s="351"/>
      <c r="KUR89" s="351"/>
      <c r="KUS89" s="351"/>
      <c r="KUT89" s="351"/>
      <c r="KUU89" s="351"/>
      <c r="KUV89" s="351"/>
      <c r="KUW89" s="351"/>
      <c r="KUX89" s="351"/>
      <c r="KUY89" s="351"/>
      <c r="KUZ89" s="351"/>
      <c r="KVA89" s="351"/>
      <c r="KVB89" s="351"/>
      <c r="KVC89" s="351"/>
      <c r="KVD89" s="351"/>
      <c r="KVE89" s="351"/>
      <c r="KVF89" s="351"/>
      <c r="KVG89" s="351"/>
      <c r="KVH89" s="351"/>
      <c r="KVI89" s="351"/>
      <c r="KVJ89" s="351"/>
      <c r="KVK89" s="351"/>
      <c r="KVL89" s="351"/>
      <c r="KVM89" s="351"/>
      <c r="KVN89" s="351"/>
      <c r="KVO89" s="351"/>
      <c r="KVP89" s="351"/>
      <c r="KVQ89" s="351"/>
      <c r="KVR89" s="351"/>
      <c r="KVS89" s="351"/>
      <c r="KVT89" s="351"/>
      <c r="KVU89" s="351"/>
      <c r="KVV89" s="351"/>
      <c r="KVW89" s="351"/>
      <c r="KVX89" s="351"/>
      <c r="KVY89" s="351"/>
      <c r="KVZ89" s="351"/>
      <c r="KWA89" s="351"/>
      <c r="KWB89" s="351"/>
      <c r="KWC89" s="351"/>
      <c r="KWD89" s="351"/>
      <c r="KWE89" s="351"/>
      <c r="KWF89" s="351"/>
      <c r="KWG89" s="351"/>
      <c r="KWH89" s="351"/>
      <c r="KWI89" s="351"/>
      <c r="KWJ89" s="351"/>
      <c r="KWK89" s="351"/>
      <c r="KWL89" s="351"/>
      <c r="KWM89" s="351"/>
      <c r="KWN89" s="351"/>
      <c r="KWO89" s="351"/>
      <c r="KWP89" s="351"/>
      <c r="KWQ89" s="351"/>
      <c r="KWR89" s="351"/>
      <c r="KWS89" s="351"/>
      <c r="KWT89" s="351"/>
      <c r="KWU89" s="351"/>
      <c r="KWV89" s="351"/>
      <c r="KWW89" s="351"/>
      <c r="KWX89" s="351"/>
      <c r="KWY89" s="351"/>
      <c r="KWZ89" s="351"/>
      <c r="KXA89" s="351"/>
      <c r="KXB89" s="351"/>
      <c r="KXC89" s="351"/>
      <c r="KXD89" s="351"/>
      <c r="KXE89" s="351"/>
      <c r="KXF89" s="351"/>
      <c r="KXG89" s="351"/>
      <c r="KXH89" s="351"/>
      <c r="KXI89" s="351"/>
      <c r="KXJ89" s="351"/>
      <c r="KXK89" s="351"/>
      <c r="KXL89" s="351"/>
      <c r="KXM89" s="351"/>
      <c r="KXN89" s="351"/>
      <c r="KXO89" s="351"/>
      <c r="KXP89" s="351"/>
      <c r="KXQ89" s="351"/>
      <c r="KXR89" s="351"/>
      <c r="KXS89" s="351"/>
      <c r="KXT89" s="351"/>
      <c r="KXU89" s="351"/>
      <c r="KXV89" s="351"/>
      <c r="KXW89" s="351"/>
      <c r="KXX89" s="351"/>
      <c r="KXY89" s="351"/>
      <c r="KXZ89" s="351"/>
      <c r="KYA89" s="351"/>
      <c r="KYB89" s="351"/>
      <c r="KYC89" s="351"/>
      <c r="KYD89" s="351"/>
      <c r="KYE89" s="351"/>
      <c r="KYF89" s="351"/>
      <c r="KYG89" s="351"/>
      <c r="KYH89" s="351"/>
      <c r="KYI89" s="351"/>
      <c r="KYJ89" s="351"/>
      <c r="KYK89" s="351"/>
      <c r="KYL89" s="351"/>
      <c r="KYM89" s="351"/>
      <c r="KYN89" s="351"/>
      <c r="KYO89" s="351"/>
      <c r="KYP89" s="351"/>
      <c r="KYQ89" s="351"/>
      <c r="KYR89" s="351"/>
      <c r="KYS89" s="351"/>
      <c r="KYT89" s="351"/>
      <c r="KYU89" s="351"/>
      <c r="KYV89" s="351"/>
      <c r="KYW89" s="351"/>
      <c r="KYX89" s="351"/>
      <c r="KYY89" s="351"/>
      <c r="KYZ89" s="351"/>
      <c r="KZA89" s="351"/>
      <c r="KZB89" s="351"/>
      <c r="KZC89" s="351"/>
      <c r="KZD89" s="351"/>
      <c r="KZE89" s="351"/>
      <c r="KZF89" s="351"/>
      <c r="KZG89" s="351"/>
      <c r="KZH89" s="351"/>
      <c r="KZI89" s="351"/>
      <c r="KZJ89" s="351"/>
      <c r="KZK89" s="351"/>
      <c r="KZL89" s="351"/>
      <c r="KZM89" s="351"/>
      <c r="KZN89" s="351"/>
      <c r="KZO89" s="351"/>
      <c r="KZP89" s="351"/>
      <c r="KZQ89" s="351"/>
      <c r="KZR89" s="351"/>
      <c r="KZS89" s="351"/>
      <c r="KZT89" s="351"/>
      <c r="KZU89" s="351"/>
      <c r="KZV89" s="351"/>
      <c r="KZW89" s="351"/>
      <c r="KZX89" s="351"/>
      <c r="KZY89" s="351"/>
      <c r="KZZ89" s="351"/>
      <c r="LAA89" s="351"/>
      <c r="LAB89" s="351"/>
      <c r="LAC89" s="351"/>
      <c r="LAD89" s="351"/>
      <c r="LAE89" s="351"/>
      <c r="LAF89" s="351"/>
      <c r="LAG89" s="351"/>
      <c r="LAH89" s="351"/>
      <c r="LAI89" s="351"/>
      <c r="LAJ89" s="351"/>
      <c r="LAK89" s="351"/>
      <c r="LAL89" s="351"/>
      <c r="LAM89" s="351"/>
      <c r="LAN89" s="351"/>
      <c r="LAO89" s="351"/>
      <c r="LAP89" s="351"/>
      <c r="LAQ89" s="351"/>
      <c r="LAR89" s="351"/>
      <c r="LAS89" s="351"/>
      <c r="LAT89" s="351"/>
      <c r="LAU89" s="351"/>
      <c r="LAV89" s="351"/>
      <c r="LAW89" s="351"/>
      <c r="LAX89" s="351"/>
      <c r="LAY89" s="351"/>
      <c r="LAZ89" s="351"/>
      <c r="LBA89" s="351"/>
      <c r="LBB89" s="351"/>
      <c r="LBC89" s="351"/>
      <c r="LBD89" s="351"/>
      <c r="LBE89" s="351"/>
      <c r="LBF89" s="351"/>
      <c r="LBG89" s="351"/>
      <c r="LBH89" s="351"/>
      <c r="LBI89" s="351"/>
      <c r="LBJ89" s="351"/>
      <c r="LBK89" s="351"/>
      <c r="LBL89" s="351"/>
      <c r="LBM89" s="351"/>
      <c r="LBN89" s="351"/>
      <c r="LBO89" s="351"/>
      <c r="LBP89" s="351"/>
      <c r="LBQ89" s="351"/>
      <c r="LBR89" s="351"/>
      <c r="LBS89" s="351"/>
      <c r="LBT89" s="351"/>
      <c r="LBU89" s="351"/>
      <c r="LBV89" s="351"/>
      <c r="LBW89" s="351"/>
      <c r="LBX89" s="351"/>
      <c r="LBY89" s="351"/>
      <c r="LBZ89" s="351"/>
      <c r="LCA89" s="351"/>
      <c r="LCB89" s="351"/>
      <c r="LCC89" s="351"/>
      <c r="LCD89" s="351"/>
      <c r="LCE89" s="351"/>
      <c r="LCF89" s="351"/>
      <c r="LCG89" s="351"/>
      <c r="LCH89" s="351"/>
      <c r="LCI89" s="351"/>
      <c r="LCJ89" s="351"/>
      <c r="LCK89" s="351"/>
      <c r="LCL89" s="351"/>
      <c r="LCM89" s="351"/>
      <c r="LCN89" s="351"/>
      <c r="LCO89" s="351"/>
      <c r="LCP89" s="351"/>
      <c r="LCQ89" s="351"/>
      <c r="LCR89" s="351"/>
      <c r="LCS89" s="351"/>
      <c r="LCT89" s="351"/>
      <c r="LCU89" s="351"/>
      <c r="LCV89" s="351"/>
      <c r="LCW89" s="351"/>
      <c r="LCX89" s="351"/>
      <c r="LCY89" s="351"/>
      <c r="LCZ89" s="351"/>
      <c r="LDA89" s="351"/>
      <c r="LDB89" s="351"/>
      <c r="LDC89" s="351"/>
      <c r="LDD89" s="351"/>
      <c r="LDE89" s="351"/>
      <c r="LDF89" s="351"/>
      <c r="LDG89" s="351"/>
      <c r="LDH89" s="351"/>
      <c r="LDI89" s="351"/>
      <c r="LDJ89" s="351"/>
      <c r="LDK89" s="351"/>
      <c r="LDL89" s="351"/>
      <c r="LDM89" s="351"/>
      <c r="LDN89" s="351"/>
      <c r="LDO89" s="351"/>
      <c r="LDP89" s="351"/>
      <c r="LDQ89" s="351"/>
      <c r="LDR89" s="351"/>
      <c r="LDS89" s="351"/>
      <c r="LDT89" s="351"/>
      <c r="LDU89" s="351"/>
      <c r="LDV89" s="351"/>
      <c r="LDW89" s="351"/>
      <c r="LDX89" s="351"/>
      <c r="LDY89" s="351"/>
      <c r="LDZ89" s="351"/>
      <c r="LEA89" s="351"/>
      <c r="LEB89" s="351"/>
      <c r="LEC89" s="351"/>
      <c r="LED89" s="351"/>
      <c r="LEE89" s="351"/>
      <c r="LEF89" s="351"/>
      <c r="LEG89" s="351"/>
      <c r="LEH89" s="351"/>
      <c r="LEI89" s="351"/>
      <c r="LEJ89" s="351"/>
      <c r="LEK89" s="351"/>
      <c r="LEL89" s="351"/>
      <c r="LEM89" s="351"/>
      <c r="LEN89" s="351"/>
      <c r="LEO89" s="351"/>
      <c r="LEP89" s="351"/>
      <c r="LEQ89" s="351"/>
      <c r="LER89" s="351"/>
      <c r="LES89" s="351"/>
      <c r="LET89" s="351"/>
      <c r="LEU89" s="351"/>
      <c r="LEV89" s="351"/>
      <c r="LEW89" s="351"/>
      <c r="LEX89" s="351"/>
      <c r="LEY89" s="351"/>
      <c r="LEZ89" s="351"/>
      <c r="LFA89" s="351"/>
      <c r="LFB89" s="351"/>
      <c r="LFC89" s="351"/>
      <c r="LFD89" s="351"/>
      <c r="LFE89" s="351"/>
      <c r="LFF89" s="351"/>
      <c r="LFG89" s="351"/>
      <c r="LFH89" s="351"/>
      <c r="LFI89" s="351"/>
      <c r="LFJ89" s="351"/>
      <c r="LFK89" s="351"/>
      <c r="LFL89" s="351"/>
      <c r="LFM89" s="351"/>
      <c r="LFN89" s="351"/>
      <c r="LFO89" s="351"/>
      <c r="LFP89" s="351"/>
      <c r="LFQ89" s="351"/>
      <c r="LFR89" s="351"/>
      <c r="LFS89" s="351"/>
      <c r="LFT89" s="351"/>
      <c r="LFU89" s="351"/>
      <c r="LFV89" s="351"/>
      <c r="LFW89" s="351"/>
      <c r="LFX89" s="351"/>
      <c r="LFY89" s="351"/>
      <c r="LFZ89" s="351"/>
      <c r="LGA89" s="351"/>
      <c r="LGB89" s="351"/>
      <c r="LGC89" s="351"/>
      <c r="LGD89" s="351"/>
      <c r="LGE89" s="351"/>
      <c r="LGF89" s="351"/>
      <c r="LGG89" s="351"/>
      <c r="LGH89" s="351"/>
      <c r="LGI89" s="351"/>
      <c r="LGJ89" s="351"/>
      <c r="LGK89" s="351"/>
      <c r="LGL89" s="351"/>
      <c r="LGM89" s="351"/>
      <c r="LGN89" s="351"/>
      <c r="LGO89" s="351"/>
      <c r="LGP89" s="351"/>
      <c r="LGQ89" s="351"/>
      <c r="LGR89" s="351"/>
      <c r="LGS89" s="351"/>
      <c r="LGT89" s="351"/>
      <c r="LGU89" s="351"/>
      <c r="LGV89" s="351"/>
      <c r="LGW89" s="351"/>
      <c r="LGX89" s="351"/>
      <c r="LGY89" s="351"/>
      <c r="LGZ89" s="351"/>
      <c r="LHA89" s="351"/>
      <c r="LHB89" s="351"/>
      <c r="LHC89" s="351"/>
      <c r="LHD89" s="351"/>
      <c r="LHE89" s="351"/>
      <c r="LHF89" s="351"/>
      <c r="LHG89" s="351"/>
      <c r="LHH89" s="351"/>
      <c r="LHI89" s="351"/>
      <c r="LHJ89" s="351"/>
      <c r="LHK89" s="351"/>
      <c r="LHL89" s="351"/>
      <c r="LHM89" s="351"/>
      <c r="LHN89" s="351"/>
      <c r="LHO89" s="351"/>
      <c r="LHP89" s="351"/>
      <c r="LHQ89" s="351"/>
      <c r="LHR89" s="351"/>
      <c r="LHS89" s="351"/>
      <c r="LHT89" s="351"/>
      <c r="LHU89" s="351"/>
      <c r="LHV89" s="351"/>
      <c r="LHW89" s="351"/>
      <c r="LHX89" s="351"/>
      <c r="LHY89" s="351"/>
      <c r="LHZ89" s="351"/>
      <c r="LIA89" s="351"/>
      <c r="LIB89" s="351"/>
      <c r="LIC89" s="351"/>
      <c r="LID89" s="351"/>
      <c r="LIE89" s="351"/>
      <c r="LIF89" s="351"/>
      <c r="LIG89" s="351"/>
      <c r="LIH89" s="351"/>
      <c r="LII89" s="351"/>
      <c r="LIJ89" s="351"/>
      <c r="LIK89" s="351"/>
      <c r="LIL89" s="351"/>
      <c r="LIM89" s="351"/>
      <c r="LIN89" s="351"/>
      <c r="LIO89" s="351"/>
      <c r="LIP89" s="351"/>
      <c r="LIQ89" s="351"/>
      <c r="LIR89" s="351"/>
      <c r="LIS89" s="351"/>
      <c r="LIT89" s="351"/>
      <c r="LIU89" s="351"/>
      <c r="LIV89" s="351"/>
      <c r="LIW89" s="351"/>
      <c r="LIX89" s="351"/>
      <c r="LIY89" s="351"/>
      <c r="LIZ89" s="351"/>
      <c r="LJA89" s="351"/>
      <c r="LJB89" s="351"/>
      <c r="LJC89" s="351"/>
      <c r="LJD89" s="351"/>
      <c r="LJE89" s="351"/>
      <c r="LJF89" s="351"/>
      <c r="LJG89" s="351"/>
      <c r="LJH89" s="351"/>
      <c r="LJI89" s="351"/>
      <c r="LJJ89" s="351"/>
      <c r="LJK89" s="351"/>
      <c r="LJL89" s="351"/>
      <c r="LJM89" s="351"/>
      <c r="LJN89" s="351"/>
      <c r="LJO89" s="351"/>
      <c r="LJP89" s="351"/>
      <c r="LJQ89" s="351"/>
      <c r="LJR89" s="351"/>
      <c r="LJS89" s="351"/>
      <c r="LJT89" s="351"/>
      <c r="LJU89" s="351"/>
      <c r="LJV89" s="351"/>
      <c r="LJW89" s="351"/>
      <c r="LJX89" s="351"/>
      <c r="LJY89" s="351"/>
      <c r="LJZ89" s="351"/>
      <c r="LKA89" s="351"/>
      <c r="LKB89" s="351"/>
      <c r="LKC89" s="351"/>
      <c r="LKD89" s="351"/>
      <c r="LKE89" s="351"/>
      <c r="LKF89" s="351"/>
      <c r="LKG89" s="351"/>
      <c r="LKH89" s="351"/>
      <c r="LKI89" s="351"/>
      <c r="LKJ89" s="351"/>
      <c r="LKK89" s="351"/>
      <c r="LKL89" s="351"/>
      <c r="LKM89" s="351"/>
      <c r="LKN89" s="351"/>
      <c r="LKO89" s="351"/>
      <c r="LKP89" s="351"/>
      <c r="LKQ89" s="351"/>
      <c r="LKR89" s="351"/>
      <c r="LKS89" s="351"/>
      <c r="LKT89" s="351"/>
      <c r="LKU89" s="351"/>
      <c r="LKV89" s="351"/>
      <c r="LKW89" s="351"/>
      <c r="LKX89" s="351"/>
      <c r="LKY89" s="351"/>
      <c r="LKZ89" s="351"/>
      <c r="LLA89" s="351"/>
      <c r="LLB89" s="351"/>
      <c r="LLC89" s="351"/>
      <c r="LLD89" s="351"/>
      <c r="LLE89" s="351"/>
      <c r="LLF89" s="351"/>
      <c r="LLG89" s="351"/>
      <c r="LLH89" s="351"/>
      <c r="LLI89" s="351"/>
      <c r="LLJ89" s="351"/>
      <c r="LLK89" s="351"/>
      <c r="LLL89" s="351"/>
      <c r="LLM89" s="351"/>
      <c r="LLN89" s="351"/>
      <c r="LLO89" s="351"/>
      <c r="LLP89" s="351"/>
      <c r="LLQ89" s="351"/>
      <c r="LLR89" s="351"/>
      <c r="LLS89" s="351"/>
      <c r="LLT89" s="351"/>
      <c r="LLU89" s="351"/>
      <c r="LLV89" s="351"/>
      <c r="LLW89" s="351"/>
      <c r="LLX89" s="351"/>
      <c r="LLY89" s="351"/>
      <c r="LLZ89" s="351"/>
      <c r="LMA89" s="351"/>
      <c r="LMB89" s="351"/>
      <c r="LMC89" s="351"/>
      <c r="LMD89" s="351"/>
      <c r="LME89" s="351"/>
      <c r="LMF89" s="351"/>
      <c r="LMG89" s="351"/>
      <c r="LMH89" s="351"/>
      <c r="LMI89" s="351"/>
      <c r="LMJ89" s="351"/>
      <c r="LMK89" s="351"/>
      <c r="LML89" s="351"/>
      <c r="LMM89" s="351"/>
      <c r="LMN89" s="351"/>
      <c r="LMO89" s="351"/>
      <c r="LMP89" s="351"/>
      <c r="LMQ89" s="351"/>
      <c r="LMR89" s="351"/>
      <c r="LMS89" s="351"/>
      <c r="LMT89" s="351"/>
      <c r="LMU89" s="351"/>
      <c r="LMV89" s="351"/>
      <c r="LMW89" s="351"/>
      <c r="LMX89" s="351"/>
      <c r="LMY89" s="351"/>
      <c r="LMZ89" s="351"/>
      <c r="LNA89" s="351"/>
      <c r="LNB89" s="351"/>
      <c r="LNC89" s="351"/>
      <c r="LND89" s="351"/>
      <c r="LNE89" s="351"/>
      <c r="LNF89" s="351"/>
      <c r="LNG89" s="351"/>
      <c r="LNH89" s="351"/>
      <c r="LNI89" s="351"/>
      <c r="LNJ89" s="351"/>
      <c r="LNK89" s="351"/>
      <c r="LNL89" s="351"/>
      <c r="LNM89" s="351"/>
      <c r="LNN89" s="351"/>
      <c r="LNO89" s="351"/>
      <c r="LNP89" s="351"/>
      <c r="LNQ89" s="351"/>
      <c r="LNR89" s="351"/>
      <c r="LNS89" s="351"/>
      <c r="LNT89" s="351"/>
      <c r="LNU89" s="351"/>
      <c r="LNV89" s="351"/>
      <c r="LNW89" s="351"/>
      <c r="LNX89" s="351"/>
      <c r="LNY89" s="351"/>
      <c r="LNZ89" s="351"/>
      <c r="LOA89" s="351"/>
      <c r="LOB89" s="351"/>
      <c r="LOC89" s="351"/>
      <c r="LOD89" s="351"/>
      <c r="LOE89" s="351"/>
      <c r="LOF89" s="351"/>
      <c r="LOG89" s="351"/>
      <c r="LOH89" s="351"/>
      <c r="LOI89" s="351"/>
      <c r="LOJ89" s="351"/>
      <c r="LOK89" s="351"/>
      <c r="LOL89" s="351"/>
      <c r="LOM89" s="351"/>
      <c r="LON89" s="351"/>
      <c r="LOO89" s="351"/>
      <c r="LOP89" s="351"/>
      <c r="LOQ89" s="351"/>
      <c r="LOR89" s="351"/>
      <c r="LOS89" s="351"/>
      <c r="LOT89" s="351"/>
      <c r="LOU89" s="351"/>
      <c r="LOV89" s="351"/>
      <c r="LOW89" s="351"/>
      <c r="LOX89" s="351"/>
      <c r="LOY89" s="351"/>
      <c r="LOZ89" s="351"/>
      <c r="LPA89" s="351"/>
      <c r="LPB89" s="351"/>
      <c r="LPC89" s="351"/>
      <c r="LPD89" s="351"/>
      <c r="LPE89" s="351"/>
      <c r="LPF89" s="351"/>
      <c r="LPG89" s="351"/>
      <c r="LPH89" s="351"/>
      <c r="LPI89" s="351"/>
      <c r="LPJ89" s="351"/>
      <c r="LPK89" s="351"/>
      <c r="LPL89" s="351"/>
      <c r="LPM89" s="351"/>
      <c r="LPN89" s="351"/>
      <c r="LPO89" s="351"/>
      <c r="LPP89" s="351"/>
      <c r="LPQ89" s="351"/>
      <c r="LPR89" s="351"/>
      <c r="LPS89" s="351"/>
      <c r="LPT89" s="351"/>
      <c r="LPU89" s="351"/>
      <c r="LPV89" s="351"/>
      <c r="LPW89" s="351"/>
      <c r="LPX89" s="351"/>
      <c r="LPY89" s="351"/>
      <c r="LPZ89" s="351"/>
      <c r="LQA89" s="351"/>
      <c r="LQB89" s="351"/>
      <c r="LQC89" s="351"/>
      <c r="LQD89" s="351"/>
      <c r="LQE89" s="351"/>
      <c r="LQF89" s="351"/>
      <c r="LQG89" s="351"/>
      <c r="LQH89" s="351"/>
      <c r="LQI89" s="351"/>
      <c r="LQJ89" s="351"/>
      <c r="LQK89" s="351"/>
      <c r="LQL89" s="351"/>
      <c r="LQM89" s="351"/>
      <c r="LQN89" s="351"/>
      <c r="LQO89" s="351"/>
      <c r="LQP89" s="351"/>
      <c r="LQQ89" s="351"/>
      <c r="LQR89" s="351"/>
      <c r="LQS89" s="351"/>
      <c r="LQT89" s="351"/>
      <c r="LQU89" s="351"/>
      <c r="LQV89" s="351"/>
      <c r="LQW89" s="351"/>
      <c r="LQX89" s="351"/>
      <c r="LQY89" s="351"/>
      <c r="LQZ89" s="351"/>
      <c r="LRA89" s="351"/>
      <c r="LRB89" s="351"/>
      <c r="LRC89" s="351"/>
      <c r="LRD89" s="351"/>
      <c r="LRE89" s="351"/>
      <c r="LRF89" s="351"/>
      <c r="LRG89" s="351"/>
      <c r="LRH89" s="351"/>
      <c r="LRI89" s="351"/>
      <c r="LRJ89" s="351"/>
      <c r="LRK89" s="351"/>
      <c r="LRL89" s="351"/>
      <c r="LRM89" s="351"/>
      <c r="LRN89" s="351"/>
      <c r="LRO89" s="351"/>
      <c r="LRP89" s="351"/>
      <c r="LRQ89" s="351"/>
      <c r="LRR89" s="351"/>
      <c r="LRS89" s="351"/>
      <c r="LRT89" s="351"/>
      <c r="LRU89" s="351"/>
      <c r="LRV89" s="351"/>
      <c r="LRW89" s="351"/>
      <c r="LRX89" s="351"/>
      <c r="LRY89" s="351"/>
      <c r="LRZ89" s="351"/>
      <c r="LSA89" s="351"/>
      <c r="LSB89" s="351"/>
      <c r="LSC89" s="351"/>
      <c r="LSD89" s="351"/>
      <c r="LSE89" s="351"/>
      <c r="LSF89" s="351"/>
      <c r="LSG89" s="351"/>
      <c r="LSH89" s="351"/>
      <c r="LSI89" s="351"/>
      <c r="LSJ89" s="351"/>
      <c r="LSK89" s="351"/>
      <c r="LSL89" s="351"/>
      <c r="LSM89" s="351"/>
      <c r="LSN89" s="351"/>
      <c r="LSO89" s="351"/>
      <c r="LSP89" s="351"/>
      <c r="LSQ89" s="351"/>
      <c r="LSR89" s="351"/>
      <c r="LSS89" s="351"/>
      <c r="LST89" s="351"/>
      <c r="LSU89" s="351"/>
      <c r="LSV89" s="351"/>
      <c r="LSW89" s="351"/>
      <c r="LSX89" s="351"/>
      <c r="LSY89" s="351"/>
      <c r="LSZ89" s="351"/>
      <c r="LTA89" s="351"/>
      <c r="LTB89" s="351"/>
      <c r="LTC89" s="351"/>
      <c r="LTD89" s="351"/>
      <c r="LTE89" s="351"/>
      <c r="LTF89" s="351"/>
      <c r="LTG89" s="351"/>
      <c r="LTH89" s="351"/>
      <c r="LTI89" s="351"/>
      <c r="LTJ89" s="351"/>
      <c r="LTK89" s="351"/>
      <c r="LTL89" s="351"/>
      <c r="LTM89" s="351"/>
      <c r="LTN89" s="351"/>
      <c r="LTO89" s="351"/>
      <c r="LTP89" s="351"/>
      <c r="LTQ89" s="351"/>
      <c r="LTR89" s="351"/>
      <c r="LTS89" s="351"/>
      <c r="LTT89" s="351"/>
      <c r="LTU89" s="351"/>
      <c r="LTV89" s="351"/>
      <c r="LTW89" s="351"/>
      <c r="LTX89" s="351"/>
      <c r="LTY89" s="351"/>
      <c r="LTZ89" s="351"/>
      <c r="LUA89" s="351"/>
      <c r="LUB89" s="351"/>
      <c r="LUC89" s="351"/>
      <c r="LUD89" s="351"/>
      <c r="LUE89" s="351"/>
      <c r="LUF89" s="351"/>
      <c r="LUG89" s="351"/>
      <c r="LUH89" s="351"/>
      <c r="LUI89" s="351"/>
      <c r="LUJ89" s="351"/>
      <c r="LUK89" s="351"/>
      <c r="LUL89" s="351"/>
      <c r="LUM89" s="351"/>
      <c r="LUN89" s="351"/>
      <c r="LUO89" s="351"/>
      <c r="LUP89" s="351"/>
      <c r="LUQ89" s="351"/>
      <c r="LUR89" s="351"/>
      <c r="LUS89" s="351"/>
      <c r="LUT89" s="351"/>
      <c r="LUU89" s="351"/>
      <c r="LUV89" s="351"/>
      <c r="LUW89" s="351"/>
      <c r="LUX89" s="351"/>
      <c r="LUY89" s="351"/>
      <c r="LUZ89" s="351"/>
      <c r="LVA89" s="351"/>
      <c r="LVB89" s="351"/>
      <c r="LVC89" s="351"/>
      <c r="LVD89" s="351"/>
      <c r="LVE89" s="351"/>
      <c r="LVF89" s="351"/>
      <c r="LVG89" s="351"/>
      <c r="LVH89" s="351"/>
      <c r="LVI89" s="351"/>
      <c r="LVJ89" s="351"/>
      <c r="LVK89" s="351"/>
      <c r="LVL89" s="351"/>
      <c r="LVM89" s="351"/>
      <c r="LVN89" s="351"/>
      <c r="LVO89" s="351"/>
      <c r="LVP89" s="351"/>
      <c r="LVQ89" s="351"/>
      <c r="LVR89" s="351"/>
      <c r="LVS89" s="351"/>
      <c r="LVT89" s="351"/>
      <c r="LVU89" s="351"/>
      <c r="LVV89" s="351"/>
      <c r="LVW89" s="351"/>
      <c r="LVX89" s="351"/>
      <c r="LVY89" s="351"/>
      <c r="LVZ89" s="351"/>
      <c r="LWA89" s="351"/>
      <c r="LWB89" s="351"/>
      <c r="LWC89" s="351"/>
      <c r="LWD89" s="351"/>
      <c r="LWE89" s="351"/>
      <c r="LWF89" s="351"/>
      <c r="LWG89" s="351"/>
      <c r="LWH89" s="351"/>
      <c r="LWI89" s="351"/>
      <c r="LWJ89" s="351"/>
      <c r="LWK89" s="351"/>
      <c r="LWL89" s="351"/>
      <c r="LWM89" s="351"/>
      <c r="LWN89" s="351"/>
      <c r="LWO89" s="351"/>
      <c r="LWP89" s="351"/>
      <c r="LWQ89" s="351"/>
      <c r="LWR89" s="351"/>
      <c r="LWS89" s="351"/>
      <c r="LWT89" s="351"/>
      <c r="LWU89" s="351"/>
      <c r="LWV89" s="351"/>
      <c r="LWW89" s="351"/>
      <c r="LWX89" s="351"/>
      <c r="LWY89" s="351"/>
      <c r="LWZ89" s="351"/>
      <c r="LXA89" s="351"/>
      <c r="LXB89" s="351"/>
      <c r="LXC89" s="351"/>
      <c r="LXD89" s="351"/>
      <c r="LXE89" s="351"/>
      <c r="LXF89" s="351"/>
      <c r="LXG89" s="351"/>
      <c r="LXH89" s="351"/>
      <c r="LXI89" s="351"/>
      <c r="LXJ89" s="351"/>
      <c r="LXK89" s="351"/>
      <c r="LXL89" s="351"/>
      <c r="LXM89" s="351"/>
      <c r="LXN89" s="351"/>
      <c r="LXO89" s="351"/>
      <c r="LXP89" s="351"/>
      <c r="LXQ89" s="351"/>
      <c r="LXR89" s="351"/>
      <c r="LXS89" s="351"/>
      <c r="LXT89" s="351"/>
      <c r="LXU89" s="351"/>
      <c r="LXV89" s="351"/>
      <c r="LXW89" s="351"/>
      <c r="LXX89" s="351"/>
      <c r="LXY89" s="351"/>
      <c r="LXZ89" s="351"/>
      <c r="LYA89" s="351"/>
      <c r="LYB89" s="351"/>
      <c r="LYC89" s="351"/>
      <c r="LYD89" s="351"/>
      <c r="LYE89" s="351"/>
      <c r="LYF89" s="351"/>
      <c r="LYG89" s="351"/>
      <c r="LYH89" s="351"/>
      <c r="LYI89" s="351"/>
      <c r="LYJ89" s="351"/>
      <c r="LYK89" s="351"/>
      <c r="LYL89" s="351"/>
      <c r="LYM89" s="351"/>
      <c r="LYN89" s="351"/>
      <c r="LYO89" s="351"/>
      <c r="LYP89" s="351"/>
      <c r="LYQ89" s="351"/>
      <c r="LYR89" s="351"/>
      <c r="LYS89" s="351"/>
      <c r="LYT89" s="351"/>
      <c r="LYU89" s="351"/>
      <c r="LYV89" s="351"/>
      <c r="LYW89" s="351"/>
      <c r="LYX89" s="351"/>
      <c r="LYY89" s="351"/>
      <c r="LYZ89" s="351"/>
      <c r="LZA89" s="351"/>
      <c r="LZB89" s="351"/>
      <c r="LZC89" s="351"/>
      <c r="LZD89" s="351"/>
      <c r="LZE89" s="351"/>
      <c r="LZF89" s="351"/>
      <c r="LZG89" s="351"/>
      <c r="LZH89" s="351"/>
      <c r="LZI89" s="351"/>
      <c r="LZJ89" s="351"/>
      <c r="LZK89" s="351"/>
      <c r="LZL89" s="351"/>
      <c r="LZM89" s="351"/>
      <c r="LZN89" s="351"/>
      <c r="LZO89" s="351"/>
      <c r="LZP89" s="351"/>
      <c r="LZQ89" s="351"/>
      <c r="LZR89" s="351"/>
      <c r="LZS89" s="351"/>
      <c r="LZT89" s="351"/>
      <c r="LZU89" s="351"/>
      <c r="LZV89" s="351"/>
      <c r="LZW89" s="351"/>
      <c r="LZX89" s="351"/>
      <c r="LZY89" s="351"/>
      <c r="LZZ89" s="351"/>
      <c r="MAA89" s="351"/>
      <c r="MAB89" s="351"/>
      <c r="MAC89" s="351"/>
      <c r="MAD89" s="351"/>
      <c r="MAE89" s="351"/>
      <c r="MAF89" s="351"/>
      <c r="MAG89" s="351"/>
      <c r="MAH89" s="351"/>
      <c r="MAI89" s="351"/>
      <c r="MAJ89" s="351"/>
      <c r="MAK89" s="351"/>
      <c r="MAL89" s="351"/>
      <c r="MAM89" s="351"/>
      <c r="MAN89" s="351"/>
      <c r="MAO89" s="351"/>
      <c r="MAP89" s="351"/>
      <c r="MAQ89" s="351"/>
      <c r="MAR89" s="351"/>
      <c r="MAS89" s="351"/>
      <c r="MAT89" s="351"/>
      <c r="MAU89" s="351"/>
      <c r="MAV89" s="351"/>
      <c r="MAW89" s="351"/>
      <c r="MAX89" s="351"/>
      <c r="MAY89" s="351"/>
      <c r="MAZ89" s="351"/>
      <c r="MBA89" s="351"/>
      <c r="MBB89" s="351"/>
      <c r="MBC89" s="351"/>
      <c r="MBD89" s="351"/>
      <c r="MBE89" s="351"/>
      <c r="MBF89" s="351"/>
      <c r="MBG89" s="351"/>
      <c r="MBH89" s="351"/>
      <c r="MBI89" s="351"/>
      <c r="MBJ89" s="351"/>
      <c r="MBK89" s="351"/>
      <c r="MBL89" s="351"/>
      <c r="MBM89" s="351"/>
      <c r="MBN89" s="351"/>
      <c r="MBO89" s="351"/>
      <c r="MBP89" s="351"/>
      <c r="MBQ89" s="351"/>
      <c r="MBR89" s="351"/>
      <c r="MBS89" s="351"/>
      <c r="MBT89" s="351"/>
      <c r="MBU89" s="351"/>
      <c r="MBV89" s="351"/>
      <c r="MBW89" s="351"/>
      <c r="MBX89" s="351"/>
      <c r="MBY89" s="351"/>
      <c r="MBZ89" s="351"/>
      <c r="MCA89" s="351"/>
      <c r="MCB89" s="351"/>
      <c r="MCC89" s="351"/>
      <c r="MCD89" s="351"/>
      <c r="MCE89" s="351"/>
      <c r="MCF89" s="351"/>
      <c r="MCG89" s="351"/>
      <c r="MCH89" s="351"/>
      <c r="MCI89" s="351"/>
      <c r="MCJ89" s="351"/>
      <c r="MCK89" s="351"/>
      <c r="MCL89" s="351"/>
      <c r="MCM89" s="351"/>
      <c r="MCN89" s="351"/>
      <c r="MCO89" s="351"/>
      <c r="MCP89" s="351"/>
      <c r="MCQ89" s="351"/>
      <c r="MCR89" s="351"/>
      <c r="MCS89" s="351"/>
      <c r="MCT89" s="351"/>
      <c r="MCU89" s="351"/>
      <c r="MCV89" s="351"/>
      <c r="MCW89" s="351"/>
      <c r="MCX89" s="351"/>
      <c r="MCY89" s="351"/>
      <c r="MCZ89" s="351"/>
      <c r="MDA89" s="351"/>
      <c r="MDB89" s="351"/>
      <c r="MDC89" s="351"/>
      <c r="MDD89" s="351"/>
      <c r="MDE89" s="351"/>
      <c r="MDF89" s="351"/>
      <c r="MDG89" s="351"/>
      <c r="MDH89" s="351"/>
      <c r="MDI89" s="351"/>
      <c r="MDJ89" s="351"/>
      <c r="MDK89" s="351"/>
      <c r="MDL89" s="351"/>
      <c r="MDM89" s="351"/>
      <c r="MDN89" s="351"/>
      <c r="MDO89" s="351"/>
      <c r="MDP89" s="351"/>
      <c r="MDQ89" s="351"/>
      <c r="MDR89" s="351"/>
      <c r="MDS89" s="351"/>
      <c r="MDT89" s="351"/>
      <c r="MDU89" s="351"/>
      <c r="MDV89" s="351"/>
      <c r="MDW89" s="351"/>
      <c r="MDX89" s="351"/>
      <c r="MDY89" s="351"/>
      <c r="MDZ89" s="351"/>
      <c r="MEA89" s="351"/>
      <c r="MEB89" s="351"/>
      <c r="MEC89" s="351"/>
      <c r="MED89" s="351"/>
      <c r="MEE89" s="351"/>
      <c r="MEF89" s="351"/>
      <c r="MEG89" s="351"/>
      <c r="MEH89" s="351"/>
      <c r="MEI89" s="351"/>
      <c r="MEJ89" s="351"/>
      <c r="MEK89" s="351"/>
      <c r="MEL89" s="351"/>
      <c r="MEM89" s="351"/>
      <c r="MEN89" s="351"/>
      <c r="MEO89" s="351"/>
      <c r="MEP89" s="351"/>
      <c r="MEQ89" s="351"/>
      <c r="MER89" s="351"/>
      <c r="MES89" s="351"/>
      <c r="MET89" s="351"/>
      <c r="MEU89" s="351"/>
      <c r="MEV89" s="351"/>
      <c r="MEW89" s="351"/>
      <c r="MEX89" s="351"/>
      <c r="MEY89" s="351"/>
      <c r="MEZ89" s="351"/>
      <c r="MFA89" s="351"/>
      <c r="MFB89" s="351"/>
      <c r="MFC89" s="351"/>
      <c r="MFD89" s="351"/>
      <c r="MFE89" s="351"/>
      <c r="MFF89" s="351"/>
      <c r="MFG89" s="351"/>
      <c r="MFH89" s="351"/>
      <c r="MFI89" s="351"/>
      <c r="MFJ89" s="351"/>
      <c r="MFK89" s="351"/>
      <c r="MFL89" s="351"/>
      <c r="MFM89" s="351"/>
      <c r="MFN89" s="351"/>
      <c r="MFO89" s="351"/>
      <c r="MFP89" s="351"/>
      <c r="MFQ89" s="351"/>
      <c r="MFR89" s="351"/>
      <c r="MFS89" s="351"/>
      <c r="MFT89" s="351"/>
      <c r="MFU89" s="351"/>
      <c r="MFV89" s="351"/>
      <c r="MFW89" s="351"/>
      <c r="MFX89" s="351"/>
      <c r="MFY89" s="351"/>
      <c r="MFZ89" s="351"/>
      <c r="MGA89" s="351"/>
      <c r="MGB89" s="351"/>
      <c r="MGC89" s="351"/>
      <c r="MGD89" s="351"/>
      <c r="MGE89" s="351"/>
      <c r="MGF89" s="351"/>
      <c r="MGG89" s="351"/>
      <c r="MGH89" s="351"/>
      <c r="MGI89" s="351"/>
      <c r="MGJ89" s="351"/>
      <c r="MGK89" s="351"/>
      <c r="MGL89" s="351"/>
      <c r="MGM89" s="351"/>
      <c r="MGN89" s="351"/>
      <c r="MGO89" s="351"/>
      <c r="MGP89" s="351"/>
      <c r="MGQ89" s="351"/>
      <c r="MGR89" s="351"/>
      <c r="MGS89" s="351"/>
      <c r="MGT89" s="351"/>
      <c r="MGU89" s="351"/>
      <c r="MGV89" s="351"/>
      <c r="MGW89" s="351"/>
      <c r="MGX89" s="351"/>
      <c r="MGY89" s="351"/>
      <c r="MGZ89" s="351"/>
      <c r="MHA89" s="351"/>
      <c r="MHB89" s="351"/>
      <c r="MHC89" s="351"/>
      <c r="MHD89" s="351"/>
      <c r="MHE89" s="351"/>
      <c r="MHF89" s="351"/>
      <c r="MHG89" s="351"/>
      <c r="MHH89" s="351"/>
      <c r="MHI89" s="351"/>
      <c r="MHJ89" s="351"/>
      <c r="MHK89" s="351"/>
      <c r="MHL89" s="351"/>
      <c r="MHM89" s="351"/>
      <c r="MHN89" s="351"/>
      <c r="MHO89" s="351"/>
      <c r="MHP89" s="351"/>
      <c r="MHQ89" s="351"/>
      <c r="MHR89" s="351"/>
      <c r="MHS89" s="351"/>
      <c r="MHT89" s="351"/>
      <c r="MHU89" s="351"/>
      <c r="MHV89" s="351"/>
      <c r="MHW89" s="351"/>
      <c r="MHX89" s="351"/>
      <c r="MHY89" s="351"/>
      <c r="MHZ89" s="351"/>
      <c r="MIA89" s="351"/>
      <c r="MIB89" s="351"/>
      <c r="MIC89" s="351"/>
      <c r="MID89" s="351"/>
      <c r="MIE89" s="351"/>
      <c r="MIF89" s="351"/>
      <c r="MIG89" s="351"/>
      <c r="MIH89" s="351"/>
      <c r="MII89" s="351"/>
      <c r="MIJ89" s="351"/>
      <c r="MIK89" s="351"/>
      <c r="MIL89" s="351"/>
      <c r="MIM89" s="351"/>
      <c r="MIN89" s="351"/>
      <c r="MIO89" s="351"/>
      <c r="MIP89" s="351"/>
      <c r="MIQ89" s="351"/>
      <c r="MIR89" s="351"/>
      <c r="MIS89" s="351"/>
      <c r="MIT89" s="351"/>
      <c r="MIU89" s="351"/>
      <c r="MIV89" s="351"/>
      <c r="MIW89" s="351"/>
      <c r="MIX89" s="351"/>
      <c r="MIY89" s="351"/>
      <c r="MIZ89" s="351"/>
      <c r="MJA89" s="351"/>
      <c r="MJB89" s="351"/>
      <c r="MJC89" s="351"/>
      <c r="MJD89" s="351"/>
      <c r="MJE89" s="351"/>
      <c r="MJF89" s="351"/>
      <c r="MJG89" s="351"/>
      <c r="MJH89" s="351"/>
      <c r="MJI89" s="351"/>
      <c r="MJJ89" s="351"/>
      <c r="MJK89" s="351"/>
      <c r="MJL89" s="351"/>
      <c r="MJM89" s="351"/>
      <c r="MJN89" s="351"/>
      <c r="MJO89" s="351"/>
      <c r="MJP89" s="351"/>
      <c r="MJQ89" s="351"/>
      <c r="MJR89" s="351"/>
      <c r="MJS89" s="351"/>
      <c r="MJT89" s="351"/>
      <c r="MJU89" s="351"/>
      <c r="MJV89" s="351"/>
      <c r="MJW89" s="351"/>
      <c r="MJX89" s="351"/>
      <c r="MJY89" s="351"/>
      <c r="MJZ89" s="351"/>
      <c r="MKA89" s="351"/>
      <c r="MKB89" s="351"/>
      <c r="MKC89" s="351"/>
      <c r="MKD89" s="351"/>
      <c r="MKE89" s="351"/>
      <c r="MKF89" s="351"/>
      <c r="MKG89" s="351"/>
      <c r="MKH89" s="351"/>
      <c r="MKI89" s="351"/>
      <c r="MKJ89" s="351"/>
      <c r="MKK89" s="351"/>
      <c r="MKL89" s="351"/>
      <c r="MKM89" s="351"/>
      <c r="MKN89" s="351"/>
      <c r="MKO89" s="351"/>
      <c r="MKP89" s="351"/>
      <c r="MKQ89" s="351"/>
      <c r="MKR89" s="351"/>
      <c r="MKS89" s="351"/>
      <c r="MKT89" s="351"/>
      <c r="MKU89" s="351"/>
      <c r="MKV89" s="351"/>
      <c r="MKW89" s="351"/>
      <c r="MKX89" s="351"/>
      <c r="MKY89" s="351"/>
      <c r="MKZ89" s="351"/>
      <c r="MLA89" s="351"/>
      <c r="MLB89" s="351"/>
      <c r="MLC89" s="351"/>
      <c r="MLD89" s="351"/>
      <c r="MLE89" s="351"/>
      <c r="MLF89" s="351"/>
      <c r="MLG89" s="351"/>
      <c r="MLH89" s="351"/>
      <c r="MLI89" s="351"/>
      <c r="MLJ89" s="351"/>
      <c r="MLK89" s="351"/>
      <c r="MLL89" s="351"/>
      <c r="MLM89" s="351"/>
      <c r="MLN89" s="351"/>
      <c r="MLO89" s="351"/>
      <c r="MLP89" s="351"/>
      <c r="MLQ89" s="351"/>
      <c r="MLR89" s="351"/>
      <c r="MLS89" s="351"/>
      <c r="MLT89" s="351"/>
      <c r="MLU89" s="351"/>
      <c r="MLV89" s="351"/>
      <c r="MLW89" s="351"/>
      <c r="MLX89" s="351"/>
      <c r="MLY89" s="351"/>
      <c r="MLZ89" s="351"/>
      <c r="MMA89" s="351"/>
      <c r="MMB89" s="351"/>
      <c r="MMC89" s="351"/>
      <c r="MMD89" s="351"/>
      <c r="MME89" s="351"/>
      <c r="MMF89" s="351"/>
      <c r="MMG89" s="351"/>
      <c r="MMH89" s="351"/>
      <c r="MMI89" s="351"/>
      <c r="MMJ89" s="351"/>
      <c r="MMK89" s="351"/>
      <c r="MML89" s="351"/>
      <c r="MMM89" s="351"/>
      <c r="MMN89" s="351"/>
      <c r="MMO89" s="351"/>
      <c r="MMP89" s="351"/>
      <c r="MMQ89" s="351"/>
      <c r="MMR89" s="351"/>
      <c r="MMS89" s="351"/>
      <c r="MMT89" s="351"/>
      <c r="MMU89" s="351"/>
      <c r="MMV89" s="351"/>
      <c r="MMW89" s="351"/>
      <c r="MMX89" s="351"/>
      <c r="MMY89" s="351"/>
      <c r="MMZ89" s="351"/>
      <c r="MNA89" s="351"/>
      <c r="MNB89" s="351"/>
      <c r="MNC89" s="351"/>
      <c r="MND89" s="351"/>
      <c r="MNE89" s="351"/>
      <c r="MNF89" s="351"/>
      <c r="MNG89" s="351"/>
      <c r="MNH89" s="351"/>
      <c r="MNI89" s="351"/>
      <c r="MNJ89" s="351"/>
      <c r="MNK89" s="351"/>
      <c r="MNL89" s="351"/>
      <c r="MNM89" s="351"/>
      <c r="MNN89" s="351"/>
      <c r="MNO89" s="351"/>
      <c r="MNP89" s="351"/>
      <c r="MNQ89" s="351"/>
      <c r="MNR89" s="351"/>
      <c r="MNS89" s="351"/>
      <c r="MNT89" s="351"/>
      <c r="MNU89" s="351"/>
      <c r="MNV89" s="351"/>
      <c r="MNW89" s="351"/>
      <c r="MNX89" s="351"/>
      <c r="MNY89" s="351"/>
      <c r="MNZ89" s="351"/>
      <c r="MOA89" s="351"/>
      <c r="MOB89" s="351"/>
      <c r="MOC89" s="351"/>
      <c r="MOD89" s="351"/>
      <c r="MOE89" s="351"/>
      <c r="MOF89" s="351"/>
      <c r="MOG89" s="351"/>
      <c r="MOH89" s="351"/>
      <c r="MOI89" s="351"/>
      <c r="MOJ89" s="351"/>
      <c r="MOK89" s="351"/>
      <c r="MOL89" s="351"/>
      <c r="MOM89" s="351"/>
      <c r="MON89" s="351"/>
      <c r="MOO89" s="351"/>
      <c r="MOP89" s="351"/>
      <c r="MOQ89" s="351"/>
      <c r="MOR89" s="351"/>
      <c r="MOS89" s="351"/>
      <c r="MOT89" s="351"/>
      <c r="MOU89" s="351"/>
      <c r="MOV89" s="351"/>
      <c r="MOW89" s="351"/>
      <c r="MOX89" s="351"/>
      <c r="MOY89" s="351"/>
      <c r="MOZ89" s="351"/>
      <c r="MPA89" s="351"/>
      <c r="MPB89" s="351"/>
      <c r="MPC89" s="351"/>
      <c r="MPD89" s="351"/>
      <c r="MPE89" s="351"/>
      <c r="MPF89" s="351"/>
      <c r="MPG89" s="351"/>
      <c r="MPH89" s="351"/>
      <c r="MPI89" s="351"/>
      <c r="MPJ89" s="351"/>
      <c r="MPK89" s="351"/>
      <c r="MPL89" s="351"/>
      <c r="MPM89" s="351"/>
      <c r="MPN89" s="351"/>
      <c r="MPO89" s="351"/>
      <c r="MPP89" s="351"/>
      <c r="MPQ89" s="351"/>
      <c r="MPR89" s="351"/>
      <c r="MPS89" s="351"/>
      <c r="MPT89" s="351"/>
      <c r="MPU89" s="351"/>
      <c r="MPV89" s="351"/>
      <c r="MPW89" s="351"/>
      <c r="MPX89" s="351"/>
      <c r="MPY89" s="351"/>
      <c r="MPZ89" s="351"/>
      <c r="MQA89" s="351"/>
      <c r="MQB89" s="351"/>
      <c r="MQC89" s="351"/>
      <c r="MQD89" s="351"/>
      <c r="MQE89" s="351"/>
      <c r="MQF89" s="351"/>
      <c r="MQG89" s="351"/>
      <c r="MQH89" s="351"/>
      <c r="MQI89" s="351"/>
      <c r="MQJ89" s="351"/>
      <c r="MQK89" s="351"/>
      <c r="MQL89" s="351"/>
      <c r="MQM89" s="351"/>
      <c r="MQN89" s="351"/>
      <c r="MQO89" s="351"/>
      <c r="MQP89" s="351"/>
      <c r="MQQ89" s="351"/>
      <c r="MQR89" s="351"/>
      <c r="MQS89" s="351"/>
      <c r="MQT89" s="351"/>
      <c r="MQU89" s="351"/>
      <c r="MQV89" s="351"/>
      <c r="MQW89" s="351"/>
      <c r="MQX89" s="351"/>
      <c r="MQY89" s="351"/>
      <c r="MQZ89" s="351"/>
      <c r="MRA89" s="351"/>
      <c r="MRB89" s="351"/>
      <c r="MRC89" s="351"/>
      <c r="MRD89" s="351"/>
      <c r="MRE89" s="351"/>
      <c r="MRF89" s="351"/>
      <c r="MRG89" s="351"/>
      <c r="MRH89" s="351"/>
      <c r="MRI89" s="351"/>
      <c r="MRJ89" s="351"/>
      <c r="MRK89" s="351"/>
      <c r="MRL89" s="351"/>
      <c r="MRM89" s="351"/>
      <c r="MRN89" s="351"/>
      <c r="MRO89" s="351"/>
      <c r="MRP89" s="351"/>
      <c r="MRQ89" s="351"/>
      <c r="MRR89" s="351"/>
      <c r="MRS89" s="351"/>
      <c r="MRT89" s="351"/>
      <c r="MRU89" s="351"/>
      <c r="MRV89" s="351"/>
      <c r="MRW89" s="351"/>
      <c r="MRX89" s="351"/>
      <c r="MRY89" s="351"/>
      <c r="MRZ89" s="351"/>
      <c r="MSA89" s="351"/>
      <c r="MSB89" s="351"/>
      <c r="MSC89" s="351"/>
      <c r="MSD89" s="351"/>
      <c r="MSE89" s="351"/>
      <c r="MSF89" s="351"/>
      <c r="MSG89" s="351"/>
      <c r="MSH89" s="351"/>
      <c r="MSI89" s="351"/>
      <c r="MSJ89" s="351"/>
      <c r="MSK89" s="351"/>
      <c r="MSL89" s="351"/>
      <c r="MSM89" s="351"/>
      <c r="MSN89" s="351"/>
      <c r="MSO89" s="351"/>
      <c r="MSP89" s="351"/>
      <c r="MSQ89" s="351"/>
      <c r="MSR89" s="351"/>
      <c r="MSS89" s="351"/>
      <c r="MST89" s="351"/>
      <c r="MSU89" s="351"/>
      <c r="MSV89" s="351"/>
      <c r="MSW89" s="351"/>
      <c r="MSX89" s="351"/>
      <c r="MSY89" s="351"/>
      <c r="MSZ89" s="351"/>
      <c r="MTA89" s="351"/>
      <c r="MTB89" s="351"/>
      <c r="MTC89" s="351"/>
      <c r="MTD89" s="351"/>
      <c r="MTE89" s="351"/>
      <c r="MTF89" s="351"/>
      <c r="MTG89" s="351"/>
      <c r="MTH89" s="351"/>
      <c r="MTI89" s="351"/>
      <c r="MTJ89" s="351"/>
      <c r="MTK89" s="351"/>
      <c r="MTL89" s="351"/>
      <c r="MTM89" s="351"/>
      <c r="MTN89" s="351"/>
      <c r="MTO89" s="351"/>
      <c r="MTP89" s="351"/>
      <c r="MTQ89" s="351"/>
      <c r="MTR89" s="351"/>
      <c r="MTS89" s="351"/>
      <c r="MTT89" s="351"/>
      <c r="MTU89" s="351"/>
      <c r="MTV89" s="351"/>
      <c r="MTW89" s="351"/>
      <c r="MTX89" s="351"/>
      <c r="MTY89" s="351"/>
      <c r="MTZ89" s="351"/>
      <c r="MUA89" s="351"/>
      <c r="MUB89" s="351"/>
      <c r="MUC89" s="351"/>
      <c r="MUD89" s="351"/>
      <c r="MUE89" s="351"/>
      <c r="MUF89" s="351"/>
      <c r="MUG89" s="351"/>
      <c r="MUH89" s="351"/>
      <c r="MUI89" s="351"/>
      <c r="MUJ89" s="351"/>
      <c r="MUK89" s="351"/>
      <c r="MUL89" s="351"/>
      <c r="MUM89" s="351"/>
      <c r="MUN89" s="351"/>
      <c r="MUO89" s="351"/>
      <c r="MUP89" s="351"/>
      <c r="MUQ89" s="351"/>
      <c r="MUR89" s="351"/>
      <c r="MUS89" s="351"/>
      <c r="MUT89" s="351"/>
      <c r="MUU89" s="351"/>
      <c r="MUV89" s="351"/>
      <c r="MUW89" s="351"/>
      <c r="MUX89" s="351"/>
      <c r="MUY89" s="351"/>
      <c r="MUZ89" s="351"/>
      <c r="MVA89" s="351"/>
      <c r="MVB89" s="351"/>
      <c r="MVC89" s="351"/>
      <c r="MVD89" s="351"/>
      <c r="MVE89" s="351"/>
      <c r="MVF89" s="351"/>
      <c r="MVG89" s="351"/>
      <c r="MVH89" s="351"/>
      <c r="MVI89" s="351"/>
      <c r="MVJ89" s="351"/>
      <c r="MVK89" s="351"/>
      <c r="MVL89" s="351"/>
      <c r="MVM89" s="351"/>
      <c r="MVN89" s="351"/>
      <c r="MVO89" s="351"/>
      <c r="MVP89" s="351"/>
      <c r="MVQ89" s="351"/>
      <c r="MVR89" s="351"/>
      <c r="MVS89" s="351"/>
      <c r="MVT89" s="351"/>
      <c r="MVU89" s="351"/>
      <c r="MVV89" s="351"/>
      <c r="MVW89" s="351"/>
      <c r="MVX89" s="351"/>
      <c r="MVY89" s="351"/>
      <c r="MVZ89" s="351"/>
      <c r="MWA89" s="351"/>
      <c r="MWB89" s="351"/>
      <c r="MWC89" s="351"/>
      <c r="MWD89" s="351"/>
      <c r="MWE89" s="351"/>
      <c r="MWF89" s="351"/>
      <c r="MWG89" s="351"/>
      <c r="MWH89" s="351"/>
      <c r="MWI89" s="351"/>
      <c r="MWJ89" s="351"/>
      <c r="MWK89" s="351"/>
      <c r="MWL89" s="351"/>
      <c r="MWM89" s="351"/>
      <c r="MWN89" s="351"/>
      <c r="MWO89" s="351"/>
      <c r="MWP89" s="351"/>
      <c r="MWQ89" s="351"/>
      <c r="MWR89" s="351"/>
      <c r="MWS89" s="351"/>
      <c r="MWT89" s="351"/>
      <c r="MWU89" s="351"/>
      <c r="MWV89" s="351"/>
      <c r="MWW89" s="351"/>
      <c r="MWX89" s="351"/>
      <c r="MWY89" s="351"/>
      <c r="MWZ89" s="351"/>
      <c r="MXA89" s="351"/>
      <c r="MXB89" s="351"/>
      <c r="MXC89" s="351"/>
      <c r="MXD89" s="351"/>
      <c r="MXE89" s="351"/>
      <c r="MXF89" s="351"/>
      <c r="MXG89" s="351"/>
      <c r="MXH89" s="351"/>
      <c r="MXI89" s="351"/>
      <c r="MXJ89" s="351"/>
      <c r="MXK89" s="351"/>
      <c r="MXL89" s="351"/>
      <c r="MXM89" s="351"/>
      <c r="MXN89" s="351"/>
      <c r="MXO89" s="351"/>
      <c r="MXP89" s="351"/>
      <c r="MXQ89" s="351"/>
      <c r="MXR89" s="351"/>
      <c r="MXS89" s="351"/>
      <c r="MXT89" s="351"/>
      <c r="MXU89" s="351"/>
      <c r="MXV89" s="351"/>
      <c r="MXW89" s="351"/>
      <c r="MXX89" s="351"/>
      <c r="MXY89" s="351"/>
      <c r="MXZ89" s="351"/>
      <c r="MYA89" s="351"/>
      <c r="MYB89" s="351"/>
      <c r="MYC89" s="351"/>
      <c r="MYD89" s="351"/>
      <c r="MYE89" s="351"/>
      <c r="MYF89" s="351"/>
      <c r="MYG89" s="351"/>
      <c r="MYH89" s="351"/>
      <c r="MYI89" s="351"/>
      <c r="MYJ89" s="351"/>
      <c r="MYK89" s="351"/>
      <c r="MYL89" s="351"/>
      <c r="MYM89" s="351"/>
      <c r="MYN89" s="351"/>
      <c r="MYO89" s="351"/>
      <c r="MYP89" s="351"/>
      <c r="MYQ89" s="351"/>
      <c r="MYR89" s="351"/>
      <c r="MYS89" s="351"/>
      <c r="MYT89" s="351"/>
      <c r="MYU89" s="351"/>
      <c r="MYV89" s="351"/>
      <c r="MYW89" s="351"/>
      <c r="MYX89" s="351"/>
      <c r="MYY89" s="351"/>
      <c r="MYZ89" s="351"/>
      <c r="MZA89" s="351"/>
      <c r="MZB89" s="351"/>
      <c r="MZC89" s="351"/>
      <c r="MZD89" s="351"/>
      <c r="MZE89" s="351"/>
      <c r="MZF89" s="351"/>
      <c r="MZG89" s="351"/>
      <c r="MZH89" s="351"/>
      <c r="MZI89" s="351"/>
      <c r="MZJ89" s="351"/>
      <c r="MZK89" s="351"/>
      <c r="MZL89" s="351"/>
      <c r="MZM89" s="351"/>
      <c r="MZN89" s="351"/>
      <c r="MZO89" s="351"/>
      <c r="MZP89" s="351"/>
      <c r="MZQ89" s="351"/>
      <c r="MZR89" s="351"/>
      <c r="MZS89" s="351"/>
      <c r="MZT89" s="351"/>
      <c r="MZU89" s="351"/>
      <c r="MZV89" s="351"/>
      <c r="MZW89" s="351"/>
      <c r="MZX89" s="351"/>
      <c r="MZY89" s="351"/>
      <c r="MZZ89" s="351"/>
      <c r="NAA89" s="351"/>
      <c r="NAB89" s="351"/>
      <c r="NAC89" s="351"/>
      <c r="NAD89" s="351"/>
      <c r="NAE89" s="351"/>
      <c r="NAF89" s="351"/>
      <c r="NAG89" s="351"/>
      <c r="NAH89" s="351"/>
      <c r="NAI89" s="351"/>
      <c r="NAJ89" s="351"/>
      <c r="NAK89" s="351"/>
      <c r="NAL89" s="351"/>
      <c r="NAM89" s="351"/>
      <c r="NAN89" s="351"/>
      <c r="NAO89" s="351"/>
      <c r="NAP89" s="351"/>
      <c r="NAQ89" s="351"/>
      <c r="NAR89" s="351"/>
      <c r="NAS89" s="351"/>
      <c r="NAT89" s="351"/>
      <c r="NAU89" s="351"/>
      <c r="NAV89" s="351"/>
      <c r="NAW89" s="351"/>
      <c r="NAX89" s="351"/>
      <c r="NAY89" s="351"/>
      <c r="NAZ89" s="351"/>
      <c r="NBA89" s="351"/>
      <c r="NBB89" s="351"/>
      <c r="NBC89" s="351"/>
      <c r="NBD89" s="351"/>
      <c r="NBE89" s="351"/>
      <c r="NBF89" s="351"/>
      <c r="NBG89" s="351"/>
      <c r="NBH89" s="351"/>
      <c r="NBI89" s="351"/>
      <c r="NBJ89" s="351"/>
      <c r="NBK89" s="351"/>
      <c r="NBL89" s="351"/>
      <c r="NBM89" s="351"/>
      <c r="NBN89" s="351"/>
      <c r="NBO89" s="351"/>
      <c r="NBP89" s="351"/>
      <c r="NBQ89" s="351"/>
      <c r="NBR89" s="351"/>
      <c r="NBS89" s="351"/>
      <c r="NBT89" s="351"/>
      <c r="NBU89" s="351"/>
      <c r="NBV89" s="351"/>
      <c r="NBW89" s="351"/>
      <c r="NBX89" s="351"/>
      <c r="NBY89" s="351"/>
      <c r="NBZ89" s="351"/>
      <c r="NCA89" s="351"/>
      <c r="NCB89" s="351"/>
      <c r="NCC89" s="351"/>
      <c r="NCD89" s="351"/>
      <c r="NCE89" s="351"/>
      <c r="NCF89" s="351"/>
      <c r="NCG89" s="351"/>
      <c r="NCH89" s="351"/>
      <c r="NCI89" s="351"/>
      <c r="NCJ89" s="351"/>
      <c r="NCK89" s="351"/>
      <c r="NCL89" s="351"/>
      <c r="NCM89" s="351"/>
      <c r="NCN89" s="351"/>
      <c r="NCO89" s="351"/>
      <c r="NCP89" s="351"/>
      <c r="NCQ89" s="351"/>
      <c r="NCR89" s="351"/>
      <c r="NCS89" s="351"/>
      <c r="NCT89" s="351"/>
      <c r="NCU89" s="351"/>
      <c r="NCV89" s="351"/>
      <c r="NCW89" s="351"/>
      <c r="NCX89" s="351"/>
      <c r="NCY89" s="351"/>
      <c r="NCZ89" s="351"/>
      <c r="NDA89" s="351"/>
      <c r="NDB89" s="351"/>
      <c r="NDC89" s="351"/>
      <c r="NDD89" s="351"/>
      <c r="NDE89" s="351"/>
      <c r="NDF89" s="351"/>
      <c r="NDG89" s="351"/>
      <c r="NDH89" s="351"/>
      <c r="NDI89" s="351"/>
      <c r="NDJ89" s="351"/>
      <c r="NDK89" s="351"/>
      <c r="NDL89" s="351"/>
      <c r="NDM89" s="351"/>
      <c r="NDN89" s="351"/>
      <c r="NDO89" s="351"/>
      <c r="NDP89" s="351"/>
      <c r="NDQ89" s="351"/>
      <c r="NDR89" s="351"/>
      <c r="NDS89" s="351"/>
      <c r="NDT89" s="351"/>
      <c r="NDU89" s="351"/>
      <c r="NDV89" s="351"/>
      <c r="NDW89" s="351"/>
      <c r="NDX89" s="351"/>
      <c r="NDY89" s="351"/>
      <c r="NDZ89" s="351"/>
      <c r="NEA89" s="351"/>
      <c r="NEB89" s="351"/>
      <c r="NEC89" s="351"/>
      <c r="NED89" s="351"/>
      <c r="NEE89" s="351"/>
      <c r="NEF89" s="351"/>
      <c r="NEG89" s="351"/>
      <c r="NEH89" s="351"/>
      <c r="NEI89" s="351"/>
      <c r="NEJ89" s="351"/>
      <c r="NEK89" s="351"/>
      <c r="NEL89" s="351"/>
      <c r="NEM89" s="351"/>
      <c r="NEN89" s="351"/>
      <c r="NEO89" s="351"/>
      <c r="NEP89" s="351"/>
      <c r="NEQ89" s="351"/>
      <c r="NER89" s="351"/>
      <c r="NES89" s="351"/>
      <c r="NET89" s="351"/>
      <c r="NEU89" s="351"/>
      <c r="NEV89" s="351"/>
      <c r="NEW89" s="351"/>
      <c r="NEX89" s="351"/>
      <c r="NEY89" s="351"/>
      <c r="NEZ89" s="351"/>
      <c r="NFA89" s="351"/>
      <c r="NFB89" s="351"/>
      <c r="NFC89" s="351"/>
      <c r="NFD89" s="351"/>
      <c r="NFE89" s="351"/>
      <c r="NFF89" s="351"/>
      <c r="NFG89" s="351"/>
      <c r="NFH89" s="351"/>
      <c r="NFI89" s="351"/>
      <c r="NFJ89" s="351"/>
      <c r="NFK89" s="351"/>
      <c r="NFL89" s="351"/>
      <c r="NFM89" s="351"/>
      <c r="NFN89" s="351"/>
      <c r="NFO89" s="351"/>
      <c r="NFP89" s="351"/>
      <c r="NFQ89" s="351"/>
      <c r="NFR89" s="351"/>
      <c r="NFS89" s="351"/>
      <c r="NFT89" s="351"/>
      <c r="NFU89" s="351"/>
      <c r="NFV89" s="351"/>
      <c r="NFW89" s="351"/>
      <c r="NFX89" s="351"/>
      <c r="NFY89" s="351"/>
      <c r="NFZ89" s="351"/>
      <c r="NGA89" s="351"/>
      <c r="NGB89" s="351"/>
      <c r="NGC89" s="351"/>
      <c r="NGD89" s="351"/>
      <c r="NGE89" s="351"/>
      <c r="NGF89" s="351"/>
      <c r="NGG89" s="351"/>
      <c r="NGH89" s="351"/>
      <c r="NGI89" s="351"/>
      <c r="NGJ89" s="351"/>
      <c r="NGK89" s="351"/>
      <c r="NGL89" s="351"/>
      <c r="NGM89" s="351"/>
      <c r="NGN89" s="351"/>
      <c r="NGO89" s="351"/>
      <c r="NGP89" s="351"/>
      <c r="NGQ89" s="351"/>
      <c r="NGR89" s="351"/>
      <c r="NGS89" s="351"/>
      <c r="NGT89" s="351"/>
      <c r="NGU89" s="351"/>
      <c r="NGV89" s="351"/>
      <c r="NGW89" s="351"/>
      <c r="NGX89" s="351"/>
      <c r="NGY89" s="351"/>
      <c r="NGZ89" s="351"/>
      <c r="NHA89" s="351"/>
      <c r="NHB89" s="351"/>
      <c r="NHC89" s="351"/>
      <c r="NHD89" s="351"/>
      <c r="NHE89" s="351"/>
      <c r="NHF89" s="351"/>
      <c r="NHG89" s="351"/>
      <c r="NHH89" s="351"/>
      <c r="NHI89" s="351"/>
      <c r="NHJ89" s="351"/>
      <c r="NHK89" s="351"/>
      <c r="NHL89" s="351"/>
      <c r="NHM89" s="351"/>
      <c r="NHN89" s="351"/>
      <c r="NHO89" s="351"/>
      <c r="NHP89" s="351"/>
      <c r="NHQ89" s="351"/>
      <c r="NHR89" s="351"/>
      <c r="NHS89" s="351"/>
      <c r="NHT89" s="351"/>
      <c r="NHU89" s="351"/>
      <c r="NHV89" s="351"/>
      <c r="NHW89" s="351"/>
      <c r="NHX89" s="351"/>
      <c r="NHY89" s="351"/>
      <c r="NHZ89" s="351"/>
      <c r="NIA89" s="351"/>
      <c r="NIB89" s="351"/>
      <c r="NIC89" s="351"/>
      <c r="NID89" s="351"/>
      <c r="NIE89" s="351"/>
      <c r="NIF89" s="351"/>
      <c r="NIG89" s="351"/>
      <c r="NIH89" s="351"/>
      <c r="NII89" s="351"/>
      <c r="NIJ89" s="351"/>
      <c r="NIK89" s="351"/>
      <c r="NIL89" s="351"/>
      <c r="NIM89" s="351"/>
      <c r="NIN89" s="351"/>
      <c r="NIO89" s="351"/>
      <c r="NIP89" s="351"/>
      <c r="NIQ89" s="351"/>
      <c r="NIR89" s="351"/>
      <c r="NIS89" s="351"/>
      <c r="NIT89" s="351"/>
      <c r="NIU89" s="351"/>
      <c r="NIV89" s="351"/>
      <c r="NIW89" s="351"/>
      <c r="NIX89" s="351"/>
      <c r="NIY89" s="351"/>
      <c r="NIZ89" s="351"/>
      <c r="NJA89" s="351"/>
      <c r="NJB89" s="351"/>
      <c r="NJC89" s="351"/>
      <c r="NJD89" s="351"/>
      <c r="NJE89" s="351"/>
      <c r="NJF89" s="351"/>
      <c r="NJG89" s="351"/>
      <c r="NJH89" s="351"/>
      <c r="NJI89" s="351"/>
      <c r="NJJ89" s="351"/>
      <c r="NJK89" s="351"/>
      <c r="NJL89" s="351"/>
      <c r="NJM89" s="351"/>
      <c r="NJN89" s="351"/>
      <c r="NJO89" s="351"/>
      <c r="NJP89" s="351"/>
      <c r="NJQ89" s="351"/>
      <c r="NJR89" s="351"/>
      <c r="NJS89" s="351"/>
      <c r="NJT89" s="351"/>
      <c r="NJU89" s="351"/>
      <c r="NJV89" s="351"/>
      <c r="NJW89" s="351"/>
      <c r="NJX89" s="351"/>
      <c r="NJY89" s="351"/>
      <c r="NJZ89" s="351"/>
      <c r="NKA89" s="351"/>
      <c r="NKB89" s="351"/>
      <c r="NKC89" s="351"/>
      <c r="NKD89" s="351"/>
      <c r="NKE89" s="351"/>
      <c r="NKF89" s="351"/>
      <c r="NKG89" s="351"/>
      <c r="NKH89" s="351"/>
      <c r="NKI89" s="351"/>
      <c r="NKJ89" s="351"/>
      <c r="NKK89" s="351"/>
      <c r="NKL89" s="351"/>
      <c r="NKM89" s="351"/>
      <c r="NKN89" s="351"/>
      <c r="NKO89" s="351"/>
      <c r="NKP89" s="351"/>
      <c r="NKQ89" s="351"/>
      <c r="NKR89" s="351"/>
      <c r="NKS89" s="351"/>
      <c r="NKT89" s="351"/>
      <c r="NKU89" s="351"/>
      <c r="NKV89" s="351"/>
      <c r="NKW89" s="351"/>
      <c r="NKX89" s="351"/>
      <c r="NKY89" s="351"/>
      <c r="NKZ89" s="351"/>
      <c r="NLA89" s="351"/>
      <c r="NLB89" s="351"/>
      <c r="NLC89" s="351"/>
      <c r="NLD89" s="351"/>
      <c r="NLE89" s="351"/>
      <c r="NLF89" s="351"/>
      <c r="NLG89" s="351"/>
      <c r="NLH89" s="351"/>
      <c r="NLI89" s="351"/>
      <c r="NLJ89" s="351"/>
      <c r="NLK89" s="351"/>
      <c r="NLL89" s="351"/>
      <c r="NLM89" s="351"/>
      <c r="NLN89" s="351"/>
      <c r="NLO89" s="351"/>
      <c r="NLP89" s="351"/>
      <c r="NLQ89" s="351"/>
      <c r="NLR89" s="351"/>
      <c r="NLS89" s="351"/>
      <c r="NLT89" s="351"/>
      <c r="NLU89" s="351"/>
      <c r="NLV89" s="351"/>
      <c r="NLW89" s="351"/>
      <c r="NLX89" s="351"/>
      <c r="NLY89" s="351"/>
      <c r="NLZ89" s="351"/>
      <c r="NMA89" s="351"/>
      <c r="NMB89" s="351"/>
      <c r="NMC89" s="351"/>
      <c r="NMD89" s="351"/>
      <c r="NME89" s="351"/>
      <c r="NMF89" s="351"/>
      <c r="NMG89" s="351"/>
      <c r="NMH89" s="351"/>
      <c r="NMI89" s="351"/>
      <c r="NMJ89" s="351"/>
      <c r="NMK89" s="351"/>
      <c r="NML89" s="351"/>
      <c r="NMM89" s="351"/>
      <c r="NMN89" s="351"/>
      <c r="NMO89" s="351"/>
      <c r="NMP89" s="351"/>
      <c r="NMQ89" s="351"/>
      <c r="NMR89" s="351"/>
      <c r="NMS89" s="351"/>
      <c r="NMT89" s="351"/>
      <c r="NMU89" s="351"/>
      <c r="NMV89" s="351"/>
      <c r="NMW89" s="351"/>
      <c r="NMX89" s="351"/>
      <c r="NMY89" s="351"/>
      <c r="NMZ89" s="351"/>
      <c r="NNA89" s="351"/>
      <c r="NNB89" s="351"/>
      <c r="NNC89" s="351"/>
      <c r="NND89" s="351"/>
      <c r="NNE89" s="351"/>
      <c r="NNF89" s="351"/>
      <c r="NNG89" s="351"/>
      <c r="NNH89" s="351"/>
      <c r="NNI89" s="351"/>
      <c r="NNJ89" s="351"/>
      <c r="NNK89" s="351"/>
      <c r="NNL89" s="351"/>
      <c r="NNM89" s="351"/>
      <c r="NNN89" s="351"/>
      <c r="NNO89" s="351"/>
      <c r="NNP89" s="351"/>
      <c r="NNQ89" s="351"/>
      <c r="NNR89" s="351"/>
      <c r="NNS89" s="351"/>
      <c r="NNT89" s="351"/>
      <c r="NNU89" s="351"/>
      <c r="NNV89" s="351"/>
      <c r="NNW89" s="351"/>
      <c r="NNX89" s="351"/>
      <c r="NNY89" s="351"/>
      <c r="NNZ89" s="351"/>
      <c r="NOA89" s="351"/>
      <c r="NOB89" s="351"/>
      <c r="NOC89" s="351"/>
      <c r="NOD89" s="351"/>
      <c r="NOE89" s="351"/>
      <c r="NOF89" s="351"/>
      <c r="NOG89" s="351"/>
      <c r="NOH89" s="351"/>
      <c r="NOI89" s="351"/>
      <c r="NOJ89" s="351"/>
      <c r="NOK89" s="351"/>
      <c r="NOL89" s="351"/>
      <c r="NOM89" s="351"/>
      <c r="NON89" s="351"/>
      <c r="NOO89" s="351"/>
      <c r="NOP89" s="351"/>
      <c r="NOQ89" s="351"/>
      <c r="NOR89" s="351"/>
      <c r="NOS89" s="351"/>
      <c r="NOT89" s="351"/>
      <c r="NOU89" s="351"/>
      <c r="NOV89" s="351"/>
      <c r="NOW89" s="351"/>
      <c r="NOX89" s="351"/>
      <c r="NOY89" s="351"/>
      <c r="NOZ89" s="351"/>
      <c r="NPA89" s="351"/>
      <c r="NPB89" s="351"/>
      <c r="NPC89" s="351"/>
      <c r="NPD89" s="351"/>
      <c r="NPE89" s="351"/>
      <c r="NPF89" s="351"/>
      <c r="NPG89" s="351"/>
      <c r="NPH89" s="351"/>
      <c r="NPI89" s="351"/>
      <c r="NPJ89" s="351"/>
      <c r="NPK89" s="351"/>
      <c r="NPL89" s="351"/>
      <c r="NPM89" s="351"/>
      <c r="NPN89" s="351"/>
      <c r="NPO89" s="351"/>
      <c r="NPP89" s="351"/>
      <c r="NPQ89" s="351"/>
      <c r="NPR89" s="351"/>
      <c r="NPS89" s="351"/>
      <c r="NPT89" s="351"/>
      <c r="NPU89" s="351"/>
      <c r="NPV89" s="351"/>
      <c r="NPW89" s="351"/>
      <c r="NPX89" s="351"/>
      <c r="NPY89" s="351"/>
      <c r="NPZ89" s="351"/>
      <c r="NQA89" s="351"/>
      <c r="NQB89" s="351"/>
      <c r="NQC89" s="351"/>
      <c r="NQD89" s="351"/>
      <c r="NQE89" s="351"/>
      <c r="NQF89" s="351"/>
      <c r="NQG89" s="351"/>
      <c r="NQH89" s="351"/>
      <c r="NQI89" s="351"/>
      <c r="NQJ89" s="351"/>
      <c r="NQK89" s="351"/>
      <c r="NQL89" s="351"/>
      <c r="NQM89" s="351"/>
      <c r="NQN89" s="351"/>
      <c r="NQO89" s="351"/>
      <c r="NQP89" s="351"/>
      <c r="NQQ89" s="351"/>
      <c r="NQR89" s="351"/>
      <c r="NQS89" s="351"/>
      <c r="NQT89" s="351"/>
      <c r="NQU89" s="351"/>
      <c r="NQV89" s="351"/>
      <c r="NQW89" s="351"/>
      <c r="NQX89" s="351"/>
      <c r="NQY89" s="351"/>
      <c r="NQZ89" s="351"/>
      <c r="NRA89" s="351"/>
      <c r="NRB89" s="351"/>
      <c r="NRC89" s="351"/>
      <c r="NRD89" s="351"/>
      <c r="NRE89" s="351"/>
      <c r="NRF89" s="351"/>
      <c r="NRG89" s="351"/>
      <c r="NRH89" s="351"/>
      <c r="NRI89" s="351"/>
      <c r="NRJ89" s="351"/>
      <c r="NRK89" s="351"/>
      <c r="NRL89" s="351"/>
      <c r="NRM89" s="351"/>
      <c r="NRN89" s="351"/>
      <c r="NRO89" s="351"/>
      <c r="NRP89" s="351"/>
      <c r="NRQ89" s="351"/>
      <c r="NRR89" s="351"/>
      <c r="NRS89" s="351"/>
      <c r="NRT89" s="351"/>
      <c r="NRU89" s="351"/>
      <c r="NRV89" s="351"/>
      <c r="NRW89" s="351"/>
      <c r="NRX89" s="351"/>
      <c r="NRY89" s="351"/>
      <c r="NRZ89" s="351"/>
      <c r="NSA89" s="351"/>
      <c r="NSB89" s="351"/>
      <c r="NSC89" s="351"/>
      <c r="NSD89" s="351"/>
      <c r="NSE89" s="351"/>
      <c r="NSF89" s="351"/>
      <c r="NSG89" s="351"/>
      <c r="NSH89" s="351"/>
      <c r="NSI89" s="351"/>
      <c r="NSJ89" s="351"/>
      <c r="NSK89" s="351"/>
      <c r="NSL89" s="351"/>
      <c r="NSM89" s="351"/>
      <c r="NSN89" s="351"/>
      <c r="NSO89" s="351"/>
      <c r="NSP89" s="351"/>
      <c r="NSQ89" s="351"/>
      <c r="NSR89" s="351"/>
      <c r="NSS89" s="351"/>
      <c r="NST89" s="351"/>
      <c r="NSU89" s="351"/>
      <c r="NSV89" s="351"/>
      <c r="NSW89" s="351"/>
      <c r="NSX89" s="351"/>
      <c r="NSY89" s="351"/>
      <c r="NSZ89" s="351"/>
      <c r="NTA89" s="351"/>
      <c r="NTB89" s="351"/>
      <c r="NTC89" s="351"/>
      <c r="NTD89" s="351"/>
      <c r="NTE89" s="351"/>
      <c r="NTF89" s="351"/>
      <c r="NTG89" s="351"/>
      <c r="NTH89" s="351"/>
      <c r="NTI89" s="351"/>
      <c r="NTJ89" s="351"/>
      <c r="NTK89" s="351"/>
      <c r="NTL89" s="351"/>
      <c r="NTM89" s="351"/>
      <c r="NTN89" s="351"/>
      <c r="NTO89" s="351"/>
      <c r="NTP89" s="351"/>
      <c r="NTQ89" s="351"/>
      <c r="NTR89" s="351"/>
      <c r="NTS89" s="351"/>
      <c r="NTT89" s="351"/>
      <c r="NTU89" s="351"/>
      <c r="NTV89" s="351"/>
      <c r="NTW89" s="351"/>
      <c r="NTX89" s="351"/>
      <c r="NTY89" s="351"/>
      <c r="NTZ89" s="351"/>
      <c r="NUA89" s="351"/>
      <c r="NUB89" s="351"/>
      <c r="NUC89" s="351"/>
      <c r="NUD89" s="351"/>
      <c r="NUE89" s="351"/>
      <c r="NUF89" s="351"/>
      <c r="NUG89" s="351"/>
      <c r="NUH89" s="351"/>
      <c r="NUI89" s="351"/>
      <c r="NUJ89" s="351"/>
      <c r="NUK89" s="351"/>
      <c r="NUL89" s="351"/>
      <c r="NUM89" s="351"/>
      <c r="NUN89" s="351"/>
      <c r="NUO89" s="351"/>
      <c r="NUP89" s="351"/>
      <c r="NUQ89" s="351"/>
      <c r="NUR89" s="351"/>
      <c r="NUS89" s="351"/>
      <c r="NUT89" s="351"/>
      <c r="NUU89" s="351"/>
      <c r="NUV89" s="351"/>
      <c r="NUW89" s="351"/>
      <c r="NUX89" s="351"/>
      <c r="NUY89" s="351"/>
      <c r="NUZ89" s="351"/>
      <c r="NVA89" s="351"/>
      <c r="NVB89" s="351"/>
      <c r="NVC89" s="351"/>
      <c r="NVD89" s="351"/>
      <c r="NVE89" s="351"/>
      <c r="NVF89" s="351"/>
      <c r="NVG89" s="351"/>
      <c r="NVH89" s="351"/>
      <c r="NVI89" s="351"/>
      <c r="NVJ89" s="351"/>
      <c r="NVK89" s="351"/>
      <c r="NVL89" s="351"/>
      <c r="NVM89" s="351"/>
      <c r="NVN89" s="351"/>
      <c r="NVO89" s="351"/>
      <c r="NVP89" s="351"/>
      <c r="NVQ89" s="351"/>
      <c r="NVR89" s="351"/>
      <c r="NVS89" s="351"/>
      <c r="NVT89" s="351"/>
      <c r="NVU89" s="351"/>
      <c r="NVV89" s="351"/>
      <c r="NVW89" s="351"/>
      <c r="NVX89" s="351"/>
      <c r="NVY89" s="351"/>
      <c r="NVZ89" s="351"/>
      <c r="NWA89" s="351"/>
      <c r="NWB89" s="351"/>
      <c r="NWC89" s="351"/>
      <c r="NWD89" s="351"/>
      <c r="NWE89" s="351"/>
      <c r="NWF89" s="351"/>
      <c r="NWG89" s="351"/>
      <c r="NWH89" s="351"/>
      <c r="NWI89" s="351"/>
      <c r="NWJ89" s="351"/>
      <c r="NWK89" s="351"/>
      <c r="NWL89" s="351"/>
      <c r="NWM89" s="351"/>
      <c r="NWN89" s="351"/>
      <c r="NWO89" s="351"/>
      <c r="NWP89" s="351"/>
      <c r="NWQ89" s="351"/>
      <c r="NWR89" s="351"/>
      <c r="NWS89" s="351"/>
      <c r="NWT89" s="351"/>
      <c r="NWU89" s="351"/>
      <c r="NWV89" s="351"/>
      <c r="NWW89" s="351"/>
      <c r="NWX89" s="351"/>
      <c r="NWY89" s="351"/>
      <c r="NWZ89" s="351"/>
      <c r="NXA89" s="351"/>
      <c r="NXB89" s="351"/>
      <c r="NXC89" s="351"/>
      <c r="NXD89" s="351"/>
      <c r="NXE89" s="351"/>
      <c r="NXF89" s="351"/>
      <c r="NXG89" s="351"/>
      <c r="NXH89" s="351"/>
      <c r="NXI89" s="351"/>
      <c r="NXJ89" s="351"/>
      <c r="NXK89" s="351"/>
      <c r="NXL89" s="351"/>
      <c r="NXM89" s="351"/>
      <c r="NXN89" s="351"/>
      <c r="NXO89" s="351"/>
      <c r="NXP89" s="351"/>
      <c r="NXQ89" s="351"/>
      <c r="NXR89" s="351"/>
      <c r="NXS89" s="351"/>
      <c r="NXT89" s="351"/>
      <c r="NXU89" s="351"/>
      <c r="NXV89" s="351"/>
      <c r="NXW89" s="351"/>
      <c r="NXX89" s="351"/>
      <c r="NXY89" s="351"/>
      <c r="NXZ89" s="351"/>
      <c r="NYA89" s="351"/>
      <c r="NYB89" s="351"/>
      <c r="NYC89" s="351"/>
      <c r="NYD89" s="351"/>
      <c r="NYE89" s="351"/>
      <c r="NYF89" s="351"/>
      <c r="NYG89" s="351"/>
      <c r="NYH89" s="351"/>
      <c r="NYI89" s="351"/>
      <c r="NYJ89" s="351"/>
      <c r="NYK89" s="351"/>
      <c r="NYL89" s="351"/>
      <c r="NYM89" s="351"/>
      <c r="NYN89" s="351"/>
      <c r="NYO89" s="351"/>
      <c r="NYP89" s="351"/>
      <c r="NYQ89" s="351"/>
      <c r="NYR89" s="351"/>
      <c r="NYS89" s="351"/>
      <c r="NYT89" s="351"/>
      <c r="NYU89" s="351"/>
      <c r="NYV89" s="351"/>
      <c r="NYW89" s="351"/>
      <c r="NYX89" s="351"/>
      <c r="NYY89" s="351"/>
      <c r="NYZ89" s="351"/>
      <c r="NZA89" s="351"/>
      <c r="NZB89" s="351"/>
      <c r="NZC89" s="351"/>
      <c r="NZD89" s="351"/>
      <c r="NZE89" s="351"/>
      <c r="NZF89" s="351"/>
      <c r="NZG89" s="351"/>
      <c r="NZH89" s="351"/>
      <c r="NZI89" s="351"/>
      <c r="NZJ89" s="351"/>
      <c r="NZK89" s="351"/>
      <c r="NZL89" s="351"/>
      <c r="NZM89" s="351"/>
      <c r="NZN89" s="351"/>
      <c r="NZO89" s="351"/>
      <c r="NZP89" s="351"/>
      <c r="NZQ89" s="351"/>
      <c r="NZR89" s="351"/>
      <c r="NZS89" s="351"/>
      <c r="NZT89" s="351"/>
      <c r="NZU89" s="351"/>
      <c r="NZV89" s="351"/>
      <c r="NZW89" s="351"/>
      <c r="NZX89" s="351"/>
      <c r="NZY89" s="351"/>
      <c r="NZZ89" s="351"/>
      <c r="OAA89" s="351"/>
      <c r="OAB89" s="351"/>
      <c r="OAC89" s="351"/>
      <c r="OAD89" s="351"/>
      <c r="OAE89" s="351"/>
      <c r="OAF89" s="351"/>
      <c r="OAG89" s="351"/>
      <c r="OAH89" s="351"/>
      <c r="OAI89" s="351"/>
      <c r="OAJ89" s="351"/>
      <c r="OAK89" s="351"/>
      <c r="OAL89" s="351"/>
      <c r="OAM89" s="351"/>
      <c r="OAN89" s="351"/>
      <c r="OAO89" s="351"/>
      <c r="OAP89" s="351"/>
      <c r="OAQ89" s="351"/>
      <c r="OAR89" s="351"/>
      <c r="OAS89" s="351"/>
      <c r="OAT89" s="351"/>
      <c r="OAU89" s="351"/>
      <c r="OAV89" s="351"/>
      <c r="OAW89" s="351"/>
      <c r="OAX89" s="351"/>
      <c r="OAY89" s="351"/>
      <c r="OAZ89" s="351"/>
      <c r="OBA89" s="351"/>
      <c r="OBB89" s="351"/>
      <c r="OBC89" s="351"/>
      <c r="OBD89" s="351"/>
      <c r="OBE89" s="351"/>
      <c r="OBF89" s="351"/>
      <c r="OBG89" s="351"/>
      <c r="OBH89" s="351"/>
      <c r="OBI89" s="351"/>
      <c r="OBJ89" s="351"/>
      <c r="OBK89" s="351"/>
      <c r="OBL89" s="351"/>
      <c r="OBM89" s="351"/>
      <c r="OBN89" s="351"/>
      <c r="OBO89" s="351"/>
      <c r="OBP89" s="351"/>
      <c r="OBQ89" s="351"/>
      <c r="OBR89" s="351"/>
      <c r="OBS89" s="351"/>
      <c r="OBT89" s="351"/>
      <c r="OBU89" s="351"/>
      <c r="OBV89" s="351"/>
      <c r="OBW89" s="351"/>
      <c r="OBX89" s="351"/>
      <c r="OBY89" s="351"/>
      <c r="OBZ89" s="351"/>
      <c r="OCA89" s="351"/>
      <c r="OCB89" s="351"/>
      <c r="OCC89" s="351"/>
      <c r="OCD89" s="351"/>
      <c r="OCE89" s="351"/>
      <c r="OCF89" s="351"/>
      <c r="OCG89" s="351"/>
      <c r="OCH89" s="351"/>
      <c r="OCI89" s="351"/>
      <c r="OCJ89" s="351"/>
      <c r="OCK89" s="351"/>
      <c r="OCL89" s="351"/>
      <c r="OCM89" s="351"/>
      <c r="OCN89" s="351"/>
      <c r="OCO89" s="351"/>
      <c r="OCP89" s="351"/>
      <c r="OCQ89" s="351"/>
      <c r="OCR89" s="351"/>
      <c r="OCS89" s="351"/>
      <c r="OCT89" s="351"/>
      <c r="OCU89" s="351"/>
      <c r="OCV89" s="351"/>
      <c r="OCW89" s="351"/>
      <c r="OCX89" s="351"/>
      <c r="OCY89" s="351"/>
      <c r="OCZ89" s="351"/>
      <c r="ODA89" s="351"/>
      <c r="ODB89" s="351"/>
      <c r="ODC89" s="351"/>
      <c r="ODD89" s="351"/>
      <c r="ODE89" s="351"/>
      <c r="ODF89" s="351"/>
      <c r="ODG89" s="351"/>
      <c r="ODH89" s="351"/>
      <c r="ODI89" s="351"/>
      <c r="ODJ89" s="351"/>
      <c r="ODK89" s="351"/>
      <c r="ODL89" s="351"/>
      <c r="ODM89" s="351"/>
      <c r="ODN89" s="351"/>
      <c r="ODO89" s="351"/>
      <c r="ODP89" s="351"/>
      <c r="ODQ89" s="351"/>
      <c r="ODR89" s="351"/>
      <c r="ODS89" s="351"/>
      <c r="ODT89" s="351"/>
      <c r="ODU89" s="351"/>
      <c r="ODV89" s="351"/>
      <c r="ODW89" s="351"/>
      <c r="ODX89" s="351"/>
      <c r="ODY89" s="351"/>
      <c r="ODZ89" s="351"/>
      <c r="OEA89" s="351"/>
      <c r="OEB89" s="351"/>
      <c r="OEC89" s="351"/>
      <c r="OED89" s="351"/>
      <c r="OEE89" s="351"/>
      <c r="OEF89" s="351"/>
      <c r="OEG89" s="351"/>
      <c r="OEH89" s="351"/>
      <c r="OEI89" s="351"/>
      <c r="OEJ89" s="351"/>
      <c r="OEK89" s="351"/>
      <c r="OEL89" s="351"/>
      <c r="OEM89" s="351"/>
      <c r="OEN89" s="351"/>
      <c r="OEO89" s="351"/>
      <c r="OEP89" s="351"/>
      <c r="OEQ89" s="351"/>
      <c r="OER89" s="351"/>
      <c r="OES89" s="351"/>
      <c r="OET89" s="351"/>
      <c r="OEU89" s="351"/>
      <c r="OEV89" s="351"/>
      <c r="OEW89" s="351"/>
      <c r="OEX89" s="351"/>
      <c r="OEY89" s="351"/>
      <c r="OEZ89" s="351"/>
      <c r="OFA89" s="351"/>
      <c r="OFB89" s="351"/>
      <c r="OFC89" s="351"/>
      <c r="OFD89" s="351"/>
      <c r="OFE89" s="351"/>
      <c r="OFF89" s="351"/>
      <c r="OFG89" s="351"/>
      <c r="OFH89" s="351"/>
      <c r="OFI89" s="351"/>
      <c r="OFJ89" s="351"/>
      <c r="OFK89" s="351"/>
      <c r="OFL89" s="351"/>
      <c r="OFM89" s="351"/>
      <c r="OFN89" s="351"/>
      <c r="OFO89" s="351"/>
      <c r="OFP89" s="351"/>
      <c r="OFQ89" s="351"/>
      <c r="OFR89" s="351"/>
      <c r="OFS89" s="351"/>
      <c r="OFT89" s="351"/>
      <c r="OFU89" s="351"/>
      <c r="OFV89" s="351"/>
      <c r="OFW89" s="351"/>
      <c r="OFX89" s="351"/>
      <c r="OFY89" s="351"/>
      <c r="OFZ89" s="351"/>
      <c r="OGA89" s="351"/>
      <c r="OGB89" s="351"/>
      <c r="OGC89" s="351"/>
      <c r="OGD89" s="351"/>
      <c r="OGE89" s="351"/>
      <c r="OGF89" s="351"/>
      <c r="OGG89" s="351"/>
      <c r="OGH89" s="351"/>
      <c r="OGI89" s="351"/>
      <c r="OGJ89" s="351"/>
      <c r="OGK89" s="351"/>
      <c r="OGL89" s="351"/>
      <c r="OGM89" s="351"/>
      <c r="OGN89" s="351"/>
      <c r="OGO89" s="351"/>
      <c r="OGP89" s="351"/>
      <c r="OGQ89" s="351"/>
      <c r="OGR89" s="351"/>
      <c r="OGS89" s="351"/>
      <c r="OGT89" s="351"/>
      <c r="OGU89" s="351"/>
      <c r="OGV89" s="351"/>
      <c r="OGW89" s="351"/>
      <c r="OGX89" s="351"/>
      <c r="OGY89" s="351"/>
      <c r="OGZ89" s="351"/>
      <c r="OHA89" s="351"/>
      <c r="OHB89" s="351"/>
      <c r="OHC89" s="351"/>
      <c r="OHD89" s="351"/>
      <c r="OHE89" s="351"/>
      <c r="OHF89" s="351"/>
      <c r="OHG89" s="351"/>
      <c r="OHH89" s="351"/>
      <c r="OHI89" s="351"/>
      <c r="OHJ89" s="351"/>
      <c r="OHK89" s="351"/>
      <c r="OHL89" s="351"/>
      <c r="OHM89" s="351"/>
      <c r="OHN89" s="351"/>
      <c r="OHO89" s="351"/>
      <c r="OHP89" s="351"/>
      <c r="OHQ89" s="351"/>
      <c r="OHR89" s="351"/>
      <c r="OHS89" s="351"/>
      <c r="OHT89" s="351"/>
      <c r="OHU89" s="351"/>
      <c r="OHV89" s="351"/>
      <c r="OHW89" s="351"/>
      <c r="OHX89" s="351"/>
      <c r="OHY89" s="351"/>
      <c r="OHZ89" s="351"/>
      <c r="OIA89" s="351"/>
      <c r="OIB89" s="351"/>
      <c r="OIC89" s="351"/>
      <c r="OID89" s="351"/>
      <c r="OIE89" s="351"/>
      <c r="OIF89" s="351"/>
      <c r="OIG89" s="351"/>
      <c r="OIH89" s="351"/>
      <c r="OII89" s="351"/>
      <c r="OIJ89" s="351"/>
      <c r="OIK89" s="351"/>
      <c r="OIL89" s="351"/>
      <c r="OIM89" s="351"/>
      <c r="OIN89" s="351"/>
      <c r="OIO89" s="351"/>
      <c r="OIP89" s="351"/>
      <c r="OIQ89" s="351"/>
      <c r="OIR89" s="351"/>
      <c r="OIS89" s="351"/>
      <c r="OIT89" s="351"/>
      <c r="OIU89" s="351"/>
      <c r="OIV89" s="351"/>
      <c r="OIW89" s="351"/>
      <c r="OIX89" s="351"/>
      <c r="OIY89" s="351"/>
      <c r="OIZ89" s="351"/>
      <c r="OJA89" s="351"/>
      <c r="OJB89" s="351"/>
      <c r="OJC89" s="351"/>
      <c r="OJD89" s="351"/>
      <c r="OJE89" s="351"/>
      <c r="OJF89" s="351"/>
      <c r="OJG89" s="351"/>
      <c r="OJH89" s="351"/>
      <c r="OJI89" s="351"/>
      <c r="OJJ89" s="351"/>
      <c r="OJK89" s="351"/>
      <c r="OJL89" s="351"/>
      <c r="OJM89" s="351"/>
      <c r="OJN89" s="351"/>
      <c r="OJO89" s="351"/>
      <c r="OJP89" s="351"/>
      <c r="OJQ89" s="351"/>
      <c r="OJR89" s="351"/>
      <c r="OJS89" s="351"/>
      <c r="OJT89" s="351"/>
      <c r="OJU89" s="351"/>
      <c r="OJV89" s="351"/>
      <c r="OJW89" s="351"/>
      <c r="OJX89" s="351"/>
      <c r="OJY89" s="351"/>
      <c r="OJZ89" s="351"/>
      <c r="OKA89" s="351"/>
      <c r="OKB89" s="351"/>
      <c r="OKC89" s="351"/>
      <c r="OKD89" s="351"/>
      <c r="OKE89" s="351"/>
      <c r="OKF89" s="351"/>
      <c r="OKG89" s="351"/>
      <c r="OKH89" s="351"/>
      <c r="OKI89" s="351"/>
      <c r="OKJ89" s="351"/>
      <c r="OKK89" s="351"/>
      <c r="OKL89" s="351"/>
      <c r="OKM89" s="351"/>
      <c r="OKN89" s="351"/>
      <c r="OKO89" s="351"/>
      <c r="OKP89" s="351"/>
      <c r="OKQ89" s="351"/>
      <c r="OKR89" s="351"/>
      <c r="OKS89" s="351"/>
      <c r="OKT89" s="351"/>
      <c r="OKU89" s="351"/>
      <c r="OKV89" s="351"/>
      <c r="OKW89" s="351"/>
      <c r="OKX89" s="351"/>
      <c r="OKY89" s="351"/>
      <c r="OKZ89" s="351"/>
      <c r="OLA89" s="351"/>
      <c r="OLB89" s="351"/>
      <c r="OLC89" s="351"/>
      <c r="OLD89" s="351"/>
      <c r="OLE89" s="351"/>
      <c r="OLF89" s="351"/>
      <c r="OLG89" s="351"/>
      <c r="OLH89" s="351"/>
      <c r="OLI89" s="351"/>
      <c r="OLJ89" s="351"/>
      <c r="OLK89" s="351"/>
      <c r="OLL89" s="351"/>
      <c r="OLM89" s="351"/>
      <c r="OLN89" s="351"/>
      <c r="OLO89" s="351"/>
      <c r="OLP89" s="351"/>
      <c r="OLQ89" s="351"/>
      <c r="OLR89" s="351"/>
      <c r="OLS89" s="351"/>
      <c r="OLT89" s="351"/>
      <c r="OLU89" s="351"/>
      <c r="OLV89" s="351"/>
      <c r="OLW89" s="351"/>
      <c r="OLX89" s="351"/>
      <c r="OLY89" s="351"/>
      <c r="OLZ89" s="351"/>
      <c r="OMA89" s="351"/>
      <c r="OMB89" s="351"/>
      <c r="OMC89" s="351"/>
      <c r="OMD89" s="351"/>
      <c r="OME89" s="351"/>
      <c r="OMF89" s="351"/>
      <c r="OMG89" s="351"/>
      <c r="OMH89" s="351"/>
      <c r="OMI89" s="351"/>
      <c r="OMJ89" s="351"/>
      <c r="OMK89" s="351"/>
      <c r="OML89" s="351"/>
      <c r="OMM89" s="351"/>
      <c r="OMN89" s="351"/>
      <c r="OMO89" s="351"/>
      <c r="OMP89" s="351"/>
      <c r="OMQ89" s="351"/>
      <c r="OMR89" s="351"/>
      <c r="OMS89" s="351"/>
      <c r="OMT89" s="351"/>
      <c r="OMU89" s="351"/>
      <c r="OMV89" s="351"/>
      <c r="OMW89" s="351"/>
      <c r="OMX89" s="351"/>
      <c r="OMY89" s="351"/>
      <c r="OMZ89" s="351"/>
      <c r="ONA89" s="351"/>
      <c r="ONB89" s="351"/>
      <c r="ONC89" s="351"/>
      <c r="OND89" s="351"/>
      <c r="ONE89" s="351"/>
      <c r="ONF89" s="351"/>
      <c r="ONG89" s="351"/>
      <c r="ONH89" s="351"/>
      <c r="ONI89" s="351"/>
      <c r="ONJ89" s="351"/>
      <c r="ONK89" s="351"/>
      <c r="ONL89" s="351"/>
      <c r="ONM89" s="351"/>
      <c r="ONN89" s="351"/>
      <c r="ONO89" s="351"/>
      <c r="ONP89" s="351"/>
      <c r="ONQ89" s="351"/>
      <c r="ONR89" s="351"/>
      <c r="ONS89" s="351"/>
      <c r="ONT89" s="351"/>
      <c r="ONU89" s="351"/>
      <c r="ONV89" s="351"/>
      <c r="ONW89" s="351"/>
      <c r="ONX89" s="351"/>
      <c r="ONY89" s="351"/>
      <c r="ONZ89" s="351"/>
      <c r="OOA89" s="351"/>
      <c r="OOB89" s="351"/>
      <c r="OOC89" s="351"/>
      <c r="OOD89" s="351"/>
      <c r="OOE89" s="351"/>
      <c r="OOF89" s="351"/>
      <c r="OOG89" s="351"/>
      <c r="OOH89" s="351"/>
      <c r="OOI89" s="351"/>
      <c r="OOJ89" s="351"/>
      <c r="OOK89" s="351"/>
      <c r="OOL89" s="351"/>
      <c r="OOM89" s="351"/>
      <c r="OON89" s="351"/>
      <c r="OOO89" s="351"/>
      <c r="OOP89" s="351"/>
      <c r="OOQ89" s="351"/>
      <c r="OOR89" s="351"/>
      <c r="OOS89" s="351"/>
      <c r="OOT89" s="351"/>
      <c r="OOU89" s="351"/>
      <c r="OOV89" s="351"/>
      <c r="OOW89" s="351"/>
      <c r="OOX89" s="351"/>
      <c r="OOY89" s="351"/>
      <c r="OOZ89" s="351"/>
      <c r="OPA89" s="351"/>
      <c r="OPB89" s="351"/>
      <c r="OPC89" s="351"/>
      <c r="OPD89" s="351"/>
      <c r="OPE89" s="351"/>
      <c r="OPF89" s="351"/>
      <c r="OPG89" s="351"/>
      <c r="OPH89" s="351"/>
      <c r="OPI89" s="351"/>
      <c r="OPJ89" s="351"/>
      <c r="OPK89" s="351"/>
      <c r="OPL89" s="351"/>
      <c r="OPM89" s="351"/>
      <c r="OPN89" s="351"/>
      <c r="OPO89" s="351"/>
      <c r="OPP89" s="351"/>
      <c r="OPQ89" s="351"/>
      <c r="OPR89" s="351"/>
      <c r="OPS89" s="351"/>
      <c r="OPT89" s="351"/>
      <c r="OPU89" s="351"/>
      <c r="OPV89" s="351"/>
      <c r="OPW89" s="351"/>
      <c r="OPX89" s="351"/>
      <c r="OPY89" s="351"/>
      <c r="OPZ89" s="351"/>
      <c r="OQA89" s="351"/>
      <c r="OQB89" s="351"/>
      <c r="OQC89" s="351"/>
      <c r="OQD89" s="351"/>
      <c r="OQE89" s="351"/>
      <c r="OQF89" s="351"/>
      <c r="OQG89" s="351"/>
      <c r="OQH89" s="351"/>
      <c r="OQI89" s="351"/>
      <c r="OQJ89" s="351"/>
      <c r="OQK89" s="351"/>
      <c r="OQL89" s="351"/>
      <c r="OQM89" s="351"/>
      <c r="OQN89" s="351"/>
      <c r="OQO89" s="351"/>
      <c r="OQP89" s="351"/>
      <c r="OQQ89" s="351"/>
      <c r="OQR89" s="351"/>
      <c r="OQS89" s="351"/>
      <c r="OQT89" s="351"/>
      <c r="OQU89" s="351"/>
      <c r="OQV89" s="351"/>
      <c r="OQW89" s="351"/>
      <c r="OQX89" s="351"/>
      <c r="OQY89" s="351"/>
      <c r="OQZ89" s="351"/>
      <c r="ORA89" s="351"/>
      <c r="ORB89" s="351"/>
      <c r="ORC89" s="351"/>
      <c r="ORD89" s="351"/>
      <c r="ORE89" s="351"/>
      <c r="ORF89" s="351"/>
      <c r="ORG89" s="351"/>
      <c r="ORH89" s="351"/>
      <c r="ORI89" s="351"/>
      <c r="ORJ89" s="351"/>
      <c r="ORK89" s="351"/>
      <c r="ORL89" s="351"/>
      <c r="ORM89" s="351"/>
      <c r="ORN89" s="351"/>
      <c r="ORO89" s="351"/>
      <c r="ORP89" s="351"/>
      <c r="ORQ89" s="351"/>
      <c r="ORR89" s="351"/>
      <c r="ORS89" s="351"/>
      <c r="ORT89" s="351"/>
      <c r="ORU89" s="351"/>
      <c r="ORV89" s="351"/>
      <c r="ORW89" s="351"/>
      <c r="ORX89" s="351"/>
      <c r="ORY89" s="351"/>
      <c r="ORZ89" s="351"/>
      <c r="OSA89" s="351"/>
      <c r="OSB89" s="351"/>
      <c r="OSC89" s="351"/>
      <c r="OSD89" s="351"/>
      <c r="OSE89" s="351"/>
      <c r="OSF89" s="351"/>
      <c r="OSG89" s="351"/>
      <c r="OSH89" s="351"/>
      <c r="OSI89" s="351"/>
      <c r="OSJ89" s="351"/>
      <c r="OSK89" s="351"/>
      <c r="OSL89" s="351"/>
      <c r="OSM89" s="351"/>
      <c r="OSN89" s="351"/>
      <c r="OSO89" s="351"/>
      <c r="OSP89" s="351"/>
      <c r="OSQ89" s="351"/>
      <c r="OSR89" s="351"/>
      <c r="OSS89" s="351"/>
      <c r="OST89" s="351"/>
      <c r="OSU89" s="351"/>
      <c r="OSV89" s="351"/>
      <c r="OSW89" s="351"/>
      <c r="OSX89" s="351"/>
      <c r="OSY89" s="351"/>
      <c r="OSZ89" s="351"/>
      <c r="OTA89" s="351"/>
      <c r="OTB89" s="351"/>
      <c r="OTC89" s="351"/>
      <c r="OTD89" s="351"/>
      <c r="OTE89" s="351"/>
      <c r="OTF89" s="351"/>
      <c r="OTG89" s="351"/>
      <c r="OTH89" s="351"/>
      <c r="OTI89" s="351"/>
      <c r="OTJ89" s="351"/>
      <c r="OTK89" s="351"/>
      <c r="OTL89" s="351"/>
      <c r="OTM89" s="351"/>
      <c r="OTN89" s="351"/>
      <c r="OTO89" s="351"/>
      <c r="OTP89" s="351"/>
      <c r="OTQ89" s="351"/>
      <c r="OTR89" s="351"/>
      <c r="OTS89" s="351"/>
      <c r="OTT89" s="351"/>
      <c r="OTU89" s="351"/>
      <c r="OTV89" s="351"/>
      <c r="OTW89" s="351"/>
      <c r="OTX89" s="351"/>
      <c r="OTY89" s="351"/>
      <c r="OTZ89" s="351"/>
      <c r="OUA89" s="351"/>
      <c r="OUB89" s="351"/>
      <c r="OUC89" s="351"/>
      <c r="OUD89" s="351"/>
      <c r="OUE89" s="351"/>
      <c r="OUF89" s="351"/>
      <c r="OUG89" s="351"/>
      <c r="OUH89" s="351"/>
      <c r="OUI89" s="351"/>
      <c r="OUJ89" s="351"/>
      <c r="OUK89" s="351"/>
      <c r="OUL89" s="351"/>
      <c r="OUM89" s="351"/>
      <c r="OUN89" s="351"/>
      <c r="OUO89" s="351"/>
      <c r="OUP89" s="351"/>
      <c r="OUQ89" s="351"/>
      <c r="OUR89" s="351"/>
      <c r="OUS89" s="351"/>
      <c r="OUT89" s="351"/>
      <c r="OUU89" s="351"/>
      <c r="OUV89" s="351"/>
      <c r="OUW89" s="351"/>
      <c r="OUX89" s="351"/>
      <c r="OUY89" s="351"/>
      <c r="OUZ89" s="351"/>
      <c r="OVA89" s="351"/>
      <c r="OVB89" s="351"/>
      <c r="OVC89" s="351"/>
      <c r="OVD89" s="351"/>
      <c r="OVE89" s="351"/>
      <c r="OVF89" s="351"/>
      <c r="OVG89" s="351"/>
      <c r="OVH89" s="351"/>
      <c r="OVI89" s="351"/>
      <c r="OVJ89" s="351"/>
      <c r="OVK89" s="351"/>
      <c r="OVL89" s="351"/>
      <c r="OVM89" s="351"/>
      <c r="OVN89" s="351"/>
      <c r="OVO89" s="351"/>
      <c r="OVP89" s="351"/>
      <c r="OVQ89" s="351"/>
      <c r="OVR89" s="351"/>
      <c r="OVS89" s="351"/>
      <c r="OVT89" s="351"/>
      <c r="OVU89" s="351"/>
      <c r="OVV89" s="351"/>
      <c r="OVW89" s="351"/>
      <c r="OVX89" s="351"/>
      <c r="OVY89" s="351"/>
      <c r="OVZ89" s="351"/>
      <c r="OWA89" s="351"/>
      <c r="OWB89" s="351"/>
      <c r="OWC89" s="351"/>
      <c r="OWD89" s="351"/>
      <c r="OWE89" s="351"/>
      <c r="OWF89" s="351"/>
      <c r="OWG89" s="351"/>
      <c r="OWH89" s="351"/>
      <c r="OWI89" s="351"/>
      <c r="OWJ89" s="351"/>
      <c r="OWK89" s="351"/>
      <c r="OWL89" s="351"/>
      <c r="OWM89" s="351"/>
      <c r="OWN89" s="351"/>
      <c r="OWO89" s="351"/>
      <c r="OWP89" s="351"/>
      <c r="OWQ89" s="351"/>
      <c r="OWR89" s="351"/>
      <c r="OWS89" s="351"/>
      <c r="OWT89" s="351"/>
      <c r="OWU89" s="351"/>
      <c r="OWV89" s="351"/>
      <c r="OWW89" s="351"/>
      <c r="OWX89" s="351"/>
      <c r="OWY89" s="351"/>
      <c r="OWZ89" s="351"/>
      <c r="OXA89" s="351"/>
      <c r="OXB89" s="351"/>
      <c r="OXC89" s="351"/>
      <c r="OXD89" s="351"/>
      <c r="OXE89" s="351"/>
      <c r="OXF89" s="351"/>
      <c r="OXG89" s="351"/>
      <c r="OXH89" s="351"/>
      <c r="OXI89" s="351"/>
      <c r="OXJ89" s="351"/>
      <c r="OXK89" s="351"/>
      <c r="OXL89" s="351"/>
      <c r="OXM89" s="351"/>
      <c r="OXN89" s="351"/>
      <c r="OXO89" s="351"/>
      <c r="OXP89" s="351"/>
      <c r="OXQ89" s="351"/>
      <c r="OXR89" s="351"/>
      <c r="OXS89" s="351"/>
      <c r="OXT89" s="351"/>
      <c r="OXU89" s="351"/>
      <c r="OXV89" s="351"/>
      <c r="OXW89" s="351"/>
      <c r="OXX89" s="351"/>
      <c r="OXY89" s="351"/>
      <c r="OXZ89" s="351"/>
      <c r="OYA89" s="351"/>
      <c r="OYB89" s="351"/>
      <c r="OYC89" s="351"/>
      <c r="OYD89" s="351"/>
      <c r="OYE89" s="351"/>
      <c r="OYF89" s="351"/>
      <c r="OYG89" s="351"/>
      <c r="OYH89" s="351"/>
      <c r="OYI89" s="351"/>
      <c r="OYJ89" s="351"/>
      <c r="OYK89" s="351"/>
      <c r="OYL89" s="351"/>
      <c r="OYM89" s="351"/>
      <c r="OYN89" s="351"/>
      <c r="OYO89" s="351"/>
      <c r="OYP89" s="351"/>
      <c r="OYQ89" s="351"/>
      <c r="OYR89" s="351"/>
      <c r="OYS89" s="351"/>
      <c r="OYT89" s="351"/>
      <c r="OYU89" s="351"/>
      <c r="OYV89" s="351"/>
      <c r="OYW89" s="351"/>
      <c r="OYX89" s="351"/>
      <c r="OYY89" s="351"/>
      <c r="OYZ89" s="351"/>
      <c r="OZA89" s="351"/>
      <c r="OZB89" s="351"/>
      <c r="OZC89" s="351"/>
      <c r="OZD89" s="351"/>
      <c r="OZE89" s="351"/>
      <c r="OZF89" s="351"/>
      <c r="OZG89" s="351"/>
      <c r="OZH89" s="351"/>
      <c r="OZI89" s="351"/>
      <c r="OZJ89" s="351"/>
      <c r="OZK89" s="351"/>
      <c r="OZL89" s="351"/>
      <c r="OZM89" s="351"/>
      <c r="OZN89" s="351"/>
      <c r="OZO89" s="351"/>
      <c r="OZP89" s="351"/>
      <c r="OZQ89" s="351"/>
      <c r="OZR89" s="351"/>
      <c r="OZS89" s="351"/>
      <c r="OZT89" s="351"/>
      <c r="OZU89" s="351"/>
      <c r="OZV89" s="351"/>
      <c r="OZW89" s="351"/>
      <c r="OZX89" s="351"/>
      <c r="OZY89" s="351"/>
      <c r="OZZ89" s="351"/>
      <c r="PAA89" s="351"/>
      <c r="PAB89" s="351"/>
      <c r="PAC89" s="351"/>
      <c r="PAD89" s="351"/>
      <c r="PAE89" s="351"/>
      <c r="PAF89" s="351"/>
      <c r="PAG89" s="351"/>
      <c r="PAH89" s="351"/>
      <c r="PAI89" s="351"/>
      <c r="PAJ89" s="351"/>
      <c r="PAK89" s="351"/>
      <c r="PAL89" s="351"/>
      <c r="PAM89" s="351"/>
      <c r="PAN89" s="351"/>
      <c r="PAO89" s="351"/>
      <c r="PAP89" s="351"/>
      <c r="PAQ89" s="351"/>
      <c r="PAR89" s="351"/>
      <c r="PAS89" s="351"/>
      <c r="PAT89" s="351"/>
      <c r="PAU89" s="351"/>
      <c r="PAV89" s="351"/>
      <c r="PAW89" s="351"/>
      <c r="PAX89" s="351"/>
      <c r="PAY89" s="351"/>
      <c r="PAZ89" s="351"/>
      <c r="PBA89" s="351"/>
      <c r="PBB89" s="351"/>
      <c r="PBC89" s="351"/>
      <c r="PBD89" s="351"/>
      <c r="PBE89" s="351"/>
      <c r="PBF89" s="351"/>
      <c r="PBG89" s="351"/>
      <c r="PBH89" s="351"/>
      <c r="PBI89" s="351"/>
      <c r="PBJ89" s="351"/>
      <c r="PBK89" s="351"/>
      <c r="PBL89" s="351"/>
      <c r="PBM89" s="351"/>
      <c r="PBN89" s="351"/>
      <c r="PBO89" s="351"/>
      <c r="PBP89" s="351"/>
      <c r="PBQ89" s="351"/>
      <c r="PBR89" s="351"/>
      <c r="PBS89" s="351"/>
      <c r="PBT89" s="351"/>
      <c r="PBU89" s="351"/>
      <c r="PBV89" s="351"/>
      <c r="PBW89" s="351"/>
      <c r="PBX89" s="351"/>
      <c r="PBY89" s="351"/>
      <c r="PBZ89" s="351"/>
      <c r="PCA89" s="351"/>
      <c r="PCB89" s="351"/>
      <c r="PCC89" s="351"/>
      <c r="PCD89" s="351"/>
      <c r="PCE89" s="351"/>
      <c r="PCF89" s="351"/>
      <c r="PCG89" s="351"/>
      <c r="PCH89" s="351"/>
      <c r="PCI89" s="351"/>
      <c r="PCJ89" s="351"/>
      <c r="PCK89" s="351"/>
      <c r="PCL89" s="351"/>
      <c r="PCM89" s="351"/>
      <c r="PCN89" s="351"/>
      <c r="PCO89" s="351"/>
      <c r="PCP89" s="351"/>
      <c r="PCQ89" s="351"/>
      <c r="PCR89" s="351"/>
      <c r="PCS89" s="351"/>
      <c r="PCT89" s="351"/>
      <c r="PCU89" s="351"/>
      <c r="PCV89" s="351"/>
      <c r="PCW89" s="351"/>
      <c r="PCX89" s="351"/>
      <c r="PCY89" s="351"/>
      <c r="PCZ89" s="351"/>
      <c r="PDA89" s="351"/>
      <c r="PDB89" s="351"/>
      <c r="PDC89" s="351"/>
      <c r="PDD89" s="351"/>
      <c r="PDE89" s="351"/>
      <c r="PDF89" s="351"/>
      <c r="PDG89" s="351"/>
      <c r="PDH89" s="351"/>
      <c r="PDI89" s="351"/>
      <c r="PDJ89" s="351"/>
      <c r="PDK89" s="351"/>
      <c r="PDL89" s="351"/>
      <c r="PDM89" s="351"/>
      <c r="PDN89" s="351"/>
      <c r="PDO89" s="351"/>
      <c r="PDP89" s="351"/>
      <c r="PDQ89" s="351"/>
      <c r="PDR89" s="351"/>
      <c r="PDS89" s="351"/>
      <c r="PDT89" s="351"/>
      <c r="PDU89" s="351"/>
      <c r="PDV89" s="351"/>
      <c r="PDW89" s="351"/>
      <c r="PDX89" s="351"/>
      <c r="PDY89" s="351"/>
      <c r="PDZ89" s="351"/>
      <c r="PEA89" s="351"/>
      <c r="PEB89" s="351"/>
      <c r="PEC89" s="351"/>
      <c r="PED89" s="351"/>
      <c r="PEE89" s="351"/>
      <c r="PEF89" s="351"/>
      <c r="PEG89" s="351"/>
      <c r="PEH89" s="351"/>
      <c r="PEI89" s="351"/>
      <c r="PEJ89" s="351"/>
      <c r="PEK89" s="351"/>
      <c r="PEL89" s="351"/>
      <c r="PEM89" s="351"/>
      <c r="PEN89" s="351"/>
      <c r="PEO89" s="351"/>
      <c r="PEP89" s="351"/>
      <c r="PEQ89" s="351"/>
      <c r="PER89" s="351"/>
      <c r="PES89" s="351"/>
      <c r="PET89" s="351"/>
      <c r="PEU89" s="351"/>
      <c r="PEV89" s="351"/>
      <c r="PEW89" s="351"/>
      <c r="PEX89" s="351"/>
      <c r="PEY89" s="351"/>
      <c r="PEZ89" s="351"/>
      <c r="PFA89" s="351"/>
      <c r="PFB89" s="351"/>
      <c r="PFC89" s="351"/>
      <c r="PFD89" s="351"/>
      <c r="PFE89" s="351"/>
      <c r="PFF89" s="351"/>
      <c r="PFG89" s="351"/>
      <c r="PFH89" s="351"/>
      <c r="PFI89" s="351"/>
      <c r="PFJ89" s="351"/>
      <c r="PFK89" s="351"/>
      <c r="PFL89" s="351"/>
      <c r="PFM89" s="351"/>
      <c r="PFN89" s="351"/>
      <c r="PFO89" s="351"/>
      <c r="PFP89" s="351"/>
      <c r="PFQ89" s="351"/>
      <c r="PFR89" s="351"/>
      <c r="PFS89" s="351"/>
      <c r="PFT89" s="351"/>
      <c r="PFU89" s="351"/>
      <c r="PFV89" s="351"/>
      <c r="PFW89" s="351"/>
      <c r="PFX89" s="351"/>
      <c r="PFY89" s="351"/>
      <c r="PFZ89" s="351"/>
      <c r="PGA89" s="351"/>
      <c r="PGB89" s="351"/>
      <c r="PGC89" s="351"/>
      <c r="PGD89" s="351"/>
      <c r="PGE89" s="351"/>
      <c r="PGF89" s="351"/>
      <c r="PGG89" s="351"/>
      <c r="PGH89" s="351"/>
      <c r="PGI89" s="351"/>
      <c r="PGJ89" s="351"/>
      <c r="PGK89" s="351"/>
      <c r="PGL89" s="351"/>
      <c r="PGM89" s="351"/>
      <c r="PGN89" s="351"/>
      <c r="PGO89" s="351"/>
      <c r="PGP89" s="351"/>
      <c r="PGQ89" s="351"/>
      <c r="PGR89" s="351"/>
      <c r="PGS89" s="351"/>
      <c r="PGT89" s="351"/>
      <c r="PGU89" s="351"/>
      <c r="PGV89" s="351"/>
      <c r="PGW89" s="351"/>
      <c r="PGX89" s="351"/>
      <c r="PGY89" s="351"/>
      <c r="PGZ89" s="351"/>
      <c r="PHA89" s="351"/>
      <c r="PHB89" s="351"/>
      <c r="PHC89" s="351"/>
      <c r="PHD89" s="351"/>
      <c r="PHE89" s="351"/>
      <c r="PHF89" s="351"/>
      <c r="PHG89" s="351"/>
      <c r="PHH89" s="351"/>
      <c r="PHI89" s="351"/>
      <c r="PHJ89" s="351"/>
      <c r="PHK89" s="351"/>
      <c r="PHL89" s="351"/>
      <c r="PHM89" s="351"/>
      <c r="PHN89" s="351"/>
      <c r="PHO89" s="351"/>
      <c r="PHP89" s="351"/>
      <c r="PHQ89" s="351"/>
      <c r="PHR89" s="351"/>
      <c r="PHS89" s="351"/>
      <c r="PHT89" s="351"/>
      <c r="PHU89" s="351"/>
      <c r="PHV89" s="351"/>
      <c r="PHW89" s="351"/>
      <c r="PHX89" s="351"/>
      <c r="PHY89" s="351"/>
      <c r="PHZ89" s="351"/>
      <c r="PIA89" s="351"/>
      <c r="PIB89" s="351"/>
      <c r="PIC89" s="351"/>
      <c r="PID89" s="351"/>
      <c r="PIE89" s="351"/>
      <c r="PIF89" s="351"/>
      <c r="PIG89" s="351"/>
      <c r="PIH89" s="351"/>
      <c r="PII89" s="351"/>
      <c r="PIJ89" s="351"/>
      <c r="PIK89" s="351"/>
      <c r="PIL89" s="351"/>
      <c r="PIM89" s="351"/>
      <c r="PIN89" s="351"/>
      <c r="PIO89" s="351"/>
      <c r="PIP89" s="351"/>
      <c r="PIQ89" s="351"/>
      <c r="PIR89" s="351"/>
      <c r="PIS89" s="351"/>
      <c r="PIT89" s="351"/>
      <c r="PIU89" s="351"/>
      <c r="PIV89" s="351"/>
      <c r="PIW89" s="351"/>
      <c r="PIX89" s="351"/>
      <c r="PIY89" s="351"/>
      <c r="PIZ89" s="351"/>
      <c r="PJA89" s="351"/>
      <c r="PJB89" s="351"/>
      <c r="PJC89" s="351"/>
      <c r="PJD89" s="351"/>
      <c r="PJE89" s="351"/>
      <c r="PJF89" s="351"/>
      <c r="PJG89" s="351"/>
      <c r="PJH89" s="351"/>
      <c r="PJI89" s="351"/>
      <c r="PJJ89" s="351"/>
      <c r="PJK89" s="351"/>
      <c r="PJL89" s="351"/>
      <c r="PJM89" s="351"/>
      <c r="PJN89" s="351"/>
      <c r="PJO89" s="351"/>
      <c r="PJP89" s="351"/>
      <c r="PJQ89" s="351"/>
      <c r="PJR89" s="351"/>
      <c r="PJS89" s="351"/>
      <c r="PJT89" s="351"/>
      <c r="PJU89" s="351"/>
      <c r="PJV89" s="351"/>
      <c r="PJW89" s="351"/>
      <c r="PJX89" s="351"/>
      <c r="PJY89" s="351"/>
      <c r="PJZ89" s="351"/>
      <c r="PKA89" s="351"/>
      <c r="PKB89" s="351"/>
      <c r="PKC89" s="351"/>
      <c r="PKD89" s="351"/>
      <c r="PKE89" s="351"/>
      <c r="PKF89" s="351"/>
      <c r="PKG89" s="351"/>
      <c r="PKH89" s="351"/>
      <c r="PKI89" s="351"/>
      <c r="PKJ89" s="351"/>
      <c r="PKK89" s="351"/>
      <c r="PKL89" s="351"/>
      <c r="PKM89" s="351"/>
      <c r="PKN89" s="351"/>
      <c r="PKO89" s="351"/>
      <c r="PKP89" s="351"/>
      <c r="PKQ89" s="351"/>
      <c r="PKR89" s="351"/>
      <c r="PKS89" s="351"/>
      <c r="PKT89" s="351"/>
      <c r="PKU89" s="351"/>
      <c r="PKV89" s="351"/>
      <c r="PKW89" s="351"/>
      <c r="PKX89" s="351"/>
      <c r="PKY89" s="351"/>
      <c r="PKZ89" s="351"/>
      <c r="PLA89" s="351"/>
      <c r="PLB89" s="351"/>
      <c r="PLC89" s="351"/>
      <c r="PLD89" s="351"/>
      <c r="PLE89" s="351"/>
      <c r="PLF89" s="351"/>
      <c r="PLG89" s="351"/>
      <c r="PLH89" s="351"/>
      <c r="PLI89" s="351"/>
      <c r="PLJ89" s="351"/>
      <c r="PLK89" s="351"/>
      <c r="PLL89" s="351"/>
      <c r="PLM89" s="351"/>
      <c r="PLN89" s="351"/>
      <c r="PLO89" s="351"/>
      <c r="PLP89" s="351"/>
      <c r="PLQ89" s="351"/>
      <c r="PLR89" s="351"/>
      <c r="PLS89" s="351"/>
      <c r="PLT89" s="351"/>
      <c r="PLU89" s="351"/>
      <c r="PLV89" s="351"/>
      <c r="PLW89" s="351"/>
      <c r="PLX89" s="351"/>
      <c r="PLY89" s="351"/>
      <c r="PLZ89" s="351"/>
      <c r="PMA89" s="351"/>
      <c r="PMB89" s="351"/>
      <c r="PMC89" s="351"/>
      <c r="PMD89" s="351"/>
      <c r="PME89" s="351"/>
      <c r="PMF89" s="351"/>
      <c r="PMG89" s="351"/>
      <c r="PMH89" s="351"/>
      <c r="PMI89" s="351"/>
      <c r="PMJ89" s="351"/>
      <c r="PMK89" s="351"/>
      <c r="PML89" s="351"/>
      <c r="PMM89" s="351"/>
      <c r="PMN89" s="351"/>
      <c r="PMO89" s="351"/>
      <c r="PMP89" s="351"/>
      <c r="PMQ89" s="351"/>
      <c r="PMR89" s="351"/>
      <c r="PMS89" s="351"/>
      <c r="PMT89" s="351"/>
      <c r="PMU89" s="351"/>
      <c r="PMV89" s="351"/>
      <c r="PMW89" s="351"/>
      <c r="PMX89" s="351"/>
      <c r="PMY89" s="351"/>
      <c r="PMZ89" s="351"/>
      <c r="PNA89" s="351"/>
      <c r="PNB89" s="351"/>
      <c r="PNC89" s="351"/>
      <c r="PND89" s="351"/>
      <c r="PNE89" s="351"/>
      <c r="PNF89" s="351"/>
      <c r="PNG89" s="351"/>
      <c r="PNH89" s="351"/>
      <c r="PNI89" s="351"/>
      <c r="PNJ89" s="351"/>
      <c r="PNK89" s="351"/>
      <c r="PNL89" s="351"/>
      <c r="PNM89" s="351"/>
      <c r="PNN89" s="351"/>
      <c r="PNO89" s="351"/>
      <c r="PNP89" s="351"/>
      <c r="PNQ89" s="351"/>
      <c r="PNR89" s="351"/>
      <c r="PNS89" s="351"/>
      <c r="PNT89" s="351"/>
      <c r="PNU89" s="351"/>
      <c r="PNV89" s="351"/>
      <c r="PNW89" s="351"/>
      <c r="PNX89" s="351"/>
      <c r="PNY89" s="351"/>
      <c r="PNZ89" s="351"/>
      <c r="POA89" s="351"/>
      <c r="POB89" s="351"/>
      <c r="POC89" s="351"/>
      <c r="POD89" s="351"/>
      <c r="POE89" s="351"/>
      <c r="POF89" s="351"/>
      <c r="POG89" s="351"/>
      <c r="POH89" s="351"/>
      <c r="POI89" s="351"/>
      <c r="POJ89" s="351"/>
      <c r="POK89" s="351"/>
      <c r="POL89" s="351"/>
      <c r="POM89" s="351"/>
      <c r="PON89" s="351"/>
      <c r="POO89" s="351"/>
      <c r="POP89" s="351"/>
      <c r="POQ89" s="351"/>
      <c r="POR89" s="351"/>
      <c r="POS89" s="351"/>
      <c r="POT89" s="351"/>
      <c r="POU89" s="351"/>
      <c r="POV89" s="351"/>
      <c r="POW89" s="351"/>
      <c r="POX89" s="351"/>
      <c r="POY89" s="351"/>
      <c r="POZ89" s="351"/>
      <c r="PPA89" s="351"/>
      <c r="PPB89" s="351"/>
      <c r="PPC89" s="351"/>
      <c r="PPD89" s="351"/>
      <c r="PPE89" s="351"/>
      <c r="PPF89" s="351"/>
      <c r="PPG89" s="351"/>
      <c r="PPH89" s="351"/>
      <c r="PPI89" s="351"/>
      <c r="PPJ89" s="351"/>
      <c r="PPK89" s="351"/>
      <c r="PPL89" s="351"/>
      <c r="PPM89" s="351"/>
      <c r="PPN89" s="351"/>
      <c r="PPO89" s="351"/>
      <c r="PPP89" s="351"/>
      <c r="PPQ89" s="351"/>
      <c r="PPR89" s="351"/>
      <c r="PPS89" s="351"/>
      <c r="PPT89" s="351"/>
      <c r="PPU89" s="351"/>
      <c r="PPV89" s="351"/>
      <c r="PPW89" s="351"/>
      <c r="PPX89" s="351"/>
      <c r="PPY89" s="351"/>
      <c r="PPZ89" s="351"/>
      <c r="PQA89" s="351"/>
      <c r="PQB89" s="351"/>
      <c r="PQC89" s="351"/>
      <c r="PQD89" s="351"/>
      <c r="PQE89" s="351"/>
      <c r="PQF89" s="351"/>
      <c r="PQG89" s="351"/>
      <c r="PQH89" s="351"/>
      <c r="PQI89" s="351"/>
      <c r="PQJ89" s="351"/>
      <c r="PQK89" s="351"/>
      <c r="PQL89" s="351"/>
      <c r="PQM89" s="351"/>
      <c r="PQN89" s="351"/>
      <c r="PQO89" s="351"/>
      <c r="PQP89" s="351"/>
      <c r="PQQ89" s="351"/>
      <c r="PQR89" s="351"/>
      <c r="PQS89" s="351"/>
      <c r="PQT89" s="351"/>
      <c r="PQU89" s="351"/>
      <c r="PQV89" s="351"/>
      <c r="PQW89" s="351"/>
      <c r="PQX89" s="351"/>
      <c r="PQY89" s="351"/>
      <c r="PQZ89" s="351"/>
      <c r="PRA89" s="351"/>
      <c r="PRB89" s="351"/>
      <c r="PRC89" s="351"/>
      <c r="PRD89" s="351"/>
      <c r="PRE89" s="351"/>
      <c r="PRF89" s="351"/>
      <c r="PRG89" s="351"/>
      <c r="PRH89" s="351"/>
      <c r="PRI89" s="351"/>
      <c r="PRJ89" s="351"/>
      <c r="PRK89" s="351"/>
      <c r="PRL89" s="351"/>
      <c r="PRM89" s="351"/>
      <c r="PRN89" s="351"/>
      <c r="PRO89" s="351"/>
      <c r="PRP89" s="351"/>
      <c r="PRQ89" s="351"/>
      <c r="PRR89" s="351"/>
      <c r="PRS89" s="351"/>
      <c r="PRT89" s="351"/>
      <c r="PRU89" s="351"/>
      <c r="PRV89" s="351"/>
      <c r="PRW89" s="351"/>
      <c r="PRX89" s="351"/>
      <c r="PRY89" s="351"/>
      <c r="PRZ89" s="351"/>
      <c r="PSA89" s="351"/>
      <c r="PSB89" s="351"/>
      <c r="PSC89" s="351"/>
      <c r="PSD89" s="351"/>
      <c r="PSE89" s="351"/>
      <c r="PSF89" s="351"/>
      <c r="PSG89" s="351"/>
      <c r="PSH89" s="351"/>
      <c r="PSI89" s="351"/>
      <c r="PSJ89" s="351"/>
      <c r="PSK89" s="351"/>
      <c r="PSL89" s="351"/>
      <c r="PSM89" s="351"/>
      <c r="PSN89" s="351"/>
      <c r="PSO89" s="351"/>
      <c r="PSP89" s="351"/>
      <c r="PSQ89" s="351"/>
      <c r="PSR89" s="351"/>
      <c r="PSS89" s="351"/>
      <c r="PST89" s="351"/>
      <c r="PSU89" s="351"/>
      <c r="PSV89" s="351"/>
      <c r="PSW89" s="351"/>
      <c r="PSX89" s="351"/>
      <c r="PSY89" s="351"/>
      <c r="PSZ89" s="351"/>
      <c r="PTA89" s="351"/>
      <c r="PTB89" s="351"/>
      <c r="PTC89" s="351"/>
      <c r="PTD89" s="351"/>
      <c r="PTE89" s="351"/>
      <c r="PTF89" s="351"/>
      <c r="PTG89" s="351"/>
      <c r="PTH89" s="351"/>
      <c r="PTI89" s="351"/>
      <c r="PTJ89" s="351"/>
      <c r="PTK89" s="351"/>
      <c r="PTL89" s="351"/>
      <c r="PTM89" s="351"/>
      <c r="PTN89" s="351"/>
      <c r="PTO89" s="351"/>
      <c r="PTP89" s="351"/>
      <c r="PTQ89" s="351"/>
      <c r="PTR89" s="351"/>
      <c r="PTS89" s="351"/>
      <c r="PTT89" s="351"/>
      <c r="PTU89" s="351"/>
      <c r="PTV89" s="351"/>
      <c r="PTW89" s="351"/>
      <c r="PTX89" s="351"/>
      <c r="PTY89" s="351"/>
      <c r="PTZ89" s="351"/>
      <c r="PUA89" s="351"/>
      <c r="PUB89" s="351"/>
      <c r="PUC89" s="351"/>
      <c r="PUD89" s="351"/>
      <c r="PUE89" s="351"/>
      <c r="PUF89" s="351"/>
      <c r="PUG89" s="351"/>
      <c r="PUH89" s="351"/>
      <c r="PUI89" s="351"/>
      <c r="PUJ89" s="351"/>
      <c r="PUK89" s="351"/>
      <c r="PUL89" s="351"/>
      <c r="PUM89" s="351"/>
      <c r="PUN89" s="351"/>
      <c r="PUO89" s="351"/>
      <c r="PUP89" s="351"/>
      <c r="PUQ89" s="351"/>
      <c r="PUR89" s="351"/>
      <c r="PUS89" s="351"/>
      <c r="PUT89" s="351"/>
      <c r="PUU89" s="351"/>
      <c r="PUV89" s="351"/>
      <c r="PUW89" s="351"/>
      <c r="PUX89" s="351"/>
      <c r="PUY89" s="351"/>
      <c r="PUZ89" s="351"/>
      <c r="PVA89" s="351"/>
      <c r="PVB89" s="351"/>
      <c r="PVC89" s="351"/>
      <c r="PVD89" s="351"/>
      <c r="PVE89" s="351"/>
      <c r="PVF89" s="351"/>
      <c r="PVG89" s="351"/>
      <c r="PVH89" s="351"/>
      <c r="PVI89" s="351"/>
      <c r="PVJ89" s="351"/>
      <c r="PVK89" s="351"/>
      <c r="PVL89" s="351"/>
      <c r="PVM89" s="351"/>
      <c r="PVN89" s="351"/>
      <c r="PVO89" s="351"/>
      <c r="PVP89" s="351"/>
      <c r="PVQ89" s="351"/>
      <c r="PVR89" s="351"/>
      <c r="PVS89" s="351"/>
      <c r="PVT89" s="351"/>
      <c r="PVU89" s="351"/>
      <c r="PVV89" s="351"/>
      <c r="PVW89" s="351"/>
      <c r="PVX89" s="351"/>
      <c r="PVY89" s="351"/>
      <c r="PVZ89" s="351"/>
      <c r="PWA89" s="351"/>
      <c r="PWB89" s="351"/>
      <c r="PWC89" s="351"/>
      <c r="PWD89" s="351"/>
      <c r="PWE89" s="351"/>
      <c r="PWF89" s="351"/>
      <c r="PWG89" s="351"/>
      <c r="PWH89" s="351"/>
      <c r="PWI89" s="351"/>
      <c r="PWJ89" s="351"/>
      <c r="PWK89" s="351"/>
      <c r="PWL89" s="351"/>
      <c r="PWM89" s="351"/>
      <c r="PWN89" s="351"/>
      <c r="PWO89" s="351"/>
      <c r="PWP89" s="351"/>
      <c r="PWQ89" s="351"/>
      <c r="PWR89" s="351"/>
      <c r="PWS89" s="351"/>
      <c r="PWT89" s="351"/>
      <c r="PWU89" s="351"/>
      <c r="PWV89" s="351"/>
      <c r="PWW89" s="351"/>
      <c r="PWX89" s="351"/>
      <c r="PWY89" s="351"/>
      <c r="PWZ89" s="351"/>
      <c r="PXA89" s="351"/>
      <c r="PXB89" s="351"/>
      <c r="PXC89" s="351"/>
      <c r="PXD89" s="351"/>
      <c r="PXE89" s="351"/>
      <c r="PXF89" s="351"/>
      <c r="PXG89" s="351"/>
      <c r="PXH89" s="351"/>
      <c r="PXI89" s="351"/>
      <c r="PXJ89" s="351"/>
      <c r="PXK89" s="351"/>
      <c r="PXL89" s="351"/>
      <c r="PXM89" s="351"/>
      <c r="PXN89" s="351"/>
      <c r="PXO89" s="351"/>
      <c r="PXP89" s="351"/>
      <c r="PXQ89" s="351"/>
      <c r="PXR89" s="351"/>
      <c r="PXS89" s="351"/>
      <c r="PXT89" s="351"/>
      <c r="PXU89" s="351"/>
      <c r="PXV89" s="351"/>
      <c r="PXW89" s="351"/>
      <c r="PXX89" s="351"/>
      <c r="PXY89" s="351"/>
      <c r="PXZ89" s="351"/>
      <c r="PYA89" s="351"/>
      <c r="PYB89" s="351"/>
      <c r="PYC89" s="351"/>
      <c r="PYD89" s="351"/>
      <c r="PYE89" s="351"/>
      <c r="PYF89" s="351"/>
      <c r="PYG89" s="351"/>
      <c r="PYH89" s="351"/>
      <c r="PYI89" s="351"/>
      <c r="PYJ89" s="351"/>
      <c r="PYK89" s="351"/>
      <c r="PYL89" s="351"/>
      <c r="PYM89" s="351"/>
      <c r="PYN89" s="351"/>
      <c r="PYO89" s="351"/>
      <c r="PYP89" s="351"/>
      <c r="PYQ89" s="351"/>
      <c r="PYR89" s="351"/>
      <c r="PYS89" s="351"/>
      <c r="PYT89" s="351"/>
      <c r="PYU89" s="351"/>
      <c r="PYV89" s="351"/>
      <c r="PYW89" s="351"/>
      <c r="PYX89" s="351"/>
      <c r="PYY89" s="351"/>
      <c r="PYZ89" s="351"/>
      <c r="PZA89" s="351"/>
      <c r="PZB89" s="351"/>
      <c r="PZC89" s="351"/>
      <c r="PZD89" s="351"/>
      <c r="PZE89" s="351"/>
      <c r="PZF89" s="351"/>
      <c r="PZG89" s="351"/>
      <c r="PZH89" s="351"/>
      <c r="PZI89" s="351"/>
      <c r="PZJ89" s="351"/>
      <c r="PZK89" s="351"/>
      <c r="PZL89" s="351"/>
      <c r="PZM89" s="351"/>
      <c r="PZN89" s="351"/>
      <c r="PZO89" s="351"/>
      <c r="PZP89" s="351"/>
      <c r="PZQ89" s="351"/>
      <c r="PZR89" s="351"/>
      <c r="PZS89" s="351"/>
      <c r="PZT89" s="351"/>
      <c r="PZU89" s="351"/>
      <c r="PZV89" s="351"/>
      <c r="PZW89" s="351"/>
      <c r="PZX89" s="351"/>
      <c r="PZY89" s="351"/>
      <c r="PZZ89" s="351"/>
      <c r="QAA89" s="351"/>
      <c r="QAB89" s="351"/>
      <c r="QAC89" s="351"/>
      <c r="QAD89" s="351"/>
      <c r="QAE89" s="351"/>
      <c r="QAF89" s="351"/>
      <c r="QAG89" s="351"/>
      <c r="QAH89" s="351"/>
      <c r="QAI89" s="351"/>
      <c r="QAJ89" s="351"/>
      <c r="QAK89" s="351"/>
      <c r="QAL89" s="351"/>
      <c r="QAM89" s="351"/>
      <c r="QAN89" s="351"/>
      <c r="QAO89" s="351"/>
      <c r="QAP89" s="351"/>
      <c r="QAQ89" s="351"/>
      <c r="QAR89" s="351"/>
      <c r="QAS89" s="351"/>
      <c r="QAT89" s="351"/>
      <c r="QAU89" s="351"/>
      <c r="QAV89" s="351"/>
      <c r="QAW89" s="351"/>
      <c r="QAX89" s="351"/>
      <c r="QAY89" s="351"/>
      <c r="QAZ89" s="351"/>
      <c r="QBA89" s="351"/>
      <c r="QBB89" s="351"/>
      <c r="QBC89" s="351"/>
      <c r="QBD89" s="351"/>
      <c r="QBE89" s="351"/>
      <c r="QBF89" s="351"/>
      <c r="QBG89" s="351"/>
      <c r="QBH89" s="351"/>
      <c r="QBI89" s="351"/>
      <c r="QBJ89" s="351"/>
      <c r="QBK89" s="351"/>
      <c r="QBL89" s="351"/>
      <c r="QBM89" s="351"/>
      <c r="QBN89" s="351"/>
      <c r="QBO89" s="351"/>
      <c r="QBP89" s="351"/>
      <c r="QBQ89" s="351"/>
      <c r="QBR89" s="351"/>
      <c r="QBS89" s="351"/>
      <c r="QBT89" s="351"/>
      <c r="QBU89" s="351"/>
      <c r="QBV89" s="351"/>
      <c r="QBW89" s="351"/>
      <c r="QBX89" s="351"/>
      <c r="QBY89" s="351"/>
      <c r="QBZ89" s="351"/>
      <c r="QCA89" s="351"/>
      <c r="QCB89" s="351"/>
      <c r="QCC89" s="351"/>
      <c r="QCD89" s="351"/>
      <c r="QCE89" s="351"/>
      <c r="QCF89" s="351"/>
      <c r="QCG89" s="351"/>
      <c r="QCH89" s="351"/>
      <c r="QCI89" s="351"/>
      <c r="QCJ89" s="351"/>
      <c r="QCK89" s="351"/>
      <c r="QCL89" s="351"/>
      <c r="QCM89" s="351"/>
      <c r="QCN89" s="351"/>
      <c r="QCO89" s="351"/>
      <c r="QCP89" s="351"/>
      <c r="QCQ89" s="351"/>
      <c r="QCR89" s="351"/>
      <c r="QCS89" s="351"/>
      <c r="QCT89" s="351"/>
      <c r="QCU89" s="351"/>
      <c r="QCV89" s="351"/>
      <c r="QCW89" s="351"/>
      <c r="QCX89" s="351"/>
      <c r="QCY89" s="351"/>
      <c r="QCZ89" s="351"/>
      <c r="QDA89" s="351"/>
      <c r="QDB89" s="351"/>
      <c r="QDC89" s="351"/>
      <c r="QDD89" s="351"/>
      <c r="QDE89" s="351"/>
      <c r="QDF89" s="351"/>
      <c r="QDG89" s="351"/>
      <c r="QDH89" s="351"/>
      <c r="QDI89" s="351"/>
      <c r="QDJ89" s="351"/>
      <c r="QDK89" s="351"/>
      <c r="QDL89" s="351"/>
      <c r="QDM89" s="351"/>
      <c r="QDN89" s="351"/>
      <c r="QDO89" s="351"/>
      <c r="QDP89" s="351"/>
      <c r="QDQ89" s="351"/>
      <c r="QDR89" s="351"/>
      <c r="QDS89" s="351"/>
      <c r="QDT89" s="351"/>
      <c r="QDU89" s="351"/>
      <c r="QDV89" s="351"/>
      <c r="QDW89" s="351"/>
      <c r="QDX89" s="351"/>
      <c r="QDY89" s="351"/>
      <c r="QDZ89" s="351"/>
      <c r="QEA89" s="351"/>
      <c r="QEB89" s="351"/>
      <c r="QEC89" s="351"/>
      <c r="QED89" s="351"/>
      <c r="QEE89" s="351"/>
      <c r="QEF89" s="351"/>
      <c r="QEG89" s="351"/>
      <c r="QEH89" s="351"/>
      <c r="QEI89" s="351"/>
      <c r="QEJ89" s="351"/>
      <c r="QEK89" s="351"/>
      <c r="QEL89" s="351"/>
      <c r="QEM89" s="351"/>
      <c r="QEN89" s="351"/>
      <c r="QEO89" s="351"/>
      <c r="QEP89" s="351"/>
      <c r="QEQ89" s="351"/>
      <c r="QER89" s="351"/>
      <c r="QES89" s="351"/>
      <c r="QET89" s="351"/>
      <c r="QEU89" s="351"/>
      <c r="QEV89" s="351"/>
      <c r="QEW89" s="351"/>
      <c r="QEX89" s="351"/>
      <c r="QEY89" s="351"/>
      <c r="QEZ89" s="351"/>
      <c r="QFA89" s="351"/>
      <c r="QFB89" s="351"/>
      <c r="QFC89" s="351"/>
      <c r="QFD89" s="351"/>
      <c r="QFE89" s="351"/>
      <c r="QFF89" s="351"/>
      <c r="QFG89" s="351"/>
      <c r="QFH89" s="351"/>
      <c r="QFI89" s="351"/>
      <c r="QFJ89" s="351"/>
      <c r="QFK89" s="351"/>
      <c r="QFL89" s="351"/>
      <c r="QFM89" s="351"/>
      <c r="QFN89" s="351"/>
      <c r="QFO89" s="351"/>
      <c r="QFP89" s="351"/>
      <c r="QFQ89" s="351"/>
      <c r="QFR89" s="351"/>
      <c r="QFS89" s="351"/>
      <c r="QFT89" s="351"/>
      <c r="QFU89" s="351"/>
      <c r="QFV89" s="351"/>
      <c r="QFW89" s="351"/>
      <c r="QFX89" s="351"/>
      <c r="QFY89" s="351"/>
      <c r="QFZ89" s="351"/>
      <c r="QGA89" s="351"/>
      <c r="QGB89" s="351"/>
      <c r="QGC89" s="351"/>
      <c r="QGD89" s="351"/>
      <c r="QGE89" s="351"/>
      <c r="QGF89" s="351"/>
      <c r="QGG89" s="351"/>
      <c r="QGH89" s="351"/>
      <c r="QGI89" s="351"/>
      <c r="QGJ89" s="351"/>
      <c r="QGK89" s="351"/>
      <c r="QGL89" s="351"/>
      <c r="QGM89" s="351"/>
      <c r="QGN89" s="351"/>
      <c r="QGO89" s="351"/>
      <c r="QGP89" s="351"/>
      <c r="QGQ89" s="351"/>
      <c r="QGR89" s="351"/>
      <c r="QGS89" s="351"/>
      <c r="QGT89" s="351"/>
      <c r="QGU89" s="351"/>
      <c r="QGV89" s="351"/>
      <c r="QGW89" s="351"/>
      <c r="QGX89" s="351"/>
      <c r="QGY89" s="351"/>
      <c r="QGZ89" s="351"/>
      <c r="QHA89" s="351"/>
      <c r="QHB89" s="351"/>
      <c r="QHC89" s="351"/>
      <c r="QHD89" s="351"/>
      <c r="QHE89" s="351"/>
      <c r="QHF89" s="351"/>
      <c r="QHG89" s="351"/>
      <c r="QHH89" s="351"/>
      <c r="QHI89" s="351"/>
      <c r="QHJ89" s="351"/>
      <c r="QHK89" s="351"/>
      <c r="QHL89" s="351"/>
      <c r="QHM89" s="351"/>
      <c r="QHN89" s="351"/>
      <c r="QHO89" s="351"/>
      <c r="QHP89" s="351"/>
      <c r="QHQ89" s="351"/>
      <c r="QHR89" s="351"/>
      <c r="QHS89" s="351"/>
      <c r="QHT89" s="351"/>
      <c r="QHU89" s="351"/>
      <c r="QHV89" s="351"/>
      <c r="QHW89" s="351"/>
      <c r="QHX89" s="351"/>
      <c r="QHY89" s="351"/>
      <c r="QHZ89" s="351"/>
      <c r="QIA89" s="351"/>
      <c r="QIB89" s="351"/>
      <c r="QIC89" s="351"/>
      <c r="QID89" s="351"/>
      <c r="QIE89" s="351"/>
      <c r="QIF89" s="351"/>
      <c r="QIG89" s="351"/>
      <c r="QIH89" s="351"/>
      <c r="QII89" s="351"/>
      <c r="QIJ89" s="351"/>
      <c r="QIK89" s="351"/>
      <c r="QIL89" s="351"/>
      <c r="QIM89" s="351"/>
      <c r="QIN89" s="351"/>
      <c r="QIO89" s="351"/>
      <c r="QIP89" s="351"/>
      <c r="QIQ89" s="351"/>
      <c r="QIR89" s="351"/>
      <c r="QIS89" s="351"/>
      <c r="QIT89" s="351"/>
      <c r="QIU89" s="351"/>
      <c r="QIV89" s="351"/>
      <c r="QIW89" s="351"/>
      <c r="QIX89" s="351"/>
      <c r="QIY89" s="351"/>
      <c r="QIZ89" s="351"/>
      <c r="QJA89" s="351"/>
      <c r="QJB89" s="351"/>
      <c r="QJC89" s="351"/>
      <c r="QJD89" s="351"/>
      <c r="QJE89" s="351"/>
      <c r="QJF89" s="351"/>
      <c r="QJG89" s="351"/>
      <c r="QJH89" s="351"/>
      <c r="QJI89" s="351"/>
      <c r="QJJ89" s="351"/>
      <c r="QJK89" s="351"/>
      <c r="QJL89" s="351"/>
      <c r="QJM89" s="351"/>
      <c r="QJN89" s="351"/>
      <c r="QJO89" s="351"/>
      <c r="QJP89" s="351"/>
      <c r="QJQ89" s="351"/>
      <c r="QJR89" s="351"/>
      <c r="QJS89" s="351"/>
      <c r="QJT89" s="351"/>
      <c r="QJU89" s="351"/>
      <c r="QJV89" s="351"/>
      <c r="QJW89" s="351"/>
      <c r="QJX89" s="351"/>
      <c r="QJY89" s="351"/>
      <c r="QJZ89" s="351"/>
      <c r="QKA89" s="351"/>
      <c r="QKB89" s="351"/>
      <c r="QKC89" s="351"/>
      <c r="QKD89" s="351"/>
      <c r="QKE89" s="351"/>
      <c r="QKF89" s="351"/>
      <c r="QKG89" s="351"/>
      <c r="QKH89" s="351"/>
      <c r="QKI89" s="351"/>
      <c r="QKJ89" s="351"/>
      <c r="QKK89" s="351"/>
      <c r="QKL89" s="351"/>
      <c r="QKM89" s="351"/>
      <c r="QKN89" s="351"/>
      <c r="QKO89" s="351"/>
      <c r="QKP89" s="351"/>
      <c r="QKQ89" s="351"/>
      <c r="QKR89" s="351"/>
      <c r="QKS89" s="351"/>
      <c r="QKT89" s="351"/>
      <c r="QKU89" s="351"/>
      <c r="QKV89" s="351"/>
      <c r="QKW89" s="351"/>
      <c r="QKX89" s="351"/>
      <c r="QKY89" s="351"/>
      <c r="QKZ89" s="351"/>
      <c r="QLA89" s="351"/>
      <c r="QLB89" s="351"/>
      <c r="QLC89" s="351"/>
      <c r="QLD89" s="351"/>
      <c r="QLE89" s="351"/>
      <c r="QLF89" s="351"/>
      <c r="QLG89" s="351"/>
      <c r="QLH89" s="351"/>
      <c r="QLI89" s="351"/>
      <c r="QLJ89" s="351"/>
      <c r="QLK89" s="351"/>
      <c r="QLL89" s="351"/>
      <c r="QLM89" s="351"/>
      <c r="QLN89" s="351"/>
      <c r="QLO89" s="351"/>
      <c r="QLP89" s="351"/>
      <c r="QLQ89" s="351"/>
      <c r="QLR89" s="351"/>
      <c r="QLS89" s="351"/>
      <c r="QLT89" s="351"/>
      <c r="QLU89" s="351"/>
      <c r="QLV89" s="351"/>
      <c r="QLW89" s="351"/>
      <c r="QLX89" s="351"/>
      <c r="QLY89" s="351"/>
      <c r="QLZ89" s="351"/>
      <c r="QMA89" s="351"/>
      <c r="QMB89" s="351"/>
      <c r="QMC89" s="351"/>
      <c r="QMD89" s="351"/>
      <c r="QME89" s="351"/>
      <c r="QMF89" s="351"/>
      <c r="QMG89" s="351"/>
      <c r="QMH89" s="351"/>
      <c r="QMI89" s="351"/>
      <c r="QMJ89" s="351"/>
      <c r="QMK89" s="351"/>
      <c r="QML89" s="351"/>
      <c r="QMM89" s="351"/>
      <c r="QMN89" s="351"/>
      <c r="QMO89" s="351"/>
      <c r="QMP89" s="351"/>
      <c r="QMQ89" s="351"/>
      <c r="QMR89" s="351"/>
      <c r="QMS89" s="351"/>
      <c r="QMT89" s="351"/>
      <c r="QMU89" s="351"/>
      <c r="QMV89" s="351"/>
      <c r="QMW89" s="351"/>
      <c r="QMX89" s="351"/>
      <c r="QMY89" s="351"/>
      <c r="QMZ89" s="351"/>
      <c r="QNA89" s="351"/>
      <c r="QNB89" s="351"/>
      <c r="QNC89" s="351"/>
      <c r="QND89" s="351"/>
      <c r="QNE89" s="351"/>
      <c r="QNF89" s="351"/>
      <c r="QNG89" s="351"/>
      <c r="QNH89" s="351"/>
      <c r="QNI89" s="351"/>
      <c r="QNJ89" s="351"/>
      <c r="QNK89" s="351"/>
      <c r="QNL89" s="351"/>
      <c r="QNM89" s="351"/>
      <c r="QNN89" s="351"/>
      <c r="QNO89" s="351"/>
      <c r="QNP89" s="351"/>
      <c r="QNQ89" s="351"/>
      <c r="QNR89" s="351"/>
      <c r="QNS89" s="351"/>
      <c r="QNT89" s="351"/>
      <c r="QNU89" s="351"/>
      <c r="QNV89" s="351"/>
      <c r="QNW89" s="351"/>
      <c r="QNX89" s="351"/>
      <c r="QNY89" s="351"/>
      <c r="QNZ89" s="351"/>
      <c r="QOA89" s="351"/>
      <c r="QOB89" s="351"/>
      <c r="QOC89" s="351"/>
      <c r="QOD89" s="351"/>
      <c r="QOE89" s="351"/>
      <c r="QOF89" s="351"/>
      <c r="QOG89" s="351"/>
      <c r="QOH89" s="351"/>
      <c r="QOI89" s="351"/>
      <c r="QOJ89" s="351"/>
      <c r="QOK89" s="351"/>
      <c r="QOL89" s="351"/>
      <c r="QOM89" s="351"/>
      <c r="QON89" s="351"/>
      <c r="QOO89" s="351"/>
      <c r="QOP89" s="351"/>
      <c r="QOQ89" s="351"/>
      <c r="QOR89" s="351"/>
      <c r="QOS89" s="351"/>
      <c r="QOT89" s="351"/>
      <c r="QOU89" s="351"/>
      <c r="QOV89" s="351"/>
      <c r="QOW89" s="351"/>
      <c r="QOX89" s="351"/>
      <c r="QOY89" s="351"/>
      <c r="QOZ89" s="351"/>
      <c r="QPA89" s="351"/>
      <c r="QPB89" s="351"/>
      <c r="QPC89" s="351"/>
      <c r="QPD89" s="351"/>
      <c r="QPE89" s="351"/>
      <c r="QPF89" s="351"/>
      <c r="QPG89" s="351"/>
      <c r="QPH89" s="351"/>
      <c r="QPI89" s="351"/>
      <c r="QPJ89" s="351"/>
      <c r="QPK89" s="351"/>
      <c r="QPL89" s="351"/>
      <c r="QPM89" s="351"/>
      <c r="QPN89" s="351"/>
      <c r="QPO89" s="351"/>
      <c r="QPP89" s="351"/>
      <c r="QPQ89" s="351"/>
      <c r="QPR89" s="351"/>
      <c r="QPS89" s="351"/>
      <c r="QPT89" s="351"/>
      <c r="QPU89" s="351"/>
      <c r="QPV89" s="351"/>
      <c r="QPW89" s="351"/>
      <c r="QPX89" s="351"/>
      <c r="QPY89" s="351"/>
      <c r="QPZ89" s="351"/>
      <c r="QQA89" s="351"/>
      <c r="QQB89" s="351"/>
      <c r="QQC89" s="351"/>
      <c r="QQD89" s="351"/>
      <c r="QQE89" s="351"/>
      <c r="QQF89" s="351"/>
      <c r="QQG89" s="351"/>
      <c r="QQH89" s="351"/>
      <c r="QQI89" s="351"/>
      <c r="QQJ89" s="351"/>
      <c r="QQK89" s="351"/>
      <c r="QQL89" s="351"/>
      <c r="QQM89" s="351"/>
      <c r="QQN89" s="351"/>
      <c r="QQO89" s="351"/>
      <c r="QQP89" s="351"/>
      <c r="QQQ89" s="351"/>
      <c r="QQR89" s="351"/>
      <c r="QQS89" s="351"/>
      <c r="QQT89" s="351"/>
      <c r="QQU89" s="351"/>
      <c r="QQV89" s="351"/>
      <c r="QQW89" s="351"/>
      <c r="QQX89" s="351"/>
      <c r="QQY89" s="351"/>
      <c r="QQZ89" s="351"/>
      <c r="QRA89" s="351"/>
      <c r="QRB89" s="351"/>
      <c r="QRC89" s="351"/>
      <c r="QRD89" s="351"/>
      <c r="QRE89" s="351"/>
      <c r="QRF89" s="351"/>
      <c r="QRG89" s="351"/>
      <c r="QRH89" s="351"/>
      <c r="QRI89" s="351"/>
      <c r="QRJ89" s="351"/>
      <c r="QRK89" s="351"/>
      <c r="QRL89" s="351"/>
      <c r="QRM89" s="351"/>
      <c r="QRN89" s="351"/>
      <c r="QRO89" s="351"/>
      <c r="QRP89" s="351"/>
      <c r="QRQ89" s="351"/>
      <c r="QRR89" s="351"/>
      <c r="QRS89" s="351"/>
      <c r="QRT89" s="351"/>
      <c r="QRU89" s="351"/>
      <c r="QRV89" s="351"/>
      <c r="QRW89" s="351"/>
      <c r="QRX89" s="351"/>
      <c r="QRY89" s="351"/>
      <c r="QRZ89" s="351"/>
      <c r="QSA89" s="351"/>
      <c r="QSB89" s="351"/>
      <c r="QSC89" s="351"/>
      <c r="QSD89" s="351"/>
      <c r="QSE89" s="351"/>
      <c r="QSF89" s="351"/>
      <c r="QSG89" s="351"/>
      <c r="QSH89" s="351"/>
      <c r="QSI89" s="351"/>
      <c r="QSJ89" s="351"/>
      <c r="QSK89" s="351"/>
      <c r="QSL89" s="351"/>
      <c r="QSM89" s="351"/>
      <c r="QSN89" s="351"/>
      <c r="QSO89" s="351"/>
      <c r="QSP89" s="351"/>
      <c r="QSQ89" s="351"/>
      <c r="QSR89" s="351"/>
      <c r="QSS89" s="351"/>
      <c r="QST89" s="351"/>
      <c r="QSU89" s="351"/>
      <c r="QSV89" s="351"/>
      <c r="QSW89" s="351"/>
      <c r="QSX89" s="351"/>
      <c r="QSY89" s="351"/>
      <c r="QSZ89" s="351"/>
      <c r="QTA89" s="351"/>
      <c r="QTB89" s="351"/>
      <c r="QTC89" s="351"/>
      <c r="QTD89" s="351"/>
      <c r="QTE89" s="351"/>
      <c r="QTF89" s="351"/>
      <c r="QTG89" s="351"/>
      <c r="QTH89" s="351"/>
      <c r="QTI89" s="351"/>
      <c r="QTJ89" s="351"/>
      <c r="QTK89" s="351"/>
      <c r="QTL89" s="351"/>
      <c r="QTM89" s="351"/>
      <c r="QTN89" s="351"/>
      <c r="QTO89" s="351"/>
      <c r="QTP89" s="351"/>
      <c r="QTQ89" s="351"/>
      <c r="QTR89" s="351"/>
      <c r="QTS89" s="351"/>
      <c r="QTT89" s="351"/>
      <c r="QTU89" s="351"/>
      <c r="QTV89" s="351"/>
      <c r="QTW89" s="351"/>
      <c r="QTX89" s="351"/>
      <c r="QTY89" s="351"/>
      <c r="QTZ89" s="351"/>
      <c r="QUA89" s="351"/>
      <c r="QUB89" s="351"/>
      <c r="QUC89" s="351"/>
      <c r="QUD89" s="351"/>
      <c r="QUE89" s="351"/>
      <c r="QUF89" s="351"/>
      <c r="QUG89" s="351"/>
      <c r="QUH89" s="351"/>
      <c r="QUI89" s="351"/>
      <c r="QUJ89" s="351"/>
      <c r="QUK89" s="351"/>
      <c r="QUL89" s="351"/>
      <c r="QUM89" s="351"/>
      <c r="QUN89" s="351"/>
      <c r="QUO89" s="351"/>
      <c r="QUP89" s="351"/>
      <c r="QUQ89" s="351"/>
      <c r="QUR89" s="351"/>
      <c r="QUS89" s="351"/>
      <c r="QUT89" s="351"/>
      <c r="QUU89" s="351"/>
      <c r="QUV89" s="351"/>
      <c r="QUW89" s="351"/>
      <c r="QUX89" s="351"/>
      <c r="QUY89" s="351"/>
      <c r="QUZ89" s="351"/>
      <c r="QVA89" s="351"/>
      <c r="QVB89" s="351"/>
      <c r="QVC89" s="351"/>
      <c r="QVD89" s="351"/>
      <c r="QVE89" s="351"/>
      <c r="QVF89" s="351"/>
      <c r="QVG89" s="351"/>
      <c r="QVH89" s="351"/>
      <c r="QVI89" s="351"/>
      <c r="QVJ89" s="351"/>
      <c r="QVK89" s="351"/>
      <c r="QVL89" s="351"/>
      <c r="QVM89" s="351"/>
      <c r="QVN89" s="351"/>
      <c r="QVO89" s="351"/>
      <c r="QVP89" s="351"/>
      <c r="QVQ89" s="351"/>
      <c r="QVR89" s="351"/>
      <c r="QVS89" s="351"/>
      <c r="QVT89" s="351"/>
      <c r="QVU89" s="351"/>
      <c r="QVV89" s="351"/>
      <c r="QVW89" s="351"/>
      <c r="QVX89" s="351"/>
      <c r="QVY89" s="351"/>
      <c r="QVZ89" s="351"/>
      <c r="QWA89" s="351"/>
      <c r="QWB89" s="351"/>
      <c r="QWC89" s="351"/>
      <c r="QWD89" s="351"/>
      <c r="QWE89" s="351"/>
      <c r="QWF89" s="351"/>
      <c r="QWG89" s="351"/>
      <c r="QWH89" s="351"/>
      <c r="QWI89" s="351"/>
      <c r="QWJ89" s="351"/>
      <c r="QWK89" s="351"/>
      <c r="QWL89" s="351"/>
      <c r="QWM89" s="351"/>
      <c r="QWN89" s="351"/>
      <c r="QWO89" s="351"/>
      <c r="QWP89" s="351"/>
      <c r="QWQ89" s="351"/>
      <c r="QWR89" s="351"/>
      <c r="QWS89" s="351"/>
      <c r="QWT89" s="351"/>
      <c r="QWU89" s="351"/>
      <c r="QWV89" s="351"/>
      <c r="QWW89" s="351"/>
      <c r="QWX89" s="351"/>
      <c r="QWY89" s="351"/>
      <c r="QWZ89" s="351"/>
      <c r="QXA89" s="351"/>
      <c r="QXB89" s="351"/>
      <c r="QXC89" s="351"/>
      <c r="QXD89" s="351"/>
      <c r="QXE89" s="351"/>
      <c r="QXF89" s="351"/>
      <c r="QXG89" s="351"/>
      <c r="QXH89" s="351"/>
      <c r="QXI89" s="351"/>
      <c r="QXJ89" s="351"/>
      <c r="QXK89" s="351"/>
      <c r="QXL89" s="351"/>
      <c r="QXM89" s="351"/>
      <c r="QXN89" s="351"/>
      <c r="QXO89" s="351"/>
      <c r="QXP89" s="351"/>
      <c r="QXQ89" s="351"/>
      <c r="QXR89" s="351"/>
      <c r="QXS89" s="351"/>
      <c r="QXT89" s="351"/>
      <c r="QXU89" s="351"/>
      <c r="QXV89" s="351"/>
      <c r="QXW89" s="351"/>
      <c r="QXX89" s="351"/>
      <c r="QXY89" s="351"/>
      <c r="QXZ89" s="351"/>
      <c r="QYA89" s="351"/>
      <c r="QYB89" s="351"/>
      <c r="QYC89" s="351"/>
      <c r="QYD89" s="351"/>
      <c r="QYE89" s="351"/>
      <c r="QYF89" s="351"/>
      <c r="QYG89" s="351"/>
      <c r="QYH89" s="351"/>
      <c r="QYI89" s="351"/>
      <c r="QYJ89" s="351"/>
      <c r="QYK89" s="351"/>
      <c r="QYL89" s="351"/>
      <c r="QYM89" s="351"/>
      <c r="QYN89" s="351"/>
      <c r="QYO89" s="351"/>
      <c r="QYP89" s="351"/>
      <c r="QYQ89" s="351"/>
      <c r="QYR89" s="351"/>
      <c r="QYS89" s="351"/>
      <c r="QYT89" s="351"/>
      <c r="QYU89" s="351"/>
      <c r="QYV89" s="351"/>
      <c r="QYW89" s="351"/>
      <c r="QYX89" s="351"/>
      <c r="QYY89" s="351"/>
      <c r="QYZ89" s="351"/>
      <c r="QZA89" s="351"/>
      <c r="QZB89" s="351"/>
      <c r="QZC89" s="351"/>
      <c r="QZD89" s="351"/>
      <c r="QZE89" s="351"/>
      <c r="QZF89" s="351"/>
      <c r="QZG89" s="351"/>
      <c r="QZH89" s="351"/>
      <c r="QZI89" s="351"/>
      <c r="QZJ89" s="351"/>
      <c r="QZK89" s="351"/>
      <c r="QZL89" s="351"/>
      <c r="QZM89" s="351"/>
      <c r="QZN89" s="351"/>
      <c r="QZO89" s="351"/>
      <c r="QZP89" s="351"/>
      <c r="QZQ89" s="351"/>
      <c r="QZR89" s="351"/>
      <c r="QZS89" s="351"/>
      <c r="QZT89" s="351"/>
      <c r="QZU89" s="351"/>
      <c r="QZV89" s="351"/>
      <c r="QZW89" s="351"/>
      <c r="QZX89" s="351"/>
      <c r="QZY89" s="351"/>
      <c r="QZZ89" s="351"/>
      <c r="RAA89" s="351"/>
      <c r="RAB89" s="351"/>
      <c r="RAC89" s="351"/>
      <c r="RAD89" s="351"/>
      <c r="RAE89" s="351"/>
      <c r="RAF89" s="351"/>
      <c r="RAG89" s="351"/>
      <c r="RAH89" s="351"/>
      <c r="RAI89" s="351"/>
      <c r="RAJ89" s="351"/>
      <c r="RAK89" s="351"/>
      <c r="RAL89" s="351"/>
      <c r="RAM89" s="351"/>
      <c r="RAN89" s="351"/>
      <c r="RAO89" s="351"/>
      <c r="RAP89" s="351"/>
      <c r="RAQ89" s="351"/>
      <c r="RAR89" s="351"/>
      <c r="RAS89" s="351"/>
      <c r="RAT89" s="351"/>
      <c r="RAU89" s="351"/>
      <c r="RAV89" s="351"/>
      <c r="RAW89" s="351"/>
      <c r="RAX89" s="351"/>
      <c r="RAY89" s="351"/>
      <c r="RAZ89" s="351"/>
      <c r="RBA89" s="351"/>
      <c r="RBB89" s="351"/>
      <c r="RBC89" s="351"/>
      <c r="RBD89" s="351"/>
      <c r="RBE89" s="351"/>
      <c r="RBF89" s="351"/>
      <c r="RBG89" s="351"/>
      <c r="RBH89" s="351"/>
      <c r="RBI89" s="351"/>
      <c r="RBJ89" s="351"/>
      <c r="RBK89" s="351"/>
      <c r="RBL89" s="351"/>
      <c r="RBM89" s="351"/>
      <c r="RBN89" s="351"/>
      <c r="RBO89" s="351"/>
      <c r="RBP89" s="351"/>
      <c r="RBQ89" s="351"/>
      <c r="RBR89" s="351"/>
      <c r="RBS89" s="351"/>
      <c r="RBT89" s="351"/>
      <c r="RBU89" s="351"/>
      <c r="RBV89" s="351"/>
      <c r="RBW89" s="351"/>
      <c r="RBX89" s="351"/>
      <c r="RBY89" s="351"/>
      <c r="RBZ89" s="351"/>
      <c r="RCA89" s="351"/>
      <c r="RCB89" s="351"/>
      <c r="RCC89" s="351"/>
      <c r="RCD89" s="351"/>
      <c r="RCE89" s="351"/>
      <c r="RCF89" s="351"/>
      <c r="RCG89" s="351"/>
      <c r="RCH89" s="351"/>
      <c r="RCI89" s="351"/>
      <c r="RCJ89" s="351"/>
      <c r="RCK89" s="351"/>
      <c r="RCL89" s="351"/>
      <c r="RCM89" s="351"/>
      <c r="RCN89" s="351"/>
      <c r="RCO89" s="351"/>
      <c r="RCP89" s="351"/>
      <c r="RCQ89" s="351"/>
      <c r="RCR89" s="351"/>
      <c r="RCS89" s="351"/>
      <c r="RCT89" s="351"/>
      <c r="RCU89" s="351"/>
      <c r="RCV89" s="351"/>
      <c r="RCW89" s="351"/>
      <c r="RCX89" s="351"/>
      <c r="RCY89" s="351"/>
      <c r="RCZ89" s="351"/>
      <c r="RDA89" s="351"/>
      <c r="RDB89" s="351"/>
      <c r="RDC89" s="351"/>
      <c r="RDD89" s="351"/>
      <c r="RDE89" s="351"/>
      <c r="RDF89" s="351"/>
      <c r="RDG89" s="351"/>
      <c r="RDH89" s="351"/>
      <c r="RDI89" s="351"/>
      <c r="RDJ89" s="351"/>
      <c r="RDK89" s="351"/>
      <c r="RDL89" s="351"/>
      <c r="RDM89" s="351"/>
      <c r="RDN89" s="351"/>
      <c r="RDO89" s="351"/>
      <c r="RDP89" s="351"/>
      <c r="RDQ89" s="351"/>
      <c r="RDR89" s="351"/>
      <c r="RDS89" s="351"/>
      <c r="RDT89" s="351"/>
      <c r="RDU89" s="351"/>
      <c r="RDV89" s="351"/>
      <c r="RDW89" s="351"/>
      <c r="RDX89" s="351"/>
      <c r="RDY89" s="351"/>
      <c r="RDZ89" s="351"/>
      <c r="REA89" s="351"/>
      <c r="REB89" s="351"/>
      <c r="REC89" s="351"/>
      <c r="RED89" s="351"/>
      <c r="REE89" s="351"/>
      <c r="REF89" s="351"/>
      <c r="REG89" s="351"/>
      <c r="REH89" s="351"/>
      <c r="REI89" s="351"/>
      <c r="REJ89" s="351"/>
      <c r="REK89" s="351"/>
      <c r="REL89" s="351"/>
      <c r="REM89" s="351"/>
      <c r="REN89" s="351"/>
      <c r="REO89" s="351"/>
      <c r="REP89" s="351"/>
      <c r="REQ89" s="351"/>
      <c r="RER89" s="351"/>
      <c r="RES89" s="351"/>
      <c r="RET89" s="351"/>
      <c r="REU89" s="351"/>
      <c r="REV89" s="351"/>
      <c r="REW89" s="351"/>
      <c r="REX89" s="351"/>
      <c r="REY89" s="351"/>
      <c r="REZ89" s="351"/>
      <c r="RFA89" s="351"/>
      <c r="RFB89" s="351"/>
      <c r="RFC89" s="351"/>
      <c r="RFD89" s="351"/>
      <c r="RFE89" s="351"/>
      <c r="RFF89" s="351"/>
      <c r="RFG89" s="351"/>
      <c r="RFH89" s="351"/>
      <c r="RFI89" s="351"/>
      <c r="RFJ89" s="351"/>
      <c r="RFK89" s="351"/>
      <c r="RFL89" s="351"/>
      <c r="RFM89" s="351"/>
      <c r="RFN89" s="351"/>
      <c r="RFO89" s="351"/>
      <c r="RFP89" s="351"/>
      <c r="RFQ89" s="351"/>
      <c r="RFR89" s="351"/>
      <c r="RFS89" s="351"/>
      <c r="RFT89" s="351"/>
      <c r="RFU89" s="351"/>
      <c r="RFV89" s="351"/>
      <c r="RFW89" s="351"/>
      <c r="RFX89" s="351"/>
      <c r="RFY89" s="351"/>
      <c r="RFZ89" s="351"/>
      <c r="RGA89" s="351"/>
      <c r="RGB89" s="351"/>
      <c r="RGC89" s="351"/>
      <c r="RGD89" s="351"/>
      <c r="RGE89" s="351"/>
      <c r="RGF89" s="351"/>
      <c r="RGG89" s="351"/>
      <c r="RGH89" s="351"/>
      <c r="RGI89" s="351"/>
      <c r="RGJ89" s="351"/>
      <c r="RGK89" s="351"/>
      <c r="RGL89" s="351"/>
      <c r="RGM89" s="351"/>
      <c r="RGN89" s="351"/>
      <c r="RGO89" s="351"/>
      <c r="RGP89" s="351"/>
      <c r="RGQ89" s="351"/>
      <c r="RGR89" s="351"/>
      <c r="RGS89" s="351"/>
      <c r="RGT89" s="351"/>
      <c r="RGU89" s="351"/>
      <c r="RGV89" s="351"/>
      <c r="RGW89" s="351"/>
      <c r="RGX89" s="351"/>
      <c r="RGY89" s="351"/>
      <c r="RGZ89" s="351"/>
      <c r="RHA89" s="351"/>
      <c r="RHB89" s="351"/>
      <c r="RHC89" s="351"/>
      <c r="RHD89" s="351"/>
      <c r="RHE89" s="351"/>
      <c r="RHF89" s="351"/>
      <c r="RHG89" s="351"/>
      <c r="RHH89" s="351"/>
      <c r="RHI89" s="351"/>
      <c r="RHJ89" s="351"/>
      <c r="RHK89" s="351"/>
      <c r="RHL89" s="351"/>
      <c r="RHM89" s="351"/>
      <c r="RHN89" s="351"/>
      <c r="RHO89" s="351"/>
      <c r="RHP89" s="351"/>
      <c r="RHQ89" s="351"/>
      <c r="RHR89" s="351"/>
      <c r="RHS89" s="351"/>
      <c r="RHT89" s="351"/>
      <c r="RHU89" s="351"/>
      <c r="RHV89" s="351"/>
      <c r="RHW89" s="351"/>
      <c r="RHX89" s="351"/>
      <c r="RHY89" s="351"/>
      <c r="RHZ89" s="351"/>
      <c r="RIA89" s="351"/>
      <c r="RIB89" s="351"/>
      <c r="RIC89" s="351"/>
      <c r="RID89" s="351"/>
      <c r="RIE89" s="351"/>
      <c r="RIF89" s="351"/>
      <c r="RIG89" s="351"/>
      <c r="RIH89" s="351"/>
      <c r="RII89" s="351"/>
      <c r="RIJ89" s="351"/>
      <c r="RIK89" s="351"/>
      <c r="RIL89" s="351"/>
      <c r="RIM89" s="351"/>
      <c r="RIN89" s="351"/>
      <c r="RIO89" s="351"/>
      <c r="RIP89" s="351"/>
      <c r="RIQ89" s="351"/>
      <c r="RIR89" s="351"/>
      <c r="RIS89" s="351"/>
      <c r="RIT89" s="351"/>
      <c r="RIU89" s="351"/>
      <c r="RIV89" s="351"/>
      <c r="RIW89" s="351"/>
      <c r="RIX89" s="351"/>
      <c r="RIY89" s="351"/>
      <c r="RIZ89" s="351"/>
      <c r="RJA89" s="351"/>
      <c r="RJB89" s="351"/>
      <c r="RJC89" s="351"/>
      <c r="RJD89" s="351"/>
      <c r="RJE89" s="351"/>
      <c r="RJF89" s="351"/>
      <c r="RJG89" s="351"/>
      <c r="RJH89" s="351"/>
      <c r="RJI89" s="351"/>
      <c r="RJJ89" s="351"/>
      <c r="RJK89" s="351"/>
      <c r="RJL89" s="351"/>
      <c r="RJM89" s="351"/>
      <c r="RJN89" s="351"/>
      <c r="RJO89" s="351"/>
      <c r="RJP89" s="351"/>
      <c r="RJQ89" s="351"/>
      <c r="RJR89" s="351"/>
      <c r="RJS89" s="351"/>
      <c r="RJT89" s="351"/>
      <c r="RJU89" s="351"/>
      <c r="RJV89" s="351"/>
      <c r="RJW89" s="351"/>
      <c r="RJX89" s="351"/>
      <c r="RJY89" s="351"/>
      <c r="RJZ89" s="351"/>
      <c r="RKA89" s="351"/>
      <c r="RKB89" s="351"/>
      <c r="RKC89" s="351"/>
      <c r="RKD89" s="351"/>
      <c r="RKE89" s="351"/>
      <c r="RKF89" s="351"/>
      <c r="RKG89" s="351"/>
      <c r="RKH89" s="351"/>
      <c r="RKI89" s="351"/>
      <c r="RKJ89" s="351"/>
      <c r="RKK89" s="351"/>
      <c r="RKL89" s="351"/>
      <c r="RKM89" s="351"/>
      <c r="RKN89" s="351"/>
      <c r="RKO89" s="351"/>
      <c r="RKP89" s="351"/>
      <c r="RKQ89" s="351"/>
      <c r="RKR89" s="351"/>
      <c r="RKS89" s="351"/>
      <c r="RKT89" s="351"/>
      <c r="RKU89" s="351"/>
      <c r="RKV89" s="351"/>
      <c r="RKW89" s="351"/>
      <c r="RKX89" s="351"/>
      <c r="RKY89" s="351"/>
      <c r="RKZ89" s="351"/>
      <c r="RLA89" s="351"/>
      <c r="RLB89" s="351"/>
      <c r="RLC89" s="351"/>
      <c r="RLD89" s="351"/>
      <c r="RLE89" s="351"/>
      <c r="RLF89" s="351"/>
      <c r="RLG89" s="351"/>
      <c r="RLH89" s="351"/>
      <c r="RLI89" s="351"/>
      <c r="RLJ89" s="351"/>
      <c r="RLK89" s="351"/>
      <c r="RLL89" s="351"/>
      <c r="RLM89" s="351"/>
      <c r="RLN89" s="351"/>
      <c r="RLO89" s="351"/>
      <c r="RLP89" s="351"/>
      <c r="RLQ89" s="351"/>
      <c r="RLR89" s="351"/>
      <c r="RLS89" s="351"/>
      <c r="RLT89" s="351"/>
      <c r="RLU89" s="351"/>
      <c r="RLV89" s="351"/>
      <c r="RLW89" s="351"/>
      <c r="RLX89" s="351"/>
      <c r="RLY89" s="351"/>
      <c r="RLZ89" s="351"/>
      <c r="RMA89" s="351"/>
      <c r="RMB89" s="351"/>
      <c r="RMC89" s="351"/>
      <c r="RMD89" s="351"/>
      <c r="RME89" s="351"/>
      <c r="RMF89" s="351"/>
      <c r="RMG89" s="351"/>
      <c r="RMH89" s="351"/>
      <c r="RMI89" s="351"/>
      <c r="RMJ89" s="351"/>
      <c r="RMK89" s="351"/>
      <c r="RML89" s="351"/>
      <c r="RMM89" s="351"/>
      <c r="RMN89" s="351"/>
      <c r="RMO89" s="351"/>
      <c r="RMP89" s="351"/>
      <c r="RMQ89" s="351"/>
      <c r="RMR89" s="351"/>
      <c r="RMS89" s="351"/>
      <c r="RMT89" s="351"/>
      <c r="RMU89" s="351"/>
      <c r="RMV89" s="351"/>
      <c r="RMW89" s="351"/>
      <c r="RMX89" s="351"/>
      <c r="RMY89" s="351"/>
      <c r="RMZ89" s="351"/>
      <c r="RNA89" s="351"/>
      <c r="RNB89" s="351"/>
      <c r="RNC89" s="351"/>
      <c r="RND89" s="351"/>
      <c r="RNE89" s="351"/>
      <c r="RNF89" s="351"/>
      <c r="RNG89" s="351"/>
      <c r="RNH89" s="351"/>
      <c r="RNI89" s="351"/>
      <c r="RNJ89" s="351"/>
      <c r="RNK89" s="351"/>
      <c r="RNL89" s="351"/>
      <c r="RNM89" s="351"/>
      <c r="RNN89" s="351"/>
      <c r="RNO89" s="351"/>
      <c r="RNP89" s="351"/>
      <c r="RNQ89" s="351"/>
      <c r="RNR89" s="351"/>
      <c r="RNS89" s="351"/>
      <c r="RNT89" s="351"/>
      <c r="RNU89" s="351"/>
      <c r="RNV89" s="351"/>
      <c r="RNW89" s="351"/>
      <c r="RNX89" s="351"/>
      <c r="RNY89" s="351"/>
      <c r="RNZ89" s="351"/>
      <c r="ROA89" s="351"/>
      <c r="ROB89" s="351"/>
      <c r="ROC89" s="351"/>
      <c r="ROD89" s="351"/>
      <c r="ROE89" s="351"/>
      <c r="ROF89" s="351"/>
      <c r="ROG89" s="351"/>
      <c r="ROH89" s="351"/>
      <c r="ROI89" s="351"/>
      <c r="ROJ89" s="351"/>
      <c r="ROK89" s="351"/>
      <c r="ROL89" s="351"/>
      <c r="ROM89" s="351"/>
      <c r="RON89" s="351"/>
      <c r="ROO89" s="351"/>
      <c r="ROP89" s="351"/>
      <c r="ROQ89" s="351"/>
      <c r="ROR89" s="351"/>
      <c r="ROS89" s="351"/>
      <c r="ROT89" s="351"/>
      <c r="ROU89" s="351"/>
      <c r="ROV89" s="351"/>
      <c r="ROW89" s="351"/>
      <c r="ROX89" s="351"/>
      <c r="ROY89" s="351"/>
      <c r="ROZ89" s="351"/>
      <c r="RPA89" s="351"/>
      <c r="RPB89" s="351"/>
      <c r="RPC89" s="351"/>
      <c r="RPD89" s="351"/>
      <c r="RPE89" s="351"/>
      <c r="RPF89" s="351"/>
      <c r="RPG89" s="351"/>
      <c r="RPH89" s="351"/>
      <c r="RPI89" s="351"/>
      <c r="RPJ89" s="351"/>
      <c r="RPK89" s="351"/>
      <c r="RPL89" s="351"/>
      <c r="RPM89" s="351"/>
      <c r="RPN89" s="351"/>
      <c r="RPO89" s="351"/>
      <c r="RPP89" s="351"/>
      <c r="RPQ89" s="351"/>
      <c r="RPR89" s="351"/>
      <c r="RPS89" s="351"/>
      <c r="RPT89" s="351"/>
      <c r="RPU89" s="351"/>
      <c r="RPV89" s="351"/>
      <c r="RPW89" s="351"/>
      <c r="RPX89" s="351"/>
      <c r="RPY89" s="351"/>
      <c r="RPZ89" s="351"/>
      <c r="RQA89" s="351"/>
      <c r="RQB89" s="351"/>
      <c r="RQC89" s="351"/>
      <c r="RQD89" s="351"/>
      <c r="RQE89" s="351"/>
      <c r="RQF89" s="351"/>
      <c r="RQG89" s="351"/>
      <c r="RQH89" s="351"/>
      <c r="RQI89" s="351"/>
      <c r="RQJ89" s="351"/>
      <c r="RQK89" s="351"/>
      <c r="RQL89" s="351"/>
      <c r="RQM89" s="351"/>
      <c r="RQN89" s="351"/>
      <c r="RQO89" s="351"/>
      <c r="RQP89" s="351"/>
      <c r="RQQ89" s="351"/>
      <c r="RQR89" s="351"/>
      <c r="RQS89" s="351"/>
      <c r="RQT89" s="351"/>
      <c r="RQU89" s="351"/>
      <c r="RQV89" s="351"/>
      <c r="RQW89" s="351"/>
      <c r="RQX89" s="351"/>
      <c r="RQY89" s="351"/>
      <c r="RQZ89" s="351"/>
      <c r="RRA89" s="351"/>
      <c r="RRB89" s="351"/>
      <c r="RRC89" s="351"/>
      <c r="RRD89" s="351"/>
      <c r="RRE89" s="351"/>
      <c r="RRF89" s="351"/>
      <c r="RRG89" s="351"/>
      <c r="RRH89" s="351"/>
      <c r="RRI89" s="351"/>
      <c r="RRJ89" s="351"/>
      <c r="RRK89" s="351"/>
      <c r="RRL89" s="351"/>
      <c r="RRM89" s="351"/>
      <c r="RRN89" s="351"/>
      <c r="RRO89" s="351"/>
      <c r="RRP89" s="351"/>
      <c r="RRQ89" s="351"/>
      <c r="RRR89" s="351"/>
      <c r="RRS89" s="351"/>
      <c r="RRT89" s="351"/>
      <c r="RRU89" s="351"/>
      <c r="RRV89" s="351"/>
      <c r="RRW89" s="351"/>
      <c r="RRX89" s="351"/>
      <c r="RRY89" s="351"/>
      <c r="RRZ89" s="351"/>
      <c r="RSA89" s="351"/>
      <c r="RSB89" s="351"/>
      <c r="RSC89" s="351"/>
      <c r="RSD89" s="351"/>
      <c r="RSE89" s="351"/>
      <c r="RSF89" s="351"/>
      <c r="RSG89" s="351"/>
      <c r="RSH89" s="351"/>
      <c r="RSI89" s="351"/>
      <c r="RSJ89" s="351"/>
      <c r="RSK89" s="351"/>
      <c r="RSL89" s="351"/>
      <c r="RSM89" s="351"/>
      <c r="RSN89" s="351"/>
      <c r="RSO89" s="351"/>
      <c r="RSP89" s="351"/>
      <c r="RSQ89" s="351"/>
      <c r="RSR89" s="351"/>
      <c r="RSS89" s="351"/>
      <c r="RST89" s="351"/>
      <c r="RSU89" s="351"/>
      <c r="RSV89" s="351"/>
      <c r="RSW89" s="351"/>
      <c r="RSX89" s="351"/>
      <c r="RSY89" s="351"/>
      <c r="RSZ89" s="351"/>
      <c r="RTA89" s="351"/>
      <c r="RTB89" s="351"/>
      <c r="RTC89" s="351"/>
      <c r="RTD89" s="351"/>
      <c r="RTE89" s="351"/>
      <c r="RTF89" s="351"/>
      <c r="RTG89" s="351"/>
      <c r="RTH89" s="351"/>
      <c r="RTI89" s="351"/>
      <c r="RTJ89" s="351"/>
      <c r="RTK89" s="351"/>
      <c r="RTL89" s="351"/>
      <c r="RTM89" s="351"/>
      <c r="RTN89" s="351"/>
      <c r="RTO89" s="351"/>
      <c r="RTP89" s="351"/>
      <c r="RTQ89" s="351"/>
      <c r="RTR89" s="351"/>
      <c r="RTS89" s="351"/>
      <c r="RTT89" s="351"/>
      <c r="RTU89" s="351"/>
      <c r="RTV89" s="351"/>
      <c r="RTW89" s="351"/>
      <c r="RTX89" s="351"/>
      <c r="RTY89" s="351"/>
      <c r="RTZ89" s="351"/>
      <c r="RUA89" s="351"/>
      <c r="RUB89" s="351"/>
      <c r="RUC89" s="351"/>
      <c r="RUD89" s="351"/>
      <c r="RUE89" s="351"/>
      <c r="RUF89" s="351"/>
      <c r="RUG89" s="351"/>
      <c r="RUH89" s="351"/>
      <c r="RUI89" s="351"/>
      <c r="RUJ89" s="351"/>
      <c r="RUK89" s="351"/>
      <c r="RUL89" s="351"/>
      <c r="RUM89" s="351"/>
      <c r="RUN89" s="351"/>
      <c r="RUO89" s="351"/>
      <c r="RUP89" s="351"/>
      <c r="RUQ89" s="351"/>
      <c r="RUR89" s="351"/>
      <c r="RUS89" s="351"/>
      <c r="RUT89" s="351"/>
      <c r="RUU89" s="351"/>
      <c r="RUV89" s="351"/>
      <c r="RUW89" s="351"/>
      <c r="RUX89" s="351"/>
      <c r="RUY89" s="351"/>
      <c r="RUZ89" s="351"/>
      <c r="RVA89" s="351"/>
      <c r="RVB89" s="351"/>
      <c r="RVC89" s="351"/>
      <c r="RVD89" s="351"/>
      <c r="RVE89" s="351"/>
      <c r="RVF89" s="351"/>
      <c r="RVG89" s="351"/>
      <c r="RVH89" s="351"/>
      <c r="RVI89" s="351"/>
      <c r="RVJ89" s="351"/>
      <c r="RVK89" s="351"/>
      <c r="RVL89" s="351"/>
      <c r="RVM89" s="351"/>
      <c r="RVN89" s="351"/>
      <c r="RVO89" s="351"/>
      <c r="RVP89" s="351"/>
      <c r="RVQ89" s="351"/>
      <c r="RVR89" s="351"/>
      <c r="RVS89" s="351"/>
      <c r="RVT89" s="351"/>
      <c r="RVU89" s="351"/>
      <c r="RVV89" s="351"/>
      <c r="RVW89" s="351"/>
      <c r="RVX89" s="351"/>
      <c r="RVY89" s="351"/>
      <c r="RVZ89" s="351"/>
      <c r="RWA89" s="351"/>
      <c r="RWB89" s="351"/>
      <c r="RWC89" s="351"/>
      <c r="RWD89" s="351"/>
      <c r="RWE89" s="351"/>
      <c r="RWF89" s="351"/>
      <c r="RWG89" s="351"/>
      <c r="RWH89" s="351"/>
      <c r="RWI89" s="351"/>
      <c r="RWJ89" s="351"/>
      <c r="RWK89" s="351"/>
      <c r="RWL89" s="351"/>
      <c r="RWM89" s="351"/>
      <c r="RWN89" s="351"/>
      <c r="RWO89" s="351"/>
      <c r="RWP89" s="351"/>
      <c r="RWQ89" s="351"/>
      <c r="RWR89" s="351"/>
      <c r="RWS89" s="351"/>
      <c r="RWT89" s="351"/>
      <c r="RWU89" s="351"/>
      <c r="RWV89" s="351"/>
      <c r="RWW89" s="351"/>
      <c r="RWX89" s="351"/>
      <c r="RWY89" s="351"/>
      <c r="RWZ89" s="351"/>
      <c r="RXA89" s="351"/>
      <c r="RXB89" s="351"/>
      <c r="RXC89" s="351"/>
      <c r="RXD89" s="351"/>
      <c r="RXE89" s="351"/>
      <c r="RXF89" s="351"/>
      <c r="RXG89" s="351"/>
      <c r="RXH89" s="351"/>
      <c r="RXI89" s="351"/>
      <c r="RXJ89" s="351"/>
      <c r="RXK89" s="351"/>
      <c r="RXL89" s="351"/>
      <c r="RXM89" s="351"/>
      <c r="RXN89" s="351"/>
      <c r="RXO89" s="351"/>
      <c r="RXP89" s="351"/>
      <c r="RXQ89" s="351"/>
      <c r="RXR89" s="351"/>
      <c r="RXS89" s="351"/>
      <c r="RXT89" s="351"/>
      <c r="RXU89" s="351"/>
      <c r="RXV89" s="351"/>
      <c r="RXW89" s="351"/>
      <c r="RXX89" s="351"/>
      <c r="RXY89" s="351"/>
      <c r="RXZ89" s="351"/>
      <c r="RYA89" s="351"/>
      <c r="RYB89" s="351"/>
      <c r="RYC89" s="351"/>
      <c r="RYD89" s="351"/>
      <c r="RYE89" s="351"/>
      <c r="RYF89" s="351"/>
      <c r="RYG89" s="351"/>
      <c r="RYH89" s="351"/>
      <c r="RYI89" s="351"/>
      <c r="RYJ89" s="351"/>
      <c r="RYK89" s="351"/>
      <c r="RYL89" s="351"/>
      <c r="RYM89" s="351"/>
      <c r="RYN89" s="351"/>
      <c r="RYO89" s="351"/>
      <c r="RYP89" s="351"/>
      <c r="RYQ89" s="351"/>
      <c r="RYR89" s="351"/>
      <c r="RYS89" s="351"/>
      <c r="RYT89" s="351"/>
      <c r="RYU89" s="351"/>
      <c r="RYV89" s="351"/>
      <c r="RYW89" s="351"/>
      <c r="RYX89" s="351"/>
      <c r="RYY89" s="351"/>
      <c r="RYZ89" s="351"/>
      <c r="RZA89" s="351"/>
      <c r="RZB89" s="351"/>
      <c r="RZC89" s="351"/>
      <c r="RZD89" s="351"/>
      <c r="RZE89" s="351"/>
      <c r="RZF89" s="351"/>
      <c r="RZG89" s="351"/>
      <c r="RZH89" s="351"/>
      <c r="RZI89" s="351"/>
      <c r="RZJ89" s="351"/>
      <c r="RZK89" s="351"/>
      <c r="RZL89" s="351"/>
      <c r="RZM89" s="351"/>
      <c r="RZN89" s="351"/>
      <c r="RZO89" s="351"/>
      <c r="RZP89" s="351"/>
      <c r="RZQ89" s="351"/>
      <c r="RZR89" s="351"/>
      <c r="RZS89" s="351"/>
      <c r="RZT89" s="351"/>
      <c r="RZU89" s="351"/>
      <c r="RZV89" s="351"/>
      <c r="RZW89" s="351"/>
      <c r="RZX89" s="351"/>
      <c r="RZY89" s="351"/>
      <c r="RZZ89" s="351"/>
      <c r="SAA89" s="351"/>
      <c r="SAB89" s="351"/>
      <c r="SAC89" s="351"/>
      <c r="SAD89" s="351"/>
      <c r="SAE89" s="351"/>
      <c r="SAF89" s="351"/>
      <c r="SAG89" s="351"/>
      <c r="SAH89" s="351"/>
      <c r="SAI89" s="351"/>
      <c r="SAJ89" s="351"/>
      <c r="SAK89" s="351"/>
      <c r="SAL89" s="351"/>
      <c r="SAM89" s="351"/>
      <c r="SAN89" s="351"/>
      <c r="SAO89" s="351"/>
      <c r="SAP89" s="351"/>
      <c r="SAQ89" s="351"/>
      <c r="SAR89" s="351"/>
      <c r="SAS89" s="351"/>
      <c r="SAT89" s="351"/>
      <c r="SAU89" s="351"/>
      <c r="SAV89" s="351"/>
      <c r="SAW89" s="351"/>
      <c r="SAX89" s="351"/>
      <c r="SAY89" s="351"/>
      <c r="SAZ89" s="351"/>
      <c r="SBA89" s="351"/>
      <c r="SBB89" s="351"/>
      <c r="SBC89" s="351"/>
      <c r="SBD89" s="351"/>
      <c r="SBE89" s="351"/>
      <c r="SBF89" s="351"/>
      <c r="SBG89" s="351"/>
      <c r="SBH89" s="351"/>
      <c r="SBI89" s="351"/>
      <c r="SBJ89" s="351"/>
      <c r="SBK89" s="351"/>
      <c r="SBL89" s="351"/>
      <c r="SBM89" s="351"/>
      <c r="SBN89" s="351"/>
      <c r="SBO89" s="351"/>
      <c r="SBP89" s="351"/>
      <c r="SBQ89" s="351"/>
      <c r="SBR89" s="351"/>
      <c r="SBS89" s="351"/>
      <c r="SBT89" s="351"/>
      <c r="SBU89" s="351"/>
      <c r="SBV89" s="351"/>
      <c r="SBW89" s="351"/>
      <c r="SBX89" s="351"/>
      <c r="SBY89" s="351"/>
      <c r="SBZ89" s="351"/>
      <c r="SCA89" s="351"/>
      <c r="SCB89" s="351"/>
      <c r="SCC89" s="351"/>
      <c r="SCD89" s="351"/>
      <c r="SCE89" s="351"/>
      <c r="SCF89" s="351"/>
      <c r="SCG89" s="351"/>
      <c r="SCH89" s="351"/>
      <c r="SCI89" s="351"/>
      <c r="SCJ89" s="351"/>
      <c r="SCK89" s="351"/>
      <c r="SCL89" s="351"/>
      <c r="SCM89" s="351"/>
      <c r="SCN89" s="351"/>
      <c r="SCO89" s="351"/>
      <c r="SCP89" s="351"/>
      <c r="SCQ89" s="351"/>
      <c r="SCR89" s="351"/>
      <c r="SCS89" s="351"/>
      <c r="SCT89" s="351"/>
      <c r="SCU89" s="351"/>
      <c r="SCV89" s="351"/>
      <c r="SCW89" s="351"/>
      <c r="SCX89" s="351"/>
      <c r="SCY89" s="351"/>
      <c r="SCZ89" s="351"/>
      <c r="SDA89" s="351"/>
      <c r="SDB89" s="351"/>
      <c r="SDC89" s="351"/>
      <c r="SDD89" s="351"/>
      <c r="SDE89" s="351"/>
      <c r="SDF89" s="351"/>
      <c r="SDG89" s="351"/>
      <c r="SDH89" s="351"/>
      <c r="SDI89" s="351"/>
      <c r="SDJ89" s="351"/>
      <c r="SDK89" s="351"/>
      <c r="SDL89" s="351"/>
      <c r="SDM89" s="351"/>
      <c r="SDN89" s="351"/>
      <c r="SDO89" s="351"/>
      <c r="SDP89" s="351"/>
      <c r="SDQ89" s="351"/>
      <c r="SDR89" s="351"/>
      <c r="SDS89" s="351"/>
      <c r="SDT89" s="351"/>
      <c r="SDU89" s="351"/>
      <c r="SDV89" s="351"/>
      <c r="SDW89" s="351"/>
      <c r="SDX89" s="351"/>
      <c r="SDY89" s="351"/>
      <c r="SDZ89" s="351"/>
      <c r="SEA89" s="351"/>
      <c r="SEB89" s="351"/>
      <c r="SEC89" s="351"/>
      <c r="SED89" s="351"/>
      <c r="SEE89" s="351"/>
      <c r="SEF89" s="351"/>
      <c r="SEG89" s="351"/>
      <c r="SEH89" s="351"/>
      <c r="SEI89" s="351"/>
      <c r="SEJ89" s="351"/>
      <c r="SEK89" s="351"/>
      <c r="SEL89" s="351"/>
      <c r="SEM89" s="351"/>
      <c r="SEN89" s="351"/>
      <c r="SEO89" s="351"/>
      <c r="SEP89" s="351"/>
      <c r="SEQ89" s="351"/>
      <c r="SER89" s="351"/>
      <c r="SES89" s="351"/>
      <c r="SET89" s="351"/>
      <c r="SEU89" s="351"/>
      <c r="SEV89" s="351"/>
      <c r="SEW89" s="351"/>
      <c r="SEX89" s="351"/>
      <c r="SEY89" s="351"/>
      <c r="SEZ89" s="351"/>
      <c r="SFA89" s="351"/>
      <c r="SFB89" s="351"/>
      <c r="SFC89" s="351"/>
      <c r="SFD89" s="351"/>
      <c r="SFE89" s="351"/>
      <c r="SFF89" s="351"/>
      <c r="SFG89" s="351"/>
      <c r="SFH89" s="351"/>
      <c r="SFI89" s="351"/>
      <c r="SFJ89" s="351"/>
      <c r="SFK89" s="351"/>
      <c r="SFL89" s="351"/>
      <c r="SFM89" s="351"/>
      <c r="SFN89" s="351"/>
      <c r="SFO89" s="351"/>
      <c r="SFP89" s="351"/>
      <c r="SFQ89" s="351"/>
      <c r="SFR89" s="351"/>
      <c r="SFS89" s="351"/>
      <c r="SFT89" s="351"/>
      <c r="SFU89" s="351"/>
      <c r="SFV89" s="351"/>
      <c r="SFW89" s="351"/>
      <c r="SFX89" s="351"/>
      <c r="SFY89" s="351"/>
      <c r="SFZ89" s="351"/>
      <c r="SGA89" s="351"/>
      <c r="SGB89" s="351"/>
      <c r="SGC89" s="351"/>
      <c r="SGD89" s="351"/>
      <c r="SGE89" s="351"/>
      <c r="SGF89" s="351"/>
      <c r="SGG89" s="351"/>
      <c r="SGH89" s="351"/>
      <c r="SGI89" s="351"/>
      <c r="SGJ89" s="351"/>
      <c r="SGK89" s="351"/>
      <c r="SGL89" s="351"/>
      <c r="SGM89" s="351"/>
      <c r="SGN89" s="351"/>
      <c r="SGO89" s="351"/>
      <c r="SGP89" s="351"/>
      <c r="SGQ89" s="351"/>
      <c r="SGR89" s="351"/>
      <c r="SGS89" s="351"/>
      <c r="SGT89" s="351"/>
      <c r="SGU89" s="351"/>
      <c r="SGV89" s="351"/>
      <c r="SGW89" s="351"/>
      <c r="SGX89" s="351"/>
      <c r="SGY89" s="351"/>
      <c r="SGZ89" s="351"/>
      <c r="SHA89" s="351"/>
      <c r="SHB89" s="351"/>
      <c r="SHC89" s="351"/>
      <c r="SHD89" s="351"/>
      <c r="SHE89" s="351"/>
      <c r="SHF89" s="351"/>
      <c r="SHG89" s="351"/>
      <c r="SHH89" s="351"/>
      <c r="SHI89" s="351"/>
      <c r="SHJ89" s="351"/>
      <c r="SHK89" s="351"/>
      <c r="SHL89" s="351"/>
      <c r="SHM89" s="351"/>
      <c r="SHN89" s="351"/>
      <c r="SHO89" s="351"/>
      <c r="SHP89" s="351"/>
      <c r="SHQ89" s="351"/>
      <c r="SHR89" s="351"/>
      <c r="SHS89" s="351"/>
      <c r="SHT89" s="351"/>
      <c r="SHU89" s="351"/>
      <c r="SHV89" s="351"/>
      <c r="SHW89" s="351"/>
      <c r="SHX89" s="351"/>
      <c r="SHY89" s="351"/>
      <c r="SHZ89" s="351"/>
      <c r="SIA89" s="351"/>
      <c r="SIB89" s="351"/>
      <c r="SIC89" s="351"/>
      <c r="SID89" s="351"/>
      <c r="SIE89" s="351"/>
      <c r="SIF89" s="351"/>
      <c r="SIG89" s="351"/>
      <c r="SIH89" s="351"/>
      <c r="SII89" s="351"/>
      <c r="SIJ89" s="351"/>
      <c r="SIK89" s="351"/>
      <c r="SIL89" s="351"/>
      <c r="SIM89" s="351"/>
      <c r="SIN89" s="351"/>
      <c r="SIO89" s="351"/>
      <c r="SIP89" s="351"/>
      <c r="SIQ89" s="351"/>
      <c r="SIR89" s="351"/>
      <c r="SIS89" s="351"/>
      <c r="SIT89" s="351"/>
      <c r="SIU89" s="351"/>
      <c r="SIV89" s="351"/>
      <c r="SIW89" s="351"/>
      <c r="SIX89" s="351"/>
      <c r="SIY89" s="351"/>
      <c r="SIZ89" s="351"/>
      <c r="SJA89" s="351"/>
      <c r="SJB89" s="351"/>
      <c r="SJC89" s="351"/>
      <c r="SJD89" s="351"/>
      <c r="SJE89" s="351"/>
      <c r="SJF89" s="351"/>
      <c r="SJG89" s="351"/>
      <c r="SJH89" s="351"/>
      <c r="SJI89" s="351"/>
      <c r="SJJ89" s="351"/>
      <c r="SJK89" s="351"/>
      <c r="SJL89" s="351"/>
      <c r="SJM89" s="351"/>
      <c r="SJN89" s="351"/>
      <c r="SJO89" s="351"/>
      <c r="SJP89" s="351"/>
      <c r="SJQ89" s="351"/>
      <c r="SJR89" s="351"/>
      <c r="SJS89" s="351"/>
      <c r="SJT89" s="351"/>
      <c r="SJU89" s="351"/>
      <c r="SJV89" s="351"/>
      <c r="SJW89" s="351"/>
      <c r="SJX89" s="351"/>
      <c r="SJY89" s="351"/>
      <c r="SJZ89" s="351"/>
      <c r="SKA89" s="351"/>
      <c r="SKB89" s="351"/>
      <c r="SKC89" s="351"/>
      <c r="SKD89" s="351"/>
      <c r="SKE89" s="351"/>
      <c r="SKF89" s="351"/>
      <c r="SKG89" s="351"/>
      <c r="SKH89" s="351"/>
      <c r="SKI89" s="351"/>
      <c r="SKJ89" s="351"/>
      <c r="SKK89" s="351"/>
      <c r="SKL89" s="351"/>
      <c r="SKM89" s="351"/>
      <c r="SKN89" s="351"/>
      <c r="SKO89" s="351"/>
      <c r="SKP89" s="351"/>
      <c r="SKQ89" s="351"/>
      <c r="SKR89" s="351"/>
      <c r="SKS89" s="351"/>
      <c r="SKT89" s="351"/>
      <c r="SKU89" s="351"/>
      <c r="SKV89" s="351"/>
      <c r="SKW89" s="351"/>
      <c r="SKX89" s="351"/>
      <c r="SKY89" s="351"/>
      <c r="SKZ89" s="351"/>
      <c r="SLA89" s="351"/>
      <c r="SLB89" s="351"/>
      <c r="SLC89" s="351"/>
      <c r="SLD89" s="351"/>
      <c r="SLE89" s="351"/>
      <c r="SLF89" s="351"/>
      <c r="SLG89" s="351"/>
      <c r="SLH89" s="351"/>
      <c r="SLI89" s="351"/>
      <c r="SLJ89" s="351"/>
      <c r="SLK89" s="351"/>
      <c r="SLL89" s="351"/>
      <c r="SLM89" s="351"/>
      <c r="SLN89" s="351"/>
      <c r="SLO89" s="351"/>
      <c r="SLP89" s="351"/>
      <c r="SLQ89" s="351"/>
      <c r="SLR89" s="351"/>
      <c r="SLS89" s="351"/>
      <c r="SLT89" s="351"/>
      <c r="SLU89" s="351"/>
      <c r="SLV89" s="351"/>
      <c r="SLW89" s="351"/>
      <c r="SLX89" s="351"/>
      <c r="SLY89" s="351"/>
      <c r="SLZ89" s="351"/>
      <c r="SMA89" s="351"/>
      <c r="SMB89" s="351"/>
      <c r="SMC89" s="351"/>
      <c r="SMD89" s="351"/>
      <c r="SME89" s="351"/>
      <c r="SMF89" s="351"/>
      <c r="SMG89" s="351"/>
      <c r="SMH89" s="351"/>
      <c r="SMI89" s="351"/>
      <c r="SMJ89" s="351"/>
      <c r="SMK89" s="351"/>
      <c r="SML89" s="351"/>
      <c r="SMM89" s="351"/>
      <c r="SMN89" s="351"/>
      <c r="SMO89" s="351"/>
      <c r="SMP89" s="351"/>
      <c r="SMQ89" s="351"/>
      <c r="SMR89" s="351"/>
      <c r="SMS89" s="351"/>
      <c r="SMT89" s="351"/>
      <c r="SMU89" s="351"/>
      <c r="SMV89" s="351"/>
      <c r="SMW89" s="351"/>
      <c r="SMX89" s="351"/>
      <c r="SMY89" s="351"/>
      <c r="SMZ89" s="351"/>
      <c r="SNA89" s="351"/>
      <c r="SNB89" s="351"/>
      <c r="SNC89" s="351"/>
      <c r="SND89" s="351"/>
      <c r="SNE89" s="351"/>
      <c r="SNF89" s="351"/>
      <c r="SNG89" s="351"/>
      <c r="SNH89" s="351"/>
      <c r="SNI89" s="351"/>
      <c r="SNJ89" s="351"/>
      <c r="SNK89" s="351"/>
      <c r="SNL89" s="351"/>
      <c r="SNM89" s="351"/>
      <c r="SNN89" s="351"/>
      <c r="SNO89" s="351"/>
      <c r="SNP89" s="351"/>
      <c r="SNQ89" s="351"/>
      <c r="SNR89" s="351"/>
      <c r="SNS89" s="351"/>
      <c r="SNT89" s="351"/>
      <c r="SNU89" s="351"/>
      <c r="SNV89" s="351"/>
      <c r="SNW89" s="351"/>
      <c r="SNX89" s="351"/>
      <c r="SNY89" s="351"/>
      <c r="SNZ89" s="351"/>
      <c r="SOA89" s="351"/>
      <c r="SOB89" s="351"/>
      <c r="SOC89" s="351"/>
      <c r="SOD89" s="351"/>
      <c r="SOE89" s="351"/>
      <c r="SOF89" s="351"/>
      <c r="SOG89" s="351"/>
      <c r="SOH89" s="351"/>
      <c r="SOI89" s="351"/>
      <c r="SOJ89" s="351"/>
      <c r="SOK89" s="351"/>
      <c r="SOL89" s="351"/>
      <c r="SOM89" s="351"/>
      <c r="SON89" s="351"/>
      <c r="SOO89" s="351"/>
      <c r="SOP89" s="351"/>
      <c r="SOQ89" s="351"/>
      <c r="SOR89" s="351"/>
      <c r="SOS89" s="351"/>
      <c r="SOT89" s="351"/>
      <c r="SOU89" s="351"/>
      <c r="SOV89" s="351"/>
      <c r="SOW89" s="351"/>
      <c r="SOX89" s="351"/>
      <c r="SOY89" s="351"/>
      <c r="SOZ89" s="351"/>
      <c r="SPA89" s="351"/>
      <c r="SPB89" s="351"/>
      <c r="SPC89" s="351"/>
      <c r="SPD89" s="351"/>
      <c r="SPE89" s="351"/>
      <c r="SPF89" s="351"/>
      <c r="SPG89" s="351"/>
      <c r="SPH89" s="351"/>
      <c r="SPI89" s="351"/>
      <c r="SPJ89" s="351"/>
      <c r="SPK89" s="351"/>
      <c r="SPL89" s="351"/>
      <c r="SPM89" s="351"/>
      <c r="SPN89" s="351"/>
      <c r="SPO89" s="351"/>
      <c r="SPP89" s="351"/>
      <c r="SPQ89" s="351"/>
      <c r="SPR89" s="351"/>
      <c r="SPS89" s="351"/>
      <c r="SPT89" s="351"/>
      <c r="SPU89" s="351"/>
      <c r="SPV89" s="351"/>
      <c r="SPW89" s="351"/>
      <c r="SPX89" s="351"/>
      <c r="SPY89" s="351"/>
      <c r="SPZ89" s="351"/>
      <c r="SQA89" s="351"/>
      <c r="SQB89" s="351"/>
      <c r="SQC89" s="351"/>
      <c r="SQD89" s="351"/>
      <c r="SQE89" s="351"/>
      <c r="SQF89" s="351"/>
      <c r="SQG89" s="351"/>
      <c r="SQH89" s="351"/>
      <c r="SQI89" s="351"/>
      <c r="SQJ89" s="351"/>
      <c r="SQK89" s="351"/>
      <c r="SQL89" s="351"/>
      <c r="SQM89" s="351"/>
      <c r="SQN89" s="351"/>
      <c r="SQO89" s="351"/>
      <c r="SQP89" s="351"/>
      <c r="SQQ89" s="351"/>
      <c r="SQR89" s="351"/>
      <c r="SQS89" s="351"/>
      <c r="SQT89" s="351"/>
      <c r="SQU89" s="351"/>
      <c r="SQV89" s="351"/>
      <c r="SQW89" s="351"/>
      <c r="SQX89" s="351"/>
      <c r="SQY89" s="351"/>
      <c r="SQZ89" s="351"/>
      <c r="SRA89" s="351"/>
      <c r="SRB89" s="351"/>
      <c r="SRC89" s="351"/>
      <c r="SRD89" s="351"/>
      <c r="SRE89" s="351"/>
      <c r="SRF89" s="351"/>
      <c r="SRG89" s="351"/>
      <c r="SRH89" s="351"/>
      <c r="SRI89" s="351"/>
      <c r="SRJ89" s="351"/>
      <c r="SRK89" s="351"/>
      <c r="SRL89" s="351"/>
      <c r="SRM89" s="351"/>
      <c r="SRN89" s="351"/>
      <c r="SRO89" s="351"/>
      <c r="SRP89" s="351"/>
      <c r="SRQ89" s="351"/>
      <c r="SRR89" s="351"/>
      <c r="SRS89" s="351"/>
      <c r="SRT89" s="351"/>
      <c r="SRU89" s="351"/>
      <c r="SRV89" s="351"/>
      <c r="SRW89" s="351"/>
      <c r="SRX89" s="351"/>
      <c r="SRY89" s="351"/>
      <c r="SRZ89" s="351"/>
      <c r="SSA89" s="351"/>
      <c r="SSB89" s="351"/>
      <c r="SSC89" s="351"/>
      <c r="SSD89" s="351"/>
      <c r="SSE89" s="351"/>
      <c r="SSF89" s="351"/>
      <c r="SSG89" s="351"/>
      <c r="SSH89" s="351"/>
      <c r="SSI89" s="351"/>
      <c r="SSJ89" s="351"/>
      <c r="SSK89" s="351"/>
      <c r="SSL89" s="351"/>
      <c r="SSM89" s="351"/>
      <c r="SSN89" s="351"/>
      <c r="SSO89" s="351"/>
      <c r="SSP89" s="351"/>
      <c r="SSQ89" s="351"/>
      <c r="SSR89" s="351"/>
      <c r="SSS89" s="351"/>
      <c r="SST89" s="351"/>
      <c r="SSU89" s="351"/>
      <c r="SSV89" s="351"/>
      <c r="SSW89" s="351"/>
      <c r="SSX89" s="351"/>
      <c r="SSY89" s="351"/>
      <c r="SSZ89" s="351"/>
      <c r="STA89" s="351"/>
      <c r="STB89" s="351"/>
      <c r="STC89" s="351"/>
      <c r="STD89" s="351"/>
      <c r="STE89" s="351"/>
      <c r="STF89" s="351"/>
      <c r="STG89" s="351"/>
      <c r="STH89" s="351"/>
      <c r="STI89" s="351"/>
      <c r="STJ89" s="351"/>
      <c r="STK89" s="351"/>
      <c r="STL89" s="351"/>
      <c r="STM89" s="351"/>
      <c r="STN89" s="351"/>
      <c r="STO89" s="351"/>
      <c r="STP89" s="351"/>
      <c r="STQ89" s="351"/>
      <c r="STR89" s="351"/>
      <c r="STS89" s="351"/>
      <c r="STT89" s="351"/>
      <c r="STU89" s="351"/>
      <c r="STV89" s="351"/>
      <c r="STW89" s="351"/>
      <c r="STX89" s="351"/>
      <c r="STY89" s="351"/>
      <c r="STZ89" s="351"/>
      <c r="SUA89" s="351"/>
      <c r="SUB89" s="351"/>
      <c r="SUC89" s="351"/>
      <c r="SUD89" s="351"/>
      <c r="SUE89" s="351"/>
      <c r="SUF89" s="351"/>
      <c r="SUG89" s="351"/>
      <c r="SUH89" s="351"/>
      <c r="SUI89" s="351"/>
      <c r="SUJ89" s="351"/>
      <c r="SUK89" s="351"/>
      <c r="SUL89" s="351"/>
      <c r="SUM89" s="351"/>
      <c r="SUN89" s="351"/>
      <c r="SUO89" s="351"/>
      <c r="SUP89" s="351"/>
      <c r="SUQ89" s="351"/>
      <c r="SUR89" s="351"/>
      <c r="SUS89" s="351"/>
      <c r="SUT89" s="351"/>
      <c r="SUU89" s="351"/>
      <c r="SUV89" s="351"/>
      <c r="SUW89" s="351"/>
      <c r="SUX89" s="351"/>
      <c r="SUY89" s="351"/>
      <c r="SUZ89" s="351"/>
      <c r="SVA89" s="351"/>
      <c r="SVB89" s="351"/>
      <c r="SVC89" s="351"/>
      <c r="SVD89" s="351"/>
      <c r="SVE89" s="351"/>
      <c r="SVF89" s="351"/>
      <c r="SVG89" s="351"/>
      <c r="SVH89" s="351"/>
      <c r="SVI89" s="351"/>
      <c r="SVJ89" s="351"/>
      <c r="SVK89" s="351"/>
      <c r="SVL89" s="351"/>
      <c r="SVM89" s="351"/>
      <c r="SVN89" s="351"/>
      <c r="SVO89" s="351"/>
      <c r="SVP89" s="351"/>
      <c r="SVQ89" s="351"/>
      <c r="SVR89" s="351"/>
      <c r="SVS89" s="351"/>
      <c r="SVT89" s="351"/>
      <c r="SVU89" s="351"/>
      <c r="SVV89" s="351"/>
      <c r="SVW89" s="351"/>
      <c r="SVX89" s="351"/>
      <c r="SVY89" s="351"/>
      <c r="SVZ89" s="351"/>
      <c r="SWA89" s="351"/>
      <c r="SWB89" s="351"/>
      <c r="SWC89" s="351"/>
      <c r="SWD89" s="351"/>
      <c r="SWE89" s="351"/>
      <c r="SWF89" s="351"/>
      <c r="SWG89" s="351"/>
      <c r="SWH89" s="351"/>
      <c r="SWI89" s="351"/>
      <c r="SWJ89" s="351"/>
      <c r="SWK89" s="351"/>
      <c r="SWL89" s="351"/>
      <c r="SWM89" s="351"/>
      <c r="SWN89" s="351"/>
      <c r="SWO89" s="351"/>
      <c r="SWP89" s="351"/>
      <c r="SWQ89" s="351"/>
      <c r="SWR89" s="351"/>
      <c r="SWS89" s="351"/>
      <c r="SWT89" s="351"/>
      <c r="SWU89" s="351"/>
      <c r="SWV89" s="351"/>
      <c r="SWW89" s="351"/>
      <c r="SWX89" s="351"/>
      <c r="SWY89" s="351"/>
      <c r="SWZ89" s="351"/>
      <c r="SXA89" s="351"/>
      <c r="SXB89" s="351"/>
      <c r="SXC89" s="351"/>
      <c r="SXD89" s="351"/>
      <c r="SXE89" s="351"/>
      <c r="SXF89" s="351"/>
      <c r="SXG89" s="351"/>
      <c r="SXH89" s="351"/>
      <c r="SXI89" s="351"/>
      <c r="SXJ89" s="351"/>
      <c r="SXK89" s="351"/>
      <c r="SXL89" s="351"/>
      <c r="SXM89" s="351"/>
      <c r="SXN89" s="351"/>
      <c r="SXO89" s="351"/>
      <c r="SXP89" s="351"/>
      <c r="SXQ89" s="351"/>
      <c r="SXR89" s="351"/>
      <c r="SXS89" s="351"/>
      <c r="SXT89" s="351"/>
      <c r="SXU89" s="351"/>
      <c r="SXV89" s="351"/>
      <c r="SXW89" s="351"/>
      <c r="SXX89" s="351"/>
      <c r="SXY89" s="351"/>
      <c r="SXZ89" s="351"/>
      <c r="SYA89" s="351"/>
      <c r="SYB89" s="351"/>
      <c r="SYC89" s="351"/>
      <c r="SYD89" s="351"/>
      <c r="SYE89" s="351"/>
      <c r="SYF89" s="351"/>
      <c r="SYG89" s="351"/>
      <c r="SYH89" s="351"/>
      <c r="SYI89" s="351"/>
      <c r="SYJ89" s="351"/>
      <c r="SYK89" s="351"/>
      <c r="SYL89" s="351"/>
      <c r="SYM89" s="351"/>
      <c r="SYN89" s="351"/>
      <c r="SYO89" s="351"/>
      <c r="SYP89" s="351"/>
      <c r="SYQ89" s="351"/>
      <c r="SYR89" s="351"/>
      <c r="SYS89" s="351"/>
      <c r="SYT89" s="351"/>
      <c r="SYU89" s="351"/>
      <c r="SYV89" s="351"/>
      <c r="SYW89" s="351"/>
      <c r="SYX89" s="351"/>
      <c r="SYY89" s="351"/>
      <c r="SYZ89" s="351"/>
      <c r="SZA89" s="351"/>
      <c r="SZB89" s="351"/>
      <c r="SZC89" s="351"/>
      <c r="SZD89" s="351"/>
      <c r="SZE89" s="351"/>
      <c r="SZF89" s="351"/>
      <c r="SZG89" s="351"/>
      <c r="SZH89" s="351"/>
      <c r="SZI89" s="351"/>
      <c r="SZJ89" s="351"/>
      <c r="SZK89" s="351"/>
      <c r="SZL89" s="351"/>
      <c r="SZM89" s="351"/>
      <c r="SZN89" s="351"/>
      <c r="SZO89" s="351"/>
      <c r="SZP89" s="351"/>
      <c r="SZQ89" s="351"/>
      <c r="SZR89" s="351"/>
      <c r="SZS89" s="351"/>
      <c r="SZT89" s="351"/>
      <c r="SZU89" s="351"/>
      <c r="SZV89" s="351"/>
      <c r="SZW89" s="351"/>
      <c r="SZX89" s="351"/>
      <c r="SZY89" s="351"/>
      <c r="SZZ89" s="351"/>
      <c r="TAA89" s="351"/>
      <c r="TAB89" s="351"/>
      <c r="TAC89" s="351"/>
      <c r="TAD89" s="351"/>
      <c r="TAE89" s="351"/>
      <c r="TAF89" s="351"/>
      <c r="TAG89" s="351"/>
      <c r="TAH89" s="351"/>
      <c r="TAI89" s="351"/>
      <c r="TAJ89" s="351"/>
      <c r="TAK89" s="351"/>
      <c r="TAL89" s="351"/>
      <c r="TAM89" s="351"/>
      <c r="TAN89" s="351"/>
      <c r="TAO89" s="351"/>
      <c r="TAP89" s="351"/>
      <c r="TAQ89" s="351"/>
      <c r="TAR89" s="351"/>
      <c r="TAS89" s="351"/>
      <c r="TAT89" s="351"/>
      <c r="TAU89" s="351"/>
      <c r="TAV89" s="351"/>
      <c r="TAW89" s="351"/>
      <c r="TAX89" s="351"/>
      <c r="TAY89" s="351"/>
      <c r="TAZ89" s="351"/>
      <c r="TBA89" s="351"/>
      <c r="TBB89" s="351"/>
      <c r="TBC89" s="351"/>
      <c r="TBD89" s="351"/>
      <c r="TBE89" s="351"/>
      <c r="TBF89" s="351"/>
      <c r="TBG89" s="351"/>
      <c r="TBH89" s="351"/>
      <c r="TBI89" s="351"/>
      <c r="TBJ89" s="351"/>
      <c r="TBK89" s="351"/>
      <c r="TBL89" s="351"/>
      <c r="TBM89" s="351"/>
      <c r="TBN89" s="351"/>
      <c r="TBO89" s="351"/>
      <c r="TBP89" s="351"/>
      <c r="TBQ89" s="351"/>
      <c r="TBR89" s="351"/>
      <c r="TBS89" s="351"/>
      <c r="TBT89" s="351"/>
      <c r="TBU89" s="351"/>
      <c r="TBV89" s="351"/>
      <c r="TBW89" s="351"/>
      <c r="TBX89" s="351"/>
      <c r="TBY89" s="351"/>
      <c r="TBZ89" s="351"/>
      <c r="TCA89" s="351"/>
      <c r="TCB89" s="351"/>
      <c r="TCC89" s="351"/>
      <c r="TCD89" s="351"/>
      <c r="TCE89" s="351"/>
      <c r="TCF89" s="351"/>
      <c r="TCG89" s="351"/>
      <c r="TCH89" s="351"/>
      <c r="TCI89" s="351"/>
      <c r="TCJ89" s="351"/>
      <c r="TCK89" s="351"/>
      <c r="TCL89" s="351"/>
      <c r="TCM89" s="351"/>
      <c r="TCN89" s="351"/>
      <c r="TCO89" s="351"/>
      <c r="TCP89" s="351"/>
      <c r="TCQ89" s="351"/>
      <c r="TCR89" s="351"/>
      <c r="TCS89" s="351"/>
      <c r="TCT89" s="351"/>
      <c r="TCU89" s="351"/>
      <c r="TCV89" s="351"/>
      <c r="TCW89" s="351"/>
      <c r="TCX89" s="351"/>
      <c r="TCY89" s="351"/>
      <c r="TCZ89" s="351"/>
      <c r="TDA89" s="351"/>
      <c r="TDB89" s="351"/>
      <c r="TDC89" s="351"/>
      <c r="TDD89" s="351"/>
      <c r="TDE89" s="351"/>
      <c r="TDF89" s="351"/>
      <c r="TDG89" s="351"/>
      <c r="TDH89" s="351"/>
      <c r="TDI89" s="351"/>
      <c r="TDJ89" s="351"/>
      <c r="TDK89" s="351"/>
      <c r="TDL89" s="351"/>
      <c r="TDM89" s="351"/>
      <c r="TDN89" s="351"/>
      <c r="TDO89" s="351"/>
      <c r="TDP89" s="351"/>
      <c r="TDQ89" s="351"/>
      <c r="TDR89" s="351"/>
      <c r="TDS89" s="351"/>
      <c r="TDT89" s="351"/>
      <c r="TDU89" s="351"/>
      <c r="TDV89" s="351"/>
      <c r="TDW89" s="351"/>
      <c r="TDX89" s="351"/>
      <c r="TDY89" s="351"/>
      <c r="TDZ89" s="351"/>
      <c r="TEA89" s="351"/>
      <c r="TEB89" s="351"/>
      <c r="TEC89" s="351"/>
      <c r="TED89" s="351"/>
      <c r="TEE89" s="351"/>
      <c r="TEF89" s="351"/>
      <c r="TEG89" s="351"/>
      <c r="TEH89" s="351"/>
      <c r="TEI89" s="351"/>
      <c r="TEJ89" s="351"/>
      <c r="TEK89" s="351"/>
      <c r="TEL89" s="351"/>
      <c r="TEM89" s="351"/>
      <c r="TEN89" s="351"/>
      <c r="TEO89" s="351"/>
      <c r="TEP89" s="351"/>
      <c r="TEQ89" s="351"/>
      <c r="TER89" s="351"/>
      <c r="TES89" s="351"/>
      <c r="TET89" s="351"/>
      <c r="TEU89" s="351"/>
      <c r="TEV89" s="351"/>
      <c r="TEW89" s="351"/>
      <c r="TEX89" s="351"/>
      <c r="TEY89" s="351"/>
      <c r="TEZ89" s="351"/>
      <c r="TFA89" s="351"/>
      <c r="TFB89" s="351"/>
      <c r="TFC89" s="351"/>
      <c r="TFD89" s="351"/>
      <c r="TFE89" s="351"/>
      <c r="TFF89" s="351"/>
      <c r="TFG89" s="351"/>
      <c r="TFH89" s="351"/>
      <c r="TFI89" s="351"/>
      <c r="TFJ89" s="351"/>
      <c r="TFK89" s="351"/>
      <c r="TFL89" s="351"/>
      <c r="TFM89" s="351"/>
      <c r="TFN89" s="351"/>
      <c r="TFO89" s="351"/>
      <c r="TFP89" s="351"/>
      <c r="TFQ89" s="351"/>
      <c r="TFR89" s="351"/>
      <c r="TFS89" s="351"/>
      <c r="TFT89" s="351"/>
      <c r="TFU89" s="351"/>
      <c r="TFV89" s="351"/>
      <c r="TFW89" s="351"/>
      <c r="TFX89" s="351"/>
      <c r="TFY89" s="351"/>
      <c r="TFZ89" s="351"/>
      <c r="TGA89" s="351"/>
      <c r="TGB89" s="351"/>
      <c r="TGC89" s="351"/>
      <c r="TGD89" s="351"/>
      <c r="TGE89" s="351"/>
      <c r="TGF89" s="351"/>
      <c r="TGG89" s="351"/>
      <c r="TGH89" s="351"/>
      <c r="TGI89" s="351"/>
      <c r="TGJ89" s="351"/>
      <c r="TGK89" s="351"/>
      <c r="TGL89" s="351"/>
      <c r="TGM89" s="351"/>
      <c r="TGN89" s="351"/>
      <c r="TGO89" s="351"/>
      <c r="TGP89" s="351"/>
      <c r="TGQ89" s="351"/>
      <c r="TGR89" s="351"/>
      <c r="TGS89" s="351"/>
      <c r="TGT89" s="351"/>
      <c r="TGU89" s="351"/>
      <c r="TGV89" s="351"/>
      <c r="TGW89" s="351"/>
      <c r="TGX89" s="351"/>
      <c r="TGY89" s="351"/>
      <c r="TGZ89" s="351"/>
      <c r="THA89" s="351"/>
      <c r="THB89" s="351"/>
      <c r="THC89" s="351"/>
      <c r="THD89" s="351"/>
      <c r="THE89" s="351"/>
      <c r="THF89" s="351"/>
      <c r="THG89" s="351"/>
      <c r="THH89" s="351"/>
      <c r="THI89" s="351"/>
      <c r="THJ89" s="351"/>
      <c r="THK89" s="351"/>
      <c r="THL89" s="351"/>
      <c r="THM89" s="351"/>
      <c r="THN89" s="351"/>
      <c r="THO89" s="351"/>
      <c r="THP89" s="351"/>
      <c r="THQ89" s="351"/>
      <c r="THR89" s="351"/>
      <c r="THS89" s="351"/>
      <c r="THT89" s="351"/>
      <c r="THU89" s="351"/>
      <c r="THV89" s="351"/>
      <c r="THW89" s="351"/>
      <c r="THX89" s="351"/>
      <c r="THY89" s="351"/>
      <c r="THZ89" s="351"/>
      <c r="TIA89" s="351"/>
      <c r="TIB89" s="351"/>
      <c r="TIC89" s="351"/>
      <c r="TID89" s="351"/>
      <c r="TIE89" s="351"/>
      <c r="TIF89" s="351"/>
      <c r="TIG89" s="351"/>
      <c r="TIH89" s="351"/>
      <c r="TII89" s="351"/>
      <c r="TIJ89" s="351"/>
      <c r="TIK89" s="351"/>
      <c r="TIL89" s="351"/>
      <c r="TIM89" s="351"/>
      <c r="TIN89" s="351"/>
      <c r="TIO89" s="351"/>
      <c r="TIP89" s="351"/>
      <c r="TIQ89" s="351"/>
      <c r="TIR89" s="351"/>
      <c r="TIS89" s="351"/>
      <c r="TIT89" s="351"/>
      <c r="TIU89" s="351"/>
      <c r="TIV89" s="351"/>
      <c r="TIW89" s="351"/>
      <c r="TIX89" s="351"/>
      <c r="TIY89" s="351"/>
      <c r="TIZ89" s="351"/>
      <c r="TJA89" s="351"/>
      <c r="TJB89" s="351"/>
      <c r="TJC89" s="351"/>
      <c r="TJD89" s="351"/>
      <c r="TJE89" s="351"/>
      <c r="TJF89" s="351"/>
      <c r="TJG89" s="351"/>
      <c r="TJH89" s="351"/>
      <c r="TJI89" s="351"/>
      <c r="TJJ89" s="351"/>
      <c r="TJK89" s="351"/>
      <c r="TJL89" s="351"/>
      <c r="TJM89" s="351"/>
      <c r="TJN89" s="351"/>
      <c r="TJO89" s="351"/>
      <c r="TJP89" s="351"/>
      <c r="TJQ89" s="351"/>
      <c r="TJR89" s="351"/>
      <c r="TJS89" s="351"/>
      <c r="TJT89" s="351"/>
      <c r="TJU89" s="351"/>
      <c r="TJV89" s="351"/>
      <c r="TJW89" s="351"/>
      <c r="TJX89" s="351"/>
      <c r="TJY89" s="351"/>
      <c r="TJZ89" s="351"/>
      <c r="TKA89" s="351"/>
      <c r="TKB89" s="351"/>
      <c r="TKC89" s="351"/>
      <c r="TKD89" s="351"/>
      <c r="TKE89" s="351"/>
      <c r="TKF89" s="351"/>
      <c r="TKG89" s="351"/>
      <c r="TKH89" s="351"/>
      <c r="TKI89" s="351"/>
      <c r="TKJ89" s="351"/>
      <c r="TKK89" s="351"/>
      <c r="TKL89" s="351"/>
      <c r="TKM89" s="351"/>
      <c r="TKN89" s="351"/>
      <c r="TKO89" s="351"/>
      <c r="TKP89" s="351"/>
      <c r="TKQ89" s="351"/>
      <c r="TKR89" s="351"/>
      <c r="TKS89" s="351"/>
      <c r="TKT89" s="351"/>
      <c r="TKU89" s="351"/>
      <c r="TKV89" s="351"/>
      <c r="TKW89" s="351"/>
      <c r="TKX89" s="351"/>
      <c r="TKY89" s="351"/>
      <c r="TKZ89" s="351"/>
      <c r="TLA89" s="351"/>
      <c r="TLB89" s="351"/>
      <c r="TLC89" s="351"/>
      <c r="TLD89" s="351"/>
      <c r="TLE89" s="351"/>
      <c r="TLF89" s="351"/>
      <c r="TLG89" s="351"/>
      <c r="TLH89" s="351"/>
      <c r="TLI89" s="351"/>
      <c r="TLJ89" s="351"/>
      <c r="TLK89" s="351"/>
      <c r="TLL89" s="351"/>
      <c r="TLM89" s="351"/>
      <c r="TLN89" s="351"/>
      <c r="TLO89" s="351"/>
      <c r="TLP89" s="351"/>
      <c r="TLQ89" s="351"/>
      <c r="TLR89" s="351"/>
      <c r="TLS89" s="351"/>
      <c r="TLT89" s="351"/>
      <c r="TLU89" s="351"/>
      <c r="TLV89" s="351"/>
      <c r="TLW89" s="351"/>
      <c r="TLX89" s="351"/>
      <c r="TLY89" s="351"/>
      <c r="TLZ89" s="351"/>
      <c r="TMA89" s="351"/>
      <c r="TMB89" s="351"/>
      <c r="TMC89" s="351"/>
      <c r="TMD89" s="351"/>
      <c r="TME89" s="351"/>
      <c r="TMF89" s="351"/>
      <c r="TMG89" s="351"/>
      <c r="TMH89" s="351"/>
      <c r="TMI89" s="351"/>
      <c r="TMJ89" s="351"/>
      <c r="TMK89" s="351"/>
      <c r="TML89" s="351"/>
      <c r="TMM89" s="351"/>
      <c r="TMN89" s="351"/>
      <c r="TMO89" s="351"/>
      <c r="TMP89" s="351"/>
      <c r="TMQ89" s="351"/>
      <c r="TMR89" s="351"/>
      <c r="TMS89" s="351"/>
      <c r="TMT89" s="351"/>
      <c r="TMU89" s="351"/>
      <c r="TMV89" s="351"/>
      <c r="TMW89" s="351"/>
      <c r="TMX89" s="351"/>
      <c r="TMY89" s="351"/>
      <c r="TMZ89" s="351"/>
      <c r="TNA89" s="351"/>
      <c r="TNB89" s="351"/>
      <c r="TNC89" s="351"/>
      <c r="TND89" s="351"/>
      <c r="TNE89" s="351"/>
      <c r="TNF89" s="351"/>
      <c r="TNG89" s="351"/>
      <c r="TNH89" s="351"/>
      <c r="TNI89" s="351"/>
      <c r="TNJ89" s="351"/>
      <c r="TNK89" s="351"/>
      <c r="TNL89" s="351"/>
      <c r="TNM89" s="351"/>
      <c r="TNN89" s="351"/>
      <c r="TNO89" s="351"/>
      <c r="TNP89" s="351"/>
      <c r="TNQ89" s="351"/>
      <c r="TNR89" s="351"/>
      <c r="TNS89" s="351"/>
      <c r="TNT89" s="351"/>
      <c r="TNU89" s="351"/>
      <c r="TNV89" s="351"/>
      <c r="TNW89" s="351"/>
      <c r="TNX89" s="351"/>
      <c r="TNY89" s="351"/>
      <c r="TNZ89" s="351"/>
      <c r="TOA89" s="351"/>
      <c r="TOB89" s="351"/>
      <c r="TOC89" s="351"/>
      <c r="TOD89" s="351"/>
      <c r="TOE89" s="351"/>
      <c r="TOF89" s="351"/>
      <c r="TOG89" s="351"/>
      <c r="TOH89" s="351"/>
      <c r="TOI89" s="351"/>
      <c r="TOJ89" s="351"/>
      <c r="TOK89" s="351"/>
      <c r="TOL89" s="351"/>
      <c r="TOM89" s="351"/>
      <c r="TON89" s="351"/>
      <c r="TOO89" s="351"/>
      <c r="TOP89" s="351"/>
      <c r="TOQ89" s="351"/>
      <c r="TOR89" s="351"/>
      <c r="TOS89" s="351"/>
      <c r="TOT89" s="351"/>
      <c r="TOU89" s="351"/>
      <c r="TOV89" s="351"/>
      <c r="TOW89" s="351"/>
      <c r="TOX89" s="351"/>
      <c r="TOY89" s="351"/>
      <c r="TOZ89" s="351"/>
      <c r="TPA89" s="351"/>
      <c r="TPB89" s="351"/>
      <c r="TPC89" s="351"/>
      <c r="TPD89" s="351"/>
      <c r="TPE89" s="351"/>
      <c r="TPF89" s="351"/>
      <c r="TPG89" s="351"/>
      <c r="TPH89" s="351"/>
      <c r="TPI89" s="351"/>
      <c r="TPJ89" s="351"/>
      <c r="TPK89" s="351"/>
      <c r="TPL89" s="351"/>
      <c r="TPM89" s="351"/>
      <c r="TPN89" s="351"/>
      <c r="TPO89" s="351"/>
      <c r="TPP89" s="351"/>
      <c r="TPQ89" s="351"/>
      <c r="TPR89" s="351"/>
      <c r="TPS89" s="351"/>
      <c r="TPT89" s="351"/>
      <c r="TPU89" s="351"/>
      <c r="TPV89" s="351"/>
      <c r="TPW89" s="351"/>
      <c r="TPX89" s="351"/>
      <c r="TPY89" s="351"/>
      <c r="TPZ89" s="351"/>
      <c r="TQA89" s="351"/>
      <c r="TQB89" s="351"/>
      <c r="TQC89" s="351"/>
      <c r="TQD89" s="351"/>
      <c r="TQE89" s="351"/>
      <c r="TQF89" s="351"/>
      <c r="TQG89" s="351"/>
      <c r="TQH89" s="351"/>
      <c r="TQI89" s="351"/>
      <c r="TQJ89" s="351"/>
      <c r="TQK89" s="351"/>
      <c r="TQL89" s="351"/>
      <c r="TQM89" s="351"/>
      <c r="TQN89" s="351"/>
      <c r="TQO89" s="351"/>
      <c r="TQP89" s="351"/>
      <c r="TQQ89" s="351"/>
      <c r="TQR89" s="351"/>
      <c r="TQS89" s="351"/>
      <c r="TQT89" s="351"/>
      <c r="TQU89" s="351"/>
      <c r="TQV89" s="351"/>
      <c r="TQW89" s="351"/>
      <c r="TQX89" s="351"/>
      <c r="TQY89" s="351"/>
      <c r="TQZ89" s="351"/>
      <c r="TRA89" s="351"/>
      <c r="TRB89" s="351"/>
      <c r="TRC89" s="351"/>
      <c r="TRD89" s="351"/>
      <c r="TRE89" s="351"/>
      <c r="TRF89" s="351"/>
      <c r="TRG89" s="351"/>
      <c r="TRH89" s="351"/>
      <c r="TRI89" s="351"/>
      <c r="TRJ89" s="351"/>
      <c r="TRK89" s="351"/>
      <c r="TRL89" s="351"/>
      <c r="TRM89" s="351"/>
      <c r="TRN89" s="351"/>
      <c r="TRO89" s="351"/>
      <c r="TRP89" s="351"/>
      <c r="TRQ89" s="351"/>
      <c r="TRR89" s="351"/>
      <c r="TRS89" s="351"/>
      <c r="TRT89" s="351"/>
      <c r="TRU89" s="351"/>
      <c r="TRV89" s="351"/>
      <c r="TRW89" s="351"/>
      <c r="TRX89" s="351"/>
      <c r="TRY89" s="351"/>
      <c r="TRZ89" s="351"/>
      <c r="TSA89" s="351"/>
      <c r="TSB89" s="351"/>
      <c r="TSC89" s="351"/>
      <c r="TSD89" s="351"/>
      <c r="TSE89" s="351"/>
      <c r="TSF89" s="351"/>
      <c r="TSG89" s="351"/>
      <c r="TSH89" s="351"/>
      <c r="TSI89" s="351"/>
      <c r="TSJ89" s="351"/>
      <c r="TSK89" s="351"/>
      <c r="TSL89" s="351"/>
      <c r="TSM89" s="351"/>
      <c r="TSN89" s="351"/>
      <c r="TSO89" s="351"/>
      <c r="TSP89" s="351"/>
      <c r="TSQ89" s="351"/>
      <c r="TSR89" s="351"/>
      <c r="TSS89" s="351"/>
      <c r="TST89" s="351"/>
      <c r="TSU89" s="351"/>
      <c r="TSV89" s="351"/>
      <c r="TSW89" s="351"/>
      <c r="TSX89" s="351"/>
      <c r="TSY89" s="351"/>
      <c r="TSZ89" s="351"/>
      <c r="TTA89" s="351"/>
      <c r="TTB89" s="351"/>
      <c r="TTC89" s="351"/>
      <c r="TTD89" s="351"/>
      <c r="TTE89" s="351"/>
      <c r="TTF89" s="351"/>
      <c r="TTG89" s="351"/>
      <c r="TTH89" s="351"/>
      <c r="TTI89" s="351"/>
      <c r="TTJ89" s="351"/>
      <c r="TTK89" s="351"/>
      <c r="TTL89" s="351"/>
      <c r="TTM89" s="351"/>
      <c r="TTN89" s="351"/>
      <c r="TTO89" s="351"/>
      <c r="TTP89" s="351"/>
      <c r="TTQ89" s="351"/>
      <c r="TTR89" s="351"/>
      <c r="TTS89" s="351"/>
      <c r="TTT89" s="351"/>
      <c r="TTU89" s="351"/>
      <c r="TTV89" s="351"/>
      <c r="TTW89" s="351"/>
      <c r="TTX89" s="351"/>
      <c r="TTY89" s="351"/>
      <c r="TTZ89" s="351"/>
      <c r="TUA89" s="351"/>
      <c r="TUB89" s="351"/>
      <c r="TUC89" s="351"/>
      <c r="TUD89" s="351"/>
      <c r="TUE89" s="351"/>
      <c r="TUF89" s="351"/>
      <c r="TUG89" s="351"/>
      <c r="TUH89" s="351"/>
      <c r="TUI89" s="351"/>
      <c r="TUJ89" s="351"/>
      <c r="TUK89" s="351"/>
      <c r="TUL89" s="351"/>
      <c r="TUM89" s="351"/>
      <c r="TUN89" s="351"/>
      <c r="TUO89" s="351"/>
      <c r="TUP89" s="351"/>
      <c r="TUQ89" s="351"/>
      <c r="TUR89" s="351"/>
      <c r="TUS89" s="351"/>
      <c r="TUT89" s="351"/>
      <c r="TUU89" s="351"/>
      <c r="TUV89" s="351"/>
      <c r="TUW89" s="351"/>
      <c r="TUX89" s="351"/>
      <c r="TUY89" s="351"/>
      <c r="TUZ89" s="351"/>
      <c r="TVA89" s="351"/>
      <c r="TVB89" s="351"/>
      <c r="TVC89" s="351"/>
      <c r="TVD89" s="351"/>
      <c r="TVE89" s="351"/>
      <c r="TVF89" s="351"/>
      <c r="TVG89" s="351"/>
      <c r="TVH89" s="351"/>
      <c r="TVI89" s="351"/>
      <c r="TVJ89" s="351"/>
      <c r="TVK89" s="351"/>
      <c r="TVL89" s="351"/>
      <c r="TVM89" s="351"/>
      <c r="TVN89" s="351"/>
      <c r="TVO89" s="351"/>
      <c r="TVP89" s="351"/>
      <c r="TVQ89" s="351"/>
      <c r="TVR89" s="351"/>
      <c r="TVS89" s="351"/>
      <c r="TVT89" s="351"/>
      <c r="TVU89" s="351"/>
      <c r="TVV89" s="351"/>
      <c r="TVW89" s="351"/>
      <c r="TVX89" s="351"/>
      <c r="TVY89" s="351"/>
      <c r="TVZ89" s="351"/>
      <c r="TWA89" s="351"/>
      <c r="TWB89" s="351"/>
      <c r="TWC89" s="351"/>
      <c r="TWD89" s="351"/>
      <c r="TWE89" s="351"/>
      <c r="TWF89" s="351"/>
      <c r="TWG89" s="351"/>
      <c r="TWH89" s="351"/>
      <c r="TWI89" s="351"/>
      <c r="TWJ89" s="351"/>
      <c r="TWK89" s="351"/>
      <c r="TWL89" s="351"/>
      <c r="TWM89" s="351"/>
      <c r="TWN89" s="351"/>
      <c r="TWO89" s="351"/>
      <c r="TWP89" s="351"/>
      <c r="TWQ89" s="351"/>
      <c r="TWR89" s="351"/>
      <c r="TWS89" s="351"/>
      <c r="TWT89" s="351"/>
      <c r="TWU89" s="351"/>
      <c r="TWV89" s="351"/>
      <c r="TWW89" s="351"/>
      <c r="TWX89" s="351"/>
      <c r="TWY89" s="351"/>
      <c r="TWZ89" s="351"/>
      <c r="TXA89" s="351"/>
      <c r="TXB89" s="351"/>
      <c r="TXC89" s="351"/>
      <c r="TXD89" s="351"/>
      <c r="TXE89" s="351"/>
      <c r="TXF89" s="351"/>
      <c r="TXG89" s="351"/>
      <c r="TXH89" s="351"/>
      <c r="TXI89" s="351"/>
      <c r="TXJ89" s="351"/>
      <c r="TXK89" s="351"/>
      <c r="TXL89" s="351"/>
      <c r="TXM89" s="351"/>
      <c r="TXN89" s="351"/>
      <c r="TXO89" s="351"/>
      <c r="TXP89" s="351"/>
      <c r="TXQ89" s="351"/>
      <c r="TXR89" s="351"/>
      <c r="TXS89" s="351"/>
      <c r="TXT89" s="351"/>
      <c r="TXU89" s="351"/>
      <c r="TXV89" s="351"/>
      <c r="TXW89" s="351"/>
      <c r="TXX89" s="351"/>
      <c r="TXY89" s="351"/>
      <c r="TXZ89" s="351"/>
      <c r="TYA89" s="351"/>
      <c r="TYB89" s="351"/>
      <c r="TYC89" s="351"/>
      <c r="TYD89" s="351"/>
      <c r="TYE89" s="351"/>
      <c r="TYF89" s="351"/>
      <c r="TYG89" s="351"/>
      <c r="TYH89" s="351"/>
      <c r="TYI89" s="351"/>
      <c r="TYJ89" s="351"/>
      <c r="TYK89" s="351"/>
      <c r="TYL89" s="351"/>
      <c r="TYM89" s="351"/>
      <c r="TYN89" s="351"/>
      <c r="TYO89" s="351"/>
      <c r="TYP89" s="351"/>
      <c r="TYQ89" s="351"/>
      <c r="TYR89" s="351"/>
      <c r="TYS89" s="351"/>
      <c r="TYT89" s="351"/>
      <c r="TYU89" s="351"/>
      <c r="TYV89" s="351"/>
      <c r="TYW89" s="351"/>
      <c r="TYX89" s="351"/>
      <c r="TYY89" s="351"/>
      <c r="TYZ89" s="351"/>
      <c r="TZA89" s="351"/>
      <c r="TZB89" s="351"/>
      <c r="TZC89" s="351"/>
      <c r="TZD89" s="351"/>
      <c r="TZE89" s="351"/>
      <c r="TZF89" s="351"/>
      <c r="TZG89" s="351"/>
      <c r="TZH89" s="351"/>
      <c r="TZI89" s="351"/>
      <c r="TZJ89" s="351"/>
      <c r="TZK89" s="351"/>
      <c r="TZL89" s="351"/>
      <c r="TZM89" s="351"/>
      <c r="TZN89" s="351"/>
      <c r="TZO89" s="351"/>
      <c r="TZP89" s="351"/>
      <c r="TZQ89" s="351"/>
      <c r="TZR89" s="351"/>
      <c r="TZS89" s="351"/>
      <c r="TZT89" s="351"/>
      <c r="TZU89" s="351"/>
      <c r="TZV89" s="351"/>
      <c r="TZW89" s="351"/>
      <c r="TZX89" s="351"/>
      <c r="TZY89" s="351"/>
      <c r="TZZ89" s="351"/>
      <c r="UAA89" s="351"/>
      <c r="UAB89" s="351"/>
      <c r="UAC89" s="351"/>
      <c r="UAD89" s="351"/>
      <c r="UAE89" s="351"/>
      <c r="UAF89" s="351"/>
      <c r="UAG89" s="351"/>
      <c r="UAH89" s="351"/>
      <c r="UAI89" s="351"/>
      <c r="UAJ89" s="351"/>
      <c r="UAK89" s="351"/>
      <c r="UAL89" s="351"/>
      <c r="UAM89" s="351"/>
      <c r="UAN89" s="351"/>
      <c r="UAO89" s="351"/>
      <c r="UAP89" s="351"/>
      <c r="UAQ89" s="351"/>
      <c r="UAR89" s="351"/>
      <c r="UAS89" s="351"/>
      <c r="UAT89" s="351"/>
      <c r="UAU89" s="351"/>
      <c r="UAV89" s="351"/>
      <c r="UAW89" s="351"/>
      <c r="UAX89" s="351"/>
      <c r="UAY89" s="351"/>
      <c r="UAZ89" s="351"/>
      <c r="UBA89" s="351"/>
      <c r="UBB89" s="351"/>
      <c r="UBC89" s="351"/>
      <c r="UBD89" s="351"/>
      <c r="UBE89" s="351"/>
      <c r="UBF89" s="351"/>
      <c r="UBG89" s="351"/>
      <c r="UBH89" s="351"/>
      <c r="UBI89" s="351"/>
      <c r="UBJ89" s="351"/>
      <c r="UBK89" s="351"/>
      <c r="UBL89" s="351"/>
      <c r="UBM89" s="351"/>
      <c r="UBN89" s="351"/>
      <c r="UBO89" s="351"/>
      <c r="UBP89" s="351"/>
      <c r="UBQ89" s="351"/>
      <c r="UBR89" s="351"/>
      <c r="UBS89" s="351"/>
      <c r="UBT89" s="351"/>
      <c r="UBU89" s="351"/>
      <c r="UBV89" s="351"/>
      <c r="UBW89" s="351"/>
      <c r="UBX89" s="351"/>
      <c r="UBY89" s="351"/>
      <c r="UBZ89" s="351"/>
      <c r="UCA89" s="351"/>
      <c r="UCB89" s="351"/>
      <c r="UCC89" s="351"/>
      <c r="UCD89" s="351"/>
      <c r="UCE89" s="351"/>
      <c r="UCF89" s="351"/>
      <c r="UCG89" s="351"/>
      <c r="UCH89" s="351"/>
      <c r="UCI89" s="351"/>
      <c r="UCJ89" s="351"/>
      <c r="UCK89" s="351"/>
      <c r="UCL89" s="351"/>
      <c r="UCM89" s="351"/>
      <c r="UCN89" s="351"/>
      <c r="UCO89" s="351"/>
      <c r="UCP89" s="351"/>
      <c r="UCQ89" s="351"/>
      <c r="UCR89" s="351"/>
      <c r="UCS89" s="351"/>
      <c r="UCT89" s="351"/>
      <c r="UCU89" s="351"/>
      <c r="UCV89" s="351"/>
      <c r="UCW89" s="351"/>
      <c r="UCX89" s="351"/>
      <c r="UCY89" s="351"/>
      <c r="UCZ89" s="351"/>
      <c r="UDA89" s="351"/>
      <c r="UDB89" s="351"/>
      <c r="UDC89" s="351"/>
      <c r="UDD89" s="351"/>
      <c r="UDE89" s="351"/>
      <c r="UDF89" s="351"/>
      <c r="UDG89" s="351"/>
      <c r="UDH89" s="351"/>
      <c r="UDI89" s="351"/>
      <c r="UDJ89" s="351"/>
      <c r="UDK89" s="351"/>
      <c r="UDL89" s="351"/>
      <c r="UDM89" s="351"/>
      <c r="UDN89" s="351"/>
      <c r="UDO89" s="351"/>
      <c r="UDP89" s="351"/>
      <c r="UDQ89" s="351"/>
      <c r="UDR89" s="351"/>
      <c r="UDS89" s="351"/>
      <c r="UDT89" s="351"/>
      <c r="UDU89" s="351"/>
      <c r="UDV89" s="351"/>
      <c r="UDW89" s="351"/>
      <c r="UDX89" s="351"/>
      <c r="UDY89" s="351"/>
      <c r="UDZ89" s="351"/>
      <c r="UEA89" s="351"/>
      <c r="UEB89" s="351"/>
      <c r="UEC89" s="351"/>
      <c r="UED89" s="351"/>
      <c r="UEE89" s="351"/>
      <c r="UEF89" s="351"/>
      <c r="UEG89" s="351"/>
      <c r="UEH89" s="351"/>
      <c r="UEI89" s="351"/>
      <c r="UEJ89" s="351"/>
      <c r="UEK89" s="351"/>
      <c r="UEL89" s="351"/>
      <c r="UEM89" s="351"/>
      <c r="UEN89" s="351"/>
      <c r="UEO89" s="351"/>
      <c r="UEP89" s="351"/>
      <c r="UEQ89" s="351"/>
      <c r="UER89" s="351"/>
      <c r="UES89" s="351"/>
      <c r="UET89" s="351"/>
      <c r="UEU89" s="351"/>
      <c r="UEV89" s="351"/>
      <c r="UEW89" s="351"/>
      <c r="UEX89" s="351"/>
      <c r="UEY89" s="351"/>
      <c r="UEZ89" s="351"/>
      <c r="UFA89" s="351"/>
      <c r="UFB89" s="351"/>
      <c r="UFC89" s="351"/>
      <c r="UFD89" s="351"/>
      <c r="UFE89" s="351"/>
      <c r="UFF89" s="351"/>
      <c r="UFG89" s="351"/>
      <c r="UFH89" s="351"/>
      <c r="UFI89" s="351"/>
      <c r="UFJ89" s="351"/>
      <c r="UFK89" s="351"/>
      <c r="UFL89" s="351"/>
      <c r="UFM89" s="351"/>
      <c r="UFN89" s="351"/>
      <c r="UFO89" s="351"/>
      <c r="UFP89" s="351"/>
      <c r="UFQ89" s="351"/>
      <c r="UFR89" s="351"/>
      <c r="UFS89" s="351"/>
      <c r="UFT89" s="351"/>
      <c r="UFU89" s="351"/>
      <c r="UFV89" s="351"/>
      <c r="UFW89" s="351"/>
      <c r="UFX89" s="351"/>
      <c r="UFY89" s="351"/>
      <c r="UFZ89" s="351"/>
      <c r="UGA89" s="351"/>
      <c r="UGB89" s="351"/>
      <c r="UGC89" s="351"/>
      <c r="UGD89" s="351"/>
      <c r="UGE89" s="351"/>
      <c r="UGF89" s="351"/>
      <c r="UGG89" s="351"/>
      <c r="UGH89" s="351"/>
      <c r="UGI89" s="351"/>
      <c r="UGJ89" s="351"/>
      <c r="UGK89" s="351"/>
      <c r="UGL89" s="351"/>
      <c r="UGM89" s="351"/>
      <c r="UGN89" s="351"/>
      <c r="UGO89" s="351"/>
      <c r="UGP89" s="351"/>
      <c r="UGQ89" s="351"/>
      <c r="UGR89" s="351"/>
      <c r="UGS89" s="351"/>
      <c r="UGT89" s="351"/>
      <c r="UGU89" s="351"/>
      <c r="UGV89" s="351"/>
      <c r="UGW89" s="351"/>
      <c r="UGX89" s="351"/>
      <c r="UGY89" s="351"/>
      <c r="UGZ89" s="351"/>
      <c r="UHA89" s="351"/>
      <c r="UHB89" s="351"/>
      <c r="UHC89" s="351"/>
      <c r="UHD89" s="351"/>
      <c r="UHE89" s="351"/>
      <c r="UHF89" s="351"/>
      <c r="UHG89" s="351"/>
      <c r="UHH89" s="351"/>
      <c r="UHI89" s="351"/>
      <c r="UHJ89" s="351"/>
      <c r="UHK89" s="351"/>
      <c r="UHL89" s="351"/>
      <c r="UHM89" s="351"/>
      <c r="UHN89" s="351"/>
      <c r="UHO89" s="351"/>
      <c r="UHP89" s="351"/>
      <c r="UHQ89" s="351"/>
      <c r="UHR89" s="351"/>
      <c r="UHS89" s="351"/>
      <c r="UHT89" s="351"/>
      <c r="UHU89" s="351"/>
      <c r="UHV89" s="351"/>
      <c r="UHW89" s="351"/>
      <c r="UHX89" s="351"/>
      <c r="UHY89" s="351"/>
      <c r="UHZ89" s="351"/>
      <c r="UIA89" s="351"/>
      <c r="UIB89" s="351"/>
      <c r="UIC89" s="351"/>
      <c r="UID89" s="351"/>
      <c r="UIE89" s="351"/>
      <c r="UIF89" s="351"/>
      <c r="UIG89" s="351"/>
      <c r="UIH89" s="351"/>
      <c r="UII89" s="351"/>
      <c r="UIJ89" s="351"/>
      <c r="UIK89" s="351"/>
      <c r="UIL89" s="351"/>
      <c r="UIM89" s="351"/>
      <c r="UIN89" s="351"/>
      <c r="UIO89" s="351"/>
      <c r="UIP89" s="351"/>
      <c r="UIQ89" s="351"/>
      <c r="UIR89" s="351"/>
      <c r="UIS89" s="351"/>
      <c r="UIT89" s="351"/>
      <c r="UIU89" s="351"/>
      <c r="UIV89" s="351"/>
      <c r="UIW89" s="351"/>
      <c r="UIX89" s="351"/>
      <c r="UIY89" s="351"/>
      <c r="UIZ89" s="351"/>
      <c r="UJA89" s="351"/>
      <c r="UJB89" s="351"/>
      <c r="UJC89" s="351"/>
      <c r="UJD89" s="351"/>
      <c r="UJE89" s="351"/>
      <c r="UJF89" s="351"/>
      <c r="UJG89" s="351"/>
      <c r="UJH89" s="351"/>
      <c r="UJI89" s="351"/>
      <c r="UJJ89" s="351"/>
      <c r="UJK89" s="351"/>
      <c r="UJL89" s="351"/>
      <c r="UJM89" s="351"/>
      <c r="UJN89" s="351"/>
      <c r="UJO89" s="351"/>
      <c r="UJP89" s="351"/>
      <c r="UJQ89" s="351"/>
      <c r="UJR89" s="351"/>
      <c r="UJS89" s="351"/>
      <c r="UJT89" s="351"/>
      <c r="UJU89" s="351"/>
      <c r="UJV89" s="351"/>
      <c r="UJW89" s="351"/>
      <c r="UJX89" s="351"/>
      <c r="UJY89" s="351"/>
      <c r="UJZ89" s="351"/>
      <c r="UKA89" s="351"/>
      <c r="UKB89" s="351"/>
      <c r="UKC89" s="351"/>
      <c r="UKD89" s="351"/>
      <c r="UKE89" s="351"/>
      <c r="UKF89" s="351"/>
      <c r="UKG89" s="351"/>
      <c r="UKH89" s="351"/>
      <c r="UKI89" s="351"/>
      <c r="UKJ89" s="351"/>
      <c r="UKK89" s="351"/>
      <c r="UKL89" s="351"/>
      <c r="UKM89" s="351"/>
      <c r="UKN89" s="351"/>
      <c r="UKO89" s="351"/>
      <c r="UKP89" s="351"/>
      <c r="UKQ89" s="351"/>
      <c r="UKR89" s="351"/>
      <c r="UKS89" s="351"/>
      <c r="UKT89" s="351"/>
      <c r="UKU89" s="351"/>
      <c r="UKV89" s="351"/>
      <c r="UKW89" s="351"/>
      <c r="UKX89" s="351"/>
      <c r="UKY89" s="351"/>
      <c r="UKZ89" s="351"/>
      <c r="ULA89" s="351"/>
      <c r="ULB89" s="351"/>
      <c r="ULC89" s="351"/>
      <c r="ULD89" s="351"/>
      <c r="ULE89" s="351"/>
      <c r="ULF89" s="351"/>
      <c r="ULG89" s="351"/>
      <c r="ULH89" s="351"/>
      <c r="ULI89" s="351"/>
      <c r="ULJ89" s="351"/>
      <c r="ULK89" s="351"/>
      <c r="ULL89" s="351"/>
      <c r="ULM89" s="351"/>
      <c r="ULN89" s="351"/>
      <c r="ULO89" s="351"/>
      <c r="ULP89" s="351"/>
      <c r="ULQ89" s="351"/>
      <c r="ULR89" s="351"/>
      <c r="ULS89" s="351"/>
      <c r="ULT89" s="351"/>
      <c r="ULU89" s="351"/>
      <c r="ULV89" s="351"/>
      <c r="ULW89" s="351"/>
      <c r="ULX89" s="351"/>
      <c r="ULY89" s="351"/>
      <c r="ULZ89" s="351"/>
      <c r="UMA89" s="351"/>
      <c r="UMB89" s="351"/>
      <c r="UMC89" s="351"/>
      <c r="UMD89" s="351"/>
      <c r="UME89" s="351"/>
      <c r="UMF89" s="351"/>
      <c r="UMG89" s="351"/>
      <c r="UMH89" s="351"/>
      <c r="UMI89" s="351"/>
      <c r="UMJ89" s="351"/>
      <c r="UMK89" s="351"/>
      <c r="UML89" s="351"/>
      <c r="UMM89" s="351"/>
      <c r="UMN89" s="351"/>
      <c r="UMO89" s="351"/>
      <c r="UMP89" s="351"/>
      <c r="UMQ89" s="351"/>
      <c r="UMR89" s="351"/>
      <c r="UMS89" s="351"/>
      <c r="UMT89" s="351"/>
      <c r="UMU89" s="351"/>
      <c r="UMV89" s="351"/>
      <c r="UMW89" s="351"/>
      <c r="UMX89" s="351"/>
      <c r="UMY89" s="351"/>
      <c r="UMZ89" s="351"/>
      <c r="UNA89" s="351"/>
      <c r="UNB89" s="351"/>
      <c r="UNC89" s="351"/>
      <c r="UND89" s="351"/>
      <c r="UNE89" s="351"/>
      <c r="UNF89" s="351"/>
      <c r="UNG89" s="351"/>
      <c r="UNH89" s="351"/>
      <c r="UNI89" s="351"/>
      <c r="UNJ89" s="351"/>
      <c r="UNK89" s="351"/>
      <c r="UNL89" s="351"/>
      <c r="UNM89" s="351"/>
      <c r="UNN89" s="351"/>
      <c r="UNO89" s="351"/>
      <c r="UNP89" s="351"/>
      <c r="UNQ89" s="351"/>
      <c r="UNR89" s="351"/>
      <c r="UNS89" s="351"/>
      <c r="UNT89" s="351"/>
      <c r="UNU89" s="351"/>
      <c r="UNV89" s="351"/>
      <c r="UNW89" s="351"/>
      <c r="UNX89" s="351"/>
      <c r="UNY89" s="351"/>
      <c r="UNZ89" s="351"/>
      <c r="UOA89" s="351"/>
      <c r="UOB89" s="351"/>
      <c r="UOC89" s="351"/>
      <c r="UOD89" s="351"/>
      <c r="UOE89" s="351"/>
      <c r="UOF89" s="351"/>
      <c r="UOG89" s="351"/>
      <c r="UOH89" s="351"/>
      <c r="UOI89" s="351"/>
      <c r="UOJ89" s="351"/>
      <c r="UOK89" s="351"/>
      <c r="UOL89" s="351"/>
      <c r="UOM89" s="351"/>
      <c r="UON89" s="351"/>
      <c r="UOO89" s="351"/>
      <c r="UOP89" s="351"/>
      <c r="UOQ89" s="351"/>
      <c r="UOR89" s="351"/>
      <c r="UOS89" s="351"/>
      <c r="UOT89" s="351"/>
      <c r="UOU89" s="351"/>
      <c r="UOV89" s="351"/>
      <c r="UOW89" s="351"/>
      <c r="UOX89" s="351"/>
      <c r="UOY89" s="351"/>
      <c r="UOZ89" s="351"/>
      <c r="UPA89" s="351"/>
      <c r="UPB89" s="351"/>
      <c r="UPC89" s="351"/>
      <c r="UPD89" s="351"/>
      <c r="UPE89" s="351"/>
      <c r="UPF89" s="351"/>
      <c r="UPG89" s="351"/>
      <c r="UPH89" s="351"/>
      <c r="UPI89" s="351"/>
      <c r="UPJ89" s="351"/>
      <c r="UPK89" s="351"/>
      <c r="UPL89" s="351"/>
      <c r="UPM89" s="351"/>
      <c r="UPN89" s="351"/>
      <c r="UPO89" s="351"/>
      <c r="UPP89" s="351"/>
      <c r="UPQ89" s="351"/>
      <c r="UPR89" s="351"/>
      <c r="UPS89" s="351"/>
      <c r="UPT89" s="351"/>
      <c r="UPU89" s="351"/>
      <c r="UPV89" s="351"/>
      <c r="UPW89" s="351"/>
      <c r="UPX89" s="351"/>
      <c r="UPY89" s="351"/>
      <c r="UPZ89" s="351"/>
      <c r="UQA89" s="351"/>
      <c r="UQB89" s="351"/>
      <c r="UQC89" s="351"/>
      <c r="UQD89" s="351"/>
      <c r="UQE89" s="351"/>
      <c r="UQF89" s="351"/>
      <c r="UQG89" s="351"/>
      <c r="UQH89" s="351"/>
      <c r="UQI89" s="351"/>
      <c r="UQJ89" s="351"/>
      <c r="UQK89" s="351"/>
      <c r="UQL89" s="351"/>
      <c r="UQM89" s="351"/>
      <c r="UQN89" s="351"/>
      <c r="UQO89" s="351"/>
      <c r="UQP89" s="351"/>
      <c r="UQQ89" s="351"/>
      <c r="UQR89" s="351"/>
      <c r="UQS89" s="351"/>
      <c r="UQT89" s="351"/>
      <c r="UQU89" s="351"/>
      <c r="UQV89" s="351"/>
      <c r="UQW89" s="351"/>
      <c r="UQX89" s="351"/>
      <c r="UQY89" s="351"/>
      <c r="UQZ89" s="351"/>
      <c r="URA89" s="351"/>
      <c r="URB89" s="351"/>
      <c r="URC89" s="351"/>
      <c r="URD89" s="351"/>
      <c r="URE89" s="351"/>
      <c r="URF89" s="351"/>
      <c r="URG89" s="351"/>
      <c r="URH89" s="351"/>
      <c r="URI89" s="351"/>
      <c r="URJ89" s="351"/>
      <c r="URK89" s="351"/>
      <c r="URL89" s="351"/>
      <c r="URM89" s="351"/>
      <c r="URN89" s="351"/>
      <c r="URO89" s="351"/>
      <c r="URP89" s="351"/>
      <c r="URQ89" s="351"/>
      <c r="URR89" s="351"/>
      <c r="URS89" s="351"/>
      <c r="URT89" s="351"/>
      <c r="URU89" s="351"/>
      <c r="URV89" s="351"/>
      <c r="URW89" s="351"/>
      <c r="URX89" s="351"/>
      <c r="URY89" s="351"/>
      <c r="URZ89" s="351"/>
      <c r="USA89" s="351"/>
      <c r="USB89" s="351"/>
      <c r="USC89" s="351"/>
      <c r="USD89" s="351"/>
      <c r="USE89" s="351"/>
      <c r="USF89" s="351"/>
      <c r="USG89" s="351"/>
      <c r="USH89" s="351"/>
      <c r="USI89" s="351"/>
      <c r="USJ89" s="351"/>
      <c r="USK89" s="351"/>
      <c r="USL89" s="351"/>
      <c r="USM89" s="351"/>
      <c r="USN89" s="351"/>
      <c r="USO89" s="351"/>
      <c r="USP89" s="351"/>
      <c r="USQ89" s="351"/>
      <c r="USR89" s="351"/>
      <c r="USS89" s="351"/>
      <c r="UST89" s="351"/>
      <c r="USU89" s="351"/>
      <c r="USV89" s="351"/>
      <c r="USW89" s="351"/>
      <c r="USX89" s="351"/>
      <c r="USY89" s="351"/>
      <c r="USZ89" s="351"/>
      <c r="UTA89" s="351"/>
      <c r="UTB89" s="351"/>
      <c r="UTC89" s="351"/>
      <c r="UTD89" s="351"/>
      <c r="UTE89" s="351"/>
      <c r="UTF89" s="351"/>
      <c r="UTG89" s="351"/>
      <c r="UTH89" s="351"/>
      <c r="UTI89" s="351"/>
      <c r="UTJ89" s="351"/>
      <c r="UTK89" s="351"/>
      <c r="UTL89" s="351"/>
      <c r="UTM89" s="351"/>
      <c r="UTN89" s="351"/>
      <c r="UTO89" s="351"/>
      <c r="UTP89" s="351"/>
      <c r="UTQ89" s="351"/>
      <c r="UTR89" s="351"/>
      <c r="UTS89" s="351"/>
      <c r="UTT89" s="351"/>
      <c r="UTU89" s="351"/>
      <c r="UTV89" s="351"/>
      <c r="UTW89" s="351"/>
      <c r="UTX89" s="351"/>
      <c r="UTY89" s="351"/>
      <c r="UTZ89" s="351"/>
      <c r="UUA89" s="351"/>
      <c r="UUB89" s="351"/>
      <c r="UUC89" s="351"/>
      <c r="UUD89" s="351"/>
      <c r="UUE89" s="351"/>
      <c r="UUF89" s="351"/>
      <c r="UUG89" s="351"/>
      <c r="UUH89" s="351"/>
      <c r="UUI89" s="351"/>
      <c r="UUJ89" s="351"/>
      <c r="UUK89" s="351"/>
      <c r="UUL89" s="351"/>
      <c r="UUM89" s="351"/>
      <c r="UUN89" s="351"/>
      <c r="UUO89" s="351"/>
      <c r="UUP89" s="351"/>
      <c r="UUQ89" s="351"/>
      <c r="UUR89" s="351"/>
      <c r="UUS89" s="351"/>
      <c r="UUT89" s="351"/>
      <c r="UUU89" s="351"/>
      <c r="UUV89" s="351"/>
      <c r="UUW89" s="351"/>
      <c r="UUX89" s="351"/>
      <c r="UUY89" s="351"/>
      <c r="UUZ89" s="351"/>
      <c r="UVA89" s="351"/>
      <c r="UVB89" s="351"/>
      <c r="UVC89" s="351"/>
      <c r="UVD89" s="351"/>
      <c r="UVE89" s="351"/>
      <c r="UVF89" s="351"/>
      <c r="UVG89" s="351"/>
      <c r="UVH89" s="351"/>
      <c r="UVI89" s="351"/>
      <c r="UVJ89" s="351"/>
      <c r="UVK89" s="351"/>
      <c r="UVL89" s="351"/>
      <c r="UVM89" s="351"/>
      <c r="UVN89" s="351"/>
      <c r="UVO89" s="351"/>
      <c r="UVP89" s="351"/>
      <c r="UVQ89" s="351"/>
      <c r="UVR89" s="351"/>
      <c r="UVS89" s="351"/>
      <c r="UVT89" s="351"/>
      <c r="UVU89" s="351"/>
      <c r="UVV89" s="351"/>
      <c r="UVW89" s="351"/>
      <c r="UVX89" s="351"/>
      <c r="UVY89" s="351"/>
      <c r="UVZ89" s="351"/>
      <c r="UWA89" s="351"/>
      <c r="UWB89" s="351"/>
      <c r="UWC89" s="351"/>
      <c r="UWD89" s="351"/>
      <c r="UWE89" s="351"/>
      <c r="UWF89" s="351"/>
      <c r="UWG89" s="351"/>
      <c r="UWH89" s="351"/>
      <c r="UWI89" s="351"/>
      <c r="UWJ89" s="351"/>
      <c r="UWK89" s="351"/>
      <c r="UWL89" s="351"/>
      <c r="UWM89" s="351"/>
      <c r="UWN89" s="351"/>
      <c r="UWO89" s="351"/>
      <c r="UWP89" s="351"/>
      <c r="UWQ89" s="351"/>
      <c r="UWR89" s="351"/>
      <c r="UWS89" s="351"/>
      <c r="UWT89" s="351"/>
      <c r="UWU89" s="351"/>
      <c r="UWV89" s="351"/>
      <c r="UWW89" s="351"/>
      <c r="UWX89" s="351"/>
      <c r="UWY89" s="351"/>
      <c r="UWZ89" s="351"/>
      <c r="UXA89" s="351"/>
      <c r="UXB89" s="351"/>
      <c r="UXC89" s="351"/>
      <c r="UXD89" s="351"/>
      <c r="UXE89" s="351"/>
      <c r="UXF89" s="351"/>
      <c r="UXG89" s="351"/>
      <c r="UXH89" s="351"/>
      <c r="UXI89" s="351"/>
      <c r="UXJ89" s="351"/>
      <c r="UXK89" s="351"/>
      <c r="UXL89" s="351"/>
      <c r="UXM89" s="351"/>
      <c r="UXN89" s="351"/>
      <c r="UXO89" s="351"/>
      <c r="UXP89" s="351"/>
      <c r="UXQ89" s="351"/>
      <c r="UXR89" s="351"/>
      <c r="UXS89" s="351"/>
      <c r="UXT89" s="351"/>
      <c r="UXU89" s="351"/>
      <c r="UXV89" s="351"/>
      <c r="UXW89" s="351"/>
      <c r="UXX89" s="351"/>
      <c r="UXY89" s="351"/>
      <c r="UXZ89" s="351"/>
      <c r="UYA89" s="351"/>
      <c r="UYB89" s="351"/>
      <c r="UYC89" s="351"/>
      <c r="UYD89" s="351"/>
      <c r="UYE89" s="351"/>
      <c r="UYF89" s="351"/>
      <c r="UYG89" s="351"/>
      <c r="UYH89" s="351"/>
      <c r="UYI89" s="351"/>
      <c r="UYJ89" s="351"/>
      <c r="UYK89" s="351"/>
      <c r="UYL89" s="351"/>
      <c r="UYM89" s="351"/>
      <c r="UYN89" s="351"/>
      <c r="UYO89" s="351"/>
      <c r="UYP89" s="351"/>
      <c r="UYQ89" s="351"/>
      <c r="UYR89" s="351"/>
      <c r="UYS89" s="351"/>
      <c r="UYT89" s="351"/>
      <c r="UYU89" s="351"/>
      <c r="UYV89" s="351"/>
      <c r="UYW89" s="351"/>
      <c r="UYX89" s="351"/>
      <c r="UYY89" s="351"/>
      <c r="UYZ89" s="351"/>
      <c r="UZA89" s="351"/>
      <c r="UZB89" s="351"/>
      <c r="UZC89" s="351"/>
      <c r="UZD89" s="351"/>
      <c r="UZE89" s="351"/>
      <c r="UZF89" s="351"/>
      <c r="UZG89" s="351"/>
      <c r="UZH89" s="351"/>
      <c r="UZI89" s="351"/>
      <c r="UZJ89" s="351"/>
      <c r="UZK89" s="351"/>
      <c r="UZL89" s="351"/>
      <c r="UZM89" s="351"/>
      <c r="UZN89" s="351"/>
      <c r="UZO89" s="351"/>
      <c r="UZP89" s="351"/>
      <c r="UZQ89" s="351"/>
      <c r="UZR89" s="351"/>
      <c r="UZS89" s="351"/>
      <c r="UZT89" s="351"/>
      <c r="UZU89" s="351"/>
      <c r="UZV89" s="351"/>
      <c r="UZW89" s="351"/>
      <c r="UZX89" s="351"/>
      <c r="UZY89" s="351"/>
      <c r="UZZ89" s="351"/>
      <c r="VAA89" s="351"/>
      <c r="VAB89" s="351"/>
      <c r="VAC89" s="351"/>
      <c r="VAD89" s="351"/>
      <c r="VAE89" s="351"/>
      <c r="VAF89" s="351"/>
      <c r="VAG89" s="351"/>
      <c r="VAH89" s="351"/>
      <c r="VAI89" s="351"/>
      <c r="VAJ89" s="351"/>
      <c r="VAK89" s="351"/>
      <c r="VAL89" s="351"/>
      <c r="VAM89" s="351"/>
      <c r="VAN89" s="351"/>
      <c r="VAO89" s="351"/>
      <c r="VAP89" s="351"/>
      <c r="VAQ89" s="351"/>
      <c r="VAR89" s="351"/>
      <c r="VAS89" s="351"/>
      <c r="VAT89" s="351"/>
      <c r="VAU89" s="351"/>
      <c r="VAV89" s="351"/>
      <c r="VAW89" s="351"/>
      <c r="VAX89" s="351"/>
      <c r="VAY89" s="351"/>
      <c r="VAZ89" s="351"/>
      <c r="VBA89" s="351"/>
      <c r="VBB89" s="351"/>
      <c r="VBC89" s="351"/>
      <c r="VBD89" s="351"/>
      <c r="VBE89" s="351"/>
      <c r="VBF89" s="351"/>
      <c r="VBG89" s="351"/>
      <c r="VBH89" s="351"/>
      <c r="VBI89" s="351"/>
      <c r="VBJ89" s="351"/>
      <c r="VBK89" s="351"/>
      <c r="VBL89" s="351"/>
      <c r="VBM89" s="351"/>
      <c r="VBN89" s="351"/>
      <c r="VBO89" s="351"/>
      <c r="VBP89" s="351"/>
      <c r="VBQ89" s="351"/>
      <c r="VBR89" s="351"/>
      <c r="VBS89" s="351"/>
      <c r="VBT89" s="351"/>
      <c r="VBU89" s="351"/>
      <c r="VBV89" s="351"/>
      <c r="VBW89" s="351"/>
      <c r="VBX89" s="351"/>
      <c r="VBY89" s="351"/>
      <c r="VBZ89" s="351"/>
      <c r="VCA89" s="351"/>
      <c r="VCB89" s="351"/>
      <c r="VCC89" s="351"/>
      <c r="VCD89" s="351"/>
      <c r="VCE89" s="351"/>
      <c r="VCF89" s="351"/>
      <c r="VCG89" s="351"/>
      <c r="VCH89" s="351"/>
      <c r="VCI89" s="351"/>
      <c r="VCJ89" s="351"/>
      <c r="VCK89" s="351"/>
      <c r="VCL89" s="351"/>
      <c r="VCM89" s="351"/>
      <c r="VCN89" s="351"/>
      <c r="VCO89" s="351"/>
      <c r="VCP89" s="351"/>
      <c r="VCQ89" s="351"/>
      <c r="VCR89" s="351"/>
      <c r="VCS89" s="351"/>
      <c r="VCT89" s="351"/>
      <c r="VCU89" s="351"/>
      <c r="VCV89" s="351"/>
      <c r="VCW89" s="351"/>
      <c r="VCX89" s="351"/>
      <c r="VCY89" s="351"/>
      <c r="VCZ89" s="351"/>
      <c r="VDA89" s="351"/>
      <c r="VDB89" s="351"/>
      <c r="VDC89" s="351"/>
      <c r="VDD89" s="351"/>
      <c r="VDE89" s="351"/>
      <c r="VDF89" s="351"/>
      <c r="VDG89" s="351"/>
      <c r="VDH89" s="351"/>
      <c r="VDI89" s="351"/>
      <c r="VDJ89" s="351"/>
      <c r="VDK89" s="351"/>
      <c r="VDL89" s="351"/>
      <c r="VDM89" s="351"/>
      <c r="VDN89" s="351"/>
      <c r="VDO89" s="351"/>
      <c r="VDP89" s="351"/>
      <c r="VDQ89" s="351"/>
      <c r="VDR89" s="351"/>
      <c r="VDS89" s="351"/>
      <c r="VDT89" s="351"/>
      <c r="VDU89" s="351"/>
      <c r="VDV89" s="351"/>
      <c r="VDW89" s="351"/>
      <c r="VDX89" s="351"/>
      <c r="VDY89" s="351"/>
      <c r="VDZ89" s="351"/>
      <c r="VEA89" s="351"/>
      <c r="VEB89" s="351"/>
      <c r="VEC89" s="351"/>
      <c r="VED89" s="351"/>
      <c r="VEE89" s="351"/>
      <c r="VEF89" s="351"/>
      <c r="VEG89" s="351"/>
      <c r="VEH89" s="351"/>
      <c r="VEI89" s="351"/>
      <c r="VEJ89" s="351"/>
      <c r="VEK89" s="351"/>
      <c r="VEL89" s="351"/>
      <c r="VEM89" s="351"/>
      <c r="VEN89" s="351"/>
      <c r="VEO89" s="351"/>
      <c r="VEP89" s="351"/>
      <c r="VEQ89" s="351"/>
      <c r="VER89" s="351"/>
      <c r="VES89" s="351"/>
      <c r="VET89" s="351"/>
      <c r="VEU89" s="351"/>
      <c r="VEV89" s="351"/>
      <c r="VEW89" s="351"/>
      <c r="VEX89" s="351"/>
      <c r="VEY89" s="351"/>
      <c r="VEZ89" s="351"/>
      <c r="VFA89" s="351"/>
      <c r="VFB89" s="351"/>
      <c r="VFC89" s="351"/>
      <c r="VFD89" s="351"/>
      <c r="VFE89" s="351"/>
      <c r="VFF89" s="351"/>
      <c r="VFG89" s="351"/>
      <c r="VFH89" s="351"/>
      <c r="VFI89" s="351"/>
      <c r="VFJ89" s="351"/>
      <c r="VFK89" s="351"/>
      <c r="VFL89" s="351"/>
      <c r="VFM89" s="351"/>
      <c r="VFN89" s="351"/>
      <c r="VFO89" s="351"/>
      <c r="VFP89" s="351"/>
      <c r="VFQ89" s="351"/>
      <c r="VFR89" s="351"/>
      <c r="VFS89" s="351"/>
      <c r="VFT89" s="351"/>
      <c r="VFU89" s="351"/>
      <c r="VFV89" s="351"/>
      <c r="VFW89" s="351"/>
      <c r="VFX89" s="351"/>
      <c r="VFY89" s="351"/>
      <c r="VFZ89" s="351"/>
      <c r="VGA89" s="351"/>
      <c r="VGB89" s="351"/>
      <c r="VGC89" s="351"/>
      <c r="VGD89" s="351"/>
      <c r="VGE89" s="351"/>
      <c r="VGF89" s="351"/>
      <c r="VGG89" s="351"/>
      <c r="VGH89" s="351"/>
      <c r="VGI89" s="351"/>
      <c r="VGJ89" s="351"/>
      <c r="VGK89" s="351"/>
      <c r="VGL89" s="351"/>
      <c r="VGM89" s="351"/>
      <c r="VGN89" s="351"/>
      <c r="VGO89" s="351"/>
      <c r="VGP89" s="351"/>
      <c r="VGQ89" s="351"/>
      <c r="VGR89" s="351"/>
      <c r="VGS89" s="351"/>
      <c r="VGT89" s="351"/>
      <c r="VGU89" s="351"/>
      <c r="VGV89" s="351"/>
      <c r="VGW89" s="351"/>
      <c r="VGX89" s="351"/>
      <c r="VGY89" s="351"/>
      <c r="VGZ89" s="351"/>
      <c r="VHA89" s="351"/>
      <c r="VHB89" s="351"/>
      <c r="VHC89" s="351"/>
      <c r="VHD89" s="351"/>
      <c r="VHE89" s="351"/>
      <c r="VHF89" s="351"/>
      <c r="VHG89" s="351"/>
      <c r="VHH89" s="351"/>
      <c r="VHI89" s="351"/>
      <c r="VHJ89" s="351"/>
      <c r="VHK89" s="351"/>
      <c r="VHL89" s="351"/>
      <c r="VHM89" s="351"/>
      <c r="VHN89" s="351"/>
      <c r="VHO89" s="351"/>
      <c r="VHP89" s="351"/>
      <c r="VHQ89" s="351"/>
      <c r="VHR89" s="351"/>
      <c r="VHS89" s="351"/>
      <c r="VHT89" s="351"/>
      <c r="VHU89" s="351"/>
      <c r="VHV89" s="351"/>
      <c r="VHW89" s="351"/>
      <c r="VHX89" s="351"/>
      <c r="VHY89" s="351"/>
      <c r="VHZ89" s="351"/>
      <c r="VIA89" s="351"/>
      <c r="VIB89" s="351"/>
      <c r="VIC89" s="351"/>
      <c r="VID89" s="351"/>
      <c r="VIE89" s="351"/>
      <c r="VIF89" s="351"/>
      <c r="VIG89" s="351"/>
      <c r="VIH89" s="351"/>
      <c r="VII89" s="351"/>
      <c r="VIJ89" s="351"/>
      <c r="VIK89" s="351"/>
      <c r="VIL89" s="351"/>
      <c r="VIM89" s="351"/>
      <c r="VIN89" s="351"/>
      <c r="VIO89" s="351"/>
      <c r="VIP89" s="351"/>
      <c r="VIQ89" s="351"/>
      <c r="VIR89" s="351"/>
      <c r="VIS89" s="351"/>
      <c r="VIT89" s="351"/>
      <c r="VIU89" s="351"/>
      <c r="VIV89" s="351"/>
      <c r="VIW89" s="351"/>
      <c r="VIX89" s="351"/>
      <c r="VIY89" s="351"/>
      <c r="VIZ89" s="351"/>
      <c r="VJA89" s="351"/>
      <c r="VJB89" s="351"/>
      <c r="VJC89" s="351"/>
      <c r="VJD89" s="351"/>
      <c r="VJE89" s="351"/>
      <c r="VJF89" s="351"/>
      <c r="VJG89" s="351"/>
      <c r="VJH89" s="351"/>
      <c r="VJI89" s="351"/>
      <c r="VJJ89" s="351"/>
      <c r="VJK89" s="351"/>
      <c r="VJL89" s="351"/>
      <c r="VJM89" s="351"/>
      <c r="VJN89" s="351"/>
      <c r="VJO89" s="351"/>
      <c r="VJP89" s="351"/>
      <c r="VJQ89" s="351"/>
      <c r="VJR89" s="351"/>
      <c r="VJS89" s="351"/>
      <c r="VJT89" s="351"/>
      <c r="VJU89" s="351"/>
      <c r="VJV89" s="351"/>
      <c r="VJW89" s="351"/>
      <c r="VJX89" s="351"/>
      <c r="VJY89" s="351"/>
      <c r="VJZ89" s="351"/>
      <c r="VKA89" s="351"/>
      <c r="VKB89" s="351"/>
      <c r="VKC89" s="351"/>
      <c r="VKD89" s="351"/>
      <c r="VKE89" s="351"/>
      <c r="VKF89" s="351"/>
      <c r="VKG89" s="351"/>
      <c r="VKH89" s="351"/>
      <c r="VKI89" s="351"/>
      <c r="VKJ89" s="351"/>
      <c r="VKK89" s="351"/>
      <c r="VKL89" s="351"/>
      <c r="VKM89" s="351"/>
      <c r="VKN89" s="351"/>
      <c r="VKO89" s="351"/>
      <c r="VKP89" s="351"/>
      <c r="VKQ89" s="351"/>
      <c r="VKR89" s="351"/>
      <c r="VKS89" s="351"/>
      <c r="VKT89" s="351"/>
      <c r="VKU89" s="351"/>
      <c r="VKV89" s="351"/>
      <c r="VKW89" s="351"/>
      <c r="VKX89" s="351"/>
      <c r="VKY89" s="351"/>
      <c r="VKZ89" s="351"/>
      <c r="VLA89" s="351"/>
      <c r="VLB89" s="351"/>
      <c r="VLC89" s="351"/>
      <c r="VLD89" s="351"/>
      <c r="VLE89" s="351"/>
      <c r="VLF89" s="351"/>
      <c r="VLG89" s="351"/>
      <c r="VLH89" s="351"/>
      <c r="VLI89" s="351"/>
      <c r="VLJ89" s="351"/>
      <c r="VLK89" s="351"/>
      <c r="VLL89" s="351"/>
      <c r="VLM89" s="351"/>
      <c r="VLN89" s="351"/>
      <c r="VLO89" s="351"/>
      <c r="VLP89" s="351"/>
      <c r="VLQ89" s="351"/>
      <c r="VLR89" s="351"/>
      <c r="VLS89" s="351"/>
      <c r="VLT89" s="351"/>
      <c r="VLU89" s="351"/>
      <c r="VLV89" s="351"/>
      <c r="VLW89" s="351"/>
      <c r="VLX89" s="351"/>
      <c r="VLY89" s="351"/>
      <c r="VLZ89" s="351"/>
      <c r="VMA89" s="351"/>
      <c r="VMB89" s="351"/>
      <c r="VMC89" s="351"/>
      <c r="VMD89" s="351"/>
      <c r="VME89" s="351"/>
      <c r="VMF89" s="351"/>
      <c r="VMG89" s="351"/>
      <c r="VMH89" s="351"/>
      <c r="VMI89" s="351"/>
      <c r="VMJ89" s="351"/>
      <c r="VMK89" s="351"/>
      <c r="VML89" s="351"/>
      <c r="VMM89" s="351"/>
      <c r="VMN89" s="351"/>
      <c r="VMO89" s="351"/>
      <c r="VMP89" s="351"/>
      <c r="VMQ89" s="351"/>
      <c r="VMR89" s="351"/>
      <c r="VMS89" s="351"/>
      <c r="VMT89" s="351"/>
      <c r="VMU89" s="351"/>
      <c r="VMV89" s="351"/>
      <c r="VMW89" s="351"/>
      <c r="VMX89" s="351"/>
      <c r="VMY89" s="351"/>
      <c r="VMZ89" s="351"/>
      <c r="VNA89" s="351"/>
      <c r="VNB89" s="351"/>
      <c r="VNC89" s="351"/>
      <c r="VND89" s="351"/>
      <c r="VNE89" s="351"/>
      <c r="VNF89" s="351"/>
      <c r="VNG89" s="351"/>
      <c r="VNH89" s="351"/>
      <c r="VNI89" s="351"/>
      <c r="VNJ89" s="351"/>
      <c r="VNK89" s="351"/>
      <c r="VNL89" s="351"/>
      <c r="VNM89" s="351"/>
      <c r="VNN89" s="351"/>
      <c r="VNO89" s="351"/>
      <c r="VNP89" s="351"/>
      <c r="VNQ89" s="351"/>
      <c r="VNR89" s="351"/>
      <c r="VNS89" s="351"/>
      <c r="VNT89" s="351"/>
      <c r="VNU89" s="351"/>
      <c r="VNV89" s="351"/>
      <c r="VNW89" s="351"/>
      <c r="VNX89" s="351"/>
      <c r="VNY89" s="351"/>
      <c r="VNZ89" s="351"/>
      <c r="VOA89" s="351"/>
      <c r="VOB89" s="351"/>
      <c r="VOC89" s="351"/>
      <c r="VOD89" s="351"/>
      <c r="VOE89" s="351"/>
      <c r="VOF89" s="351"/>
      <c r="VOG89" s="351"/>
      <c r="VOH89" s="351"/>
      <c r="VOI89" s="351"/>
      <c r="VOJ89" s="351"/>
      <c r="VOK89" s="351"/>
      <c r="VOL89" s="351"/>
      <c r="VOM89" s="351"/>
      <c r="VON89" s="351"/>
      <c r="VOO89" s="351"/>
      <c r="VOP89" s="351"/>
      <c r="VOQ89" s="351"/>
      <c r="VOR89" s="351"/>
      <c r="VOS89" s="351"/>
      <c r="VOT89" s="351"/>
      <c r="VOU89" s="351"/>
      <c r="VOV89" s="351"/>
      <c r="VOW89" s="351"/>
      <c r="VOX89" s="351"/>
      <c r="VOY89" s="351"/>
      <c r="VOZ89" s="351"/>
      <c r="VPA89" s="351"/>
      <c r="VPB89" s="351"/>
      <c r="VPC89" s="351"/>
      <c r="VPD89" s="351"/>
      <c r="VPE89" s="351"/>
      <c r="VPF89" s="351"/>
      <c r="VPG89" s="351"/>
      <c r="VPH89" s="351"/>
      <c r="VPI89" s="351"/>
      <c r="VPJ89" s="351"/>
      <c r="VPK89" s="351"/>
      <c r="VPL89" s="351"/>
      <c r="VPM89" s="351"/>
      <c r="VPN89" s="351"/>
      <c r="VPO89" s="351"/>
      <c r="VPP89" s="351"/>
      <c r="VPQ89" s="351"/>
      <c r="VPR89" s="351"/>
      <c r="VPS89" s="351"/>
      <c r="VPT89" s="351"/>
      <c r="VPU89" s="351"/>
      <c r="VPV89" s="351"/>
      <c r="VPW89" s="351"/>
      <c r="VPX89" s="351"/>
      <c r="VPY89" s="351"/>
      <c r="VPZ89" s="351"/>
      <c r="VQA89" s="351"/>
      <c r="VQB89" s="351"/>
      <c r="VQC89" s="351"/>
      <c r="VQD89" s="351"/>
      <c r="VQE89" s="351"/>
      <c r="VQF89" s="351"/>
      <c r="VQG89" s="351"/>
      <c r="VQH89" s="351"/>
      <c r="VQI89" s="351"/>
      <c r="VQJ89" s="351"/>
      <c r="VQK89" s="351"/>
      <c r="VQL89" s="351"/>
      <c r="VQM89" s="351"/>
      <c r="VQN89" s="351"/>
      <c r="VQO89" s="351"/>
      <c r="VQP89" s="351"/>
      <c r="VQQ89" s="351"/>
      <c r="VQR89" s="351"/>
      <c r="VQS89" s="351"/>
      <c r="VQT89" s="351"/>
      <c r="VQU89" s="351"/>
      <c r="VQV89" s="351"/>
      <c r="VQW89" s="351"/>
      <c r="VQX89" s="351"/>
      <c r="VQY89" s="351"/>
      <c r="VQZ89" s="351"/>
      <c r="VRA89" s="351"/>
      <c r="VRB89" s="351"/>
      <c r="VRC89" s="351"/>
      <c r="VRD89" s="351"/>
      <c r="VRE89" s="351"/>
      <c r="VRF89" s="351"/>
      <c r="VRG89" s="351"/>
      <c r="VRH89" s="351"/>
      <c r="VRI89" s="351"/>
      <c r="VRJ89" s="351"/>
      <c r="VRK89" s="351"/>
      <c r="VRL89" s="351"/>
      <c r="VRM89" s="351"/>
      <c r="VRN89" s="351"/>
      <c r="VRO89" s="351"/>
      <c r="VRP89" s="351"/>
      <c r="VRQ89" s="351"/>
      <c r="VRR89" s="351"/>
      <c r="VRS89" s="351"/>
      <c r="VRT89" s="351"/>
      <c r="VRU89" s="351"/>
      <c r="VRV89" s="351"/>
      <c r="VRW89" s="351"/>
      <c r="VRX89" s="351"/>
      <c r="VRY89" s="351"/>
      <c r="VRZ89" s="351"/>
      <c r="VSA89" s="351"/>
      <c r="VSB89" s="351"/>
      <c r="VSC89" s="351"/>
      <c r="VSD89" s="351"/>
      <c r="VSE89" s="351"/>
      <c r="VSF89" s="351"/>
      <c r="VSG89" s="351"/>
      <c r="VSH89" s="351"/>
      <c r="VSI89" s="351"/>
      <c r="VSJ89" s="351"/>
      <c r="VSK89" s="351"/>
      <c r="VSL89" s="351"/>
      <c r="VSM89" s="351"/>
      <c r="VSN89" s="351"/>
      <c r="VSO89" s="351"/>
      <c r="VSP89" s="351"/>
      <c r="VSQ89" s="351"/>
      <c r="VSR89" s="351"/>
      <c r="VSS89" s="351"/>
      <c r="VST89" s="351"/>
      <c r="VSU89" s="351"/>
      <c r="VSV89" s="351"/>
      <c r="VSW89" s="351"/>
      <c r="VSX89" s="351"/>
      <c r="VSY89" s="351"/>
      <c r="VSZ89" s="351"/>
      <c r="VTA89" s="351"/>
      <c r="VTB89" s="351"/>
      <c r="VTC89" s="351"/>
      <c r="VTD89" s="351"/>
      <c r="VTE89" s="351"/>
      <c r="VTF89" s="351"/>
      <c r="VTG89" s="351"/>
      <c r="VTH89" s="351"/>
      <c r="VTI89" s="351"/>
      <c r="VTJ89" s="351"/>
      <c r="VTK89" s="351"/>
      <c r="VTL89" s="351"/>
      <c r="VTM89" s="351"/>
      <c r="VTN89" s="351"/>
      <c r="VTO89" s="351"/>
      <c r="VTP89" s="351"/>
      <c r="VTQ89" s="351"/>
      <c r="VTR89" s="351"/>
      <c r="VTS89" s="351"/>
      <c r="VTT89" s="351"/>
      <c r="VTU89" s="351"/>
      <c r="VTV89" s="351"/>
      <c r="VTW89" s="351"/>
      <c r="VTX89" s="351"/>
      <c r="VTY89" s="351"/>
      <c r="VTZ89" s="351"/>
      <c r="VUA89" s="351"/>
      <c r="VUB89" s="351"/>
      <c r="VUC89" s="351"/>
      <c r="VUD89" s="351"/>
      <c r="VUE89" s="351"/>
      <c r="VUF89" s="351"/>
      <c r="VUG89" s="351"/>
      <c r="VUH89" s="351"/>
      <c r="VUI89" s="351"/>
      <c r="VUJ89" s="351"/>
      <c r="VUK89" s="351"/>
      <c r="VUL89" s="351"/>
      <c r="VUM89" s="351"/>
      <c r="VUN89" s="351"/>
      <c r="VUO89" s="351"/>
      <c r="VUP89" s="351"/>
      <c r="VUQ89" s="351"/>
      <c r="VUR89" s="351"/>
      <c r="VUS89" s="351"/>
      <c r="VUT89" s="351"/>
      <c r="VUU89" s="351"/>
      <c r="VUV89" s="351"/>
      <c r="VUW89" s="351"/>
      <c r="VUX89" s="351"/>
      <c r="VUY89" s="351"/>
      <c r="VUZ89" s="351"/>
      <c r="VVA89" s="351"/>
      <c r="VVB89" s="351"/>
      <c r="VVC89" s="351"/>
      <c r="VVD89" s="351"/>
      <c r="VVE89" s="351"/>
      <c r="VVF89" s="351"/>
      <c r="VVG89" s="351"/>
      <c r="VVH89" s="351"/>
      <c r="VVI89" s="351"/>
      <c r="VVJ89" s="351"/>
      <c r="VVK89" s="351"/>
      <c r="VVL89" s="351"/>
      <c r="VVM89" s="351"/>
      <c r="VVN89" s="351"/>
      <c r="VVO89" s="351"/>
      <c r="VVP89" s="351"/>
      <c r="VVQ89" s="351"/>
      <c r="VVR89" s="351"/>
      <c r="VVS89" s="351"/>
      <c r="VVT89" s="351"/>
      <c r="VVU89" s="351"/>
      <c r="VVV89" s="351"/>
      <c r="VVW89" s="351"/>
      <c r="VVX89" s="351"/>
      <c r="VVY89" s="351"/>
      <c r="VVZ89" s="351"/>
      <c r="VWA89" s="351"/>
      <c r="VWB89" s="351"/>
      <c r="VWC89" s="351"/>
      <c r="VWD89" s="351"/>
      <c r="VWE89" s="351"/>
      <c r="VWF89" s="351"/>
      <c r="VWG89" s="351"/>
      <c r="VWH89" s="351"/>
      <c r="VWI89" s="351"/>
      <c r="VWJ89" s="351"/>
      <c r="VWK89" s="351"/>
      <c r="VWL89" s="351"/>
      <c r="VWM89" s="351"/>
      <c r="VWN89" s="351"/>
      <c r="VWO89" s="351"/>
      <c r="VWP89" s="351"/>
      <c r="VWQ89" s="351"/>
      <c r="VWR89" s="351"/>
      <c r="VWS89" s="351"/>
      <c r="VWT89" s="351"/>
      <c r="VWU89" s="351"/>
      <c r="VWV89" s="351"/>
      <c r="VWW89" s="351"/>
      <c r="VWX89" s="351"/>
      <c r="VWY89" s="351"/>
      <c r="VWZ89" s="351"/>
      <c r="VXA89" s="351"/>
      <c r="VXB89" s="351"/>
      <c r="VXC89" s="351"/>
      <c r="VXD89" s="351"/>
      <c r="VXE89" s="351"/>
      <c r="VXF89" s="351"/>
      <c r="VXG89" s="351"/>
      <c r="VXH89" s="351"/>
      <c r="VXI89" s="351"/>
      <c r="VXJ89" s="351"/>
      <c r="VXK89" s="351"/>
      <c r="VXL89" s="351"/>
      <c r="VXM89" s="351"/>
      <c r="VXN89" s="351"/>
      <c r="VXO89" s="351"/>
      <c r="VXP89" s="351"/>
      <c r="VXQ89" s="351"/>
      <c r="VXR89" s="351"/>
      <c r="VXS89" s="351"/>
      <c r="VXT89" s="351"/>
      <c r="VXU89" s="351"/>
      <c r="VXV89" s="351"/>
      <c r="VXW89" s="351"/>
      <c r="VXX89" s="351"/>
      <c r="VXY89" s="351"/>
      <c r="VXZ89" s="351"/>
      <c r="VYA89" s="351"/>
      <c r="VYB89" s="351"/>
      <c r="VYC89" s="351"/>
      <c r="VYD89" s="351"/>
      <c r="VYE89" s="351"/>
      <c r="VYF89" s="351"/>
      <c r="VYG89" s="351"/>
      <c r="VYH89" s="351"/>
      <c r="VYI89" s="351"/>
      <c r="VYJ89" s="351"/>
      <c r="VYK89" s="351"/>
      <c r="VYL89" s="351"/>
      <c r="VYM89" s="351"/>
      <c r="VYN89" s="351"/>
      <c r="VYO89" s="351"/>
      <c r="VYP89" s="351"/>
      <c r="VYQ89" s="351"/>
      <c r="VYR89" s="351"/>
      <c r="VYS89" s="351"/>
      <c r="VYT89" s="351"/>
      <c r="VYU89" s="351"/>
      <c r="VYV89" s="351"/>
      <c r="VYW89" s="351"/>
      <c r="VYX89" s="351"/>
      <c r="VYY89" s="351"/>
      <c r="VYZ89" s="351"/>
      <c r="VZA89" s="351"/>
      <c r="VZB89" s="351"/>
      <c r="VZC89" s="351"/>
      <c r="VZD89" s="351"/>
      <c r="VZE89" s="351"/>
      <c r="VZF89" s="351"/>
      <c r="VZG89" s="351"/>
      <c r="VZH89" s="351"/>
      <c r="VZI89" s="351"/>
      <c r="VZJ89" s="351"/>
      <c r="VZK89" s="351"/>
      <c r="VZL89" s="351"/>
      <c r="VZM89" s="351"/>
      <c r="VZN89" s="351"/>
      <c r="VZO89" s="351"/>
      <c r="VZP89" s="351"/>
      <c r="VZQ89" s="351"/>
      <c r="VZR89" s="351"/>
      <c r="VZS89" s="351"/>
      <c r="VZT89" s="351"/>
      <c r="VZU89" s="351"/>
      <c r="VZV89" s="351"/>
      <c r="VZW89" s="351"/>
      <c r="VZX89" s="351"/>
      <c r="VZY89" s="351"/>
      <c r="VZZ89" s="351"/>
      <c r="WAA89" s="351"/>
      <c r="WAB89" s="351"/>
      <c r="WAC89" s="351"/>
      <c r="WAD89" s="351"/>
      <c r="WAE89" s="351"/>
      <c r="WAF89" s="351"/>
      <c r="WAG89" s="351"/>
      <c r="WAH89" s="351"/>
      <c r="WAI89" s="351"/>
      <c r="WAJ89" s="351"/>
      <c r="WAK89" s="351"/>
      <c r="WAL89" s="351"/>
      <c r="WAM89" s="351"/>
      <c r="WAN89" s="351"/>
      <c r="WAO89" s="351"/>
      <c r="WAP89" s="351"/>
      <c r="WAQ89" s="351"/>
      <c r="WAR89" s="351"/>
      <c r="WAS89" s="351"/>
      <c r="WAT89" s="351"/>
      <c r="WAU89" s="351"/>
      <c r="WAV89" s="351"/>
      <c r="WAW89" s="351"/>
      <c r="WAX89" s="351"/>
      <c r="WAY89" s="351"/>
      <c r="WAZ89" s="351"/>
      <c r="WBA89" s="351"/>
      <c r="WBB89" s="351"/>
      <c r="WBC89" s="351"/>
      <c r="WBD89" s="351"/>
      <c r="WBE89" s="351"/>
      <c r="WBF89" s="351"/>
      <c r="WBG89" s="351"/>
      <c r="WBH89" s="351"/>
      <c r="WBI89" s="351"/>
      <c r="WBJ89" s="351"/>
      <c r="WBK89" s="351"/>
      <c r="WBL89" s="351"/>
      <c r="WBM89" s="351"/>
      <c r="WBN89" s="351"/>
      <c r="WBO89" s="351"/>
      <c r="WBP89" s="351"/>
      <c r="WBQ89" s="351"/>
      <c r="WBR89" s="351"/>
      <c r="WBS89" s="351"/>
      <c r="WBT89" s="351"/>
      <c r="WBU89" s="351"/>
      <c r="WBV89" s="351"/>
      <c r="WBW89" s="351"/>
      <c r="WBX89" s="351"/>
      <c r="WBY89" s="351"/>
      <c r="WBZ89" s="351"/>
      <c r="WCA89" s="351"/>
      <c r="WCB89" s="351"/>
      <c r="WCC89" s="351"/>
      <c r="WCD89" s="351"/>
      <c r="WCE89" s="351"/>
      <c r="WCF89" s="351"/>
      <c r="WCG89" s="351"/>
      <c r="WCH89" s="351"/>
      <c r="WCI89" s="351"/>
      <c r="WCJ89" s="351"/>
      <c r="WCK89" s="351"/>
      <c r="WCL89" s="351"/>
      <c r="WCM89" s="351"/>
      <c r="WCN89" s="351"/>
      <c r="WCO89" s="351"/>
      <c r="WCP89" s="351"/>
      <c r="WCQ89" s="351"/>
      <c r="WCR89" s="351"/>
      <c r="WCS89" s="351"/>
      <c r="WCT89" s="351"/>
      <c r="WCU89" s="351"/>
      <c r="WCV89" s="351"/>
      <c r="WCW89" s="351"/>
      <c r="WCX89" s="351"/>
      <c r="WCY89" s="351"/>
      <c r="WCZ89" s="351"/>
      <c r="WDA89" s="351"/>
      <c r="WDB89" s="351"/>
      <c r="WDC89" s="351"/>
      <c r="WDD89" s="351"/>
      <c r="WDE89" s="351"/>
      <c r="WDF89" s="351"/>
      <c r="WDG89" s="351"/>
      <c r="WDH89" s="351"/>
      <c r="WDI89" s="351"/>
      <c r="WDJ89" s="351"/>
      <c r="WDK89" s="351"/>
      <c r="WDL89" s="351"/>
      <c r="WDM89" s="351"/>
      <c r="WDN89" s="351"/>
      <c r="WDO89" s="351"/>
      <c r="WDP89" s="351"/>
      <c r="WDQ89" s="351"/>
      <c r="WDR89" s="351"/>
      <c r="WDS89" s="351"/>
      <c r="WDT89" s="351"/>
      <c r="WDU89" s="351"/>
      <c r="WDV89" s="351"/>
      <c r="WDW89" s="351"/>
      <c r="WDX89" s="351"/>
      <c r="WDY89" s="351"/>
      <c r="WDZ89" s="351"/>
      <c r="WEA89" s="351"/>
      <c r="WEB89" s="351"/>
      <c r="WEC89" s="351"/>
      <c r="WED89" s="351"/>
      <c r="WEE89" s="351"/>
      <c r="WEF89" s="351"/>
      <c r="WEG89" s="351"/>
      <c r="WEH89" s="351"/>
      <c r="WEI89" s="351"/>
      <c r="WEJ89" s="351"/>
      <c r="WEK89" s="351"/>
      <c r="WEL89" s="351"/>
      <c r="WEM89" s="351"/>
      <c r="WEN89" s="351"/>
      <c r="WEO89" s="351"/>
      <c r="WEP89" s="351"/>
      <c r="WEQ89" s="351"/>
      <c r="WER89" s="351"/>
      <c r="WES89" s="351"/>
      <c r="WET89" s="351"/>
      <c r="WEU89" s="351"/>
      <c r="WEV89" s="351"/>
      <c r="WEW89" s="351"/>
      <c r="WEX89" s="351"/>
      <c r="WEY89" s="351"/>
      <c r="WEZ89" s="351"/>
      <c r="WFA89" s="351"/>
      <c r="WFB89" s="351"/>
      <c r="WFC89" s="351"/>
      <c r="WFD89" s="351"/>
      <c r="WFE89" s="351"/>
      <c r="WFF89" s="351"/>
      <c r="WFG89" s="351"/>
      <c r="WFH89" s="351"/>
      <c r="WFI89" s="351"/>
      <c r="WFJ89" s="351"/>
      <c r="WFK89" s="351"/>
      <c r="WFL89" s="351"/>
      <c r="WFM89" s="351"/>
      <c r="WFN89" s="351"/>
      <c r="WFO89" s="351"/>
      <c r="WFP89" s="351"/>
      <c r="WFQ89" s="351"/>
      <c r="WFR89" s="351"/>
      <c r="WFS89" s="351"/>
      <c r="WFT89" s="351"/>
      <c r="WFU89" s="351"/>
      <c r="WFV89" s="351"/>
      <c r="WFW89" s="351"/>
      <c r="WFX89" s="351"/>
      <c r="WFY89" s="351"/>
      <c r="WFZ89" s="351"/>
      <c r="WGA89" s="351"/>
      <c r="WGB89" s="351"/>
      <c r="WGC89" s="351"/>
      <c r="WGD89" s="351"/>
      <c r="WGE89" s="351"/>
      <c r="WGF89" s="351"/>
      <c r="WGG89" s="351"/>
      <c r="WGH89" s="351"/>
      <c r="WGI89" s="351"/>
      <c r="WGJ89" s="351"/>
      <c r="WGK89" s="351"/>
      <c r="WGL89" s="351"/>
      <c r="WGM89" s="351"/>
      <c r="WGN89" s="351"/>
      <c r="WGO89" s="351"/>
      <c r="WGP89" s="351"/>
      <c r="WGQ89" s="351"/>
      <c r="WGR89" s="351"/>
      <c r="WGS89" s="351"/>
      <c r="WGT89" s="351"/>
      <c r="WGU89" s="351"/>
      <c r="WGV89" s="351"/>
      <c r="WGW89" s="351"/>
      <c r="WGX89" s="351"/>
      <c r="WGY89" s="351"/>
      <c r="WGZ89" s="351"/>
      <c r="WHA89" s="351"/>
      <c r="WHB89" s="351"/>
      <c r="WHC89" s="351"/>
      <c r="WHD89" s="351"/>
      <c r="WHE89" s="351"/>
      <c r="WHF89" s="351"/>
      <c r="WHG89" s="351"/>
      <c r="WHH89" s="351"/>
      <c r="WHI89" s="351"/>
      <c r="WHJ89" s="351"/>
      <c r="WHK89" s="351"/>
      <c r="WHL89" s="351"/>
      <c r="WHM89" s="351"/>
      <c r="WHN89" s="351"/>
      <c r="WHO89" s="351"/>
      <c r="WHP89" s="351"/>
      <c r="WHQ89" s="351"/>
      <c r="WHR89" s="351"/>
      <c r="WHS89" s="351"/>
      <c r="WHT89" s="351"/>
      <c r="WHU89" s="351"/>
      <c r="WHV89" s="351"/>
      <c r="WHW89" s="351"/>
      <c r="WHX89" s="351"/>
      <c r="WHY89" s="351"/>
      <c r="WHZ89" s="351"/>
      <c r="WIA89" s="351"/>
      <c r="WIB89" s="351"/>
      <c r="WIC89" s="351"/>
      <c r="WID89" s="351"/>
      <c r="WIE89" s="351"/>
      <c r="WIF89" s="351"/>
      <c r="WIG89" s="351"/>
      <c r="WIH89" s="351"/>
      <c r="WII89" s="351"/>
      <c r="WIJ89" s="351"/>
      <c r="WIK89" s="351"/>
      <c r="WIL89" s="351"/>
      <c r="WIM89" s="351"/>
      <c r="WIN89" s="351"/>
      <c r="WIO89" s="351"/>
      <c r="WIP89" s="351"/>
      <c r="WIQ89" s="351"/>
      <c r="WIR89" s="351"/>
      <c r="WIS89" s="351"/>
      <c r="WIT89" s="351"/>
      <c r="WIU89" s="351"/>
      <c r="WIV89" s="351"/>
      <c r="WIW89" s="351"/>
      <c r="WIX89" s="351"/>
      <c r="WIY89" s="351"/>
      <c r="WIZ89" s="351"/>
      <c r="WJA89" s="351"/>
      <c r="WJB89" s="351"/>
      <c r="WJC89" s="351"/>
      <c r="WJD89" s="351"/>
      <c r="WJE89" s="351"/>
      <c r="WJF89" s="351"/>
      <c r="WJG89" s="351"/>
      <c r="WJH89" s="351"/>
      <c r="WJI89" s="351"/>
      <c r="WJJ89" s="351"/>
      <c r="WJK89" s="351"/>
      <c r="WJL89" s="351"/>
      <c r="WJM89" s="351"/>
      <c r="WJN89" s="351"/>
      <c r="WJO89" s="351"/>
      <c r="WJP89" s="351"/>
      <c r="WJQ89" s="351"/>
      <c r="WJR89" s="351"/>
      <c r="WJS89" s="351"/>
      <c r="WJT89" s="351"/>
      <c r="WJU89" s="351"/>
      <c r="WJV89" s="351"/>
      <c r="WJW89" s="351"/>
      <c r="WJX89" s="351"/>
      <c r="WJY89" s="351"/>
      <c r="WJZ89" s="351"/>
      <c r="WKA89" s="351"/>
      <c r="WKB89" s="351"/>
      <c r="WKC89" s="351"/>
      <c r="WKD89" s="351"/>
      <c r="WKE89" s="351"/>
      <c r="WKF89" s="351"/>
      <c r="WKG89" s="351"/>
      <c r="WKH89" s="351"/>
      <c r="WKI89" s="351"/>
      <c r="WKJ89" s="351"/>
      <c r="WKK89" s="351"/>
      <c r="WKL89" s="351"/>
      <c r="WKM89" s="351"/>
      <c r="WKN89" s="351"/>
      <c r="WKO89" s="351"/>
      <c r="WKP89" s="351"/>
      <c r="WKQ89" s="351"/>
      <c r="WKR89" s="351"/>
      <c r="WKS89" s="351"/>
      <c r="WKT89" s="351"/>
      <c r="WKU89" s="351"/>
      <c r="WKV89" s="351"/>
      <c r="WKW89" s="351"/>
      <c r="WKX89" s="351"/>
      <c r="WKY89" s="351"/>
      <c r="WKZ89" s="351"/>
      <c r="WLA89" s="351"/>
      <c r="WLB89" s="351"/>
      <c r="WLC89" s="351"/>
      <c r="WLD89" s="351"/>
      <c r="WLE89" s="351"/>
      <c r="WLF89" s="351"/>
      <c r="WLG89" s="351"/>
      <c r="WLH89" s="351"/>
      <c r="WLI89" s="351"/>
      <c r="WLJ89" s="351"/>
      <c r="WLK89" s="351"/>
      <c r="WLL89" s="351"/>
      <c r="WLM89" s="351"/>
      <c r="WLN89" s="351"/>
      <c r="WLO89" s="351"/>
      <c r="WLP89" s="351"/>
      <c r="WLQ89" s="351"/>
      <c r="WLR89" s="351"/>
      <c r="WLS89" s="351"/>
      <c r="WLT89" s="351"/>
      <c r="WLU89" s="351"/>
      <c r="WLV89" s="351"/>
      <c r="WLW89" s="351"/>
      <c r="WLX89" s="351"/>
      <c r="WLY89" s="351"/>
      <c r="WLZ89" s="351"/>
      <c r="WMA89" s="351"/>
      <c r="WMB89" s="351"/>
      <c r="WMC89" s="351"/>
      <c r="WMD89" s="351"/>
      <c r="WME89" s="351"/>
      <c r="WMF89" s="351"/>
      <c r="WMG89" s="351"/>
      <c r="WMH89" s="351"/>
      <c r="WMI89" s="351"/>
      <c r="WMJ89" s="351"/>
      <c r="WMK89" s="351"/>
      <c r="WML89" s="351"/>
      <c r="WMM89" s="351"/>
      <c r="WMN89" s="351"/>
      <c r="WMO89" s="351"/>
      <c r="WMP89" s="351"/>
      <c r="WMQ89" s="351"/>
      <c r="WMR89" s="351"/>
      <c r="WMS89" s="351"/>
      <c r="WMT89" s="351"/>
      <c r="WMU89" s="351"/>
      <c r="WMV89" s="351"/>
      <c r="WMW89" s="351"/>
      <c r="WMX89" s="351"/>
      <c r="WMY89" s="351"/>
      <c r="WMZ89" s="351"/>
      <c r="WNA89" s="351"/>
      <c r="WNB89" s="351"/>
      <c r="WNC89" s="351"/>
      <c r="WND89" s="351"/>
      <c r="WNE89" s="351"/>
      <c r="WNF89" s="351"/>
      <c r="WNG89" s="351"/>
      <c r="WNH89" s="351"/>
      <c r="WNI89" s="351"/>
      <c r="WNJ89" s="351"/>
      <c r="WNK89" s="351"/>
      <c r="WNL89" s="351"/>
      <c r="WNM89" s="351"/>
      <c r="WNN89" s="351"/>
      <c r="WNO89" s="351"/>
      <c r="WNP89" s="351"/>
      <c r="WNQ89" s="351"/>
      <c r="WNR89" s="351"/>
      <c r="WNS89" s="351"/>
      <c r="WNT89" s="351"/>
      <c r="WNU89" s="351"/>
      <c r="WNV89" s="351"/>
      <c r="WNW89" s="351"/>
      <c r="WNX89" s="351"/>
      <c r="WNY89" s="351"/>
      <c r="WNZ89" s="351"/>
      <c r="WOA89" s="351"/>
      <c r="WOB89" s="351"/>
      <c r="WOC89" s="351"/>
      <c r="WOD89" s="351"/>
      <c r="WOE89" s="351"/>
      <c r="WOF89" s="351"/>
      <c r="WOG89" s="351"/>
      <c r="WOH89" s="351"/>
      <c r="WOI89" s="351"/>
      <c r="WOJ89" s="351"/>
      <c r="WOK89" s="351"/>
      <c r="WOL89" s="351"/>
      <c r="WOM89" s="351"/>
      <c r="WON89" s="351"/>
      <c r="WOO89" s="351"/>
      <c r="WOP89" s="351"/>
      <c r="WOQ89" s="351"/>
      <c r="WOR89" s="351"/>
      <c r="WOS89" s="351"/>
      <c r="WOT89" s="351"/>
      <c r="WOU89" s="351"/>
      <c r="WOV89" s="351"/>
      <c r="WOW89" s="351"/>
      <c r="WOX89" s="351"/>
      <c r="WOY89" s="351"/>
      <c r="WOZ89" s="351"/>
      <c r="WPA89" s="351"/>
      <c r="WPB89" s="351"/>
      <c r="WPC89" s="351"/>
      <c r="WPD89" s="351"/>
      <c r="WPE89" s="351"/>
      <c r="WPF89" s="351"/>
      <c r="WPG89" s="351"/>
      <c r="WPH89" s="351"/>
      <c r="WPI89" s="351"/>
      <c r="WPJ89" s="351"/>
      <c r="WPK89" s="351"/>
      <c r="WPL89" s="351"/>
      <c r="WPM89" s="351"/>
      <c r="WPN89" s="351"/>
      <c r="WPO89" s="351"/>
      <c r="WPP89" s="351"/>
      <c r="WPQ89" s="351"/>
      <c r="WPR89" s="351"/>
      <c r="WPS89" s="351"/>
      <c r="WPT89" s="351"/>
      <c r="WPU89" s="351"/>
      <c r="WPV89" s="351"/>
      <c r="WPW89" s="351"/>
      <c r="WPX89" s="351"/>
      <c r="WPY89" s="351"/>
      <c r="WPZ89" s="351"/>
      <c r="WQA89" s="351"/>
      <c r="WQB89" s="351"/>
      <c r="WQC89" s="351"/>
      <c r="WQD89" s="351"/>
      <c r="WQE89" s="351"/>
      <c r="WQF89" s="351"/>
      <c r="WQG89" s="351"/>
      <c r="WQH89" s="351"/>
      <c r="WQI89" s="351"/>
      <c r="WQJ89" s="351"/>
      <c r="WQK89" s="351"/>
      <c r="WQL89" s="351"/>
      <c r="WQM89" s="351"/>
      <c r="WQN89" s="351"/>
      <c r="WQO89" s="351"/>
      <c r="WQP89" s="351"/>
      <c r="WQQ89" s="351"/>
      <c r="WQR89" s="351"/>
      <c r="WQS89" s="351"/>
      <c r="WQT89" s="351"/>
      <c r="WQU89" s="351"/>
      <c r="WQV89" s="351"/>
      <c r="WQW89" s="351"/>
      <c r="WQX89" s="351"/>
      <c r="WQY89" s="351"/>
      <c r="WQZ89" s="351"/>
      <c r="WRA89" s="351"/>
      <c r="WRB89" s="351"/>
      <c r="WRC89" s="351"/>
      <c r="WRD89" s="351"/>
      <c r="WRE89" s="351"/>
      <c r="WRF89" s="351"/>
      <c r="WRG89" s="351"/>
      <c r="WRH89" s="351"/>
      <c r="WRI89" s="351"/>
      <c r="WRJ89" s="351"/>
      <c r="WRK89" s="351"/>
      <c r="WRL89" s="351"/>
      <c r="WRM89" s="351"/>
      <c r="WRN89" s="351"/>
      <c r="WRO89" s="351"/>
      <c r="WRP89" s="351"/>
      <c r="WRQ89" s="351"/>
      <c r="WRR89" s="351"/>
      <c r="WRS89" s="351"/>
      <c r="WRT89" s="351"/>
      <c r="WRU89" s="351"/>
      <c r="WRV89" s="351"/>
      <c r="WRW89" s="351"/>
      <c r="WRX89" s="351"/>
      <c r="WRY89" s="351"/>
      <c r="WRZ89" s="351"/>
      <c r="WSA89" s="351"/>
      <c r="WSB89" s="351"/>
      <c r="WSC89" s="351"/>
      <c r="WSD89" s="351"/>
      <c r="WSE89" s="351"/>
      <c r="WSF89" s="351"/>
      <c r="WSG89" s="351"/>
      <c r="WSH89" s="351"/>
      <c r="WSI89" s="351"/>
      <c r="WSJ89" s="351"/>
      <c r="WSK89" s="351"/>
      <c r="WSL89" s="351"/>
      <c r="WSM89" s="351"/>
      <c r="WSN89" s="351"/>
      <c r="WSO89" s="351"/>
      <c r="WSP89" s="351"/>
      <c r="WSQ89" s="351"/>
      <c r="WSR89" s="351"/>
      <c r="WSS89" s="351"/>
      <c r="WST89" s="351"/>
      <c r="WSU89" s="351"/>
      <c r="WSV89" s="351"/>
      <c r="WSW89" s="351"/>
      <c r="WSX89" s="351"/>
      <c r="WSY89" s="351"/>
      <c r="WSZ89" s="351"/>
      <c r="WTA89" s="351"/>
      <c r="WTB89" s="351"/>
      <c r="WTC89" s="351"/>
      <c r="WTD89" s="351"/>
      <c r="WTE89" s="351"/>
      <c r="WTF89" s="351"/>
      <c r="WTG89" s="351"/>
      <c r="WTH89" s="351"/>
      <c r="WTI89" s="351"/>
      <c r="WTJ89" s="351"/>
      <c r="WTK89" s="351"/>
      <c r="WTL89" s="351"/>
      <c r="WTM89" s="351"/>
      <c r="WTN89" s="351"/>
      <c r="WTO89" s="351"/>
      <c r="WTP89" s="351"/>
      <c r="WTQ89" s="351"/>
      <c r="WTR89" s="351"/>
      <c r="WTS89" s="351"/>
      <c r="WTT89" s="351"/>
      <c r="WTU89" s="351"/>
      <c r="WTV89" s="351"/>
      <c r="WTW89" s="351"/>
      <c r="WTX89" s="351"/>
      <c r="WTY89" s="351"/>
      <c r="WTZ89" s="351"/>
      <c r="WUA89" s="351"/>
      <c r="WUB89" s="351"/>
      <c r="WUC89" s="351"/>
      <c r="WUD89" s="351"/>
      <c r="WUE89" s="351"/>
      <c r="WUF89" s="351"/>
      <c r="WUG89" s="351"/>
      <c r="WUH89" s="351"/>
      <c r="WUI89" s="351"/>
      <c r="WUJ89" s="351"/>
      <c r="WUK89" s="351"/>
      <c r="WUL89" s="351"/>
      <c r="WUM89" s="351"/>
      <c r="WUN89" s="351"/>
      <c r="WUO89" s="351"/>
      <c r="WUP89" s="351"/>
      <c r="WUQ89" s="351"/>
      <c r="WUR89" s="351"/>
      <c r="WUS89" s="351"/>
      <c r="WUT89" s="351"/>
      <c r="WUU89" s="351"/>
      <c r="WUV89" s="351"/>
      <c r="WUW89" s="351"/>
      <c r="WUX89" s="351"/>
      <c r="WUY89" s="351"/>
      <c r="WUZ89" s="351"/>
      <c r="WVA89" s="351"/>
      <c r="WVB89" s="351"/>
      <c r="WVC89" s="351"/>
      <c r="WVD89" s="351"/>
      <c r="WVE89" s="351"/>
      <c r="WVF89" s="351"/>
      <c r="WVG89" s="351"/>
      <c r="WVH89" s="351"/>
      <c r="WVI89" s="351"/>
      <c r="WVJ89" s="351"/>
      <c r="WVK89" s="351"/>
      <c r="WVL89" s="351"/>
      <c r="WVM89" s="351"/>
      <c r="WVN89" s="351"/>
      <c r="WVO89" s="351"/>
      <c r="WVP89" s="351"/>
      <c r="WVQ89" s="351"/>
      <c r="WVR89" s="351"/>
      <c r="WVS89" s="351"/>
      <c r="WVT89" s="351"/>
      <c r="WVU89" s="351"/>
      <c r="WVV89" s="351"/>
      <c r="WVW89" s="351"/>
      <c r="WVX89" s="351"/>
      <c r="WVY89" s="351"/>
      <c r="WVZ89" s="351"/>
      <c r="WWA89" s="351"/>
      <c r="WWB89" s="351"/>
      <c r="WWC89" s="351"/>
      <c r="WWD89" s="351"/>
      <c r="WWE89" s="351"/>
      <c r="WWF89" s="351"/>
      <c r="WWG89" s="351"/>
      <c r="WWH89" s="351"/>
      <c r="WWI89" s="351"/>
      <c r="WWJ89" s="351"/>
      <c r="WWK89" s="351"/>
      <c r="WWL89" s="351"/>
      <c r="WWM89" s="351"/>
      <c r="WWN89" s="351"/>
      <c r="WWO89" s="351"/>
      <c r="WWP89" s="351"/>
      <c r="WWQ89" s="351"/>
      <c r="WWR89" s="351"/>
      <c r="WWS89" s="351"/>
      <c r="WWT89" s="351"/>
      <c r="WWU89" s="351"/>
      <c r="WWV89" s="351"/>
      <c r="WWW89" s="351"/>
      <c r="WWX89" s="351"/>
      <c r="WWY89" s="351"/>
      <c r="WWZ89" s="351"/>
      <c r="WXA89" s="351"/>
      <c r="WXB89" s="351"/>
      <c r="WXC89" s="351"/>
      <c r="WXD89" s="351"/>
      <c r="WXE89" s="351"/>
      <c r="WXF89" s="351"/>
      <c r="WXG89" s="351"/>
      <c r="WXH89" s="351"/>
      <c r="WXI89" s="351"/>
      <c r="WXJ89" s="351"/>
      <c r="WXK89" s="351"/>
      <c r="WXL89" s="351"/>
      <c r="WXM89" s="351"/>
      <c r="WXN89" s="351"/>
      <c r="WXO89" s="351"/>
      <c r="WXP89" s="351"/>
      <c r="WXQ89" s="351"/>
      <c r="WXR89" s="351"/>
      <c r="WXS89" s="351"/>
      <c r="WXT89" s="351"/>
      <c r="WXU89" s="351"/>
      <c r="WXV89" s="351"/>
      <c r="WXW89" s="351"/>
      <c r="WXX89" s="351"/>
      <c r="WXY89" s="351"/>
      <c r="WXZ89" s="351"/>
      <c r="WYA89" s="351"/>
      <c r="WYB89" s="351"/>
      <c r="WYC89" s="351"/>
      <c r="WYD89" s="351"/>
      <c r="WYE89" s="351"/>
      <c r="WYF89" s="351"/>
      <c r="WYG89" s="351"/>
      <c r="WYH89" s="351"/>
      <c r="WYI89" s="351"/>
      <c r="WYJ89" s="351"/>
      <c r="WYK89" s="351"/>
      <c r="WYL89" s="351"/>
      <c r="WYM89" s="351"/>
      <c r="WYN89" s="351"/>
      <c r="WYO89" s="351"/>
      <c r="WYP89" s="351"/>
      <c r="WYQ89" s="351"/>
      <c r="WYR89" s="351"/>
      <c r="WYS89" s="351"/>
      <c r="WYT89" s="351"/>
      <c r="WYU89" s="351"/>
      <c r="WYV89" s="351"/>
      <c r="WYW89" s="351"/>
      <c r="WYX89" s="351"/>
      <c r="WYY89" s="351"/>
      <c r="WYZ89" s="351"/>
      <c r="WZA89" s="351"/>
      <c r="WZB89" s="351"/>
      <c r="WZC89" s="351"/>
      <c r="WZD89" s="351"/>
      <c r="WZE89" s="351"/>
      <c r="WZF89" s="351"/>
      <c r="WZG89" s="351"/>
      <c r="WZH89" s="351"/>
      <c r="WZI89" s="351"/>
      <c r="WZJ89" s="351"/>
      <c r="WZK89" s="351"/>
      <c r="WZL89" s="351"/>
      <c r="WZM89" s="351"/>
      <c r="WZN89" s="351"/>
      <c r="WZO89" s="351"/>
      <c r="WZP89" s="351"/>
      <c r="WZQ89" s="351"/>
      <c r="WZR89" s="351"/>
      <c r="WZS89" s="351"/>
      <c r="WZT89" s="351"/>
      <c r="WZU89" s="351"/>
      <c r="WZV89" s="351"/>
      <c r="WZW89" s="351"/>
      <c r="WZX89" s="351"/>
      <c r="WZY89" s="351"/>
      <c r="WZZ89" s="351"/>
      <c r="XAA89" s="351"/>
      <c r="XAB89" s="351"/>
      <c r="XAC89" s="351"/>
      <c r="XAD89" s="351"/>
      <c r="XAE89" s="351"/>
      <c r="XAF89" s="351"/>
      <c r="XAG89" s="351"/>
      <c r="XAH89" s="351"/>
      <c r="XAI89" s="351"/>
      <c r="XAJ89" s="351"/>
      <c r="XAK89" s="351"/>
      <c r="XAL89" s="351"/>
      <c r="XAM89" s="351"/>
      <c r="XAN89" s="351"/>
      <c r="XAO89" s="351"/>
      <c r="XAP89" s="351"/>
      <c r="XAQ89" s="351"/>
      <c r="XAR89" s="351"/>
      <c r="XAS89" s="351"/>
      <c r="XAT89" s="351"/>
      <c r="XAU89" s="351"/>
      <c r="XAV89" s="351"/>
      <c r="XAW89" s="351"/>
      <c r="XAX89" s="351"/>
      <c r="XAY89" s="351"/>
      <c r="XAZ89" s="351"/>
      <c r="XBA89" s="351"/>
      <c r="XBB89" s="351"/>
      <c r="XBC89" s="351"/>
      <c r="XBD89" s="351"/>
      <c r="XBE89" s="351"/>
      <c r="XBF89" s="351"/>
      <c r="XBG89" s="351"/>
      <c r="XBH89" s="351"/>
      <c r="XBI89" s="351"/>
      <c r="XBJ89" s="351"/>
      <c r="XBK89" s="351"/>
      <c r="XBL89" s="351"/>
      <c r="XBM89" s="351"/>
      <c r="XBN89" s="351"/>
      <c r="XBO89" s="351"/>
      <c r="XBP89" s="351"/>
      <c r="XBQ89" s="351"/>
      <c r="XBR89" s="351"/>
      <c r="XBS89" s="351"/>
      <c r="XBT89" s="351"/>
      <c r="XBU89" s="351"/>
      <c r="XBV89" s="351"/>
      <c r="XBW89" s="351"/>
      <c r="XBX89" s="351"/>
      <c r="XBY89" s="351"/>
      <c r="XBZ89" s="351"/>
      <c r="XCA89" s="351"/>
      <c r="XCB89" s="351"/>
      <c r="XCC89" s="351"/>
      <c r="XCD89" s="351"/>
      <c r="XCE89" s="351"/>
      <c r="XCF89" s="351"/>
      <c r="XCG89" s="351"/>
      <c r="XCH89" s="351"/>
      <c r="XCI89" s="351"/>
      <c r="XCJ89" s="351"/>
      <c r="XCK89" s="351"/>
      <c r="XCL89" s="351"/>
      <c r="XCM89" s="351"/>
      <c r="XCN89" s="351"/>
      <c r="XCO89" s="351"/>
      <c r="XCP89" s="351"/>
      <c r="XCQ89" s="351"/>
      <c r="XCR89" s="351"/>
      <c r="XCS89" s="351"/>
      <c r="XCT89" s="351"/>
      <c r="XCU89" s="351"/>
      <c r="XCV89" s="351"/>
      <c r="XCW89" s="351"/>
      <c r="XCX89" s="351"/>
      <c r="XCY89" s="351"/>
      <c r="XCZ89" s="351"/>
      <c r="XDA89" s="351"/>
      <c r="XDB89" s="351"/>
      <c r="XDC89" s="351"/>
      <c r="XDD89" s="351"/>
      <c r="XDE89" s="351"/>
      <c r="XDF89" s="351"/>
      <c r="XDG89" s="351"/>
      <c r="XDH89" s="351"/>
      <c r="XDI89" s="351"/>
      <c r="XDJ89" s="351"/>
      <c r="XDK89" s="351"/>
      <c r="XDL89" s="351"/>
      <c r="XDM89" s="351"/>
      <c r="XDN89" s="351"/>
      <c r="XDO89" s="351"/>
      <c r="XDP89" s="351"/>
      <c r="XDQ89" s="351"/>
      <c r="XDR89" s="351"/>
      <c r="XDS89" s="351"/>
      <c r="XDT89" s="351"/>
      <c r="XDU89" s="351"/>
      <c r="XDV89" s="351"/>
      <c r="XDW89" s="351"/>
      <c r="XDX89" s="351"/>
      <c r="XDY89" s="351"/>
      <c r="XDZ89" s="351"/>
      <c r="XEA89" s="351"/>
      <c r="XEB89" s="351"/>
      <c r="XEC89" s="351"/>
      <c r="XED89" s="351"/>
      <c r="XEE89" s="351"/>
      <c r="XEF89" s="351"/>
      <c r="XEG89" s="351"/>
      <c r="XEH89" s="351"/>
      <c r="XEI89" s="351"/>
      <c r="XEJ89" s="351"/>
      <c r="XEK89" s="351"/>
      <c r="XEL89" s="351"/>
      <c r="XEM89" s="351"/>
      <c r="XEN89" s="351"/>
      <c r="XEO89" s="351"/>
      <c r="XEP89" s="351"/>
      <c r="XEQ89" s="351"/>
      <c r="XER89" s="351"/>
      <c r="XES89" s="351"/>
      <c r="XET89" s="351"/>
      <c r="XEU89" s="351"/>
      <c r="XEV89" s="351"/>
      <c r="XEW89" s="351"/>
      <c r="XEX89" s="351"/>
      <c r="XEY89" s="351"/>
      <c r="XEZ89" s="351"/>
      <c r="XFA89" s="351"/>
      <c r="XFB89" s="351"/>
      <c r="XFC89" s="351"/>
      <c r="XFD89" s="351"/>
    </row>
    <row r="90" spans="1:16384" s="912" customFormat="1" ht="17.25" customHeight="1">
      <c r="A90" s="3" t="s">
        <v>1094</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row>
    <row r="91" spans="1:16384" s="912" customFormat="1" ht="1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679" t="s">
        <v>3615</v>
      </c>
      <c r="AT91" s="42"/>
      <c r="AU91" s="42"/>
      <c r="AV91" s="42"/>
      <c r="AW91" s="42"/>
      <c r="AX91" s="42"/>
    </row>
    <row r="92" spans="1:16384" s="912" customFormat="1" ht="15" customHeight="1" thickBo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679" t="s">
        <v>1073</v>
      </c>
      <c r="AT92" s="42"/>
      <c r="AU92" s="42"/>
      <c r="AV92" s="42"/>
      <c r="AW92" s="42"/>
      <c r="AX92" s="42"/>
    </row>
    <row r="93" spans="1:16384" s="912" customFormat="1" ht="13.5" customHeight="1">
      <c r="A93" s="99"/>
      <c r="B93" s="1362" t="s">
        <v>3311</v>
      </c>
      <c r="C93" s="1362"/>
      <c r="D93" s="1362"/>
      <c r="E93" s="1362"/>
      <c r="F93" s="1362"/>
      <c r="G93" s="1362"/>
      <c r="H93" s="1362"/>
      <c r="I93" s="1362"/>
      <c r="J93" s="1495" t="s">
        <v>3336</v>
      </c>
      <c r="K93" s="1362"/>
      <c r="L93" s="1362"/>
      <c r="M93" s="1362"/>
      <c r="N93" s="1362"/>
      <c r="O93" s="1362"/>
      <c r="P93" s="1362"/>
      <c r="Q93" s="1362"/>
      <c r="R93" s="1362"/>
      <c r="S93" s="2808" t="s">
        <v>2271</v>
      </c>
      <c r="T93" s="1362"/>
      <c r="U93" s="1362"/>
      <c r="V93" s="1362"/>
      <c r="W93" s="1362"/>
      <c r="X93" s="1362"/>
      <c r="Y93" s="1362"/>
      <c r="Z93" s="1362"/>
      <c r="AA93" s="1363"/>
      <c r="AB93" s="1438" t="s">
        <v>1095</v>
      </c>
      <c r="AC93" s="1439"/>
      <c r="AD93" s="1439"/>
      <c r="AE93" s="1439"/>
      <c r="AF93" s="1439"/>
      <c r="AG93" s="1439"/>
      <c r="AH93" s="1439"/>
      <c r="AI93" s="1439"/>
      <c r="AJ93" s="1440"/>
      <c r="AK93" s="1438" t="s">
        <v>1096</v>
      </c>
      <c r="AL93" s="1439"/>
      <c r="AM93" s="1439"/>
      <c r="AN93" s="1439"/>
      <c r="AO93" s="1439"/>
      <c r="AP93" s="1439"/>
      <c r="AQ93" s="1439"/>
      <c r="AR93" s="1439"/>
      <c r="AS93" s="1396"/>
      <c r="AT93" s="999"/>
      <c r="AU93" s="714"/>
      <c r="AV93" s="714"/>
      <c r="AW93" s="714"/>
      <c r="AX93" s="714"/>
    </row>
    <row r="94" spans="1:16384" s="912" customFormat="1" ht="13.5" customHeight="1">
      <c r="A94" s="99"/>
      <c r="B94" s="1545"/>
      <c r="C94" s="1545"/>
      <c r="D94" s="1545"/>
      <c r="E94" s="1545"/>
      <c r="F94" s="1545"/>
      <c r="G94" s="1545"/>
      <c r="H94" s="1545"/>
      <c r="I94" s="1545"/>
      <c r="J94" s="2589"/>
      <c r="K94" s="1545"/>
      <c r="L94" s="1545"/>
      <c r="M94" s="1545"/>
      <c r="N94" s="1545"/>
      <c r="O94" s="1545"/>
      <c r="P94" s="1545"/>
      <c r="Q94" s="1545"/>
      <c r="R94" s="1545"/>
      <c r="S94" s="2589"/>
      <c r="T94" s="1545"/>
      <c r="U94" s="1545"/>
      <c r="V94" s="1545"/>
      <c r="W94" s="1545"/>
      <c r="X94" s="1545"/>
      <c r="Y94" s="1545"/>
      <c r="Z94" s="1545"/>
      <c r="AA94" s="1546"/>
      <c r="AB94" s="1397"/>
      <c r="AC94" s="1513"/>
      <c r="AD94" s="1513"/>
      <c r="AE94" s="1513"/>
      <c r="AF94" s="1513"/>
      <c r="AG94" s="1513"/>
      <c r="AH94" s="1513"/>
      <c r="AI94" s="1513"/>
      <c r="AJ94" s="1512"/>
      <c r="AK94" s="1397"/>
      <c r="AL94" s="1513"/>
      <c r="AM94" s="1513"/>
      <c r="AN94" s="1513"/>
      <c r="AO94" s="1513"/>
      <c r="AP94" s="1513"/>
      <c r="AQ94" s="1513"/>
      <c r="AR94" s="1513"/>
      <c r="AS94" s="1398"/>
      <c r="AT94" s="999"/>
      <c r="AU94" s="714"/>
      <c r="AV94" s="714"/>
      <c r="AW94" s="714"/>
      <c r="AX94" s="714"/>
    </row>
    <row r="95" spans="1:16384" s="912" customFormat="1" ht="13.5" customHeight="1">
      <c r="A95" s="99"/>
      <c r="B95" s="1545"/>
      <c r="C95" s="1545"/>
      <c r="D95" s="1545"/>
      <c r="E95" s="1545"/>
      <c r="F95" s="1545"/>
      <c r="G95" s="1545"/>
      <c r="H95" s="1545"/>
      <c r="I95" s="1545"/>
      <c r="J95" s="1496"/>
      <c r="K95" s="1365"/>
      <c r="L95" s="1365"/>
      <c r="M95" s="1365"/>
      <c r="N95" s="1365"/>
      <c r="O95" s="1365"/>
      <c r="P95" s="1365"/>
      <c r="Q95" s="1365"/>
      <c r="R95" s="1365"/>
      <c r="S95" s="1496"/>
      <c r="T95" s="1365"/>
      <c r="U95" s="1365"/>
      <c r="V95" s="1365"/>
      <c r="W95" s="1365"/>
      <c r="X95" s="1365"/>
      <c r="Y95" s="1365"/>
      <c r="Z95" s="1365"/>
      <c r="AA95" s="1366"/>
      <c r="AB95" s="2538"/>
      <c r="AC95" s="2539"/>
      <c r="AD95" s="2539"/>
      <c r="AE95" s="2539"/>
      <c r="AF95" s="2539"/>
      <c r="AG95" s="2539"/>
      <c r="AH95" s="2539"/>
      <c r="AI95" s="2539"/>
      <c r="AJ95" s="2583"/>
      <c r="AK95" s="2538"/>
      <c r="AL95" s="2539"/>
      <c r="AM95" s="2539"/>
      <c r="AN95" s="2539"/>
      <c r="AO95" s="2539"/>
      <c r="AP95" s="2539"/>
      <c r="AQ95" s="2539"/>
      <c r="AR95" s="2539"/>
      <c r="AS95" s="2540"/>
      <c r="AT95" s="999"/>
      <c r="AU95" s="714"/>
      <c r="AV95" s="714"/>
      <c r="AW95" s="714"/>
      <c r="AX95" s="714"/>
    </row>
    <row r="96" spans="1:16384" s="912" customFormat="1" ht="16.5" customHeight="1">
      <c r="A96" s="99"/>
      <c r="B96" s="1365"/>
      <c r="C96" s="1365"/>
      <c r="D96" s="1365"/>
      <c r="E96" s="1365"/>
      <c r="F96" s="1365"/>
      <c r="G96" s="1365"/>
      <c r="H96" s="1365"/>
      <c r="I96" s="1365"/>
      <c r="J96" s="1350" t="s">
        <v>1074</v>
      </c>
      <c r="K96" s="1460"/>
      <c r="L96" s="1460"/>
      <c r="M96" s="1426"/>
      <c r="N96" s="1460" t="s">
        <v>1075</v>
      </c>
      <c r="O96" s="1460"/>
      <c r="P96" s="1460"/>
      <c r="Q96" s="1460"/>
      <c r="R96" s="1460"/>
      <c r="S96" s="1350" t="s">
        <v>1074</v>
      </c>
      <c r="T96" s="1460"/>
      <c r="U96" s="1460"/>
      <c r="V96" s="1426"/>
      <c r="W96" s="1460" t="s">
        <v>1075</v>
      </c>
      <c r="X96" s="1460"/>
      <c r="Y96" s="1460"/>
      <c r="Z96" s="1460"/>
      <c r="AA96" s="1460"/>
      <c r="AB96" s="1350" t="s">
        <v>1074</v>
      </c>
      <c r="AC96" s="1460"/>
      <c r="AD96" s="1460"/>
      <c r="AE96" s="1460"/>
      <c r="AF96" s="1350" t="s">
        <v>1075</v>
      </c>
      <c r="AG96" s="1460"/>
      <c r="AH96" s="1460"/>
      <c r="AI96" s="1460"/>
      <c r="AJ96" s="1426"/>
      <c r="AK96" s="1350" t="s">
        <v>1074</v>
      </c>
      <c r="AL96" s="1460"/>
      <c r="AM96" s="1460"/>
      <c r="AN96" s="1426"/>
      <c r="AO96" s="1350" t="s">
        <v>1075</v>
      </c>
      <c r="AP96" s="1460"/>
      <c r="AQ96" s="1460"/>
      <c r="AR96" s="1460"/>
      <c r="AS96" s="1351"/>
      <c r="AT96" s="47"/>
      <c r="AU96" s="47"/>
      <c r="AV96" s="47"/>
      <c r="AW96" s="47"/>
      <c r="AX96" s="47"/>
    </row>
    <row r="97" spans="1:50" s="920" customFormat="1" ht="18" customHeight="1">
      <c r="A97" s="275"/>
      <c r="B97" s="1368" t="s">
        <v>2112</v>
      </c>
      <c r="C97" s="1368"/>
      <c r="D97" s="1368"/>
      <c r="E97" s="1368"/>
      <c r="F97" s="1368"/>
      <c r="G97" s="1368"/>
      <c r="H97" s="1368"/>
      <c r="I97" s="1368"/>
      <c r="J97" s="2723">
        <v>13469</v>
      </c>
      <c r="K97" s="2849"/>
      <c r="L97" s="2849"/>
      <c r="M97" s="2724"/>
      <c r="N97" s="2723">
        <v>2679862</v>
      </c>
      <c r="O97" s="2849"/>
      <c r="P97" s="2849"/>
      <c r="Q97" s="2849"/>
      <c r="R97" s="2724"/>
      <c r="S97" s="2723">
        <v>832</v>
      </c>
      <c r="T97" s="2849"/>
      <c r="U97" s="2849"/>
      <c r="V97" s="2724"/>
      <c r="W97" s="2723">
        <v>418863</v>
      </c>
      <c r="X97" s="2849"/>
      <c r="Y97" s="2849"/>
      <c r="Z97" s="2849"/>
      <c r="AA97" s="2724"/>
      <c r="AB97" s="2723">
        <v>3191</v>
      </c>
      <c r="AC97" s="2849"/>
      <c r="AD97" s="2849"/>
      <c r="AE97" s="2724"/>
      <c r="AF97" s="2723">
        <v>606743</v>
      </c>
      <c r="AG97" s="2849"/>
      <c r="AH97" s="2849"/>
      <c r="AI97" s="2849"/>
      <c r="AJ97" s="2724"/>
      <c r="AK97" s="2723">
        <v>83</v>
      </c>
      <c r="AL97" s="2849"/>
      <c r="AM97" s="2849"/>
      <c r="AN97" s="2724"/>
      <c r="AO97" s="2723">
        <v>102234</v>
      </c>
      <c r="AP97" s="2849"/>
      <c r="AQ97" s="2849"/>
      <c r="AR97" s="2849"/>
      <c r="AS97" s="2773"/>
      <c r="AT97" s="1053"/>
      <c r="AU97" s="1053"/>
      <c r="AV97" s="1053"/>
      <c r="AW97" s="1053"/>
      <c r="AX97" s="1053"/>
    </row>
    <row r="98" spans="1:50" s="920" customFormat="1" ht="18" customHeight="1">
      <c r="A98" s="275"/>
      <c r="B98" s="1371" t="s">
        <v>2254</v>
      </c>
      <c r="C98" s="1371"/>
      <c r="D98" s="1371"/>
      <c r="E98" s="1371"/>
      <c r="F98" s="1371"/>
      <c r="G98" s="1371"/>
      <c r="H98" s="1371"/>
      <c r="I98" s="1371"/>
      <c r="J98" s="2725">
        <v>13502</v>
      </c>
      <c r="K98" s="2850"/>
      <c r="L98" s="2850"/>
      <c r="M98" s="2726"/>
      <c r="N98" s="2725">
        <v>2671412</v>
      </c>
      <c r="O98" s="2850"/>
      <c r="P98" s="2850"/>
      <c r="Q98" s="2850"/>
      <c r="R98" s="2726"/>
      <c r="S98" s="2725">
        <v>829</v>
      </c>
      <c r="T98" s="2850"/>
      <c r="U98" s="2850"/>
      <c r="V98" s="2726"/>
      <c r="W98" s="2725">
        <v>417135</v>
      </c>
      <c r="X98" s="2850"/>
      <c r="Y98" s="2850"/>
      <c r="Z98" s="2850"/>
      <c r="AA98" s="2726"/>
      <c r="AB98" s="2725">
        <v>3223</v>
      </c>
      <c r="AC98" s="2850"/>
      <c r="AD98" s="2850"/>
      <c r="AE98" s="2726"/>
      <c r="AF98" s="2725">
        <v>611359</v>
      </c>
      <c r="AG98" s="2850"/>
      <c r="AH98" s="2850"/>
      <c r="AI98" s="2850"/>
      <c r="AJ98" s="2726"/>
      <c r="AK98" s="2725">
        <v>77</v>
      </c>
      <c r="AL98" s="2850"/>
      <c r="AM98" s="2850"/>
      <c r="AN98" s="2726"/>
      <c r="AO98" s="2725">
        <v>80984</v>
      </c>
      <c r="AP98" s="2850"/>
      <c r="AQ98" s="2850"/>
      <c r="AR98" s="2850"/>
      <c r="AS98" s="2774"/>
      <c r="AT98" s="1053"/>
      <c r="AU98" s="1053"/>
      <c r="AV98" s="1053"/>
      <c r="AW98" s="1053"/>
      <c r="AX98" s="1053"/>
    </row>
    <row r="99" spans="1:50" s="920" customFormat="1" ht="18" customHeight="1">
      <c r="A99" s="275"/>
      <c r="B99" s="1371" t="s">
        <v>2255</v>
      </c>
      <c r="C99" s="1371"/>
      <c r="D99" s="1371"/>
      <c r="E99" s="1371"/>
      <c r="F99" s="1371"/>
      <c r="G99" s="1371"/>
      <c r="H99" s="1371"/>
      <c r="I99" s="1371"/>
      <c r="J99" s="2725">
        <v>13484</v>
      </c>
      <c r="K99" s="2850"/>
      <c r="L99" s="2850"/>
      <c r="M99" s="2726"/>
      <c r="N99" s="2725">
        <v>2672495</v>
      </c>
      <c r="O99" s="2850"/>
      <c r="P99" s="2850"/>
      <c r="Q99" s="2850"/>
      <c r="R99" s="2726"/>
      <c r="S99" s="2725">
        <v>829</v>
      </c>
      <c r="T99" s="2850"/>
      <c r="U99" s="2850"/>
      <c r="V99" s="2726"/>
      <c r="W99" s="2725">
        <v>418211</v>
      </c>
      <c r="X99" s="2850"/>
      <c r="Y99" s="2850"/>
      <c r="Z99" s="2850"/>
      <c r="AA99" s="2726"/>
      <c r="AB99" s="2725">
        <v>3227</v>
      </c>
      <c r="AC99" s="2850"/>
      <c r="AD99" s="2850"/>
      <c r="AE99" s="2726"/>
      <c r="AF99" s="2725">
        <v>613958</v>
      </c>
      <c r="AG99" s="2850"/>
      <c r="AH99" s="2850"/>
      <c r="AI99" s="2850"/>
      <c r="AJ99" s="2726"/>
      <c r="AK99" s="2725">
        <v>77</v>
      </c>
      <c r="AL99" s="2850"/>
      <c r="AM99" s="2850"/>
      <c r="AN99" s="2726"/>
      <c r="AO99" s="2725">
        <v>78986</v>
      </c>
      <c r="AP99" s="2850"/>
      <c r="AQ99" s="2850"/>
      <c r="AR99" s="2850"/>
      <c r="AS99" s="2774"/>
      <c r="AT99" s="1053"/>
      <c r="AU99" s="1053"/>
      <c r="AV99" s="1053"/>
      <c r="AW99" s="1053"/>
      <c r="AX99" s="1053"/>
    </row>
    <row r="100" spans="1:50" s="920" customFormat="1" ht="18" customHeight="1">
      <c r="A100" s="275"/>
      <c r="B100" s="1371" t="s">
        <v>2256</v>
      </c>
      <c r="C100" s="1371"/>
      <c r="D100" s="1371"/>
      <c r="E100" s="1371"/>
      <c r="F100" s="1371"/>
      <c r="G100" s="1371"/>
      <c r="H100" s="1371"/>
      <c r="I100" s="1371"/>
      <c r="J100" s="2725">
        <v>13476</v>
      </c>
      <c r="K100" s="2850"/>
      <c r="L100" s="2850"/>
      <c r="M100" s="2726"/>
      <c r="N100" s="2725">
        <v>2676813</v>
      </c>
      <c r="O100" s="2850"/>
      <c r="P100" s="2850"/>
      <c r="Q100" s="2850"/>
      <c r="R100" s="2726"/>
      <c r="S100" s="2725">
        <v>823</v>
      </c>
      <c r="T100" s="2850"/>
      <c r="U100" s="2850"/>
      <c r="V100" s="2726"/>
      <c r="W100" s="2725">
        <v>418731</v>
      </c>
      <c r="X100" s="2850"/>
      <c r="Y100" s="2850"/>
      <c r="Z100" s="2850"/>
      <c r="AA100" s="2726"/>
      <c r="AB100" s="2725">
        <v>3226</v>
      </c>
      <c r="AC100" s="2850"/>
      <c r="AD100" s="2850"/>
      <c r="AE100" s="2726"/>
      <c r="AF100" s="2725">
        <v>617960</v>
      </c>
      <c r="AG100" s="2850"/>
      <c r="AH100" s="2850"/>
      <c r="AI100" s="2850"/>
      <c r="AJ100" s="2726"/>
      <c r="AK100" s="2725">
        <v>75</v>
      </c>
      <c r="AL100" s="2850"/>
      <c r="AM100" s="2850"/>
      <c r="AN100" s="2726"/>
      <c r="AO100" s="2725">
        <v>79838</v>
      </c>
      <c r="AP100" s="2850"/>
      <c r="AQ100" s="2850"/>
      <c r="AR100" s="2850"/>
      <c r="AS100" s="2774"/>
      <c r="AT100" s="1053"/>
      <c r="AU100" s="1053"/>
      <c r="AV100" s="1053"/>
      <c r="AW100" s="1053"/>
      <c r="AX100" s="1053"/>
    </row>
    <row r="101" spans="1:50" s="920" customFormat="1" ht="18" customHeight="1" thickBot="1">
      <c r="A101" s="275"/>
      <c r="B101" s="1374" t="s">
        <v>2257</v>
      </c>
      <c r="C101" s="1374"/>
      <c r="D101" s="1374"/>
      <c r="E101" s="1374"/>
      <c r="F101" s="1374"/>
      <c r="G101" s="1374"/>
      <c r="H101" s="1374"/>
      <c r="I101" s="1374"/>
      <c r="J101" s="2851">
        <v>13518</v>
      </c>
      <c r="K101" s="2853"/>
      <c r="L101" s="2853"/>
      <c r="M101" s="2944"/>
      <c r="N101" s="2851">
        <v>2687859</v>
      </c>
      <c r="O101" s="2853"/>
      <c r="P101" s="2853"/>
      <c r="Q101" s="2853"/>
      <c r="R101" s="2944"/>
      <c r="S101" s="2851">
        <v>824</v>
      </c>
      <c r="T101" s="2853"/>
      <c r="U101" s="2853"/>
      <c r="V101" s="2944"/>
      <c r="W101" s="2851">
        <v>419293</v>
      </c>
      <c r="X101" s="2853"/>
      <c r="Y101" s="2853"/>
      <c r="Z101" s="2853"/>
      <c r="AA101" s="2944"/>
      <c r="AB101" s="2851">
        <v>3245</v>
      </c>
      <c r="AC101" s="2853"/>
      <c r="AD101" s="2853"/>
      <c r="AE101" s="2944"/>
      <c r="AF101" s="2851">
        <v>621201</v>
      </c>
      <c r="AG101" s="2853"/>
      <c r="AH101" s="2853"/>
      <c r="AI101" s="2853"/>
      <c r="AJ101" s="2944"/>
      <c r="AK101" s="2851">
        <v>76</v>
      </c>
      <c r="AL101" s="2853"/>
      <c r="AM101" s="2853"/>
      <c r="AN101" s="2944"/>
      <c r="AO101" s="2851">
        <v>81309</v>
      </c>
      <c r="AP101" s="2853"/>
      <c r="AQ101" s="2853"/>
      <c r="AR101" s="2853"/>
      <c r="AS101" s="2852"/>
      <c r="AT101" s="1053"/>
      <c r="AU101" s="1053"/>
      <c r="AV101" s="1053"/>
      <c r="AW101" s="1053"/>
      <c r="AX101" s="1053"/>
    </row>
    <row r="102" spans="1:50" s="912" customFormat="1" ht="11.25" customHeight="1" thickBot="1">
      <c r="A102" s="42"/>
      <c r="B102" s="561"/>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row>
    <row r="103" spans="1:50" s="912" customFormat="1">
      <c r="A103" s="99"/>
      <c r="B103" s="1361" t="s">
        <v>3311</v>
      </c>
      <c r="C103" s="1362"/>
      <c r="D103" s="1362"/>
      <c r="E103" s="1362"/>
      <c r="F103" s="1362"/>
      <c r="G103" s="1362"/>
      <c r="H103" s="1362"/>
      <c r="I103" s="1363"/>
      <c r="J103" s="1439" t="s">
        <v>1097</v>
      </c>
      <c r="K103" s="1439"/>
      <c r="L103" s="1439"/>
      <c r="M103" s="1439"/>
      <c r="N103" s="1439"/>
      <c r="O103" s="1439"/>
      <c r="P103" s="1439"/>
      <c r="Q103" s="1439"/>
      <c r="R103" s="1440"/>
      <c r="S103" s="1438" t="s">
        <v>14</v>
      </c>
      <c r="T103" s="1439"/>
      <c r="U103" s="1439"/>
      <c r="V103" s="1439"/>
      <c r="W103" s="1439"/>
      <c r="X103" s="1439"/>
      <c r="Y103" s="1439"/>
      <c r="Z103" s="1439"/>
      <c r="AA103" s="1396"/>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row>
    <row r="104" spans="1:50" s="912" customFormat="1">
      <c r="A104" s="99"/>
      <c r="B104" s="2892"/>
      <c r="C104" s="1545"/>
      <c r="D104" s="1545"/>
      <c r="E104" s="1545"/>
      <c r="F104" s="1545"/>
      <c r="G104" s="1545"/>
      <c r="H104" s="1545"/>
      <c r="I104" s="1546"/>
      <c r="J104" s="1513"/>
      <c r="K104" s="1513"/>
      <c r="L104" s="1513"/>
      <c r="M104" s="1513"/>
      <c r="N104" s="1513"/>
      <c r="O104" s="1513"/>
      <c r="P104" s="1513"/>
      <c r="Q104" s="1513"/>
      <c r="R104" s="1512"/>
      <c r="S104" s="1397"/>
      <c r="T104" s="1513"/>
      <c r="U104" s="1513"/>
      <c r="V104" s="1513"/>
      <c r="W104" s="1513"/>
      <c r="X104" s="1513"/>
      <c r="Y104" s="1513"/>
      <c r="Z104" s="1513"/>
      <c r="AA104" s="1398"/>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row>
    <row r="105" spans="1:50" s="912" customFormat="1">
      <c r="A105" s="99"/>
      <c r="B105" s="2892"/>
      <c r="C105" s="1545"/>
      <c r="D105" s="1545"/>
      <c r="E105" s="1545"/>
      <c r="F105" s="1545"/>
      <c r="G105" s="1545"/>
      <c r="H105" s="1545"/>
      <c r="I105" s="1546"/>
      <c r="J105" s="2539"/>
      <c r="K105" s="2539"/>
      <c r="L105" s="2539"/>
      <c r="M105" s="2539"/>
      <c r="N105" s="2539"/>
      <c r="O105" s="2539"/>
      <c r="P105" s="2539"/>
      <c r="Q105" s="2539"/>
      <c r="R105" s="2583"/>
      <c r="S105" s="2538"/>
      <c r="T105" s="2539"/>
      <c r="U105" s="2539"/>
      <c r="V105" s="2539"/>
      <c r="W105" s="2539"/>
      <c r="X105" s="2539"/>
      <c r="Y105" s="2539"/>
      <c r="Z105" s="2539"/>
      <c r="AA105" s="2540"/>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row>
    <row r="106" spans="1:50" s="912" customFormat="1" ht="16.5" customHeight="1">
      <c r="A106" s="99"/>
      <c r="B106" s="1364"/>
      <c r="C106" s="1365"/>
      <c r="D106" s="1365"/>
      <c r="E106" s="1365"/>
      <c r="F106" s="1365"/>
      <c r="G106" s="1365"/>
      <c r="H106" s="1365"/>
      <c r="I106" s="1366"/>
      <c r="J106" s="1460" t="s">
        <v>1074</v>
      </c>
      <c r="K106" s="1460"/>
      <c r="L106" s="1460"/>
      <c r="M106" s="1426"/>
      <c r="N106" s="1350" t="s">
        <v>1075</v>
      </c>
      <c r="O106" s="1460"/>
      <c r="P106" s="1460"/>
      <c r="Q106" s="1460"/>
      <c r="R106" s="1426"/>
      <c r="S106" s="1350" t="s">
        <v>1074</v>
      </c>
      <c r="T106" s="1460"/>
      <c r="U106" s="1460"/>
      <c r="V106" s="1426"/>
      <c r="W106" s="1350" t="s">
        <v>1075</v>
      </c>
      <c r="X106" s="1460"/>
      <c r="Y106" s="1460"/>
      <c r="Z106" s="1460"/>
      <c r="AA106" s="1351"/>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row>
    <row r="107" spans="1:50" s="920" customFormat="1" ht="18" customHeight="1">
      <c r="A107" s="275"/>
      <c r="B107" s="1367" t="s">
        <v>2112</v>
      </c>
      <c r="C107" s="1368"/>
      <c r="D107" s="1368"/>
      <c r="E107" s="1368"/>
      <c r="F107" s="1368"/>
      <c r="G107" s="1368"/>
      <c r="H107" s="1368"/>
      <c r="I107" s="1369"/>
      <c r="J107" s="2849">
        <v>4661</v>
      </c>
      <c r="K107" s="2849"/>
      <c r="L107" s="2849"/>
      <c r="M107" s="2724"/>
      <c r="N107" s="2723">
        <v>1209525</v>
      </c>
      <c r="O107" s="2849"/>
      <c r="P107" s="2849"/>
      <c r="Q107" s="2849"/>
      <c r="R107" s="2724"/>
      <c r="S107" s="2723">
        <v>4702</v>
      </c>
      <c r="T107" s="2849"/>
      <c r="U107" s="2849"/>
      <c r="V107" s="2724"/>
      <c r="W107" s="2723">
        <v>342497</v>
      </c>
      <c r="X107" s="2849"/>
      <c r="Y107" s="2849"/>
      <c r="Z107" s="2849"/>
      <c r="AA107" s="2773"/>
      <c r="AB107" s="1113"/>
      <c r="AC107" s="1113"/>
      <c r="AD107" s="1113"/>
      <c r="AE107" s="1113"/>
      <c r="AF107" s="1113"/>
      <c r="AG107" s="1113"/>
      <c r="AH107" s="1113"/>
      <c r="AI107" s="1113"/>
      <c r="AJ107" s="1113"/>
      <c r="AK107" s="1113"/>
      <c r="AL107" s="1113"/>
      <c r="AM107" s="1113"/>
      <c r="AN107" s="1113"/>
      <c r="AO107" s="1113"/>
      <c r="AP107" s="1113"/>
      <c r="AQ107" s="1113"/>
      <c r="AR107" s="1113"/>
      <c r="AS107" s="1113"/>
      <c r="AT107" s="1113"/>
      <c r="AU107" s="1113"/>
      <c r="AV107" s="1113"/>
      <c r="AW107" s="1113"/>
      <c r="AX107" s="1113"/>
    </row>
    <row r="108" spans="1:50" s="920" customFormat="1" ht="18" customHeight="1">
      <c r="A108" s="275"/>
      <c r="B108" s="1370" t="s">
        <v>2254</v>
      </c>
      <c r="C108" s="1371"/>
      <c r="D108" s="1371"/>
      <c r="E108" s="1371"/>
      <c r="F108" s="1371"/>
      <c r="G108" s="1371"/>
      <c r="H108" s="1371"/>
      <c r="I108" s="1372"/>
      <c r="J108" s="2850">
        <v>4692</v>
      </c>
      <c r="K108" s="2850"/>
      <c r="L108" s="2850"/>
      <c r="M108" s="2726"/>
      <c r="N108" s="2725">
        <v>1222881</v>
      </c>
      <c r="O108" s="2850"/>
      <c r="P108" s="2850"/>
      <c r="Q108" s="2850"/>
      <c r="R108" s="2726"/>
      <c r="S108" s="2725">
        <v>4681</v>
      </c>
      <c r="T108" s="2850"/>
      <c r="U108" s="2850"/>
      <c r="V108" s="2726"/>
      <c r="W108" s="2725">
        <v>339053</v>
      </c>
      <c r="X108" s="2850"/>
      <c r="Y108" s="2850"/>
      <c r="Z108" s="2850"/>
      <c r="AA108" s="2774"/>
      <c r="AB108" s="1113"/>
      <c r="AC108" s="1113"/>
      <c r="AD108" s="1113"/>
      <c r="AE108" s="1113"/>
      <c r="AF108" s="1113"/>
      <c r="AG108" s="1113"/>
      <c r="AH108" s="1113"/>
      <c r="AI108" s="1113"/>
      <c r="AJ108" s="1113"/>
      <c r="AK108" s="1113"/>
      <c r="AL108" s="1113"/>
      <c r="AM108" s="1113"/>
      <c r="AN108" s="1113"/>
      <c r="AO108" s="1113"/>
      <c r="AP108" s="1113"/>
      <c r="AQ108" s="1113"/>
      <c r="AR108" s="1113"/>
      <c r="AS108" s="1113"/>
      <c r="AT108" s="1113"/>
      <c r="AU108" s="1113"/>
      <c r="AV108" s="1113"/>
      <c r="AW108" s="1113"/>
      <c r="AX108" s="1113"/>
    </row>
    <row r="109" spans="1:50" s="920" customFormat="1" ht="18" customHeight="1">
      <c r="A109" s="275"/>
      <c r="B109" s="1370" t="s">
        <v>2255</v>
      </c>
      <c r="C109" s="1371"/>
      <c r="D109" s="1371"/>
      <c r="E109" s="1371"/>
      <c r="F109" s="1371"/>
      <c r="G109" s="1371"/>
      <c r="H109" s="1371"/>
      <c r="I109" s="1372"/>
      <c r="J109" s="2850">
        <v>4706</v>
      </c>
      <c r="K109" s="2850"/>
      <c r="L109" s="2850"/>
      <c r="M109" s="2726"/>
      <c r="N109" s="2725">
        <v>1224237</v>
      </c>
      <c r="O109" s="2850"/>
      <c r="P109" s="2850"/>
      <c r="Q109" s="2850"/>
      <c r="R109" s="2726"/>
      <c r="S109" s="2725">
        <v>4645</v>
      </c>
      <c r="T109" s="2850"/>
      <c r="U109" s="2850"/>
      <c r="V109" s="2726"/>
      <c r="W109" s="2725">
        <v>337103</v>
      </c>
      <c r="X109" s="2850"/>
      <c r="Y109" s="2850"/>
      <c r="Z109" s="2850"/>
      <c r="AA109" s="2774"/>
      <c r="AB109" s="1113"/>
      <c r="AC109" s="1113"/>
      <c r="AD109" s="1113"/>
      <c r="AE109" s="1113"/>
      <c r="AF109" s="1113"/>
      <c r="AG109" s="1113"/>
      <c r="AH109" s="1113"/>
      <c r="AI109" s="1113"/>
      <c r="AJ109" s="1113"/>
      <c r="AK109" s="1113"/>
      <c r="AL109" s="1113"/>
      <c r="AM109" s="1113"/>
      <c r="AN109" s="1113"/>
      <c r="AO109" s="1113"/>
      <c r="AP109" s="1113"/>
      <c r="AQ109" s="1113"/>
      <c r="AR109" s="1113"/>
      <c r="AS109" s="1113"/>
      <c r="AT109" s="1113"/>
      <c r="AU109" s="1113"/>
      <c r="AV109" s="1113"/>
      <c r="AW109" s="1113"/>
      <c r="AX109" s="1113"/>
    </row>
    <row r="110" spans="1:50" s="920" customFormat="1" ht="18" customHeight="1">
      <c r="A110" s="275"/>
      <c r="B110" s="1370" t="s">
        <v>2256</v>
      </c>
      <c r="C110" s="1371"/>
      <c r="D110" s="1371"/>
      <c r="E110" s="1371"/>
      <c r="F110" s="1371"/>
      <c r="G110" s="1371"/>
      <c r="H110" s="1371"/>
      <c r="I110" s="1372"/>
      <c r="J110" s="2850">
        <v>4720</v>
      </c>
      <c r="K110" s="2850"/>
      <c r="L110" s="2850"/>
      <c r="M110" s="2726"/>
      <c r="N110" s="2725">
        <v>1224364</v>
      </c>
      <c r="O110" s="2850"/>
      <c r="P110" s="2850"/>
      <c r="Q110" s="2850"/>
      <c r="R110" s="2726"/>
      <c r="S110" s="2725">
        <v>4632</v>
      </c>
      <c r="T110" s="2850"/>
      <c r="U110" s="2850"/>
      <c r="V110" s="2726"/>
      <c r="W110" s="2725">
        <v>335920</v>
      </c>
      <c r="X110" s="2850"/>
      <c r="Y110" s="2850"/>
      <c r="Z110" s="2850"/>
      <c r="AA110" s="2774"/>
      <c r="AB110" s="1113"/>
      <c r="AC110" s="1113"/>
      <c r="AD110" s="1113"/>
      <c r="AE110" s="1113"/>
      <c r="AF110" s="1113"/>
      <c r="AG110" s="1113"/>
      <c r="AH110" s="1113"/>
      <c r="AI110" s="1113"/>
      <c r="AJ110" s="1113"/>
      <c r="AK110" s="1113"/>
      <c r="AL110" s="1113"/>
      <c r="AM110" s="1113"/>
      <c r="AN110" s="1113"/>
      <c r="AO110" s="1113"/>
      <c r="AP110" s="1113"/>
      <c r="AQ110" s="1113"/>
      <c r="AR110" s="1113"/>
      <c r="AS110" s="1113"/>
      <c r="AT110" s="1113"/>
      <c r="AU110" s="1113"/>
      <c r="AV110" s="1113"/>
      <c r="AW110" s="1113"/>
      <c r="AX110" s="1113"/>
    </row>
    <row r="111" spans="1:50" s="920" customFormat="1" ht="18" customHeight="1" thickBot="1">
      <c r="A111" s="275"/>
      <c r="B111" s="1373" t="s">
        <v>2257</v>
      </c>
      <c r="C111" s="1374"/>
      <c r="D111" s="1374"/>
      <c r="E111" s="1374"/>
      <c r="F111" s="1374"/>
      <c r="G111" s="1374"/>
      <c r="H111" s="1374"/>
      <c r="I111" s="1375"/>
      <c r="J111" s="2853">
        <v>4759</v>
      </c>
      <c r="K111" s="2853"/>
      <c r="L111" s="2853"/>
      <c r="M111" s="2944"/>
      <c r="N111" s="2851">
        <v>1231690</v>
      </c>
      <c r="O111" s="2853"/>
      <c r="P111" s="2853"/>
      <c r="Q111" s="2853"/>
      <c r="R111" s="2944"/>
      <c r="S111" s="2851">
        <v>4614</v>
      </c>
      <c r="T111" s="2853"/>
      <c r="U111" s="2853"/>
      <c r="V111" s="2944"/>
      <c r="W111" s="2851">
        <v>334366</v>
      </c>
      <c r="X111" s="2853"/>
      <c r="Y111" s="2853"/>
      <c r="Z111" s="2853"/>
      <c r="AA111" s="2852"/>
      <c r="AB111" s="1113"/>
      <c r="AC111" s="1113"/>
      <c r="AD111" s="1113"/>
      <c r="AE111" s="1113"/>
      <c r="AF111" s="1113"/>
      <c r="AG111" s="1113"/>
      <c r="AH111" s="1113"/>
      <c r="AI111" s="1113"/>
      <c r="AJ111" s="1113"/>
      <c r="AK111" s="1113"/>
      <c r="AL111" s="1113"/>
      <c r="AM111" s="1113"/>
      <c r="AN111" s="1113"/>
      <c r="AO111" s="1113"/>
      <c r="AP111" s="1113"/>
      <c r="AQ111" s="1113"/>
      <c r="AR111" s="1113"/>
      <c r="AS111" s="1113"/>
      <c r="AT111" s="1113"/>
      <c r="AU111" s="1113"/>
      <c r="AV111" s="1113"/>
      <c r="AW111" s="1113"/>
      <c r="AX111" s="1113"/>
    </row>
    <row r="112" spans="1:50" s="912" customFormat="1">
      <c r="A112" s="42"/>
      <c r="B112" s="405" t="s">
        <v>3272</v>
      </c>
      <c r="C112" s="42"/>
      <c r="D112" s="42"/>
      <c r="E112" s="42"/>
      <c r="F112" s="42"/>
      <c r="G112" s="42"/>
      <c r="H112" s="42"/>
      <c r="I112" s="42"/>
      <c r="J112" s="42"/>
      <c r="K112" s="42"/>
      <c r="L112" s="42"/>
      <c r="M112" s="42"/>
      <c r="N112" s="42"/>
      <c r="O112" s="42"/>
      <c r="P112" s="42"/>
      <c r="Q112" s="42"/>
      <c r="R112" s="679"/>
      <c r="S112" s="42"/>
      <c r="T112" s="42"/>
      <c r="U112" s="42"/>
      <c r="V112" s="42"/>
      <c r="W112" s="42"/>
      <c r="X112" s="42"/>
      <c r="Y112" s="42"/>
      <c r="Z112" s="42"/>
      <c r="AA112" s="679" t="s">
        <v>1082</v>
      </c>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row>
    <row r="113" spans="1:50" s="912" customFormat="1" ht="22.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row>
    <row r="114" spans="1:50" s="912" customFormat="1" ht="17.25" customHeight="1">
      <c r="A114" s="3" t="s">
        <v>1098</v>
      </c>
      <c r="B114" s="42"/>
      <c r="C114" s="42"/>
      <c r="D114" s="42"/>
      <c r="E114" s="42"/>
      <c r="F114" s="42"/>
      <c r="G114" s="42"/>
      <c r="H114" s="42"/>
      <c r="I114" s="536"/>
      <c r="J114" s="536"/>
      <c r="K114" s="536"/>
      <c r="L114" s="536"/>
      <c r="M114" s="536"/>
      <c r="N114" s="536"/>
      <c r="O114" s="536"/>
      <c r="P114" s="536"/>
      <c r="Q114" s="536"/>
      <c r="R114" s="536"/>
      <c r="S114" s="536"/>
      <c r="T114" s="536"/>
      <c r="U114" s="536"/>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row>
    <row r="115" spans="1:50" s="912" customFormat="1" ht="15" customHeight="1">
      <c r="A115" s="42"/>
      <c r="B115" s="42"/>
      <c r="C115" s="42"/>
      <c r="D115" s="42"/>
      <c r="E115" s="42"/>
      <c r="F115" s="42"/>
      <c r="G115" s="42"/>
      <c r="H115" s="42"/>
      <c r="I115" s="536"/>
      <c r="J115" s="536"/>
      <c r="K115" s="536"/>
      <c r="L115" s="536"/>
      <c r="M115" s="536"/>
      <c r="N115" s="536"/>
      <c r="O115" s="536"/>
      <c r="P115" s="536"/>
      <c r="Q115" s="536"/>
      <c r="R115" s="536"/>
      <c r="S115" s="536"/>
      <c r="T115" s="536"/>
      <c r="U115" s="536"/>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679" t="s">
        <v>3480</v>
      </c>
    </row>
    <row r="116" spans="1:50" s="912" customFormat="1" ht="15" customHeight="1" thickBo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679" t="s">
        <v>1099</v>
      </c>
    </row>
    <row r="117" spans="1:50" s="912" customFormat="1" ht="18" customHeight="1">
      <c r="A117" s="1361" t="s">
        <v>3315</v>
      </c>
      <c r="B117" s="1362"/>
      <c r="C117" s="1362"/>
      <c r="D117" s="1362"/>
      <c r="E117" s="1362"/>
      <c r="F117" s="1362"/>
      <c r="G117" s="1363"/>
      <c r="H117" s="1473" t="s">
        <v>1100</v>
      </c>
      <c r="I117" s="1474"/>
      <c r="J117" s="1474"/>
      <c r="K117" s="1474"/>
      <c r="L117" s="1474"/>
      <c r="M117" s="1474"/>
      <c r="N117" s="1474"/>
      <c r="O117" s="1474"/>
      <c r="P117" s="1474"/>
      <c r="Q117" s="1474"/>
      <c r="R117" s="1474"/>
      <c r="S117" s="1474"/>
      <c r="T117" s="1474"/>
      <c r="U117" s="1474"/>
      <c r="V117" s="1474"/>
      <c r="W117" s="1474"/>
      <c r="X117" s="1474"/>
      <c r="Y117" s="1474"/>
      <c r="Z117" s="1474"/>
      <c r="AA117" s="1474"/>
      <c r="AB117" s="1474"/>
      <c r="AC117" s="1474"/>
      <c r="AD117" s="1474"/>
      <c r="AE117" s="1474"/>
      <c r="AF117" s="1474"/>
      <c r="AG117" s="1474"/>
      <c r="AH117" s="1474"/>
      <c r="AI117" s="1474"/>
      <c r="AJ117" s="1474"/>
      <c r="AK117" s="1474"/>
      <c r="AL117" s="1474"/>
      <c r="AM117" s="1474"/>
      <c r="AN117" s="1474"/>
      <c r="AO117" s="1474"/>
      <c r="AP117" s="1474"/>
      <c r="AQ117" s="1474"/>
      <c r="AR117" s="1474"/>
      <c r="AS117" s="1475"/>
      <c r="AT117" s="2962" t="s">
        <v>1101</v>
      </c>
      <c r="AU117" s="2962"/>
      <c r="AV117" s="2962"/>
      <c r="AW117" s="2962"/>
      <c r="AX117" s="2577"/>
    </row>
    <row r="118" spans="1:50" s="912" customFormat="1" ht="18" customHeight="1">
      <c r="A118" s="2892"/>
      <c r="B118" s="1545"/>
      <c r="C118" s="1545"/>
      <c r="D118" s="1545"/>
      <c r="E118" s="1545"/>
      <c r="F118" s="1545"/>
      <c r="G118" s="1546"/>
      <c r="H118" s="1436" t="s">
        <v>1</v>
      </c>
      <c r="I118" s="2595"/>
      <c r="J118" s="2595"/>
      <c r="K118" s="1437"/>
      <c r="L118" s="1350" t="s">
        <v>1102</v>
      </c>
      <c r="M118" s="1460"/>
      <c r="N118" s="1460"/>
      <c r="O118" s="1460"/>
      <c r="P118" s="1460"/>
      <c r="Q118" s="1460"/>
      <c r="R118" s="1460"/>
      <c r="S118" s="1460"/>
      <c r="T118" s="1460"/>
      <c r="U118" s="1460"/>
      <c r="V118" s="1460"/>
      <c r="W118" s="1460"/>
      <c r="X118" s="1460"/>
      <c r="Y118" s="1460"/>
      <c r="Z118" s="1426"/>
      <c r="AA118" s="1540" t="s">
        <v>1103</v>
      </c>
      <c r="AB118" s="1540"/>
      <c r="AC118" s="1540"/>
      <c r="AD118" s="1540"/>
      <c r="AE118" s="1540"/>
      <c r="AF118" s="1540"/>
      <c r="AG118" s="1540"/>
      <c r="AH118" s="1540"/>
      <c r="AI118" s="1540"/>
      <c r="AJ118" s="1540"/>
      <c r="AK118" s="1540"/>
      <c r="AL118" s="1540"/>
      <c r="AM118" s="1540"/>
      <c r="AN118" s="1540"/>
      <c r="AO118" s="1540"/>
      <c r="AP118" s="1540"/>
      <c r="AQ118" s="1540"/>
      <c r="AR118" s="1540"/>
      <c r="AS118" s="1380"/>
      <c r="AT118" s="2963"/>
      <c r="AU118" s="2963"/>
      <c r="AV118" s="2963"/>
      <c r="AW118" s="2963"/>
      <c r="AX118" s="2918"/>
    </row>
    <row r="119" spans="1:50" s="912" customFormat="1" ht="32.25" customHeight="1">
      <c r="A119" s="1364"/>
      <c r="B119" s="1365"/>
      <c r="C119" s="1365"/>
      <c r="D119" s="1365"/>
      <c r="E119" s="1365"/>
      <c r="F119" s="1365"/>
      <c r="G119" s="1366"/>
      <c r="H119" s="1496"/>
      <c r="I119" s="1365"/>
      <c r="J119" s="1365"/>
      <c r="K119" s="1366"/>
      <c r="L119" s="1350" t="s">
        <v>1</v>
      </c>
      <c r="M119" s="2965"/>
      <c r="N119" s="2965"/>
      <c r="O119" s="2965"/>
      <c r="P119" s="2966"/>
      <c r="Q119" s="2967" t="s">
        <v>1104</v>
      </c>
      <c r="R119" s="1540"/>
      <c r="S119" s="1540"/>
      <c r="T119" s="1540"/>
      <c r="U119" s="1540"/>
      <c r="V119" s="2968" t="s">
        <v>1105</v>
      </c>
      <c r="W119" s="2776"/>
      <c r="X119" s="2776"/>
      <c r="Y119" s="2776"/>
      <c r="Z119" s="2777"/>
      <c r="AA119" s="1460" t="s">
        <v>1</v>
      </c>
      <c r="AB119" s="1460"/>
      <c r="AC119" s="1460"/>
      <c r="AD119" s="1460"/>
      <c r="AE119" s="1426"/>
      <c r="AF119" s="2967" t="s">
        <v>1106</v>
      </c>
      <c r="AG119" s="1540"/>
      <c r="AH119" s="1540"/>
      <c r="AI119" s="1540"/>
      <c r="AJ119" s="1540"/>
      <c r="AK119" s="1350" t="s">
        <v>1107</v>
      </c>
      <c r="AL119" s="1460"/>
      <c r="AM119" s="1460"/>
      <c r="AN119" s="1460"/>
      <c r="AO119" s="1460"/>
      <c r="AP119" s="1350" t="s">
        <v>1108</v>
      </c>
      <c r="AQ119" s="1460"/>
      <c r="AR119" s="1460"/>
      <c r="AS119" s="1426"/>
      <c r="AT119" s="2964"/>
      <c r="AU119" s="2964"/>
      <c r="AV119" s="2964"/>
      <c r="AW119" s="2964"/>
      <c r="AX119" s="2578"/>
    </row>
    <row r="120" spans="1:50" s="912" customFormat="1" ht="18" customHeight="1">
      <c r="A120" s="1407" t="s">
        <v>3616</v>
      </c>
      <c r="B120" s="1408"/>
      <c r="C120" s="1408"/>
      <c r="D120" s="1408"/>
      <c r="E120" s="1408"/>
      <c r="F120" s="1408"/>
      <c r="G120" s="1409"/>
      <c r="H120" s="2584">
        <v>14610</v>
      </c>
      <c r="I120" s="2587"/>
      <c r="J120" s="2587"/>
      <c r="K120" s="2587"/>
      <c r="L120" s="2725">
        <v>13400</v>
      </c>
      <c r="M120" s="2925"/>
      <c r="N120" s="2925"/>
      <c r="O120" s="2925"/>
      <c r="P120" s="2926"/>
      <c r="Q120" s="2584">
        <v>13400</v>
      </c>
      <c r="R120" s="2587"/>
      <c r="S120" s="2587"/>
      <c r="T120" s="2587"/>
      <c r="U120" s="2587"/>
      <c r="V120" s="2584">
        <v>10</v>
      </c>
      <c r="W120" s="2587"/>
      <c r="X120" s="2587"/>
      <c r="Y120" s="2587"/>
      <c r="Z120" s="2587"/>
      <c r="AA120" s="2725">
        <v>1210</v>
      </c>
      <c r="AB120" s="2850"/>
      <c r="AC120" s="2850"/>
      <c r="AD120" s="2850"/>
      <c r="AE120" s="2726"/>
      <c r="AF120" s="2725">
        <v>30</v>
      </c>
      <c r="AG120" s="2850"/>
      <c r="AH120" s="2850"/>
      <c r="AI120" s="2850"/>
      <c r="AJ120" s="2850"/>
      <c r="AK120" s="2725">
        <v>1130</v>
      </c>
      <c r="AL120" s="2850"/>
      <c r="AM120" s="2850"/>
      <c r="AN120" s="2850"/>
      <c r="AO120" s="2850"/>
      <c r="AP120" s="2725">
        <v>50</v>
      </c>
      <c r="AQ120" s="2850"/>
      <c r="AR120" s="2850"/>
      <c r="AS120" s="2850"/>
      <c r="AT120" s="2969">
        <v>30</v>
      </c>
      <c r="AU120" s="2970"/>
      <c r="AV120" s="2970"/>
      <c r="AW120" s="2970"/>
      <c r="AX120" s="2971"/>
    </row>
    <row r="121" spans="1:50" s="912" customFormat="1" ht="18" customHeight="1">
      <c r="A121" s="1410" t="s">
        <v>3617</v>
      </c>
      <c r="B121" s="1411"/>
      <c r="C121" s="1411"/>
      <c r="D121" s="1411"/>
      <c r="E121" s="1411"/>
      <c r="F121" s="1411"/>
      <c r="G121" s="1412"/>
      <c r="H121" s="2584">
        <v>15660</v>
      </c>
      <c r="I121" s="2587"/>
      <c r="J121" s="2587"/>
      <c r="K121" s="2587"/>
      <c r="L121" s="2725">
        <v>14240</v>
      </c>
      <c r="M121" s="2925"/>
      <c r="N121" s="2925"/>
      <c r="O121" s="2925"/>
      <c r="P121" s="2926"/>
      <c r="Q121" s="2584">
        <v>14200</v>
      </c>
      <c r="R121" s="2587"/>
      <c r="S121" s="2587"/>
      <c r="T121" s="2587"/>
      <c r="U121" s="2587"/>
      <c r="V121" s="2584">
        <v>40</v>
      </c>
      <c r="W121" s="2587"/>
      <c r="X121" s="2587"/>
      <c r="Y121" s="2587"/>
      <c r="Z121" s="2587"/>
      <c r="AA121" s="2725">
        <v>1420</v>
      </c>
      <c r="AB121" s="2850"/>
      <c r="AC121" s="2850"/>
      <c r="AD121" s="2850"/>
      <c r="AE121" s="2726"/>
      <c r="AF121" s="2725">
        <v>80</v>
      </c>
      <c r="AG121" s="2850"/>
      <c r="AH121" s="2850"/>
      <c r="AI121" s="2850"/>
      <c r="AJ121" s="2850"/>
      <c r="AK121" s="2725">
        <v>1250</v>
      </c>
      <c r="AL121" s="2850"/>
      <c r="AM121" s="2850"/>
      <c r="AN121" s="2850"/>
      <c r="AO121" s="2850"/>
      <c r="AP121" s="2725">
        <v>80</v>
      </c>
      <c r="AQ121" s="2850"/>
      <c r="AR121" s="2850"/>
      <c r="AS121" s="2850"/>
      <c r="AT121" s="2969">
        <v>80</v>
      </c>
      <c r="AU121" s="2970"/>
      <c r="AV121" s="2970"/>
      <c r="AW121" s="2970"/>
      <c r="AX121" s="2971"/>
    </row>
    <row r="122" spans="1:50" s="912" customFormat="1" ht="18" customHeight="1">
      <c r="A122" s="1410" t="s">
        <v>3618</v>
      </c>
      <c r="B122" s="1411"/>
      <c r="C122" s="1411"/>
      <c r="D122" s="1411"/>
      <c r="E122" s="1411"/>
      <c r="F122" s="1411"/>
      <c r="G122" s="1412"/>
      <c r="H122" s="2584">
        <v>20300</v>
      </c>
      <c r="I122" s="2587"/>
      <c r="J122" s="2587"/>
      <c r="K122" s="2587"/>
      <c r="L122" s="2725">
        <v>18000</v>
      </c>
      <c r="M122" s="2925"/>
      <c r="N122" s="2925"/>
      <c r="O122" s="2925"/>
      <c r="P122" s="2926"/>
      <c r="Q122" s="2584">
        <v>17930</v>
      </c>
      <c r="R122" s="2587"/>
      <c r="S122" s="2587"/>
      <c r="T122" s="2587"/>
      <c r="U122" s="2587"/>
      <c r="V122" s="2584">
        <v>80</v>
      </c>
      <c r="W122" s="2587"/>
      <c r="X122" s="2587"/>
      <c r="Y122" s="2587"/>
      <c r="Z122" s="2587"/>
      <c r="AA122" s="2725">
        <v>2300</v>
      </c>
      <c r="AB122" s="2850"/>
      <c r="AC122" s="2850"/>
      <c r="AD122" s="2850"/>
      <c r="AE122" s="2726"/>
      <c r="AF122" s="2725">
        <v>270</v>
      </c>
      <c r="AG122" s="2850"/>
      <c r="AH122" s="2850"/>
      <c r="AI122" s="2850"/>
      <c r="AJ122" s="2850"/>
      <c r="AK122" s="2725">
        <v>1980</v>
      </c>
      <c r="AL122" s="2850"/>
      <c r="AM122" s="2850"/>
      <c r="AN122" s="2850"/>
      <c r="AO122" s="2850"/>
      <c r="AP122" s="2725">
        <v>50</v>
      </c>
      <c r="AQ122" s="2850"/>
      <c r="AR122" s="2850"/>
      <c r="AS122" s="2850"/>
      <c r="AT122" s="2969">
        <v>40</v>
      </c>
      <c r="AU122" s="2970"/>
      <c r="AV122" s="2970"/>
      <c r="AW122" s="2970"/>
      <c r="AX122" s="2971"/>
    </row>
    <row r="123" spans="1:50" s="912" customFormat="1" ht="18" customHeight="1">
      <c r="A123" s="1410" t="s">
        <v>3619</v>
      </c>
      <c r="B123" s="1411"/>
      <c r="C123" s="1411"/>
      <c r="D123" s="1411"/>
      <c r="E123" s="1411"/>
      <c r="F123" s="1411"/>
      <c r="G123" s="1412"/>
      <c r="H123" s="2584">
        <v>22370</v>
      </c>
      <c r="I123" s="2587"/>
      <c r="J123" s="2587"/>
      <c r="K123" s="2587"/>
      <c r="L123" s="2725">
        <v>19860</v>
      </c>
      <c r="M123" s="2925"/>
      <c r="N123" s="2925"/>
      <c r="O123" s="2925"/>
      <c r="P123" s="2926"/>
      <c r="Q123" s="2584">
        <v>19860</v>
      </c>
      <c r="R123" s="2587"/>
      <c r="S123" s="2587"/>
      <c r="T123" s="2587"/>
      <c r="U123" s="2587"/>
      <c r="V123" s="2725" t="s">
        <v>359</v>
      </c>
      <c r="W123" s="2850"/>
      <c r="X123" s="2850"/>
      <c r="Y123" s="2850"/>
      <c r="Z123" s="2726"/>
      <c r="AA123" s="2725">
        <v>2510</v>
      </c>
      <c r="AB123" s="2850"/>
      <c r="AC123" s="2850"/>
      <c r="AD123" s="2850"/>
      <c r="AE123" s="2726"/>
      <c r="AF123" s="2725">
        <v>50</v>
      </c>
      <c r="AG123" s="2850"/>
      <c r="AH123" s="2850"/>
      <c r="AI123" s="2850"/>
      <c r="AJ123" s="2850"/>
      <c r="AK123" s="2725">
        <v>2400</v>
      </c>
      <c r="AL123" s="2850"/>
      <c r="AM123" s="2850"/>
      <c r="AN123" s="2850"/>
      <c r="AO123" s="2850"/>
      <c r="AP123" s="2725">
        <v>50</v>
      </c>
      <c r="AQ123" s="2850"/>
      <c r="AR123" s="2850"/>
      <c r="AS123" s="2850"/>
      <c r="AT123" s="2969">
        <v>20</v>
      </c>
      <c r="AU123" s="2970"/>
      <c r="AV123" s="2970"/>
      <c r="AW123" s="2970"/>
      <c r="AX123" s="2971"/>
    </row>
    <row r="124" spans="1:50" s="912" customFormat="1" ht="18" customHeight="1">
      <c r="A124" s="1410" t="s">
        <v>3620</v>
      </c>
      <c r="B124" s="1411"/>
      <c r="C124" s="1411"/>
      <c r="D124" s="1411"/>
      <c r="E124" s="1411"/>
      <c r="F124" s="1411"/>
      <c r="G124" s="1412"/>
      <c r="H124" s="2584">
        <v>30900</v>
      </c>
      <c r="I124" s="2587"/>
      <c r="J124" s="2587"/>
      <c r="K124" s="2587"/>
      <c r="L124" s="2725">
        <v>26990</v>
      </c>
      <c r="M124" s="2925"/>
      <c r="N124" s="2925"/>
      <c r="O124" s="2925"/>
      <c r="P124" s="2926"/>
      <c r="Q124" s="2584">
        <v>26970</v>
      </c>
      <c r="R124" s="2587"/>
      <c r="S124" s="2587"/>
      <c r="T124" s="2587"/>
      <c r="U124" s="2587"/>
      <c r="V124" s="2584">
        <v>10</v>
      </c>
      <c r="W124" s="2587"/>
      <c r="X124" s="2587"/>
      <c r="Y124" s="2587"/>
      <c r="Z124" s="2587"/>
      <c r="AA124" s="2725">
        <v>3920</v>
      </c>
      <c r="AB124" s="2850"/>
      <c r="AC124" s="2850"/>
      <c r="AD124" s="2850"/>
      <c r="AE124" s="2726"/>
      <c r="AF124" s="2725">
        <v>120</v>
      </c>
      <c r="AG124" s="2850"/>
      <c r="AH124" s="2850"/>
      <c r="AI124" s="2850"/>
      <c r="AJ124" s="2850"/>
      <c r="AK124" s="2725">
        <v>3770</v>
      </c>
      <c r="AL124" s="2850"/>
      <c r="AM124" s="2850"/>
      <c r="AN124" s="2850"/>
      <c r="AO124" s="2850"/>
      <c r="AP124" s="2725">
        <v>30</v>
      </c>
      <c r="AQ124" s="2850"/>
      <c r="AR124" s="2850"/>
      <c r="AS124" s="2850"/>
      <c r="AT124" s="2969">
        <v>60</v>
      </c>
      <c r="AU124" s="2970"/>
      <c r="AV124" s="2970"/>
      <c r="AW124" s="2970"/>
      <c r="AX124" s="2971"/>
    </row>
    <row r="125" spans="1:50" s="912" customFormat="1" ht="18" customHeight="1" thickBot="1">
      <c r="A125" s="1529" t="s">
        <v>2252</v>
      </c>
      <c r="B125" s="1530"/>
      <c r="C125" s="1530"/>
      <c r="D125" s="1530"/>
      <c r="E125" s="1530"/>
      <c r="F125" s="1530"/>
      <c r="G125" s="1531"/>
      <c r="H125" s="2752">
        <v>30300</v>
      </c>
      <c r="I125" s="2972"/>
      <c r="J125" s="2972"/>
      <c r="K125" s="2972"/>
      <c r="L125" s="2973">
        <v>26540</v>
      </c>
      <c r="M125" s="2974"/>
      <c r="N125" s="2974"/>
      <c r="O125" s="2974"/>
      <c r="P125" s="2975"/>
      <c r="Q125" s="2752">
        <v>26440</v>
      </c>
      <c r="R125" s="2972"/>
      <c r="S125" s="2972"/>
      <c r="T125" s="2972"/>
      <c r="U125" s="2972"/>
      <c r="V125" s="2752">
        <v>100</v>
      </c>
      <c r="W125" s="2972"/>
      <c r="X125" s="2972"/>
      <c r="Y125" s="2972"/>
      <c r="Z125" s="2972"/>
      <c r="AA125" s="2973">
        <v>3750</v>
      </c>
      <c r="AB125" s="2976"/>
      <c r="AC125" s="2976"/>
      <c r="AD125" s="2976"/>
      <c r="AE125" s="2977"/>
      <c r="AF125" s="2973">
        <v>170</v>
      </c>
      <c r="AG125" s="2976"/>
      <c r="AH125" s="2976"/>
      <c r="AI125" s="2976"/>
      <c r="AJ125" s="2976"/>
      <c r="AK125" s="2973">
        <v>3540</v>
      </c>
      <c r="AL125" s="2976"/>
      <c r="AM125" s="2976"/>
      <c r="AN125" s="2976"/>
      <c r="AO125" s="2976"/>
      <c r="AP125" s="2973">
        <v>40</v>
      </c>
      <c r="AQ125" s="2976"/>
      <c r="AR125" s="2976"/>
      <c r="AS125" s="2976"/>
      <c r="AT125" s="2978">
        <v>50</v>
      </c>
      <c r="AU125" s="2979"/>
      <c r="AV125" s="2979"/>
      <c r="AW125" s="2979"/>
      <c r="AX125" s="2980"/>
    </row>
    <row r="126" spans="1:50" s="912" customFormat="1">
      <c r="A126" s="861" t="s">
        <v>3273</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row>
    <row r="127" spans="1:50" s="912" customFormat="1">
      <c r="A127" s="907" t="s">
        <v>2914</v>
      </c>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679" t="s">
        <v>1109</v>
      </c>
    </row>
    <row r="128" spans="1:50" s="912" customFormat="1" ht="18" customHeight="1">
      <c r="A128" s="876"/>
      <c r="B128" s="876"/>
      <c r="C128" s="876"/>
      <c r="D128" s="876"/>
      <c r="E128" s="876"/>
      <c r="F128" s="876"/>
      <c r="G128" s="876"/>
      <c r="H128" s="857"/>
      <c r="I128" s="857"/>
      <c r="J128" s="857"/>
      <c r="K128" s="857"/>
      <c r="L128" s="664"/>
      <c r="M128" s="581"/>
      <c r="N128" s="581"/>
      <c r="O128" s="581"/>
      <c r="P128" s="581"/>
      <c r="Q128" s="857"/>
      <c r="R128" s="857"/>
      <c r="S128" s="857"/>
      <c r="T128" s="857"/>
      <c r="U128" s="857"/>
      <c r="V128" s="857"/>
      <c r="W128" s="857"/>
      <c r="X128" s="857"/>
      <c r="Y128" s="857"/>
      <c r="Z128" s="857"/>
      <c r="AA128" s="664"/>
      <c r="AB128" s="664"/>
      <c r="AC128" s="664"/>
      <c r="AD128" s="664"/>
      <c r="AE128" s="664"/>
      <c r="AF128" s="664"/>
      <c r="AG128" s="664"/>
      <c r="AH128" s="664"/>
      <c r="AI128" s="664"/>
      <c r="AJ128" s="664"/>
      <c r="AK128" s="664"/>
      <c r="AL128" s="664"/>
      <c r="AM128" s="664"/>
      <c r="AN128" s="664"/>
      <c r="AO128" s="664"/>
      <c r="AP128" s="664"/>
      <c r="AQ128" s="664"/>
      <c r="AR128" s="664"/>
      <c r="AS128" s="664"/>
      <c r="AT128" s="665"/>
      <c r="AU128" s="666"/>
      <c r="AV128" s="666"/>
      <c r="AW128" s="666"/>
      <c r="AX128" s="42"/>
    </row>
    <row r="129" spans="1:50" s="912" customForma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row>
    <row r="130" spans="1:50" s="912" customFormat="1" ht="17.25" customHeight="1">
      <c r="A130" s="3" t="s">
        <v>1110</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row>
    <row r="131" spans="1:50" s="912" customFormat="1" ht="1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561"/>
      <c r="AR131" s="42"/>
      <c r="AS131" s="679" t="s">
        <v>3622</v>
      </c>
      <c r="AT131" s="42"/>
      <c r="AU131" s="42"/>
      <c r="AV131" s="42"/>
      <c r="AW131" s="42"/>
      <c r="AX131" s="42"/>
    </row>
    <row r="132" spans="1:50" s="912" customFormat="1" ht="15" customHeight="1" thickBo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679" t="s">
        <v>1111</v>
      </c>
      <c r="AT132" s="42"/>
      <c r="AU132" s="42"/>
      <c r="AV132" s="42"/>
      <c r="AW132" s="42"/>
      <c r="AX132" s="42"/>
    </row>
    <row r="133" spans="1:50" s="912" customFormat="1" ht="36" customHeight="1">
      <c r="A133" s="99"/>
      <c r="B133" s="1361" t="s">
        <v>3330</v>
      </c>
      <c r="C133" s="1362"/>
      <c r="D133" s="1362"/>
      <c r="E133" s="1362"/>
      <c r="F133" s="1362"/>
      <c r="G133" s="1362"/>
      <c r="H133" s="1362"/>
      <c r="I133" s="1362"/>
      <c r="J133" s="1352" t="s">
        <v>1</v>
      </c>
      <c r="K133" s="1353"/>
      <c r="L133" s="1353"/>
      <c r="M133" s="1353"/>
      <c r="N133" s="1353"/>
      <c r="O133" s="1353"/>
      <c r="P133" s="1353"/>
      <c r="Q133" s="1353"/>
      <c r="R133" s="1389"/>
      <c r="S133" s="1352" t="s">
        <v>1084</v>
      </c>
      <c r="T133" s="1353"/>
      <c r="U133" s="1353"/>
      <c r="V133" s="1353"/>
      <c r="W133" s="1353"/>
      <c r="X133" s="1353"/>
      <c r="Y133" s="1353"/>
      <c r="Z133" s="1353"/>
      <c r="AA133" s="1389"/>
      <c r="AB133" s="2981" t="s">
        <v>3623</v>
      </c>
      <c r="AC133" s="2982"/>
      <c r="AD133" s="2982"/>
      <c r="AE133" s="2982"/>
      <c r="AF133" s="2982"/>
      <c r="AG133" s="2982"/>
      <c r="AH133" s="2982"/>
      <c r="AI133" s="2982"/>
      <c r="AJ133" s="2983"/>
      <c r="AK133" s="1352" t="s">
        <v>1112</v>
      </c>
      <c r="AL133" s="1353"/>
      <c r="AM133" s="1353"/>
      <c r="AN133" s="1353"/>
      <c r="AO133" s="1353"/>
      <c r="AP133" s="1353"/>
      <c r="AQ133" s="1353"/>
      <c r="AR133" s="1353"/>
      <c r="AS133" s="1354"/>
      <c r="AT133" s="741"/>
      <c r="AU133" s="741"/>
      <c r="AV133" s="741"/>
      <c r="AW133" s="741"/>
      <c r="AX133" s="741"/>
    </row>
    <row r="134" spans="1:50" s="912" customFormat="1" ht="16.5" customHeight="1">
      <c r="A134" s="99"/>
      <c r="B134" s="1364"/>
      <c r="C134" s="1365"/>
      <c r="D134" s="1365"/>
      <c r="E134" s="1365"/>
      <c r="F134" s="1365"/>
      <c r="G134" s="1365"/>
      <c r="H134" s="1365"/>
      <c r="I134" s="1365"/>
      <c r="J134" s="1350" t="s">
        <v>1</v>
      </c>
      <c r="K134" s="1460"/>
      <c r="L134" s="1460"/>
      <c r="M134" s="1350" t="s">
        <v>1113</v>
      </c>
      <c r="N134" s="1460"/>
      <c r="O134" s="1460"/>
      <c r="P134" s="1350" t="s">
        <v>1114</v>
      </c>
      <c r="Q134" s="1460"/>
      <c r="R134" s="1426"/>
      <c r="S134" s="1350" t="s">
        <v>1</v>
      </c>
      <c r="T134" s="1460"/>
      <c r="U134" s="1460"/>
      <c r="V134" s="1350" t="s">
        <v>1113</v>
      </c>
      <c r="W134" s="1460"/>
      <c r="X134" s="1460"/>
      <c r="Y134" s="1350" t="s">
        <v>1114</v>
      </c>
      <c r="Z134" s="1460"/>
      <c r="AA134" s="1460"/>
      <c r="AB134" s="1350" t="s">
        <v>1</v>
      </c>
      <c r="AC134" s="1460"/>
      <c r="AD134" s="1460"/>
      <c r="AE134" s="1350" t="s">
        <v>1113</v>
      </c>
      <c r="AF134" s="1460"/>
      <c r="AG134" s="1460"/>
      <c r="AH134" s="1350" t="s">
        <v>1114</v>
      </c>
      <c r="AI134" s="1460"/>
      <c r="AJ134" s="1426"/>
      <c r="AK134" s="1350" t="s">
        <v>1</v>
      </c>
      <c r="AL134" s="1460"/>
      <c r="AM134" s="1460"/>
      <c r="AN134" s="1350" t="s">
        <v>1113</v>
      </c>
      <c r="AO134" s="1460"/>
      <c r="AP134" s="1460"/>
      <c r="AQ134" s="1350" t="s">
        <v>1114</v>
      </c>
      <c r="AR134" s="1460"/>
      <c r="AS134" s="1351"/>
      <c r="AT134" s="47"/>
      <c r="AU134" s="47"/>
      <c r="AV134" s="47"/>
      <c r="AW134" s="47"/>
      <c r="AX134" s="47"/>
    </row>
    <row r="135" spans="1:50" s="920" customFormat="1" ht="18" customHeight="1">
      <c r="A135" s="275"/>
      <c r="B135" s="1407" t="s">
        <v>2243</v>
      </c>
      <c r="C135" s="1408"/>
      <c r="D135" s="1408"/>
      <c r="E135" s="1408"/>
      <c r="F135" s="1408"/>
      <c r="G135" s="1408"/>
      <c r="H135" s="1408"/>
      <c r="I135" s="1409"/>
      <c r="J135" s="2775">
        <v>375</v>
      </c>
      <c r="K135" s="1408"/>
      <c r="L135" s="1409"/>
      <c r="M135" s="2775">
        <v>306</v>
      </c>
      <c r="N135" s="1408"/>
      <c r="O135" s="1409"/>
      <c r="P135" s="2775">
        <v>69</v>
      </c>
      <c r="Q135" s="1408"/>
      <c r="R135" s="1409"/>
      <c r="S135" s="2775">
        <v>286</v>
      </c>
      <c r="T135" s="1408"/>
      <c r="U135" s="1409"/>
      <c r="V135" s="2775">
        <v>244</v>
      </c>
      <c r="W135" s="1408"/>
      <c r="X135" s="1409"/>
      <c r="Y135" s="2775">
        <v>42</v>
      </c>
      <c r="Z135" s="1408"/>
      <c r="AA135" s="1409"/>
      <c r="AB135" s="2775">
        <v>20</v>
      </c>
      <c r="AC135" s="1408"/>
      <c r="AD135" s="1409"/>
      <c r="AE135" s="2775">
        <v>18</v>
      </c>
      <c r="AF135" s="1408"/>
      <c r="AG135" s="1409"/>
      <c r="AH135" s="2775">
        <v>2</v>
      </c>
      <c r="AI135" s="1408"/>
      <c r="AJ135" s="1409"/>
      <c r="AK135" s="2775">
        <v>2</v>
      </c>
      <c r="AL135" s="1408"/>
      <c r="AM135" s="1409"/>
      <c r="AN135" s="2775">
        <v>2</v>
      </c>
      <c r="AO135" s="1408"/>
      <c r="AP135" s="1409"/>
      <c r="AQ135" s="2775" t="s">
        <v>3883</v>
      </c>
      <c r="AR135" s="1408"/>
      <c r="AS135" s="2949"/>
      <c r="AT135" s="1032"/>
      <c r="AU135" s="1032"/>
      <c r="AV135" s="1032"/>
      <c r="AW135" s="1032"/>
      <c r="AX135" s="1032"/>
    </row>
    <row r="136" spans="1:50" s="920" customFormat="1" ht="18" customHeight="1">
      <c r="A136" s="275"/>
      <c r="B136" s="1410" t="s">
        <v>2244</v>
      </c>
      <c r="C136" s="1411"/>
      <c r="D136" s="1411"/>
      <c r="E136" s="1411"/>
      <c r="F136" s="1411"/>
      <c r="G136" s="1411"/>
      <c r="H136" s="1411"/>
      <c r="I136" s="1412"/>
      <c r="J136" s="2733">
        <v>420</v>
      </c>
      <c r="K136" s="1411"/>
      <c r="L136" s="1412"/>
      <c r="M136" s="2733">
        <v>331</v>
      </c>
      <c r="N136" s="1411"/>
      <c r="O136" s="1412"/>
      <c r="P136" s="2733">
        <v>89</v>
      </c>
      <c r="Q136" s="1411"/>
      <c r="R136" s="1412"/>
      <c r="S136" s="2733">
        <v>338</v>
      </c>
      <c r="T136" s="1411"/>
      <c r="U136" s="1412"/>
      <c r="V136" s="2733">
        <v>273</v>
      </c>
      <c r="W136" s="1411"/>
      <c r="X136" s="1412"/>
      <c r="Y136" s="2733">
        <v>65</v>
      </c>
      <c r="Z136" s="1411"/>
      <c r="AA136" s="1412"/>
      <c r="AB136" s="2733">
        <v>21</v>
      </c>
      <c r="AC136" s="1411"/>
      <c r="AD136" s="1412"/>
      <c r="AE136" s="2733">
        <v>17</v>
      </c>
      <c r="AF136" s="1411"/>
      <c r="AG136" s="1412"/>
      <c r="AH136" s="2733">
        <v>4</v>
      </c>
      <c r="AI136" s="1411"/>
      <c r="AJ136" s="1412"/>
      <c r="AK136" s="2733">
        <v>2</v>
      </c>
      <c r="AL136" s="1411"/>
      <c r="AM136" s="1412"/>
      <c r="AN136" s="2733">
        <v>2</v>
      </c>
      <c r="AO136" s="1411"/>
      <c r="AP136" s="1412"/>
      <c r="AQ136" s="2733" t="s">
        <v>3885</v>
      </c>
      <c r="AR136" s="1411"/>
      <c r="AS136" s="2946"/>
      <c r="AT136" s="1032"/>
      <c r="AU136" s="1032"/>
      <c r="AV136" s="1032"/>
      <c r="AW136" s="1032"/>
      <c r="AX136" s="1032"/>
    </row>
    <row r="137" spans="1:50" s="920" customFormat="1" ht="18" customHeight="1">
      <c r="A137" s="275"/>
      <c r="B137" s="1410" t="s">
        <v>2245</v>
      </c>
      <c r="C137" s="1411"/>
      <c r="D137" s="1411"/>
      <c r="E137" s="1411"/>
      <c r="F137" s="1411"/>
      <c r="G137" s="1411"/>
      <c r="H137" s="1411"/>
      <c r="I137" s="1412"/>
      <c r="J137" s="2733">
        <v>350</v>
      </c>
      <c r="K137" s="1411"/>
      <c r="L137" s="1412"/>
      <c r="M137" s="2733">
        <v>310</v>
      </c>
      <c r="N137" s="1411"/>
      <c r="O137" s="1412"/>
      <c r="P137" s="2733">
        <v>40</v>
      </c>
      <c r="Q137" s="1411"/>
      <c r="R137" s="1412"/>
      <c r="S137" s="2733">
        <v>263</v>
      </c>
      <c r="T137" s="1411"/>
      <c r="U137" s="1412"/>
      <c r="V137" s="2733">
        <v>241</v>
      </c>
      <c r="W137" s="1411"/>
      <c r="X137" s="1412"/>
      <c r="Y137" s="2733">
        <v>22</v>
      </c>
      <c r="Z137" s="1411"/>
      <c r="AA137" s="1412"/>
      <c r="AB137" s="2733">
        <v>17</v>
      </c>
      <c r="AC137" s="1411"/>
      <c r="AD137" s="1412"/>
      <c r="AE137" s="2733">
        <v>15</v>
      </c>
      <c r="AF137" s="1411"/>
      <c r="AG137" s="1412"/>
      <c r="AH137" s="2733">
        <v>2</v>
      </c>
      <c r="AI137" s="1411"/>
      <c r="AJ137" s="1412"/>
      <c r="AK137" s="2733">
        <v>4</v>
      </c>
      <c r="AL137" s="1411"/>
      <c r="AM137" s="1412"/>
      <c r="AN137" s="2733">
        <v>2</v>
      </c>
      <c r="AO137" s="1411"/>
      <c r="AP137" s="1412"/>
      <c r="AQ137" s="2733">
        <v>2</v>
      </c>
      <c r="AR137" s="1411"/>
      <c r="AS137" s="2946"/>
      <c r="AT137" s="1032"/>
      <c r="AU137" s="1032"/>
      <c r="AV137" s="1032"/>
      <c r="AW137" s="1032"/>
      <c r="AX137" s="1032"/>
    </row>
    <row r="138" spans="1:50" s="920" customFormat="1" ht="18" customHeight="1">
      <c r="A138" s="275"/>
      <c r="B138" s="1410" t="s">
        <v>2246</v>
      </c>
      <c r="C138" s="1411"/>
      <c r="D138" s="1411"/>
      <c r="E138" s="1411"/>
      <c r="F138" s="1411"/>
      <c r="G138" s="1411"/>
      <c r="H138" s="1411"/>
      <c r="I138" s="1412"/>
      <c r="J138" s="2733">
        <v>355</v>
      </c>
      <c r="K138" s="1411"/>
      <c r="L138" s="1412"/>
      <c r="M138" s="2733">
        <v>295</v>
      </c>
      <c r="N138" s="1411"/>
      <c r="O138" s="1412"/>
      <c r="P138" s="2733">
        <v>60</v>
      </c>
      <c r="Q138" s="1411"/>
      <c r="R138" s="1412"/>
      <c r="S138" s="2733">
        <v>269</v>
      </c>
      <c r="T138" s="1411"/>
      <c r="U138" s="1412"/>
      <c r="V138" s="2733">
        <v>238</v>
      </c>
      <c r="W138" s="1411"/>
      <c r="X138" s="1412"/>
      <c r="Y138" s="2733">
        <v>31</v>
      </c>
      <c r="Z138" s="1411"/>
      <c r="AA138" s="1412"/>
      <c r="AB138" s="2733">
        <v>18</v>
      </c>
      <c r="AC138" s="1411"/>
      <c r="AD138" s="1412"/>
      <c r="AE138" s="2733">
        <v>13</v>
      </c>
      <c r="AF138" s="1411"/>
      <c r="AG138" s="1412"/>
      <c r="AH138" s="2733">
        <v>5</v>
      </c>
      <c r="AI138" s="1411"/>
      <c r="AJ138" s="1412"/>
      <c r="AK138" s="2733">
        <v>3</v>
      </c>
      <c r="AL138" s="1411"/>
      <c r="AM138" s="1412"/>
      <c r="AN138" s="2733">
        <v>3</v>
      </c>
      <c r="AO138" s="1411"/>
      <c r="AP138" s="1412"/>
      <c r="AQ138" s="2733" t="s">
        <v>3883</v>
      </c>
      <c r="AR138" s="1411"/>
      <c r="AS138" s="2946"/>
      <c r="AT138" s="1032"/>
      <c r="AU138" s="1032"/>
      <c r="AV138" s="1032"/>
      <c r="AW138" s="1032"/>
      <c r="AX138" s="1032"/>
    </row>
    <row r="139" spans="1:50" s="920" customFormat="1" ht="18" customHeight="1" thickBot="1">
      <c r="A139" s="275"/>
      <c r="B139" s="1404" t="s">
        <v>2247</v>
      </c>
      <c r="C139" s="1405"/>
      <c r="D139" s="1405"/>
      <c r="E139" s="1405"/>
      <c r="F139" s="1405"/>
      <c r="G139" s="1405"/>
      <c r="H139" s="1405"/>
      <c r="I139" s="1406"/>
      <c r="J139" s="2948">
        <v>323</v>
      </c>
      <c r="K139" s="1405"/>
      <c r="L139" s="1406"/>
      <c r="M139" s="2948">
        <v>273</v>
      </c>
      <c r="N139" s="1405"/>
      <c r="O139" s="1406"/>
      <c r="P139" s="2948">
        <v>50</v>
      </c>
      <c r="Q139" s="1405"/>
      <c r="R139" s="1406"/>
      <c r="S139" s="2948">
        <v>251</v>
      </c>
      <c r="T139" s="1405"/>
      <c r="U139" s="1406"/>
      <c r="V139" s="2948">
        <v>224</v>
      </c>
      <c r="W139" s="1405"/>
      <c r="X139" s="1406"/>
      <c r="Y139" s="2948">
        <v>27</v>
      </c>
      <c r="Z139" s="1405"/>
      <c r="AA139" s="1406"/>
      <c r="AB139" s="2948">
        <v>16</v>
      </c>
      <c r="AC139" s="1405"/>
      <c r="AD139" s="1406"/>
      <c r="AE139" s="2948">
        <v>12</v>
      </c>
      <c r="AF139" s="1405"/>
      <c r="AG139" s="1406"/>
      <c r="AH139" s="2948">
        <v>4</v>
      </c>
      <c r="AI139" s="1405"/>
      <c r="AJ139" s="1406"/>
      <c r="AK139" s="2948" t="s">
        <v>3883</v>
      </c>
      <c r="AL139" s="1405"/>
      <c r="AM139" s="1406"/>
      <c r="AN139" s="2948" t="s">
        <v>3885</v>
      </c>
      <c r="AO139" s="1405"/>
      <c r="AP139" s="1406"/>
      <c r="AQ139" s="2948" t="s">
        <v>3883</v>
      </c>
      <c r="AR139" s="1405"/>
      <c r="AS139" s="2947"/>
      <c r="AT139" s="1032"/>
      <c r="AU139" s="1032"/>
      <c r="AV139" s="1032"/>
      <c r="AW139" s="1032"/>
      <c r="AX139" s="1032"/>
    </row>
    <row r="140" spans="1:50" s="912" customFormat="1" ht="11.25" customHeight="1" thickBot="1">
      <c r="A140" s="42"/>
      <c r="B140" s="151"/>
      <c r="C140" s="151"/>
      <c r="D140" s="151"/>
      <c r="E140" s="151"/>
      <c r="F140" s="151"/>
      <c r="G140" s="151"/>
      <c r="H140" s="151"/>
      <c r="I140" s="152"/>
      <c r="J140" s="152"/>
      <c r="K140" s="152"/>
      <c r="L140" s="152"/>
      <c r="M140" s="152"/>
      <c r="N140" s="152"/>
      <c r="O140" s="152"/>
      <c r="P140" s="135"/>
      <c r="Q140" s="135"/>
      <c r="R140" s="135"/>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row>
    <row r="141" spans="1:50" s="912" customFormat="1" ht="16.5" customHeight="1">
      <c r="A141" s="99"/>
      <c r="B141" s="1361" t="s">
        <v>3330</v>
      </c>
      <c r="C141" s="1362"/>
      <c r="D141" s="1362"/>
      <c r="E141" s="1362"/>
      <c r="F141" s="1362"/>
      <c r="G141" s="1362"/>
      <c r="H141" s="1362"/>
      <c r="I141" s="1362"/>
      <c r="J141" s="2476" t="s">
        <v>1115</v>
      </c>
      <c r="K141" s="2960"/>
      <c r="L141" s="2960"/>
      <c r="M141" s="2960"/>
      <c r="N141" s="2960"/>
      <c r="O141" s="2960"/>
      <c r="P141" s="2960"/>
      <c r="Q141" s="2960"/>
      <c r="R141" s="2569"/>
      <c r="S141" s="2571" t="s">
        <v>3906</v>
      </c>
      <c r="T141" s="2480"/>
      <c r="U141" s="2480"/>
      <c r="V141" s="2480"/>
      <c r="W141" s="2480"/>
      <c r="X141" s="2480"/>
      <c r="Y141" s="2480"/>
      <c r="Z141" s="2480"/>
      <c r="AA141" s="2984"/>
      <c r="AB141" s="741"/>
      <c r="AC141" s="42"/>
      <c r="AD141" s="798"/>
      <c r="AE141" s="741"/>
      <c r="AF141" s="741"/>
      <c r="AG141" s="741"/>
      <c r="AH141" s="741"/>
      <c r="AI141" s="97"/>
      <c r="AJ141" s="42"/>
      <c r="AK141" s="42"/>
      <c r="AL141" s="42"/>
      <c r="AM141" s="42"/>
      <c r="AN141" s="42"/>
      <c r="AO141" s="42"/>
      <c r="AP141" s="42"/>
      <c r="AQ141" s="42"/>
      <c r="AR141" s="42"/>
      <c r="AS141" s="42"/>
      <c r="AT141" s="42"/>
      <c r="AU141" s="42"/>
      <c r="AV141" s="42"/>
      <c r="AW141" s="42"/>
      <c r="AX141" s="42"/>
    </row>
    <row r="142" spans="1:50" s="912" customFormat="1" ht="16.5" customHeight="1">
      <c r="A142" s="99"/>
      <c r="B142" s="2892"/>
      <c r="C142" s="1545"/>
      <c r="D142" s="1545"/>
      <c r="E142" s="1545"/>
      <c r="F142" s="1545"/>
      <c r="G142" s="1545"/>
      <c r="H142" s="1545"/>
      <c r="I142" s="1545"/>
      <c r="J142" s="2478"/>
      <c r="K142" s="2961"/>
      <c r="L142" s="2961"/>
      <c r="M142" s="2961"/>
      <c r="N142" s="2961"/>
      <c r="O142" s="2961"/>
      <c r="P142" s="2961"/>
      <c r="Q142" s="2961"/>
      <c r="R142" s="2570"/>
      <c r="S142" s="2572"/>
      <c r="T142" s="2482"/>
      <c r="U142" s="2482"/>
      <c r="V142" s="2482"/>
      <c r="W142" s="2482"/>
      <c r="X142" s="2482"/>
      <c r="Y142" s="2482"/>
      <c r="Z142" s="2482"/>
      <c r="AA142" s="2985"/>
      <c r="AB142" s="741"/>
      <c r="AC142" s="42"/>
      <c r="AD142" s="798"/>
      <c r="AE142" s="741"/>
      <c r="AF142" s="741"/>
      <c r="AG142" s="741"/>
      <c r="AH142" s="741"/>
      <c r="AI142" s="97"/>
      <c r="AJ142" s="42"/>
      <c r="AK142" s="42"/>
      <c r="AL142" s="42"/>
      <c r="AM142" s="42"/>
      <c r="AN142" s="42"/>
      <c r="AO142" s="42"/>
      <c r="AP142" s="42"/>
      <c r="AQ142" s="42"/>
      <c r="AR142" s="42"/>
      <c r="AS142" s="42"/>
      <c r="AT142" s="42"/>
      <c r="AU142" s="42"/>
      <c r="AV142" s="42"/>
      <c r="AW142" s="42"/>
      <c r="AX142" s="42"/>
    </row>
    <row r="143" spans="1:50" s="912" customFormat="1" ht="16.5" customHeight="1">
      <c r="A143" s="99"/>
      <c r="B143" s="1364"/>
      <c r="C143" s="1365"/>
      <c r="D143" s="1365"/>
      <c r="E143" s="1365"/>
      <c r="F143" s="1365"/>
      <c r="G143" s="1365"/>
      <c r="H143" s="1365"/>
      <c r="I143" s="1365"/>
      <c r="J143" s="1350" t="s">
        <v>1</v>
      </c>
      <c r="K143" s="1460"/>
      <c r="L143" s="1460"/>
      <c r="M143" s="1350" t="s">
        <v>1113</v>
      </c>
      <c r="N143" s="1460"/>
      <c r="O143" s="1426"/>
      <c r="P143" s="1350" t="s">
        <v>1114</v>
      </c>
      <c r="Q143" s="1460"/>
      <c r="R143" s="1426"/>
      <c r="S143" s="1350" t="s">
        <v>1</v>
      </c>
      <c r="T143" s="1460"/>
      <c r="U143" s="1460"/>
      <c r="V143" s="1350" t="s">
        <v>1113</v>
      </c>
      <c r="W143" s="1460"/>
      <c r="X143" s="1426"/>
      <c r="Y143" s="1350" t="s">
        <v>1114</v>
      </c>
      <c r="Z143" s="1460"/>
      <c r="AA143" s="1351"/>
      <c r="AB143" s="42"/>
      <c r="AC143" s="907" t="s">
        <v>3283</v>
      </c>
      <c r="AD143" s="798"/>
      <c r="AE143" s="42"/>
      <c r="AF143" s="42"/>
      <c r="AG143" s="42"/>
      <c r="AH143" s="42"/>
      <c r="AI143" s="42"/>
      <c r="AJ143" s="42"/>
      <c r="AK143" s="42"/>
      <c r="AL143" s="42"/>
      <c r="AM143" s="42"/>
      <c r="AN143" s="42"/>
      <c r="AO143" s="42"/>
      <c r="AP143" s="42"/>
      <c r="AQ143" s="42"/>
      <c r="AR143" s="42"/>
      <c r="AS143" s="42"/>
      <c r="AT143" s="42"/>
      <c r="AU143" s="42"/>
      <c r="AV143" s="42"/>
      <c r="AW143" s="42"/>
      <c r="AX143" s="42"/>
    </row>
    <row r="144" spans="1:50" s="920" customFormat="1" ht="18" customHeight="1">
      <c r="A144" s="275"/>
      <c r="B144" s="1408" t="s">
        <v>2243</v>
      </c>
      <c r="C144" s="1408"/>
      <c r="D144" s="1408"/>
      <c r="E144" s="1408"/>
      <c r="F144" s="1408"/>
      <c r="G144" s="1408"/>
      <c r="H144" s="1408"/>
      <c r="I144" s="1409"/>
      <c r="J144" s="2775">
        <v>16</v>
      </c>
      <c r="K144" s="1408"/>
      <c r="L144" s="1409"/>
      <c r="M144" s="2775">
        <v>0</v>
      </c>
      <c r="N144" s="1408"/>
      <c r="O144" s="1409"/>
      <c r="P144" s="2775">
        <v>16</v>
      </c>
      <c r="Q144" s="1408"/>
      <c r="R144" s="1409"/>
      <c r="S144" s="2775">
        <v>51</v>
      </c>
      <c r="T144" s="1408"/>
      <c r="U144" s="1409"/>
      <c r="V144" s="2775">
        <v>42</v>
      </c>
      <c r="W144" s="1408"/>
      <c r="X144" s="1409"/>
      <c r="Y144" s="2775">
        <v>9</v>
      </c>
      <c r="Z144" s="1408"/>
      <c r="AA144" s="2949"/>
      <c r="AB144" s="1113"/>
      <c r="AC144" s="1113"/>
      <c r="AD144" s="1028"/>
      <c r="AE144" s="1113"/>
      <c r="AF144" s="1113"/>
      <c r="AG144" s="1113"/>
      <c r="AH144" s="1113"/>
      <c r="AI144" s="1113"/>
      <c r="AJ144" s="1113"/>
      <c r="AK144" s="1113"/>
      <c r="AL144" s="1113"/>
      <c r="AM144" s="1113"/>
      <c r="AN144" s="1113"/>
      <c r="AO144" s="1113"/>
      <c r="AP144" s="1113"/>
      <c r="AQ144" s="1113"/>
      <c r="AR144" s="1113"/>
      <c r="AS144" s="1113"/>
      <c r="AT144" s="1113"/>
      <c r="AU144" s="1113"/>
      <c r="AV144" s="1113"/>
      <c r="AW144" s="1113"/>
      <c r="AX144" s="1113"/>
    </row>
    <row r="145" spans="1:50" s="920" customFormat="1" ht="18" customHeight="1">
      <c r="A145" s="275"/>
      <c r="B145" s="1411" t="s">
        <v>2244</v>
      </c>
      <c r="C145" s="1411"/>
      <c r="D145" s="1411"/>
      <c r="E145" s="1411"/>
      <c r="F145" s="1411"/>
      <c r="G145" s="1411"/>
      <c r="H145" s="1411"/>
      <c r="I145" s="1412"/>
      <c r="J145" s="2733">
        <v>5</v>
      </c>
      <c r="K145" s="1411"/>
      <c r="L145" s="1412"/>
      <c r="M145" s="2733">
        <v>0</v>
      </c>
      <c r="N145" s="1411"/>
      <c r="O145" s="1412"/>
      <c r="P145" s="2733">
        <v>5</v>
      </c>
      <c r="Q145" s="1411"/>
      <c r="R145" s="1412"/>
      <c r="S145" s="2733">
        <v>54</v>
      </c>
      <c r="T145" s="1411"/>
      <c r="U145" s="1412"/>
      <c r="V145" s="2733">
        <v>39</v>
      </c>
      <c r="W145" s="1411"/>
      <c r="X145" s="1412"/>
      <c r="Y145" s="2733">
        <v>15</v>
      </c>
      <c r="Z145" s="1411"/>
      <c r="AA145" s="2946"/>
      <c r="AB145" s="1113"/>
      <c r="AC145" s="1113"/>
      <c r="AD145" s="1028"/>
      <c r="AE145" s="1113"/>
      <c r="AF145" s="1113"/>
      <c r="AG145" s="1113"/>
      <c r="AH145" s="1113"/>
      <c r="AI145" s="1113"/>
      <c r="AJ145" s="1113"/>
      <c r="AK145" s="1113"/>
      <c r="AL145" s="1113"/>
      <c r="AM145" s="1113"/>
      <c r="AN145" s="1113"/>
      <c r="AO145" s="1113"/>
      <c r="AP145" s="1113"/>
      <c r="AQ145" s="1113"/>
      <c r="AR145" s="1113"/>
      <c r="AS145" s="1113"/>
      <c r="AT145" s="1113"/>
      <c r="AU145" s="1113"/>
      <c r="AV145" s="1113"/>
      <c r="AW145" s="1113"/>
      <c r="AX145" s="1113"/>
    </row>
    <row r="146" spans="1:50" s="920" customFormat="1" ht="18" customHeight="1">
      <c r="A146" s="275"/>
      <c r="B146" s="1411" t="s">
        <v>2245</v>
      </c>
      <c r="C146" s="1411"/>
      <c r="D146" s="1411"/>
      <c r="E146" s="1411"/>
      <c r="F146" s="1411"/>
      <c r="G146" s="1411"/>
      <c r="H146" s="1411"/>
      <c r="I146" s="1412"/>
      <c r="J146" s="2733">
        <v>7</v>
      </c>
      <c r="K146" s="1411"/>
      <c r="L146" s="1412"/>
      <c r="M146" s="2733">
        <v>2</v>
      </c>
      <c r="N146" s="1411"/>
      <c r="O146" s="1412"/>
      <c r="P146" s="2733">
        <v>5</v>
      </c>
      <c r="Q146" s="1411"/>
      <c r="R146" s="1412"/>
      <c r="S146" s="2733">
        <v>59</v>
      </c>
      <c r="T146" s="1411"/>
      <c r="U146" s="1412"/>
      <c r="V146" s="2733">
        <v>50</v>
      </c>
      <c r="W146" s="1411"/>
      <c r="X146" s="1412"/>
      <c r="Y146" s="2733">
        <v>9</v>
      </c>
      <c r="Z146" s="1411"/>
      <c r="AA146" s="2946"/>
      <c r="AB146" s="1113"/>
      <c r="AC146" s="1113"/>
      <c r="AD146" s="1113"/>
      <c r="AE146" s="1113"/>
      <c r="AF146" s="1113"/>
      <c r="AG146" s="1113"/>
      <c r="AH146" s="1113"/>
      <c r="AI146" s="1113"/>
      <c r="AJ146" s="1113"/>
      <c r="AK146" s="1113"/>
      <c r="AL146" s="1113"/>
      <c r="AM146" s="1113"/>
      <c r="AN146" s="1113"/>
      <c r="AO146" s="1113"/>
      <c r="AP146" s="1113"/>
      <c r="AQ146" s="1113"/>
      <c r="AR146" s="1113"/>
      <c r="AS146" s="1113"/>
      <c r="AT146" s="1113"/>
      <c r="AU146" s="1113"/>
      <c r="AV146" s="1113"/>
      <c r="AW146" s="1113"/>
      <c r="AX146" s="1113"/>
    </row>
    <row r="147" spans="1:50" s="920" customFormat="1" ht="18" customHeight="1">
      <c r="A147" s="275"/>
      <c r="B147" s="1411" t="s">
        <v>2246</v>
      </c>
      <c r="C147" s="1411"/>
      <c r="D147" s="1411"/>
      <c r="E147" s="1411"/>
      <c r="F147" s="1411"/>
      <c r="G147" s="1411"/>
      <c r="H147" s="1411"/>
      <c r="I147" s="1412"/>
      <c r="J147" s="2733">
        <v>11</v>
      </c>
      <c r="K147" s="1411"/>
      <c r="L147" s="1412"/>
      <c r="M147" s="2733">
        <v>4</v>
      </c>
      <c r="N147" s="1411"/>
      <c r="O147" s="1412"/>
      <c r="P147" s="2733">
        <v>7</v>
      </c>
      <c r="Q147" s="1411"/>
      <c r="R147" s="1412"/>
      <c r="S147" s="2733">
        <v>54</v>
      </c>
      <c r="T147" s="1411"/>
      <c r="U147" s="1412"/>
      <c r="V147" s="2733">
        <v>37</v>
      </c>
      <c r="W147" s="1411"/>
      <c r="X147" s="1412"/>
      <c r="Y147" s="2733">
        <v>17</v>
      </c>
      <c r="Z147" s="1411"/>
      <c r="AA147" s="2946"/>
      <c r="AB147" s="1113"/>
      <c r="AC147" s="63" t="s">
        <v>3283</v>
      </c>
      <c r="AD147" s="1113"/>
      <c r="AE147" s="1113"/>
      <c r="AF147" s="1113"/>
      <c r="AG147" s="1113"/>
      <c r="AH147" s="1113"/>
      <c r="AI147" s="1113"/>
      <c r="AJ147" s="1113"/>
      <c r="AK147" s="1113"/>
      <c r="AL147" s="1113"/>
      <c r="AM147" s="1113"/>
      <c r="AN147" s="1113"/>
      <c r="AO147" s="1113"/>
      <c r="AP147" s="1113"/>
      <c r="AQ147" s="1113"/>
      <c r="AR147" s="1113"/>
      <c r="AS147" s="1113"/>
      <c r="AT147" s="1113"/>
      <c r="AU147" s="1113"/>
      <c r="AV147" s="1113"/>
      <c r="AW147" s="1113"/>
      <c r="AX147" s="1113"/>
    </row>
    <row r="148" spans="1:50" s="920" customFormat="1" ht="18" customHeight="1" thickBot="1">
      <c r="A148" s="275"/>
      <c r="B148" s="1405" t="s">
        <v>2247</v>
      </c>
      <c r="C148" s="1405"/>
      <c r="D148" s="1405"/>
      <c r="E148" s="1405"/>
      <c r="F148" s="1405"/>
      <c r="G148" s="1405"/>
      <c r="H148" s="1405"/>
      <c r="I148" s="1406"/>
      <c r="J148" s="2948">
        <v>11</v>
      </c>
      <c r="K148" s="1405"/>
      <c r="L148" s="1406"/>
      <c r="M148" s="2948">
        <v>1</v>
      </c>
      <c r="N148" s="1405"/>
      <c r="O148" s="1406"/>
      <c r="P148" s="2948">
        <v>10</v>
      </c>
      <c r="Q148" s="1405"/>
      <c r="R148" s="1406"/>
      <c r="S148" s="2948">
        <v>45</v>
      </c>
      <c r="T148" s="1405"/>
      <c r="U148" s="1406"/>
      <c r="V148" s="2948">
        <v>36</v>
      </c>
      <c r="W148" s="1405"/>
      <c r="X148" s="1406"/>
      <c r="Y148" s="2948">
        <v>9</v>
      </c>
      <c r="Z148" s="1405"/>
      <c r="AA148" s="2947"/>
      <c r="AB148" s="1113"/>
      <c r="AC148" s="63"/>
      <c r="AD148" s="1113"/>
      <c r="AE148" s="1113"/>
      <c r="AF148" s="1113"/>
      <c r="AG148" s="1113"/>
      <c r="AH148" s="1113"/>
      <c r="AI148" s="1113"/>
      <c r="AJ148" s="1113"/>
      <c r="AK148" s="1113"/>
      <c r="AL148" s="1113"/>
      <c r="AM148" s="1113"/>
      <c r="AN148" s="1113"/>
      <c r="AO148" s="1113"/>
      <c r="AP148" s="1113"/>
      <c r="AQ148" s="1113"/>
      <c r="AR148" s="1113"/>
      <c r="AS148" s="1113"/>
      <c r="AT148" s="1113"/>
      <c r="AU148" s="1113"/>
      <c r="AV148" s="1113"/>
      <c r="AW148" s="1113"/>
      <c r="AX148" s="1113"/>
    </row>
    <row r="149" spans="1:50" s="912" customFormat="1" ht="13.5" customHeight="1">
      <c r="A149" s="97"/>
      <c r="B149" s="732" t="s">
        <v>3274</v>
      </c>
      <c r="C149" s="42"/>
      <c r="D149" s="798"/>
      <c r="E149" s="798"/>
      <c r="F149" s="798"/>
      <c r="G149" s="798"/>
      <c r="H149" s="798"/>
      <c r="I149" s="798"/>
      <c r="J149" s="717"/>
      <c r="K149" s="717"/>
      <c r="L149" s="717"/>
      <c r="M149" s="717"/>
      <c r="N149" s="717"/>
      <c r="O149" s="717"/>
      <c r="P149" s="717"/>
      <c r="Q149" s="717"/>
      <c r="R149" s="717"/>
      <c r="S149" s="798"/>
      <c r="T149" s="798"/>
      <c r="U149" s="798"/>
      <c r="V149" s="717"/>
      <c r="W149" s="717"/>
      <c r="X149" s="717"/>
      <c r="Y149" s="717"/>
      <c r="Z149" s="717"/>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row>
    <row r="150" spans="1:50" s="912" customFormat="1" ht="13.5" customHeight="1">
      <c r="A150" s="97"/>
      <c r="B150" s="732" t="s">
        <v>3284</v>
      </c>
      <c r="C150" s="42"/>
      <c r="D150" s="798"/>
      <c r="E150" s="798"/>
      <c r="F150" s="798"/>
      <c r="G150" s="798"/>
      <c r="H150" s="798"/>
      <c r="I150" s="798"/>
      <c r="J150" s="717"/>
      <c r="K150" s="717"/>
      <c r="L150" s="717"/>
      <c r="M150" s="717"/>
      <c r="N150" s="717"/>
      <c r="O150" s="717"/>
      <c r="P150" s="717"/>
      <c r="Q150" s="717"/>
      <c r="R150" s="717"/>
      <c r="S150" s="798"/>
      <c r="T150" s="798"/>
      <c r="U150" s="798"/>
      <c r="V150" s="717"/>
      <c r="W150" s="717"/>
      <c r="X150" s="717"/>
      <c r="Y150" s="717"/>
      <c r="Z150" s="717"/>
      <c r="AA150" s="679"/>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row>
    <row r="151" spans="1:50" s="912" customFormat="1" ht="13.5" customHeight="1">
      <c r="A151" s="97"/>
      <c r="B151" s="732" t="s">
        <v>3275</v>
      </c>
      <c r="C151" s="42"/>
      <c r="D151" s="798"/>
      <c r="E151" s="798"/>
      <c r="F151" s="798"/>
      <c r="G151" s="798"/>
      <c r="H151" s="798"/>
      <c r="I151" s="798"/>
      <c r="J151" s="717"/>
      <c r="K151" s="717"/>
      <c r="L151" s="717"/>
      <c r="M151" s="717"/>
      <c r="N151" s="717"/>
      <c r="O151" s="717"/>
      <c r="P151" s="717"/>
      <c r="Q151" s="717"/>
      <c r="R151" s="717"/>
      <c r="S151" s="798"/>
      <c r="T151" s="798"/>
      <c r="U151" s="798"/>
      <c r="V151" s="717"/>
      <c r="W151" s="717"/>
      <c r="X151" s="717"/>
      <c r="Y151" s="717"/>
      <c r="Z151" s="717"/>
      <c r="AA151" s="679"/>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row>
    <row r="152" spans="1:50" s="912" customFormat="1">
      <c r="A152" s="42"/>
      <c r="B152" s="732" t="s">
        <v>3276</v>
      </c>
      <c r="C152" s="42"/>
      <c r="D152" s="42"/>
      <c r="E152" s="42"/>
      <c r="F152" s="42"/>
      <c r="G152" s="42"/>
      <c r="H152" s="42"/>
      <c r="I152" s="42"/>
      <c r="J152" s="42"/>
      <c r="K152" s="42"/>
      <c r="L152" s="42"/>
      <c r="M152" s="42"/>
      <c r="N152" s="42"/>
      <c r="O152" s="42"/>
      <c r="P152" s="42"/>
      <c r="Q152" s="42"/>
      <c r="R152" s="42"/>
      <c r="S152" s="42"/>
      <c r="T152" s="42"/>
      <c r="U152" s="42"/>
      <c r="V152" s="42"/>
      <c r="W152" s="42"/>
      <c r="X152" s="42"/>
      <c r="Y152" s="679"/>
      <c r="Z152" s="42"/>
      <c r="AA152" s="42"/>
      <c r="AB152" s="42"/>
      <c r="AC152" s="42"/>
      <c r="AD152" s="42"/>
      <c r="AE152" s="42"/>
      <c r="AF152" s="42"/>
      <c r="AG152" s="42"/>
      <c r="AH152" s="679"/>
      <c r="AI152" s="42"/>
      <c r="AJ152" s="42"/>
      <c r="AK152" s="42"/>
      <c r="AL152" s="42"/>
      <c r="AM152" s="42"/>
      <c r="AN152" s="42"/>
      <c r="AO152" s="42"/>
      <c r="AP152" s="42"/>
      <c r="AQ152" s="42"/>
      <c r="AR152" s="42"/>
      <c r="AS152" s="42"/>
      <c r="AT152" s="42"/>
      <c r="AU152" s="42"/>
      <c r="AV152" s="42"/>
      <c r="AW152" s="42"/>
      <c r="AX152" s="42"/>
    </row>
    <row r="153" spans="1:50" s="912" customFormat="1">
      <c r="A153" s="42"/>
      <c r="B153" s="732" t="s">
        <v>3624</v>
      </c>
      <c r="C153" s="42"/>
      <c r="D153" s="42"/>
      <c r="E153" s="42"/>
      <c r="F153" s="42"/>
      <c r="G153" s="42"/>
      <c r="H153" s="42"/>
      <c r="I153" s="42"/>
      <c r="J153" s="42"/>
      <c r="K153" s="42"/>
      <c r="L153" s="42"/>
      <c r="M153" s="42"/>
      <c r="N153" s="42"/>
      <c r="O153" s="42"/>
      <c r="P153" s="42"/>
      <c r="Q153" s="42"/>
      <c r="R153" s="42"/>
      <c r="S153" s="42"/>
      <c r="T153" s="42"/>
      <c r="U153" s="42"/>
      <c r="V153" s="42"/>
      <c r="W153" s="42"/>
      <c r="X153" s="42"/>
      <c r="Y153" s="679"/>
      <c r="Z153" s="42"/>
      <c r="AA153" s="679"/>
      <c r="AB153" s="42"/>
      <c r="AC153" s="42"/>
      <c r="AD153" s="42"/>
      <c r="AE153" s="42"/>
      <c r="AF153" s="42"/>
      <c r="AG153" s="42"/>
      <c r="AH153" s="679"/>
      <c r="AI153" s="42"/>
      <c r="AJ153" s="42"/>
      <c r="AK153" s="42"/>
      <c r="AL153" s="42"/>
      <c r="AM153" s="42"/>
      <c r="AN153" s="42"/>
      <c r="AO153" s="42"/>
      <c r="AP153" s="42"/>
      <c r="AQ153" s="42"/>
      <c r="AR153" s="42"/>
      <c r="AS153" s="42"/>
      <c r="AT153" s="42"/>
      <c r="AU153" s="42"/>
      <c r="AV153" s="42"/>
      <c r="AW153" s="42"/>
      <c r="AX153" s="42"/>
    </row>
    <row r="154" spans="1:50" s="912" customFormat="1">
      <c r="A154" s="42"/>
      <c r="B154" s="732"/>
      <c r="C154" s="42"/>
      <c r="D154" s="42"/>
      <c r="E154" s="42"/>
      <c r="F154" s="42"/>
      <c r="G154" s="42"/>
      <c r="H154" s="42"/>
      <c r="I154" s="42"/>
      <c r="J154" s="42"/>
      <c r="K154" s="42"/>
      <c r="L154" s="42"/>
      <c r="M154" s="42"/>
      <c r="N154" s="42"/>
      <c r="O154" s="42"/>
      <c r="P154" s="42"/>
      <c r="Q154" s="42"/>
      <c r="R154" s="42"/>
      <c r="S154" s="42"/>
      <c r="T154" s="42"/>
      <c r="U154" s="42"/>
      <c r="V154" s="42"/>
      <c r="W154" s="42"/>
      <c r="X154" s="42"/>
      <c r="Y154" s="679"/>
      <c r="Z154" s="42"/>
      <c r="AA154" s="679" t="s">
        <v>1116</v>
      </c>
      <c r="AB154" s="42"/>
      <c r="AC154" s="42"/>
      <c r="AD154" s="42"/>
      <c r="AE154" s="42"/>
      <c r="AF154" s="42"/>
      <c r="AG154" s="42"/>
      <c r="AH154" s="679"/>
      <c r="AI154" s="42"/>
      <c r="AJ154" s="42"/>
      <c r="AK154" s="42"/>
      <c r="AL154" s="42"/>
      <c r="AM154" s="42"/>
      <c r="AN154" s="42"/>
      <c r="AO154" s="42"/>
      <c r="AP154" s="42"/>
      <c r="AQ154" s="42"/>
      <c r="AR154" s="42"/>
      <c r="AT154" s="42"/>
      <c r="AU154" s="42"/>
      <c r="AV154" s="42"/>
      <c r="AW154" s="42"/>
      <c r="AX154" s="42"/>
    </row>
    <row r="155" spans="1:50" s="26" customFormat="1" ht="22.5" customHeight="1">
      <c r="A155" s="42"/>
      <c r="B155" s="732"/>
      <c r="C155" s="42"/>
      <c r="D155" s="42"/>
      <c r="E155" s="42"/>
      <c r="F155" s="42"/>
      <c r="G155" s="42"/>
      <c r="H155" s="42"/>
      <c r="I155" s="42"/>
      <c r="J155" s="42"/>
      <c r="K155" s="42"/>
      <c r="L155" s="42"/>
      <c r="M155" s="42"/>
      <c r="N155" s="42"/>
      <c r="O155" s="42"/>
      <c r="P155" s="42"/>
      <c r="Q155" s="42"/>
      <c r="R155" s="42"/>
      <c r="S155" s="42"/>
      <c r="T155" s="42"/>
      <c r="U155" s="42"/>
      <c r="V155" s="42"/>
      <c r="W155" s="42"/>
      <c r="X155" s="42"/>
      <c r="Y155" s="679"/>
      <c r="Z155" s="42"/>
      <c r="AA155" s="679"/>
      <c r="AB155" s="42"/>
      <c r="AC155" s="42"/>
      <c r="AD155" s="42"/>
      <c r="AE155" s="42"/>
      <c r="AF155" s="42"/>
      <c r="AG155" s="42"/>
      <c r="AH155" s="679"/>
      <c r="AI155" s="42"/>
      <c r="AJ155" s="42"/>
      <c r="AK155" s="42"/>
      <c r="AL155" s="42"/>
      <c r="AM155" s="42"/>
      <c r="AN155" s="42"/>
      <c r="AO155" s="42"/>
      <c r="AP155" s="42"/>
      <c r="AQ155" s="42"/>
      <c r="AR155" s="42"/>
      <c r="AS155" s="42"/>
      <c r="AT155" s="42"/>
      <c r="AU155" s="42"/>
      <c r="AV155" s="42"/>
      <c r="AW155" s="42"/>
      <c r="AX155" s="42"/>
    </row>
    <row r="156" spans="1:50" s="912" customFormat="1" ht="17.25" customHeight="1">
      <c r="A156" s="3" t="s">
        <v>1117</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row>
    <row r="157" spans="1:50" s="912" customFormat="1" ht="1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679" t="s">
        <v>3625</v>
      </c>
      <c r="AX157" s="42"/>
    </row>
    <row r="158" spans="1:50" s="912" customFormat="1" ht="15" customHeight="1" thickBot="1">
      <c r="A158" s="97"/>
      <c r="B158" s="97"/>
      <c r="C158" s="97"/>
      <c r="D158" s="97"/>
      <c r="E158" s="97"/>
      <c r="F158" s="97"/>
      <c r="G158" s="97"/>
      <c r="H158" s="97"/>
      <c r="I158" s="97"/>
      <c r="J158" s="97"/>
      <c r="K158" s="97"/>
      <c r="L158" s="97"/>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679" t="s">
        <v>1099</v>
      </c>
      <c r="AX158" s="97"/>
    </row>
    <row r="159" spans="1:50" s="912" customFormat="1" ht="18" customHeight="1">
      <c r="A159" s="99"/>
      <c r="B159" s="1361" t="s">
        <v>3326</v>
      </c>
      <c r="C159" s="1362"/>
      <c r="D159" s="1362"/>
      <c r="E159" s="1362"/>
      <c r="F159" s="1362"/>
      <c r="G159" s="1362"/>
      <c r="H159" s="1362"/>
      <c r="I159" s="1362"/>
      <c r="J159" s="1362"/>
      <c r="K159" s="1362"/>
      <c r="L159" s="1362"/>
      <c r="M159" s="1363"/>
      <c r="N159" s="1495" t="s">
        <v>3331</v>
      </c>
      <c r="O159" s="1362"/>
      <c r="P159" s="1362"/>
      <c r="Q159" s="1362"/>
      <c r="R159" s="1362"/>
      <c r="S159" s="1362"/>
      <c r="T159" s="1352" t="s">
        <v>1118</v>
      </c>
      <c r="U159" s="1353"/>
      <c r="V159" s="1353"/>
      <c r="W159" s="1353"/>
      <c r="X159" s="1353"/>
      <c r="Y159" s="1353"/>
      <c r="Z159" s="1353"/>
      <c r="AA159" s="1353"/>
      <c r="AB159" s="1353"/>
      <c r="AC159" s="1353"/>
      <c r="AD159" s="1353"/>
      <c r="AE159" s="1353"/>
      <c r="AF159" s="1353"/>
      <c r="AG159" s="1353"/>
      <c r="AH159" s="1353"/>
      <c r="AI159" s="1353"/>
      <c r="AJ159" s="1353"/>
      <c r="AK159" s="1353"/>
      <c r="AL159" s="1353"/>
      <c r="AM159" s="1353"/>
      <c r="AN159" s="1353"/>
      <c r="AO159" s="1353"/>
      <c r="AP159" s="1353"/>
      <c r="AQ159" s="1353"/>
      <c r="AR159" s="1353"/>
      <c r="AS159" s="1353"/>
      <c r="AT159" s="1353"/>
      <c r="AU159" s="1353"/>
      <c r="AV159" s="1353"/>
      <c r="AW159" s="1354"/>
      <c r="AX159" s="95"/>
    </row>
    <row r="160" spans="1:50" s="912" customFormat="1" ht="18" customHeight="1">
      <c r="A160" s="99"/>
      <c r="B160" s="2892"/>
      <c r="C160" s="1545"/>
      <c r="D160" s="1545"/>
      <c r="E160" s="1545"/>
      <c r="F160" s="1545"/>
      <c r="G160" s="1545"/>
      <c r="H160" s="1545"/>
      <c r="I160" s="1545"/>
      <c r="J160" s="1545"/>
      <c r="K160" s="1545"/>
      <c r="L160" s="1545"/>
      <c r="M160" s="1546"/>
      <c r="N160" s="2589"/>
      <c r="O160" s="1545"/>
      <c r="P160" s="1545"/>
      <c r="Q160" s="1545"/>
      <c r="R160" s="1545"/>
      <c r="S160" s="1545"/>
      <c r="T160" s="1524" t="s">
        <v>3767</v>
      </c>
      <c r="U160" s="1525"/>
      <c r="V160" s="1525"/>
      <c r="W160" s="1525"/>
      <c r="X160" s="1525"/>
      <c r="Y160" s="1524" t="s">
        <v>3769</v>
      </c>
      <c r="Z160" s="1525"/>
      <c r="AA160" s="1525"/>
      <c r="AB160" s="1525"/>
      <c r="AC160" s="1525"/>
      <c r="AD160" s="1524" t="s">
        <v>3771</v>
      </c>
      <c r="AE160" s="1525"/>
      <c r="AF160" s="1525"/>
      <c r="AG160" s="1525"/>
      <c r="AH160" s="1525"/>
      <c r="AI160" s="1524" t="s">
        <v>3773</v>
      </c>
      <c r="AJ160" s="1525"/>
      <c r="AK160" s="1525"/>
      <c r="AL160" s="1525"/>
      <c r="AM160" s="1525"/>
      <c r="AN160" s="1524" t="s">
        <v>3775</v>
      </c>
      <c r="AO160" s="1525"/>
      <c r="AP160" s="1525"/>
      <c r="AQ160" s="1525"/>
      <c r="AR160" s="1526"/>
      <c r="AS160" s="1525" t="s">
        <v>3777</v>
      </c>
      <c r="AT160" s="1525"/>
      <c r="AU160" s="1525"/>
      <c r="AV160" s="1525"/>
      <c r="AW160" s="2623"/>
      <c r="AX160" s="42"/>
    </row>
    <row r="161" spans="1:50" s="912" customFormat="1" ht="18" customHeight="1">
      <c r="A161" s="99"/>
      <c r="B161" s="1364"/>
      <c r="C161" s="1365"/>
      <c r="D161" s="1365"/>
      <c r="E161" s="1365"/>
      <c r="F161" s="1365"/>
      <c r="G161" s="1365"/>
      <c r="H161" s="1365"/>
      <c r="I161" s="1365"/>
      <c r="J161" s="1365"/>
      <c r="K161" s="1365"/>
      <c r="L161" s="1365"/>
      <c r="M161" s="1366"/>
      <c r="N161" s="1496"/>
      <c r="O161" s="1365"/>
      <c r="P161" s="1365"/>
      <c r="Q161" s="1365"/>
      <c r="R161" s="1365"/>
      <c r="S161" s="1365"/>
      <c r="T161" s="2538" t="s">
        <v>3768</v>
      </c>
      <c r="U161" s="2539"/>
      <c r="V161" s="2539"/>
      <c r="W161" s="2539"/>
      <c r="X161" s="2539"/>
      <c r="Y161" s="2538" t="s">
        <v>3770</v>
      </c>
      <c r="Z161" s="2539"/>
      <c r="AA161" s="2539"/>
      <c r="AB161" s="2539"/>
      <c r="AC161" s="2583"/>
      <c r="AD161" s="2538" t="s">
        <v>3772</v>
      </c>
      <c r="AE161" s="2539"/>
      <c r="AF161" s="2539"/>
      <c r="AG161" s="2539"/>
      <c r="AH161" s="2583"/>
      <c r="AI161" s="2538" t="s">
        <v>3774</v>
      </c>
      <c r="AJ161" s="2539"/>
      <c r="AK161" s="2539"/>
      <c r="AL161" s="2539"/>
      <c r="AM161" s="2583"/>
      <c r="AN161" s="2538" t="s">
        <v>3776</v>
      </c>
      <c r="AO161" s="2539"/>
      <c r="AP161" s="2539"/>
      <c r="AQ161" s="2539"/>
      <c r="AR161" s="2583"/>
      <c r="AS161" s="2539" t="s">
        <v>3778</v>
      </c>
      <c r="AT161" s="2539"/>
      <c r="AU161" s="2539"/>
      <c r="AV161" s="2539"/>
      <c r="AW161" s="2540"/>
      <c r="AX161" s="42"/>
    </row>
    <row r="162" spans="1:50" s="912" customFormat="1" ht="27.95" customHeight="1">
      <c r="A162" s="99"/>
      <c r="B162" s="2892" t="s">
        <v>3331</v>
      </c>
      <c r="C162" s="1545"/>
      <c r="D162" s="1545"/>
      <c r="E162" s="1545"/>
      <c r="F162" s="1545"/>
      <c r="G162" s="1545"/>
      <c r="H162" s="1545"/>
      <c r="I162" s="1545"/>
      <c r="J162" s="1545"/>
      <c r="K162" s="1545"/>
      <c r="L162" s="1545"/>
      <c r="M162" s="1546"/>
      <c r="N162" s="2723">
        <v>26540</v>
      </c>
      <c r="O162" s="2849"/>
      <c r="P162" s="2849"/>
      <c r="Q162" s="2849"/>
      <c r="R162" s="2849"/>
      <c r="S162" s="2849"/>
      <c r="T162" s="2723">
        <v>4690</v>
      </c>
      <c r="U162" s="2849"/>
      <c r="V162" s="2849"/>
      <c r="W162" s="2849"/>
      <c r="X162" s="2849"/>
      <c r="Y162" s="2723">
        <v>2280</v>
      </c>
      <c r="Z162" s="2849"/>
      <c r="AA162" s="2849"/>
      <c r="AB162" s="2849"/>
      <c r="AC162" s="2849"/>
      <c r="AD162" s="2723">
        <v>3270</v>
      </c>
      <c r="AE162" s="2849"/>
      <c r="AF162" s="2849"/>
      <c r="AG162" s="2849"/>
      <c r="AH162" s="2849"/>
      <c r="AI162" s="2723">
        <v>2380</v>
      </c>
      <c r="AJ162" s="2849"/>
      <c r="AK162" s="2849"/>
      <c r="AL162" s="2849"/>
      <c r="AM162" s="2849"/>
      <c r="AN162" s="2989">
        <v>3570</v>
      </c>
      <c r="AO162" s="2986"/>
      <c r="AP162" s="2986"/>
      <c r="AQ162" s="2986"/>
      <c r="AR162" s="2990"/>
      <c r="AS162" s="2986">
        <v>1130</v>
      </c>
      <c r="AT162" s="2986"/>
      <c r="AU162" s="2986"/>
      <c r="AV162" s="2986"/>
      <c r="AW162" s="2987"/>
      <c r="AX162" s="42"/>
    </row>
    <row r="163" spans="1:50" s="912" customFormat="1" ht="27.95" customHeight="1">
      <c r="A163" s="99"/>
      <c r="B163" s="2991" t="s">
        <v>1119</v>
      </c>
      <c r="C163" s="2992"/>
      <c r="D163" s="2992"/>
      <c r="E163" s="2993"/>
      <c r="F163" s="1379" t="s">
        <v>1120</v>
      </c>
      <c r="G163" s="1540"/>
      <c r="H163" s="1540"/>
      <c r="I163" s="1540"/>
      <c r="J163" s="1540"/>
      <c r="K163" s="1540"/>
      <c r="L163" s="1540"/>
      <c r="M163" s="1540"/>
      <c r="N163" s="2725">
        <v>25800</v>
      </c>
      <c r="O163" s="2850"/>
      <c r="P163" s="2850"/>
      <c r="Q163" s="2850"/>
      <c r="R163" s="2850"/>
      <c r="S163" s="2850"/>
      <c r="T163" s="2725">
        <v>4530</v>
      </c>
      <c r="U163" s="2850"/>
      <c r="V163" s="2850"/>
      <c r="W163" s="2850"/>
      <c r="X163" s="2850"/>
      <c r="Y163" s="2725">
        <v>2170</v>
      </c>
      <c r="Z163" s="2850"/>
      <c r="AA163" s="2850"/>
      <c r="AB163" s="2850"/>
      <c r="AC163" s="2850"/>
      <c r="AD163" s="2725">
        <v>3230</v>
      </c>
      <c r="AE163" s="2850"/>
      <c r="AF163" s="2850"/>
      <c r="AG163" s="2850"/>
      <c r="AH163" s="2850"/>
      <c r="AI163" s="2725">
        <v>2340</v>
      </c>
      <c r="AJ163" s="2850"/>
      <c r="AK163" s="2850"/>
      <c r="AL163" s="2850"/>
      <c r="AM163" s="2850"/>
      <c r="AN163" s="2685">
        <v>3520</v>
      </c>
      <c r="AO163" s="2945"/>
      <c r="AP163" s="2945"/>
      <c r="AQ163" s="2945"/>
      <c r="AR163" s="2952"/>
      <c r="AS163" s="2945">
        <v>1100</v>
      </c>
      <c r="AT163" s="2945"/>
      <c r="AU163" s="2945"/>
      <c r="AV163" s="2945"/>
      <c r="AW163" s="2686"/>
      <c r="AX163" s="42"/>
    </row>
    <row r="164" spans="1:50" s="912" customFormat="1" ht="27.95" customHeight="1">
      <c r="A164" s="99"/>
      <c r="B164" s="2994"/>
      <c r="C164" s="2995"/>
      <c r="D164" s="2995"/>
      <c r="E164" s="2996"/>
      <c r="F164" s="2950" t="s">
        <v>1121</v>
      </c>
      <c r="G164" s="2988"/>
      <c r="H164" s="2988"/>
      <c r="I164" s="2988"/>
      <c r="J164" s="2988"/>
      <c r="K164" s="2988"/>
      <c r="L164" s="2988"/>
      <c r="M164" s="2988"/>
      <c r="N164" s="2725">
        <v>740</v>
      </c>
      <c r="O164" s="2850"/>
      <c r="P164" s="2850"/>
      <c r="Q164" s="2850"/>
      <c r="R164" s="2850"/>
      <c r="S164" s="2850"/>
      <c r="T164" s="2725">
        <v>160</v>
      </c>
      <c r="U164" s="2850"/>
      <c r="V164" s="2850"/>
      <c r="W164" s="2850"/>
      <c r="X164" s="2850"/>
      <c r="Y164" s="2725">
        <v>110</v>
      </c>
      <c r="Z164" s="2850"/>
      <c r="AA164" s="2850"/>
      <c r="AB164" s="2850"/>
      <c r="AC164" s="2850"/>
      <c r="AD164" s="2725">
        <v>40</v>
      </c>
      <c r="AE164" s="2850"/>
      <c r="AF164" s="2850"/>
      <c r="AG164" s="2850"/>
      <c r="AH164" s="2850"/>
      <c r="AI164" s="2725">
        <v>40</v>
      </c>
      <c r="AJ164" s="2850"/>
      <c r="AK164" s="2850"/>
      <c r="AL164" s="2850"/>
      <c r="AM164" s="2850"/>
      <c r="AN164" s="2733">
        <v>50</v>
      </c>
      <c r="AO164" s="1411"/>
      <c r="AP164" s="1411"/>
      <c r="AQ164" s="1411"/>
      <c r="AR164" s="1412"/>
      <c r="AS164" s="1411">
        <v>30</v>
      </c>
      <c r="AT164" s="1411"/>
      <c r="AU164" s="1411"/>
      <c r="AV164" s="1411"/>
      <c r="AW164" s="2946"/>
      <c r="AX164" s="42"/>
    </row>
    <row r="165" spans="1:50" s="912" customFormat="1" ht="27.95" customHeight="1">
      <c r="A165" s="99"/>
      <c r="B165" s="3009" t="s">
        <v>1122</v>
      </c>
      <c r="C165" s="3010"/>
      <c r="D165" s="3010"/>
      <c r="E165" s="3011"/>
      <c r="F165" s="1379" t="s">
        <v>1123</v>
      </c>
      <c r="G165" s="1540"/>
      <c r="H165" s="1540"/>
      <c r="I165" s="1540"/>
      <c r="J165" s="1540"/>
      <c r="K165" s="1540"/>
      <c r="L165" s="1540"/>
      <c r="M165" s="1540"/>
      <c r="N165" s="2725">
        <v>7570</v>
      </c>
      <c r="O165" s="2850"/>
      <c r="P165" s="2850"/>
      <c r="Q165" s="2850"/>
      <c r="R165" s="2850"/>
      <c r="S165" s="2850"/>
      <c r="T165" s="2725">
        <v>1490</v>
      </c>
      <c r="U165" s="2850"/>
      <c r="V165" s="2850"/>
      <c r="W165" s="2850"/>
      <c r="X165" s="2850"/>
      <c r="Y165" s="2725">
        <v>380</v>
      </c>
      <c r="Z165" s="2850"/>
      <c r="AA165" s="2850"/>
      <c r="AB165" s="2850"/>
      <c r="AC165" s="2850"/>
      <c r="AD165" s="2725">
        <v>640</v>
      </c>
      <c r="AE165" s="2850"/>
      <c r="AF165" s="2850"/>
      <c r="AG165" s="2850"/>
      <c r="AH165" s="2850"/>
      <c r="AI165" s="2725">
        <v>310</v>
      </c>
      <c r="AJ165" s="2850"/>
      <c r="AK165" s="2850"/>
      <c r="AL165" s="2850"/>
      <c r="AM165" s="2850"/>
      <c r="AN165" s="2733">
        <v>310</v>
      </c>
      <c r="AO165" s="1411"/>
      <c r="AP165" s="1411"/>
      <c r="AQ165" s="1411"/>
      <c r="AR165" s="1412"/>
      <c r="AS165" s="1411">
        <v>140</v>
      </c>
      <c r="AT165" s="1411"/>
      <c r="AU165" s="1411"/>
      <c r="AV165" s="1411"/>
      <c r="AW165" s="2946"/>
      <c r="AX165" s="42"/>
    </row>
    <row r="166" spans="1:50" s="912" customFormat="1" ht="27.95" customHeight="1">
      <c r="A166" s="99"/>
      <c r="B166" s="3009"/>
      <c r="C166" s="3010"/>
      <c r="D166" s="3010"/>
      <c r="E166" s="3011"/>
      <c r="F166" s="1379" t="s">
        <v>1124</v>
      </c>
      <c r="G166" s="1540"/>
      <c r="H166" s="1540"/>
      <c r="I166" s="1540"/>
      <c r="J166" s="1540"/>
      <c r="K166" s="1540"/>
      <c r="L166" s="1540"/>
      <c r="M166" s="1540"/>
      <c r="N166" s="2725">
        <v>12640</v>
      </c>
      <c r="O166" s="2850"/>
      <c r="P166" s="2850"/>
      <c r="Q166" s="2850"/>
      <c r="R166" s="2850"/>
      <c r="S166" s="2850"/>
      <c r="T166" s="2725">
        <v>2410</v>
      </c>
      <c r="U166" s="2850"/>
      <c r="V166" s="2850"/>
      <c r="W166" s="2850"/>
      <c r="X166" s="2850"/>
      <c r="Y166" s="2725">
        <v>1340</v>
      </c>
      <c r="Z166" s="2850"/>
      <c r="AA166" s="2850"/>
      <c r="AB166" s="2850"/>
      <c r="AC166" s="2850"/>
      <c r="AD166" s="2725">
        <v>1600</v>
      </c>
      <c r="AE166" s="2850"/>
      <c r="AF166" s="2850"/>
      <c r="AG166" s="2850"/>
      <c r="AH166" s="2850"/>
      <c r="AI166" s="2725">
        <v>1330</v>
      </c>
      <c r="AJ166" s="2850"/>
      <c r="AK166" s="2850"/>
      <c r="AL166" s="2850"/>
      <c r="AM166" s="2850"/>
      <c r="AN166" s="2685">
        <v>1460</v>
      </c>
      <c r="AO166" s="2945"/>
      <c r="AP166" s="2945"/>
      <c r="AQ166" s="2945"/>
      <c r="AR166" s="2952"/>
      <c r="AS166" s="2945">
        <v>880</v>
      </c>
      <c r="AT166" s="2945"/>
      <c r="AU166" s="2945"/>
      <c r="AV166" s="2945"/>
      <c r="AW166" s="2686"/>
      <c r="AX166" s="42"/>
    </row>
    <row r="167" spans="1:50" s="912" customFormat="1" ht="27.95" customHeight="1">
      <c r="A167" s="99"/>
      <c r="B167" s="3009"/>
      <c r="C167" s="3010"/>
      <c r="D167" s="3010"/>
      <c r="E167" s="3011"/>
      <c r="F167" s="3005" t="s">
        <v>1125</v>
      </c>
      <c r="G167" s="2988"/>
      <c r="H167" s="2988"/>
      <c r="I167" s="2988"/>
      <c r="J167" s="2988"/>
      <c r="K167" s="2988"/>
      <c r="L167" s="2988"/>
      <c r="M167" s="2988"/>
      <c r="N167" s="2725">
        <v>4460</v>
      </c>
      <c r="O167" s="2850"/>
      <c r="P167" s="2850"/>
      <c r="Q167" s="2850"/>
      <c r="R167" s="2850"/>
      <c r="S167" s="2850"/>
      <c r="T167" s="2725">
        <v>600</v>
      </c>
      <c r="U167" s="2850"/>
      <c r="V167" s="2850"/>
      <c r="W167" s="2850"/>
      <c r="X167" s="2850"/>
      <c r="Y167" s="2725">
        <v>350</v>
      </c>
      <c r="Z167" s="2850"/>
      <c r="AA167" s="2850"/>
      <c r="AB167" s="2850"/>
      <c r="AC167" s="2850"/>
      <c r="AD167" s="2725">
        <v>850</v>
      </c>
      <c r="AE167" s="2850"/>
      <c r="AF167" s="2850"/>
      <c r="AG167" s="2850"/>
      <c r="AH167" s="2850"/>
      <c r="AI167" s="2725">
        <v>450</v>
      </c>
      <c r="AJ167" s="2850"/>
      <c r="AK167" s="2850"/>
      <c r="AL167" s="2850"/>
      <c r="AM167" s="2850"/>
      <c r="AN167" s="2685">
        <v>1120</v>
      </c>
      <c r="AO167" s="2945"/>
      <c r="AP167" s="2945"/>
      <c r="AQ167" s="2945"/>
      <c r="AR167" s="2952"/>
      <c r="AS167" s="2945">
        <v>60</v>
      </c>
      <c r="AT167" s="2945"/>
      <c r="AU167" s="2945"/>
      <c r="AV167" s="2945"/>
      <c r="AW167" s="2686"/>
      <c r="AX167" s="42"/>
    </row>
    <row r="168" spans="1:50" s="912" customFormat="1" ht="27.95" customHeight="1">
      <c r="A168" s="99"/>
      <c r="B168" s="3009"/>
      <c r="C168" s="3010"/>
      <c r="D168" s="3010"/>
      <c r="E168" s="3011"/>
      <c r="F168" s="1379" t="s">
        <v>1126</v>
      </c>
      <c r="G168" s="1540"/>
      <c r="H168" s="1540"/>
      <c r="I168" s="1540"/>
      <c r="J168" s="1540"/>
      <c r="K168" s="1540"/>
      <c r="L168" s="1540"/>
      <c r="M168" s="1540"/>
      <c r="N168" s="2725">
        <v>1790</v>
      </c>
      <c r="O168" s="2850"/>
      <c r="P168" s="2850"/>
      <c r="Q168" s="2850"/>
      <c r="R168" s="2850"/>
      <c r="S168" s="2850"/>
      <c r="T168" s="2725">
        <v>180</v>
      </c>
      <c r="U168" s="2850"/>
      <c r="V168" s="2850"/>
      <c r="W168" s="2850"/>
      <c r="X168" s="2850"/>
      <c r="Y168" s="2725">
        <v>200</v>
      </c>
      <c r="Z168" s="2850"/>
      <c r="AA168" s="2850"/>
      <c r="AB168" s="2850"/>
      <c r="AC168" s="2850"/>
      <c r="AD168" s="2725">
        <v>130</v>
      </c>
      <c r="AE168" s="2850"/>
      <c r="AF168" s="2850"/>
      <c r="AG168" s="2850"/>
      <c r="AH168" s="2850"/>
      <c r="AI168" s="2725">
        <v>290</v>
      </c>
      <c r="AJ168" s="2850"/>
      <c r="AK168" s="2850"/>
      <c r="AL168" s="2850"/>
      <c r="AM168" s="2850"/>
      <c r="AN168" s="2733">
        <v>680</v>
      </c>
      <c r="AO168" s="1411"/>
      <c r="AP168" s="1411"/>
      <c r="AQ168" s="1411"/>
      <c r="AR168" s="1412"/>
      <c r="AS168" s="1411">
        <v>30</v>
      </c>
      <c r="AT168" s="1411"/>
      <c r="AU168" s="1411"/>
      <c r="AV168" s="1411"/>
      <c r="AW168" s="2946"/>
      <c r="AX168" s="42"/>
    </row>
    <row r="169" spans="1:50" s="912" customFormat="1" ht="27.95" customHeight="1" thickBot="1">
      <c r="A169" s="99"/>
      <c r="B169" s="3012"/>
      <c r="C169" s="3013"/>
      <c r="D169" s="3013"/>
      <c r="E169" s="3014"/>
      <c r="F169" s="2997" t="s">
        <v>1127</v>
      </c>
      <c r="G169" s="2998"/>
      <c r="H169" s="2998"/>
      <c r="I169" s="2998"/>
      <c r="J169" s="2998"/>
      <c r="K169" s="2998"/>
      <c r="L169" s="2998"/>
      <c r="M169" s="2998"/>
      <c r="N169" s="2851">
        <v>70</v>
      </c>
      <c r="O169" s="2853"/>
      <c r="P169" s="2853"/>
      <c r="Q169" s="2853"/>
      <c r="R169" s="2853"/>
      <c r="S169" s="2853"/>
      <c r="T169" s="2851" t="s">
        <v>148</v>
      </c>
      <c r="U169" s="2853"/>
      <c r="V169" s="2853"/>
      <c r="W169" s="2853"/>
      <c r="X169" s="2853"/>
      <c r="Y169" s="2851" t="s">
        <v>148</v>
      </c>
      <c r="Z169" s="2853"/>
      <c r="AA169" s="2853"/>
      <c r="AB169" s="2853"/>
      <c r="AC169" s="2853"/>
      <c r="AD169" s="2851">
        <v>50</v>
      </c>
      <c r="AE169" s="2853"/>
      <c r="AF169" s="2853"/>
      <c r="AG169" s="2853"/>
      <c r="AH169" s="2853"/>
      <c r="AI169" s="2851" t="s">
        <v>148</v>
      </c>
      <c r="AJ169" s="2853"/>
      <c r="AK169" s="2853"/>
      <c r="AL169" s="2853"/>
      <c r="AM169" s="2853"/>
      <c r="AN169" s="2948" t="s">
        <v>148</v>
      </c>
      <c r="AO169" s="1405"/>
      <c r="AP169" s="1405"/>
      <c r="AQ169" s="1405"/>
      <c r="AR169" s="1406"/>
      <c r="AS169" s="1405">
        <v>10</v>
      </c>
      <c r="AT169" s="1405"/>
      <c r="AU169" s="1405"/>
      <c r="AV169" s="1405"/>
      <c r="AW169" s="2947"/>
      <c r="AX169" s="42"/>
    </row>
    <row r="170" spans="1:50" s="912" customFormat="1" ht="13.5" customHeight="1">
      <c r="A170" s="42"/>
      <c r="B170" s="132" t="s">
        <v>1128</v>
      </c>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679"/>
      <c r="AV170" s="42"/>
      <c r="AW170" s="679" t="s">
        <v>1109</v>
      </c>
      <c r="AX170" s="42"/>
    </row>
    <row r="171" spans="1:50" s="912" customFormat="1" ht="13.5" customHeight="1">
      <c r="A171" s="42"/>
      <c r="B171" s="13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679"/>
      <c r="AV171" s="42"/>
      <c r="AW171" s="679"/>
      <c r="AX171" s="42"/>
    </row>
    <row r="172" spans="1:50" s="912" customFormat="1" ht="17.25" customHeight="1">
      <c r="A172" s="147" t="s">
        <v>1129</v>
      </c>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42"/>
    </row>
    <row r="173" spans="1:50" s="912" customFormat="1" ht="1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50" t="s">
        <v>3613</v>
      </c>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X173" s="42"/>
    </row>
    <row r="174" spans="1:50" s="912" customFormat="1" ht="15" customHeight="1" thickBot="1">
      <c r="A174" s="149"/>
      <c r="B174" s="149"/>
      <c r="C174" s="149"/>
      <c r="D174" s="149"/>
      <c r="E174" s="149"/>
      <c r="F174" s="149"/>
      <c r="G174" s="149"/>
      <c r="H174" s="149"/>
      <c r="I174" s="149"/>
      <c r="J174" s="149"/>
      <c r="K174" s="149"/>
      <c r="L174" s="149"/>
      <c r="M174" s="149"/>
      <c r="N174" s="149"/>
      <c r="O174" s="149"/>
      <c r="P174" s="149"/>
      <c r="Q174" s="149"/>
      <c r="R174" s="149"/>
      <c r="S174" s="1138"/>
      <c r="T174" s="1138"/>
      <c r="U174" s="1138"/>
      <c r="V174" s="1138"/>
      <c r="W174" s="1138"/>
      <c r="X174" s="1138"/>
      <c r="Y174" s="1138"/>
      <c r="Z174" s="1138"/>
      <c r="AA174" s="150" t="s">
        <v>1130</v>
      </c>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X174" s="42"/>
    </row>
    <row r="175" spans="1:50" s="912" customFormat="1" ht="13.5" customHeight="1">
      <c r="A175" s="149"/>
      <c r="B175" s="3018" t="s">
        <v>1131</v>
      </c>
      <c r="C175" s="3019"/>
      <c r="D175" s="3019"/>
      <c r="E175" s="3019"/>
      <c r="F175" s="3019"/>
      <c r="G175" s="3019"/>
      <c r="H175" s="3019"/>
      <c r="I175" s="3019"/>
      <c r="J175" s="3019"/>
      <c r="K175" s="3019"/>
      <c r="L175" s="3113" t="s">
        <v>100</v>
      </c>
      <c r="M175" s="3019"/>
      <c r="N175" s="3019"/>
      <c r="O175" s="3114"/>
      <c r="P175" s="3117" t="s">
        <v>1132</v>
      </c>
      <c r="Q175" s="3118"/>
      <c r="R175" s="3118"/>
      <c r="S175" s="3118"/>
      <c r="T175" s="3118"/>
      <c r="U175" s="3118"/>
      <c r="V175" s="3118"/>
      <c r="W175" s="3118"/>
      <c r="X175" s="3118"/>
      <c r="Y175" s="3118"/>
      <c r="Z175" s="3118"/>
      <c r="AA175" s="3119"/>
      <c r="AB175" s="1134"/>
      <c r="AC175" s="1134"/>
      <c r="AD175" s="1134"/>
      <c r="AE175" s="1134"/>
      <c r="AF175" s="1134"/>
      <c r="AG175" s="1134"/>
      <c r="AH175" s="1134"/>
      <c r="AI175" s="1134"/>
      <c r="AJ175" s="1134"/>
      <c r="AK175" s="1134"/>
      <c r="AL175" s="1134"/>
      <c r="AM175" s="1134"/>
      <c r="AN175" s="1134"/>
      <c r="AO175" s="1134"/>
      <c r="AP175" s="1134"/>
      <c r="AQ175" s="1134"/>
      <c r="AR175" s="1134"/>
      <c r="AS175" s="1134"/>
      <c r="AT175" s="1134"/>
      <c r="AU175" s="1134"/>
      <c r="AV175" s="1134"/>
      <c r="AW175" s="1134"/>
      <c r="AX175" s="42"/>
    </row>
    <row r="176" spans="1:50" s="912" customFormat="1" ht="13.5" customHeight="1">
      <c r="A176" s="149"/>
      <c r="B176" s="3020"/>
      <c r="C176" s="3021"/>
      <c r="D176" s="3021"/>
      <c r="E176" s="3021"/>
      <c r="F176" s="3021"/>
      <c r="G176" s="3021"/>
      <c r="H176" s="3021"/>
      <c r="I176" s="3021"/>
      <c r="J176" s="3021"/>
      <c r="K176" s="3021"/>
      <c r="L176" s="3115"/>
      <c r="M176" s="3021"/>
      <c r="N176" s="3021"/>
      <c r="O176" s="3116"/>
      <c r="P176" s="3106" t="s">
        <v>1133</v>
      </c>
      <c r="Q176" s="3107"/>
      <c r="R176" s="3107"/>
      <c r="S176" s="3108"/>
      <c r="T176" s="3109" t="s">
        <v>1134</v>
      </c>
      <c r="U176" s="3016"/>
      <c r="V176" s="3016"/>
      <c r="W176" s="3017"/>
      <c r="X176" s="3109" t="s">
        <v>1135</v>
      </c>
      <c r="Y176" s="3016"/>
      <c r="Z176" s="3016"/>
      <c r="AA176" s="3120"/>
      <c r="AB176" s="1134"/>
      <c r="AC176" s="1134"/>
      <c r="AH176" s="1133"/>
      <c r="AI176" s="1133"/>
      <c r="AJ176" s="1133"/>
      <c r="AK176" s="1133"/>
      <c r="AL176" s="1133"/>
      <c r="AM176" s="1133"/>
      <c r="AR176" s="1133"/>
      <c r="AS176" s="1133"/>
      <c r="AT176" s="1133"/>
      <c r="AU176" s="1133"/>
      <c r="AV176" s="1133"/>
      <c r="AW176" s="1133"/>
      <c r="AX176" s="42"/>
    </row>
    <row r="177" spans="1:50" s="912" customFormat="1" ht="13.5" customHeight="1">
      <c r="A177" s="149"/>
      <c r="B177" s="3015" t="s">
        <v>1136</v>
      </c>
      <c r="C177" s="3016"/>
      <c r="D177" s="3016"/>
      <c r="E177" s="3016"/>
      <c r="F177" s="3016"/>
      <c r="G177" s="3016"/>
      <c r="H177" s="3016"/>
      <c r="I177" s="3016"/>
      <c r="J177" s="3016"/>
      <c r="K177" s="3017"/>
      <c r="L177" s="3103">
        <v>735</v>
      </c>
      <c r="M177" s="3104"/>
      <c r="N177" s="3104"/>
      <c r="O177" s="3105"/>
      <c r="P177" s="3103">
        <v>21</v>
      </c>
      <c r="Q177" s="3104"/>
      <c r="R177" s="3104"/>
      <c r="S177" s="3105"/>
      <c r="T177" s="3100">
        <v>278</v>
      </c>
      <c r="U177" s="3101"/>
      <c r="V177" s="3101"/>
      <c r="W177" s="3102"/>
      <c r="X177" s="3103">
        <v>436</v>
      </c>
      <c r="Y177" s="3104"/>
      <c r="Z177" s="3104"/>
      <c r="AA177" s="3121"/>
      <c r="AB177" s="1133"/>
      <c r="AC177" s="1133"/>
      <c r="AH177" s="1133"/>
      <c r="AI177" s="1133"/>
      <c r="AJ177" s="1133"/>
      <c r="AK177" s="1133"/>
      <c r="AL177" s="1133"/>
      <c r="AM177" s="1133"/>
      <c r="AN177" s="1135"/>
      <c r="AO177" s="1135"/>
      <c r="AR177" s="1133"/>
      <c r="AS177" s="1133"/>
      <c r="AT177" s="1133"/>
      <c r="AU177" s="1133"/>
      <c r="AV177" s="1133"/>
      <c r="AW177" s="1133"/>
      <c r="AX177" s="97"/>
    </row>
    <row r="178" spans="1:50" s="912" customFormat="1" ht="13.5" customHeight="1">
      <c r="A178" s="149"/>
      <c r="B178" s="3006" t="s">
        <v>1137</v>
      </c>
      <c r="C178" s="3007"/>
      <c r="D178" s="3007"/>
      <c r="E178" s="3007"/>
      <c r="F178" s="3007"/>
      <c r="G178" s="3007"/>
      <c r="H178" s="3007"/>
      <c r="I178" s="3007"/>
      <c r="J178" s="3007"/>
      <c r="K178" s="3008"/>
      <c r="L178" s="3025">
        <v>176</v>
      </c>
      <c r="M178" s="3026"/>
      <c r="N178" s="3026"/>
      <c r="O178" s="3027"/>
      <c r="P178" s="3025" t="s">
        <v>148</v>
      </c>
      <c r="Q178" s="3026"/>
      <c r="R178" s="3026"/>
      <c r="S178" s="3027"/>
      <c r="T178" s="3025" t="s">
        <v>148</v>
      </c>
      <c r="U178" s="3026"/>
      <c r="V178" s="3026"/>
      <c r="W178" s="3027"/>
      <c r="X178" s="3025">
        <v>176</v>
      </c>
      <c r="Y178" s="3026"/>
      <c r="Z178" s="3026"/>
      <c r="AA178" s="3122"/>
      <c r="AB178" s="1133"/>
      <c r="AC178" s="1133"/>
      <c r="AH178" s="1133"/>
      <c r="AI178" s="1133"/>
      <c r="AJ178" s="1133"/>
      <c r="AK178" s="1133"/>
      <c r="AL178" s="1133"/>
      <c r="AM178" s="1133"/>
      <c r="AR178" s="1133"/>
      <c r="AS178" s="1133"/>
      <c r="AT178" s="1133"/>
      <c r="AU178" s="1133"/>
      <c r="AV178" s="1133"/>
      <c r="AW178" s="1133"/>
      <c r="AX178" s="42"/>
    </row>
    <row r="179" spans="1:50" s="912" customFormat="1" ht="13.5" customHeight="1">
      <c r="A179" s="149"/>
      <c r="B179" s="2999" t="s">
        <v>1138</v>
      </c>
      <c r="C179" s="3000"/>
      <c r="D179" s="3000"/>
      <c r="E179" s="3000"/>
      <c r="F179" s="3000"/>
      <c r="G179" s="3000"/>
      <c r="H179" s="3000"/>
      <c r="I179" s="3000"/>
      <c r="J179" s="3000"/>
      <c r="K179" s="3001"/>
      <c r="L179" s="3110">
        <v>68</v>
      </c>
      <c r="M179" s="3111"/>
      <c r="N179" s="3111"/>
      <c r="O179" s="3112"/>
      <c r="P179" s="3110" t="s">
        <v>148</v>
      </c>
      <c r="Q179" s="3111"/>
      <c r="R179" s="3111"/>
      <c r="S179" s="3112"/>
      <c r="T179" s="3125">
        <v>20</v>
      </c>
      <c r="U179" s="3126"/>
      <c r="V179" s="3126"/>
      <c r="W179" s="3127"/>
      <c r="X179" s="3110">
        <v>48</v>
      </c>
      <c r="Y179" s="3111"/>
      <c r="Z179" s="3111"/>
      <c r="AA179" s="3123"/>
      <c r="AB179" s="1133"/>
      <c r="AC179" s="1133"/>
      <c r="AH179" s="1133"/>
      <c r="AI179" s="1133"/>
      <c r="AJ179" s="1133"/>
      <c r="AK179" s="1133"/>
      <c r="AL179" s="1133"/>
      <c r="AM179" s="1133"/>
      <c r="AR179" s="1133"/>
      <c r="AS179" s="1133"/>
      <c r="AT179" s="1133"/>
      <c r="AU179" s="1133"/>
      <c r="AV179" s="1133"/>
      <c r="AW179" s="1133"/>
      <c r="AX179" s="42"/>
    </row>
    <row r="180" spans="1:50" s="912" customFormat="1" ht="13.5" customHeight="1">
      <c r="A180" s="149"/>
      <c r="B180" s="2999" t="s">
        <v>1139</v>
      </c>
      <c r="C180" s="3000"/>
      <c r="D180" s="3000"/>
      <c r="E180" s="3000"/>
      <c r="F180" s="3000"/>
      <c r="G180" s="3000"/>
      <c r="H180" s="3000"/>
      <c r="I180" s="3000"/>
      <c r="J180" s="3000"/>
      <c r="K180" s="3001"/>
      <c r="L180" s="3110">
        <v>151</v>
      </c>
      <c r="M180" s="3111"/>
      <c r="N180" s="3111"/>
      <c r="O180" s="3112"/>
      <c r="P180" s="3110" t="s">
        <v>148</v>
      </c>
      <c r="Q180" s="3111"/>
      <c r="R180" s="3111"/>
      <c r="S180" s="3112"/>
      <c r="T180" s="3125">
        <v>151</v>
      </c>
      <c r="U180" s="3126"/>
      <c r="V180" s="3126"/>
      <c r="W180" s="3127"/>
      <c r="X180" s="3110" t="s">
        <v>148</v>
      </c>
      <c r="Y180" s="3111"/>
      <c r="Z180" s="3111"/>
      <c r="AA180" s="3123"/>
      <c r="AB180" s="1133"/>
      <c r="AC180" s="1133"/>
      <c r="AH180" s="1133"/>
      <c r="AI180" s="1133"/>
      <c r="AJ180" s="1133"/>
      <c r="AK180" s="1133"/>
      <c r="AL180" s="1133"/>
      <c r="AM180" s="1133"/>
      <c r="AR180" s="1133"/>
      <c r="AS180" s="1133"/>
      <c r="AT180" s="1133"/>
      <c r="AU180" s="1133"/>
      <c r="AV180" s="1133"/>
      <c r="AW180" s="1133"/>
      <c r="AX180" s="42"/>
    </row>
    <row r="181" spans="1:50" s="912" customFormat="1" ht="13.5" customHeight="1">
      <c r="A181" s="149"/>
      <c r="B181" s="2999" t="s">
        <v>1140</v>
      </c>
      <c r="C181" s="3000"/>
      <c r="D181" s="3000"/>
      <c r="E181" s="3000"/>
      <c r="F181" s="3000"/>
      <c r="G181" s="3000"/>
      <c r="H181" s="3000"/>
      <c r="I181" s="3000"/>
      <c r="J181" s="3000"/>
      <c r="K181" s="3001"/>
      <c r="L181" s="3110">
        <v>56</v>
      </c>
      <c r="M181" s="3111"/>
      <c r="N181" s="3111"/>
      <c r="O181" s="3112"/>
      <c r="P181" s="3110" t="s">
        <v>148</v>
      </c>
      <c r="Q181" s="3111"/>
      <c r="R181" s="3111"/>
      <c r="S181" s="3112"/>
      <c r="T181" s="3110" t="s">
        <v>148</v>
      </c>
      <c r="U181" s="3111"/>
      <c r="V181" s="3111"/>
      <c r="W181" s="3112"/>
      <c r="X181" s="3110">
        <v>56</v>
      </c>
      <c r="Y181" s="3111"/>
      <c r="Z181" s="3111"/>
      <c r="AA181" s="3123"/>
      <c r="AB181" s="1133"/>
      <c r="AC181" s="1133"/>
      <c r="AH181" s="1133"/>
      <c r="AI181" s="1133"/>
      <c r="AJ181" s="1133"/>
      <c r="AK181" s="1133"/>
      <c r="AL181" s="1133"/>
      <c r="AM181" s="1133"/>
      <c r="AR181" s="1133"/>
      <c r="AS181" s="1133"/>
      <c r="AT181" s="1133"/>
      <c r="AU181" s="1133"/>
      <c r="AV181" s="1133"/>
      <c r="AW181" s="1133"/>
      <c r="AX181" s="42"/>
    </row>
    <row r="182" spans="1:50" s="912" customFormat="1" ht="13.5" customHeight="1">
      <c r="A182" s="149"/>
      <c r="B182" s="2999" t="s">
        <v>1141</v>
      </c>
      <c r="C182" s="3000"/>
      <c r="D182" s="3000"/>
      <c r="E182" s="3000"/>
      <c r="F182" s="3000"/>
      <c r="G182" s="3000"/>
      <c r="H182" s="3000"/>
      <c r="I182" s="3000"/>
      <c r="J182" s="3000"/>
      <c r="K182" s="3001"/>
      <c r="L182" s="3110">
        <v>126</v>
      </c>
      <c r="M182" s="3111"/>
      <c r="N182" s="3111"/>
      <c r="O182" s="3112"/>
      <c r="P182" s="3110" t="s">
        <v>148</v>
      </c>
      <c r="Q182" s="3111"/>
      <c r="R182" s="3111"/>
      <c r="S182" s="3112"/>
      <c r="T182" s="3110" t="s">
        <v>148</v>
      </c>
      <c r="U182" s="3111"/>
      <c r="V182" s="3111"/>
      <c r="W182" s="3112"/>
      <c r="X182" s="3110">
        <v>126</v>
      </c>
      <c r="Y182" s="3111"/>
      <c r="Z182" s="3111"/>
      <c r="AA182" s="3123"/>
      <c r="AB182" s="1133"/>
      <c r="AC182" s="1133"/>
      <c r="AH182" s="1133"/>
      <c r="AI182" s="1133"/>
      <c r="AJ182" s="1133"/>
      <c r="AK182" s="1133"/>
      <c r="AL182" s="1133"/>
      <c r="AM182" s="1133"/>
      <c r="AR182" s="1133"/>
      <c r="AS182" s="1133"/>
      <c r="AT182" s="1133"/>
      <c r="AU182" s="1133"/>
      <c r="AV182" s="1133"/>
      <c r="AW182" s="1133"/>
      <c r="AX182" s="42"/>
    </row>
    <row r="183" spans="1:50" s="912" customFormat="1" ht="13.5" customHeight="1">
      <c r="A183" s="149"/>
      <c r="B183" s="2999" t="s">
        <v>1142</v>
      </c>
      <c r="C183" s="3000"/>
      <c r="D183" s="3000"/>
      <c r="E183" s="3000"/>
      <c r="F183" s="3000"/>
      <c r="G183" s="3000"/>
      <c r="H183" s="3000"/>
      <c r="I183" s="3000"/>
      <c r="J183" s="3000"/>
      <c r="K183" s="3001"/>
      <c r="L183" s="3110">
        <v>35</v>
      </c>
      <c r="M183" s="3111"/>
      <c r="N183" s="3111"/>
      <c r="O183" s="3112"/>
      <c r="P183" s="3110">
        <v>3</v>
      </c>
      <c r="Q183" s="3111"/>
      <c r="R183" s="3111"/>
      <c r="S183" s="3112"/>
      <c r="T183" s="3125">
        <v>32</v>
      </c>
      <c r="U183" s="3126"/>
      <c r="V183" s="3126"/>
      <c r="W183" s="3127"/>
      <c r="X183" s="3110" t="s">
        <v>148</v>
      </c>
      <c r="Y183" s="3111"/>
      <c r="Z183" s="3111"/>
      <c r="AA183" s="3123"/>
      <c r="AB183" s="1133"/>
      <c r="AC183" s="1133"/>
      <c r="AH183" s="1133"/>
      <c r="AI183" s="1133"/>
      <c r="AJ183" s="1133"/>
      <c r="AK183" s="1133"/>
      <c r="AL183" s="1133"/>
      <c r="AM183" s="1133"/>
      <c r="AR183" s="1133"/>
      <c r="AS183" s="1133"/>
      <c r="AT183" s="1133"/>
      <c r="AU183" s="1133"/>
      <c r="AV183" s="1133"/>
      <c r="AW183" s="1133"/>
      <c r="AX183" s="42"/>
    </row>
    <row r="184" spans="1:50" s="912" customFormat="1" ht="13.5" customHeight="1">
      <c r="A184" s="149"/>
      <c r="B184" s="2999" t="s">
        <v>1143</v>
      </c>
      <c r="C184" s="3000"/>
      <c r="D184" s="3000"/>
      <c r="E184" s="3000"/>
      <c r="F184" s="3000"/>
      <c r="G184" s="3000"/>
      <c r="H184" s="3000"/>
      <c r="I184" s="3000"/>
      <c r="J184" s="3000"/>
      <c r="K184" s="3001"/>
      <c r="L184" s="3110">
        <v>16</v>
      </c>
      <c r="M184" s="3111"/>
      <c r="N184" s="3111"/>
      <c r="O184" s="3112"/>
      <c r="P184" s="3110" t="s">
        <v>148</v>
      </c>
      <c r="Q184" s="3111"/>
      <c r="R184" s="3111"/>
      <c r="S184" s="3112"/>
      <c r="T184" s="3125">
        <v>16</v>
      </c>
      <c r="U184" s="3126"/>
      <c r="V184" s="3126"/>
      <c r="W184" s="3127"/>
      <c r="X184" s="3110" t="s">
        <v>148</v>
      </c>
      <c r="Y184" s="3111"/>
      <c r="Z184" s="3111"/>
      <c r="AA184" s="3123"/>
      <c r="AB184" s="1133"/>
      <c r="AC184" s="1133"/>
      <c r="AH184" s="1133"/>
      <c r="AI184" s="1133"/>
      <c r="AJ184" s="1133"/>
      <c r="AK184" s="1133"/>
      <c r="AL184" s="1133"/>
      <c r="AM184" s="1133"/>
      <c r="AR184" s="1133"/>
      <c r="AS184" s="1133"/>
      <c r="AT184" s="1133"/>
      <c r="AU184" s="1133"/>
      <c r="AV184" s="1133"/>
      <c r="AW184" s="1133"/>
      <c r="AX184" s="42"/>
    </row>
    <row r="185" spans="1:50" s="912" customFormat="1" ht="13.5" customHeight="1">
      <c r="A185" s="149"/>
      <c r="B185" s="2999" t="s">
        <v>1144</v>
      </c>
      <c r="C185" s="3000"/>
      <c r="D185" s="3000"/>
      <c r="E185" s="3000"/>
      <c r="F185" s="3000"/>
      <c r="G185" s="3000"/>
      <c r="H185" s="3000"/>
      <c r="I185" s="3000"/>
      <c r="J185" s="3000"/>
      <c r="K185" s="3001"/>
      <c r="L185" s="3110">
        <v>14</v>
      </c>
      <c r="M185" s="3111"/>
      <c r="N185" s="3111"/>
      <c r="O185" s="3112"/>
      <c r="P185" s="3110">
        <v>14</v>
      </c>
      <c r="Q185" s="3111"/>
      <c r="R185" s="3111"/>
      <c r="S185" s="3112"/>
      <c r="T185" s="3110" t="s">
        <v>148</v>
      </c>
      <c r="U185" s="3111"/>
      <c r="V185" s="3111"/>
      <c r="W185" s="3112"/>
      <c r="X185" s="3110" t="s">
        <v>148</v>
      </c>
      <c r="Y185" s="3111"/>
      <c r="Z185" s="3111"/>
      <c r="AA185" s="3123"/>
      <c r="AB185" s="1133"/>
      <c r="AC185" s="1133"/>
      <c r="AH185" s="1133"/>
      <c r="AI185" s="1133"/>
      <c r="AJ185" s="1133"/>
      <c r="AK185" s="1133"/>
      <c r="AL185" s="1133"/>
      <c r="AM185" s="1133"/>
      <c r="AR185" s="1133"/>
      <c r="AS185" s="1133"/>
      <c r="AT185" s="1133"/>
      <c r="AU185" s="1133"/>
      <c r="AV185" s="1133"/>
      <c r="AW185" s="1133"/>
      <c r="AX185" s="42"/>
    </row>
    <row r="186" spans="1:50" s="912" customFormat="1" ht="13.5" customHeight="1">
      <c r="A186" s="149"/>
      <c r="B186" s="2999" t="s">
        <v>1145</v>
      </c>
      <c r="C186" s="3000"/>
      <c r="D186" s="3000"/>
      <c r="E186" s="3000"/>
      <c r="F186" s="3000"/>
      <c r="G186" s="3000"/>
      <c r="H186" s="3000"/>
      <c r="I186" s="3000"/>
      <c r="J186" s="3000"/>
      <c r="K186" s="3001"/>
      <c r="L186" s="3110">
        <v>4</v>
      </c>
      <c r="M186" s="3111"/>
      <c r="N186" s="3111"/>
      <c r="O186" s="3112"/>
      <c r="P186" s="3110">
        <v>4</v>
      </c>
      <c r="Q186" s="3111"/>
      <c r="R186" s="3111"/>
      <c r="S186" s="3112"/>
      <c r="T186" s="3110" t="s">
        <v>148</v>
      </c>
      <c r="U186" s="3111"/>
      <c r="V186" s="3111"/>
      <c r="W186" s="3112"/>
      <c r="X186" s="3110" t="s">
        <v>148</v>
      </c>
      <c r="Y186" s="3111"/>
      <c r="Z186" s="3111"/>
      <c r="AA186" s="3123"/>
      <c r="AB186" s="1133"/>
      <c r="AC186" s="1133"/>
      <c r="AH186" s="1133"/>
      <c r="AI186" s="1133"/>
      <c r="AJ186" s="1133"/>
      <c r="AK186" s="1133"/>
      <c r="AL186" s="1133"/>
      <c r="AM186" s="1133"/>
      <c r="AR186" s="1133"/>
      <c r="AS186" s="1133"/>
      <c r="AT186" s="1133"/>
      <c r="AU186" s="1133"/>
      <c r="AV186" s="1133"/>
      <c r="AW186" s="1133"/>
      <c r="AX186" s="42"/>
    </row>
    <row r="187" spans="1:50" s="912" customFormat="1" ht="13.5" customHeight="1">
      <c r="A187" s="149"/>
      <c r="B187" s="2999" t="s">
        <v>1146</v>
      </c>
      <c r="C187" s="3000"/>
      <c r="D187" s="3000"/>
      <c r="E187" s="3000"/>
      <c r="F187" s="3000"/>
      <c r="G187" s="3000"/>
      <c r="H187" s="3000"/>
      <c r="I187" s="3000"/>
      <c r="J187" s="3000"/>
      <c r="K187" s="3001"/>
      <c r="L187" s="3110">
        <v>59</v>
      </c>
      <c r="M187" s="3111"/>
      <c r="N187" s="3111"/>
      <c r="O187" s="3112"/>
      <c r="P187" s="3110" t="s">
        <v>148</v>
      </c>
      <c r="Q187" s="3111"/>
      <c r="R187" s="3111"/>
      <c r="S187" s="3112"/>
      <c r="T187" s="3125">
        <v>59</v>
      </c>
      <c r="U187" s="3126"/>
      <c r="V187" s="3126"/>
      <c r="W187" s="3127"/>
      <c r="X187" s="3110" t="s">
        <v>148</v>
      </c>
      <c r="Y187" s="3111"/>
      <c r="Z187" s="3111"/>
      <c r="AA187" s="3123"/>
      <c r="AB187" s="1133"/>
      <c r="AC187" s="1133"/>
      <c r="AH187" s="1133"/>
      <c r="AI187" s="1133"/>
      <c r="AJ187" s="1133"/>
      <c r="AK187" s="1133"/>
      <c r="AL187" s="1133"/>
      <c r="AM187" s="1133"/>
      <c r="AR187" s="1133"/>
      <c r="AS187" s="1133"/>
      <c r="AT187" s="1133"/>
      <c r="AU187" s="1133"/>
      <c r="AV187" s="1133"/>
      <c r="AW187" s="1133"/>
      <c r="AX187" s="42"/>
    </row>
    <row r="188" spans="1:50" s="912" customFormat="1" ht="13.5" customHeight="1" thickBot="1">
      <c r="A188" s="149"/>
      <c r="B188" s="3002" t="s">
        <v>1147</v>
      </c>
      <c r="C188" s="3003"/>
      <c r="D188" s="3003"/>
      <c r="E188" s="3003"/>
      <c r="F188" s="3003"/>
      <c r="G188" s="3003"/>
      <c r="H188" s="3003"/>
      <c r="I188" s="3003"/>
      <c r="J188" s="3003"/>
      <c r="K188" s="3004"/>
      <c r="L188" s="3022">
        <v>30</v>
      </c>
      <c r="M188" s="3023"/>
      <c r="N188" s="3023"/>
      <c r="O188" s="3024"/>
      <c r="P188" s="3022" t="s">
        <v>148</v>
      </c>
      <c r="Q188" s="3023"/>
      <c r="R188" s="3023"/>
      <c r="S188" s="3024"/>
      <c r="T188" s="3022" t="s">
        <v>3634</v>
      </c>
      <c r="U188" s="3023"/>
      <c r="V188" s="3023"/>
      <c r="W188" s="3024"/>
      <c r="X188" s="3022">
        <v>30</v>
      </c>
      <c r="Y188" s="3023"/>
      <c r="Z188" s="3023"/>
      <c r="AA188" s="3124"/>
      <c r="AB188" s="1133"/>
      <c r="AC188" s="1133"/>
      <c r="AG188" s="1135"/>
      <c r="AH188" s="1133"/>
      <c r="AI188" s="1133"/>
      <c r="AJ188" s="1133"/>
      <c r="AK188" s="1133"/>
      <c r="AL188" s="1133"/>
      <c r="AM188" s="1133"/>
      <c r="AN188" s="1135"/>
      <c r="AR188" s="1133"/>
      <c r="AS188" s="1133"/>
      <c r="AT188" s="1133"/>
      <c r="AU188" s="1133"/>
      <c r="AV188" s="1133"/>
      <c r="AW188" s="1133"/>
      <c r="AX188" s="42"/>
    </row>
    <row r="189" spans="1:50" s="912" customFormat="1" ht="13.5" customHeight="1">
      <c r="A189" s="149"/>
      <c r="B189" s="149"/>
      <c r="C189" s="149"/>
      <c r="D189" s="149"/>
      <c r="E189" s="149"/>
      <c r="F189" s="149"/>
      <c r="G189" s="149"/>
      <c r="H189" s="149"/>
      <c r="I189" s="149"/>
      <c r="J189" s="149"/>
      <c r="K189" s="149"/>
      <c r="L189" s="149"/>
      <c r="M189" s="149"/>
      <c r="N189" s="149"/>
      <c r="O189" s="1137"/>
      <c r="P189" s="149"/>
      <c r="Q189" s="149"/>
      <c r="R189" s="149"/>
      <c r="S189" s="149"/>
      <c r="T189" s="149"/>
      <c r="U189" s="149"/>
      <c r="V189" s="149"/>
      <c r="W189" s="149"/>
      <c r="X189" s="149"/>
      <c r="Y189" s="149"/>
      <c r="Z189" s="149"/>
      <c r="AA189" s="150" t="s">
        <v>1148</v>
      </c>
      <c r="AB189" s="1136"/>
      <c r="AC189" s="1136"/>
      <c r="AD189" s="149"/>
      <c r="AE189" s="149"/>
      <c r="AF189" s="149"/>
      <c r="AG189" s="1136"/>
      <c r="AH189" s="1136"/>
      <c r="AI189" s="1136"/>
      <c r="AJ189" s="1136"/>
      <c r="AK189" s="1136"/>
      <c r="AL189" s="1136"/>
      <c r="AM189" s="1136"/>
      <c r="AN189" s="1136"/>
      <c r="AO189" s="149"/>
      <c r="AP189" s="149"/>
      <c r="AQ189" s="149"/>
      <c r="AR189" s="149"/>
      <c r="AS189" s="149"/>
      <c r="AT189" s="149"/>
      <c r="AU189" s="149"/>
      <c r="AV189" s="149"/>
      <c r="AX189" s="42"/>
    </row>
    <row r="190" spans="1:50" s="912" customFormat="1" ht="22.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row>
    <row r="191" spans="1:50" s="912" customFormat="1" ht="17.25" customHeight="1">
      <c r="A191" s="3" t="s">
        <v>1149</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row>
    <row r="192" spans="1:50" s="912" customFormat="1" ht="1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679" t="s">
        <v>3626</v>
      </c>
    </row>
    <row r="193" spans="1:66" s="912" customFormat="1" ht="15" customHeight="1" thickBot="1">
      <c r="A193" s="97"/>
      <c r="B193" s="97"/>
      <c r="C193" s="97"/>
      <c r="D193" s="97"/>
      <c r="E193" s="97"/>
      <c r="F193" s="97"/>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679" t="s">
        <v>1150</v>
      </c>
    </row>
    <row r="194" spans="1:66" s="912" customFormat="1" ht="30" customHeight="1">
      <c r="A194" s="97"/>
      <c r="B194" s="1361" t="s">
        <v>3311</v>
      </c>
      <c r="C194" s="1362"/>
      <c r="D194" s="1362"/>
      <c r="E194" s="1362"/>
      <c r="F194" s="1495" t="s">
        <v>1</v>
      </c>
      <c r="G194" s="1362"/>
      <c r="H194" s="1362"/>
      <c r="I194" s="1362"/>
      <c r="J194" s="1363"/>
      <c r="K194" s="1495" t="s">
        <v>1151</v>
      </c>
      <c r="L194" s="1362"/>
      <c r="M194" s="1362"/>
      <c r="N194" s="1362"/>
      <c r="O194" s="1363"/>
      <c r="P194" s="1495" t="s">
        <v>1152</v>
      </c>
      <c r="Q194" s="1362"/>
      <c r="R194" s="1362"/>
      <c r="S194" s="1362"/>
      <c r="T194" s="1363"/>
      <c r="U194" s="1495" t="s">
        <v>1153</v>
      </c>
      <c r="V194" s="1362"/>
      <c r="W194" s="1362"/>
      <c r="X194" s="1362"/>
      <c r="Y194" s="1363"/>
      <c r="Z194" s="1495" t="s">
        <v>2734</v>
      </c>
      <c r="AA194" s="1362"/>
      <c r="AB194" s="1362"/>
      <c r="AC194" s="1362"/>
      <c r="AD194" s="1363"/>
      <c r="AE194" s="1495" t="s">
        <v>1154</v>
      </c>
      <c r="AF194" s="1362"/>
      <c r="AG194" s="1362"/>
      <c r="AH194" s="1362"/>
      <c r="AI194" s="1363"/>
      <c r="AJ194" s="1495" t="s">
        <v>1155</v>
      </c>
      <c r="AK194" s="1362"/>
      <c r="AL194" s="1362"/>
      <c r="AM194" s="1362"/>
      <c r="AN194" s="1363"/>
      <c r="AO194" s="1495" t="s">
        <v>1156</v>
      </c>
      <c r="AP194" s="1362"/>
      <c r="AQ194" s="1362"/>
      <c r="AR194" s="1362"/>
      <c r="AS194" s="1363"/>
      <c r="AT194" s="1495" t="s">
        <v>1157</v>
      </c>
      <c r="AU194" s="1362"/>
      <c r="AV194" s="1362"/>
      <c r="AW194" s="1362"/>
      <c r="AX194" s="2597"/>
    </row>
    <row r="195" spans="1:66" s="912" customFormat="1" ht="30" customHeight="1">
      <c r="A195" s="97"/>
      <c r="B195" s="2892"/>
      <c r="C195" s="1545"/>
      <c r="D195" s="1545"/>
      <c r="E195" s="1545"/>
      <c r="F195" s="1496"/>
      <c r="G195" s="1365"/>
      <c r="H195" s="1365"/>
      <c r="I195" s="1365"/>
      <c r="J195" s="1366"/>
      <c r="K195" s="1496"/>
      <c r="L195" s="1365"/>
      <c r="M195" s="1365"/>
      <c r="N195" s="1365"/>
      <c r="O195" s="1366"/>
      <c r="P195" s="1496"/>
      <c r="Q195" s="1365"/>
      <c r="R195" s="1365"/>
      <c r="S195" s="1365"/>
      <c r="T195" s="1366"/>
      <c r="U195" s="1496"/>
      <c r="V195" s="1365"/>
      <c r="W195" s="1365"/>
      <c r="X195" s="1365"/>
      <c r="Y195" s="1366"/>
      <c r="Z195" s="1496"/>
      <c r="AA195" s="1365"/>
      <c r="AB195" s="1365"/>
      <c r="AC195" s="1365"/>
      <c r="AD195" s="1366"/>
      <c r="AE195" s="1496"/>
      <c r="AF195" s="1365"/>
      <c r="AG195" s="1365"/>
      <c r="AH195" s="1365"/>
      <c r="AI195" s="1366"/>
      <c r="AJ195" s="1496"/>
      <c r="AK195" s="1365"/>
      <c r="AL195" s="1365"/>
      <c r="AM195" s="1365"/>
      <c r="AN195" s="1366"/>
      <c r="AO195" s="1496"/>
      <c r="AP195" s="1365"/>
      <c r="AQ195" s="1365"/>
      <c r="AR195" s="1365"/>
      <c r="AS195" s="1366"/>
      <c r="AT195" s="1496"/>
      <c r="AU195" s="1365"/>
      <c r="AV195" s="1365"/>
      <c r="AW195" s="1365"/>
      <c r="AX195" s="2599"/>
    </row>
    <row r="196" spans="1:66" s="912" customFormat="1" ht="30" customHeight="1">
      <c r="A196" s="97"/>
      <c r="B196" s="1364"/>
      <c r="C196" s="1365"/>
      <c r="D196" s="1365"/>
      <c r="E196" s="1365"/>
      <c r="F196" s="2955" t="s">
        <v>1158</v>
      </c>
      <c r="G196" s="2956"/>
      <c r="H196" s="1350" t="s">
        <v>30</v>
      </c>
      <c r="I196" s="1460"/>
      <c r="J196" s="1426"/>
      <c r="K196" s="2955" t="s">
        <v>1158</v>
      </c>
      <c r="L196" s="2956"/>
      <c r="M196" s="1350" t="s">
        <v>30</v>
      </c>
      <c r="N196" s="1460"/>
      <c r="O196" s="1426"/>
      <c r="P196" s="2955" t="s">
        <v>1158</v>
      </c>
      <c r="Q196" s="2956"/>
      <c r="R196" s="1350" t="s">
        <v>30</v>
      </c>
      <c r="S196" s="1460"/>
      <c r="T196" s="1426"/>
      <c r="U196" s="2955" t="s">
        <v>1158</v>
      </c>
      <c r="V196" s="2956"/>
      <c r="W196" s="1350" t="s">
        <v>30</v>
      </c>
      <c r="X196" s="1460"/>
      <c r="Y196" s="1426"/>
      <c r="Z196" s="2955" t="s">
        <v>1158</v>
      </c>
      <c r="AA196" s="2956"/>
      <c r="AB196" s="1350" t="s">
        <v>30</v>
      </c>
      <c r="AC196" s="1460"/>
      <c r="AD196" s="1426"/>
      <c r="AE196" s="2955" t="s">
        <v>1158</v>
      </c>
      <c r="AF196" s="2956"/>
      <c r="AG196" s="1350" t="s">
        <v>30</v>
      </c>
      <c r="AH196" s="1460"/>
      <c r="AI196" s="1426"/>
      <c r="AJ196" s="2950" t="s">
        <v>1158</v>
      </c>
      <c r="AK196" s="2951"/>
      <c r="AL196" s="1350" t="s">
        <v>30</v>
      </c>
      <c r="AM196" s="1460"/>
      <c r="AN196" s="1426"/>
      <c r="AO196" s="2950" t="s">
        <v>1158</v>
      </c>
      <c r="AP196" s="2951"/>
      <c r="AQ196" s="1350" t="s">
        <v>30</v>
      </c>
      <c r="AR196" s="1460"/>
      <c r="AS196" s="1426"/>
      <c r="AT196" s="2950" t="s">
        <v>1158</v>
      </c>
      <c r="AU196" s="2951"/>
      <c r="AV196" s="1350" t="s">
        <v>30</v>
      </c>
      <c r="AW196" s="1460"/>
      <c r="AX196" s="1351"/>
    </row>
    <row r="197" spans="1:66" s="912" customFormat="1" ht="30" customHeight="1">
      <c r="A197" s="97"/>
      <c r="B197" s="2954" t="s">
        <v>3627</v>
      </c>
      <c r="C197" s="1368"/>
      <c r="D197" s="1368"/>
      <c r="E197" s="1368"/>
      <c r="F197" s="2775">
        <v>99</v>
      </c>
      <c r="G197" s="1409"/>
      <c r="H197" s="2775">
        <v>87.25</v>
      </c>
      <c r="I197" s="1408"/>
      <c r="J197" s="1409"/>
      <c r="K197" s="2775">
        <v>64</v>
      </c>
      <c r="L197" s="1409"/>
      <c r="M197" s="2775">
        <v>5.04</v>
      </c>
      <c r="N197" s="1408"/>
      <c r="O197" s="1409"/>
      <c r="P197" s="2775">
        <v>8</v>
      </c>
      <c r="Q197" s="1409"/>
      <c r="R197" s="2775">
        <v>15.77</v>
      </c>
      <c r="S197" s="1408"/>
      <c r="T197" s="1409"/>
      <c r="U197" s="2775">
        <v>4</v>
      </c>
      <c r="V197" s="1409"/>
      <c r="W197" s="2775">
        <v>16.03</v>
      </c>
      <c r="X197" s="1408"/>
      <c r="Y197" s="1409"/>
      <c r="Z197" s="2775">
        <v>1</v>
      </c>
      <c r="AA197" s="1409"/>
      <c r="AB197" s="2775">
        <v>0.59</v>
      </c>
      <c r="AC197" s="1408"/>
      <c r="AD197" s="1409"/>
      <c r="AE197" s="2775">
        <v>2</v>
      </c>
      <c r="AF197" s="1409"/>
      <c r="AG197" s="2775">
        <v>20.58</v>
      </c>
      <c r="AH197" s="1408"/>
      <c r="AI197" s="1409"/>
      <c r="AJ197" s="2775">
        <v>1</v>
      </c>
      <c r="AK197" s="1409"/>
      <c r="AL197" s="2775">
        <v>1.79</v>
      </c>
      <c r="AM197" s="1408"/>
      <c r="AN197" s="1409"/>
      <c r="AO197" s="2775">
        <v>1</v>
      </c>
      <c r="AP197" s="1409"/>
      <c r="AQ197" s="2775">
        <v>0.08</v>
      </c>
      <c r="AR197" s="1408"/>
      <c r="AS197" s="1409"/>
      <c r="AT197" s="2775">
        <v>18</v>
      </c>
      <c r="AU197" s="1409"/>
      <c r="AV197" s="2775">
        <v>27.37</v>
      </c>
      <c r="AW197" s="1408"/>
      <c r="AX197" s="2949"/>
    </row>
    <row r="198" spans="1:66" s="912" customFormat="1" ht="30" customHeight="1">
      <c r="A198" s="97"/>
      <c r="B198" s="2953" t="s">
        <v>3628</v>
      </c>
      <c r="C198" s="1371"/>
      <c r="D198" s="1371"/>
      <c r="E198" s="1371"/>
      <c r="F198" s="2733">
        <v>102</v>
      </c>
      <c r="G198" s="1412"/>
      <c r="H198" s="2733">
        <v>90.179999999999993</v>
      </c>
      <c r="I198" s="1411"/>
      <c r="J198" s="1412"/>
      <c r="K198" s="2733">
        <v>66</v>
      </c>
      <c r="L198" s="1412"/>
      <c r="M198" s="2733">
        <v>5.18</v>
      </c>
      <c r="N198" s="1411"/>
      <c r="O198" s="1412"/>
      <c r="P198" s="2733">
        <v>9</v>
      </c>
      <c r="Q198" s="1412"/>
      <c r="R198" s="2733">
        <v>17.38</v>
      </c>
      <c r="S198" s="1411"/>
      <c r="T198" s="1412"/>
      <c r="U198" s="2733">
        <v>4</v>
      </c>
      <c r="V198" s="1412"/>
      <c r="W198" s="2733">
        <v>16.03</v>
      </c>
      <c r="X198" s="1411"/>
      <c r="Y198" s="1412"/>
      <c r="Z198" s="2733">
        <v>1</v>
      </c>
      <c r="AA198" s="1412"/>
      <c r="AB198" s="2733">
        <v>1.47</v>
      </c>
      <c r="AC198" s="1411"/>
      <c r="AD198" s="1412"/>
      <c r="AE198" s="2733">
        <v>2</v>
      </c>
      <c r="AF198" s="1412"/>
      <c r="AG198" s="2733">
        <v>20.88</v>
      </c>
      <c r="AH198" s="1411"/>
      <c r="AI198" s="1412"/>
      <c r="AJ198" s="2733">
        <v>1</v>
      </c>
      <c r="AK198" s="1412"/>
      <c r="AL198" s="2733">
        <v>1.79</v>
      </c>
      <c r="AM198" s="1411"/>
      <c r="AN198" s="1412"/>
      <c r="AO198" s="2733">
        <v>1</v>
      </c>
      <c r="AP198" s="1412"/>
      <c r="AQ198" s="2733">
        <v>0.08</v>
      </c>
      <c r="AR198" s="1411"/>
      <c r="AS198" s="1412"/>
      <c r="AT198" s="2733">
        <v>18</v>
      </c>
      <c r="AU198" s="1412"/>
      <c r="AV198" s="2733">
        <v>27.37</v>
      </c>
      <c r="AW198" s="1411"/>
      <c r="AX198" s="2946"/>
    </row>
    <row r="199" spans="1:66" s="912" customFormat="1" ht="30" customHeight="1">
      <c r="A199" s="97"/>
      <c r="B199" s="2953" t="s">
        <v>3629</v>
      </c>
      <c r="C199" s="1371"/>
      <c r="D199" s="1371"/>
      <c r="E199" s="1371"/>
      <c r="F199" s="2733">
        <v>105</v>
      </c>
      <c r="G199" s="1412"/>
      <c r="H199" s="2733">
        <v>90.249999999999986</v>
      </c>
      <c r="I199" s="1411"/>
      <c r="J199" s="1412"/>
      <c r="K199" s="2733">
        <v>69</v>
      </c>
      <c r="L199" s="1412"/>
      <c r="M199" s="2733">
        <v>5.25</v>
      </c>
      <c r="N199" s="1411"/>
      <c r="O199" s="1412"/>
      <c r="P199" s="2733">
        <v>9</v>
      </c>
      <c r="Q199" s="1412"/>
      <c r="R199" s="2733">
        <v>17.38</v>
      </c>
      <c r="S199" s="1411"/>
      <c r="T199" s="1412"/>
      <c r="U199" s="2733">
        <v>4</v>
      </c>
      <c r="V199" s="1412"/>
      <c r="W199" s="2733">
        <v>16.03</v>
      </c>
      <c r="X199" s="1411"/>
      <c r="Y199" s="1412"/>
      <c r="Z199" s="2733">
        <v>1</v>
      </c>
      <c r="AA199" s="1412"/>
      <c r="AB199" s="2733">
        <v>1.47</v>
      </c>
      <c r="AC199" s="1411"/>
      <c r="AD199" s="1412"/>
      <c r="AE199" s="2733">
        <v>2</v>
      </c>
      <c r="AF199" s="1412"/>
      <c r="AG199" s="2733">
        <v>20.88</v>
      </c>
      <c r="AH199" s="1411"/>
      <c r="AI199" s="1412"/>
      <c r="AJ199" s="2733">
        <v>1</v>
      </c>
      <c r="AK199" s="1412"/>
      <c r="AL199" s="2733">
        <v>1.79</v>
      </c>
      <c r="AM199" s="1411"/>
      <c r="AN199" s="1412"/>
      <c r="AO199" s="2733">
        <v>1</v>
      </c>
      <c r="AP199" s="1412"/>
      <c r="AQ199" s="2733">
        <v>0.08</v>
      </c>
      <c r="AR199" s="1411"/>
      <c r="AS199" s="1412"/>
      <c r="AT199" s="2733">
        <v>18</v>
      </c>
      <c r="AU199" s="1412"/>
      <c r="AV199" s="2733">
        <v>27.37</v>
      </c>
      <c r="AW199" s="1411"/>
      <c r="AX199" s="2946"/>
    </row>
    <row r="200" spans="1:66" s="912" customFormat="1" ht="30" customHeight="1">
      <c r="A200" s="97"/>
      <c r="B200" s="2953" t="s">
        <v>3630</v>
      </c>
      <c r="C200" s="1371"/>
      <c r="D200" s="1371"/>
      <c r="E200" s="1371"/>
      <c r="F200" s="2733">
        <v>107</v>
      </c>
      <c r="G200" s="1412"/>
      <c r="H200" s="2733">
        <v>91.82</v>
      </c>
      <c r="I200" s="1411"/>
      <c r="J200" s="1412"/>
      <c r="K200" s="2733">
        <v>71</v>
      </c>
      <c r="L200" s="1412"/>
      <c r="M200" s="2733">
        <v>5.28</v>
      </c>
      <c r="N200" s="1411"/>
      <c r="O200" s="1412"/>
      <c r="P200" s="2733">
        <v>9</v>
      </c>
      <c r="Q200" s="1412"/>
      <c r="R200" s="2733">
        <v>17.38</v>
      </c>
      <c r="S200" s="1411"/>
      <c r="T200" s="1412"/>
      <c r="U200" s="2733">
        <v>4</v>
      </c>
      <c r="V200" s="1412"/>
      <c r="W200" s="2733">
        <v>16.03</v>
      </c>
      <c r="X200" s="1411"/>
      <c r="Y200" s="1412"/>
      <c r="Z200" s="2733">
        <v>1</v>
      </c>
      <c r="AA200" s="1412"/>
      <c r="AB200" s="2733">
        <v>3.01</v>
      </c>
      <c r="AC200" s="1411"/>
      <c r="AD200" s="1412"/>
      <c r="AE200" s="2733">
        <v>2</v>
      </c>
      <c r="AF200" s="1412"/>
      <c r="AG200" s="2733">
        <v>20.88</v>
      </c>
      <c r="AH200" s="1411"/>
      <c r="AI200" s="1412"/>
      <c r="AJ200" s="2733">
        <v>1</v>
      </c>
      <c r="AK200" s="1412"/>
      <c r="AL200" s="2733">
        <v>1.79</v>
      </c>
      <c r="AM200" s="1411"/>
      <c r="AN200" s="1412"/>
      <c r="AO200" s="2733">
        <v>1</v>
      </c>
      <c r="AP200" s="1412"/>
      <c r="AQ200" s="2733">
        <v>0.08</v>
      </c>
      <c r="AR200" s="1411"/>
      <c r="AS200" s="1412"/>
      <c r="AT200" s="2733">
        <v>18</v>
      </c>
      <c r="AU200" s="1412"/>
      <c r="AV200" s="2733">
        <v>27.37</v>
      </c>
      <c r="AW200" s="1411"/>
      <c r="AX200" s="2946"/>
    </row>
    <row r="201" spans="1:66" s="912" customFormat="1" ht="30" customHeight="1" thickBot="1">
      <c r="A201" s="97"/>
      <c r="B201" s="2958" t="s">
        <v>3631</v>
      </c>
      <c r="C201" s="1374"/>
      <c r="D201" s="1374"/>
      <c r="E201" s="1374"/>
      <c r="F201" s="2948">
        <v>110</v>
      </c>
      <c r="G201" s="1406"/>
      <c r="H201" s="2948">
        <v>93.699999999999989</v>
      </c>
      <c r="I201" s="1405"/>
      <c r="J201" s="1406"/>
      <c r="K201" s="2948">
        <v>74</v>
      </c>
      <c r="L201" s="1406"/>
      <c r="M201" s="3049">
        <v>5.36</v>
      </c>
      <c r="N201" s="3050"/>
      <c r="O201" s="3051"/>
      <c r="P201" s="2948">
        <v>9</v>
      </c>
      <c r="Q201" s="1406"/>
      <c r="R201" s="2948">
        <v>17.38</v>
      </c>
      <c r="S201" s="1405"/>
      <c r="T201" s="1406"/>
      <c r="U201" s="2948">
        <v>4</v>
      </c>
      <c r="V201" s="1406"/>
      <c r="W201" s="2948">
        <v>16.02</v>
      </c>
      <c r="X201" s="1405"/>
      <c r="Y201" s="1406"/>
      <c r="Z201" s="2948">
        <v>1</v>
      </c>
      <c r="AA201" s="1406"/>
      <c r="AB201" s="2948">
        <v>4.82</v>
      </c>
      <c r="AC201" s="1405"/>
      <c r="AD201" s="1406"/>
      <c r="AE201" s="2948">
        <v>2</v>
      </c>
      <c r="AF201" s="1406"/>
      <c r="AG201" s="2948">
        <v>20.88</v>
      </c>
      <c r="AH201" s="1405"/>
      <c r="AI201" s="1406"/>
      <c r="AJ201" s="2948">
        <v>1</v>
      </c>
      <c r="AK201" s="1406"/>
      <c r="AL201" s="2948">
        <v>1.79</v>
      </c>
      <c r="AM201" s="1405"/>
      <c r="AN201" s="1406"/>
      <c r="AO201" s="2948">
        <v>1</v>
      </c>
      <c r="AP201" s="1406"/>
      <c r="AQ201" s="2948">
        <v>0.08</v>
      </c>
      <c r="AR201" s="1405"/>
      <c r="AS201" s="1406"/>
      <c r="AT201" s="2948">
        <v>18</v>
      </c>
      <c r="AU201" s="1406"/>
      <c r="AV201" s="2948">
        <v>27.37</v>
      </c>
      <c r="AW201" s="1405"/>
      <c r="AX201" s="2947"/>
    </row>
    <row r="202" spans="1:66" s="912" customFormat="1">
      <c r="A202" s="42"/>
      <c r="B202" s="907" t="s">
        <v>3277</v>
      </c>
      <c r="C202" s="561"/>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679" t="s">
        <v>1159</v>
      </c>
    </row>
    <row r="203" spans="1:66" s="912" customForma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row>
    <row r="204" spans="1:66" s="912" customFormat="1" ht="17.25" customHeight="1">
      <c r="A204" s="3" t="s">
        <v>1160</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row>
    <row r="205" spans="1:66" s="912" customFormat="1" ht="15.75" customHeight="1">
      <c r="A205" s="42"/>
      <c r="B205" s="42"/>
      <c r="C205" s="42"/>
      <c r="D205" s="561"/>
      <c r="E205" s="561"/>
      <c r="F205" s="561"/>
      <c r="G205" s="561"/>
      <c r="H205" s="561"/>
      <c r="I205" s="561"/>
      <c r="J205" s="561"/>
      <c r="K205" s="561"/>
      <c r="L205" s="561"/>
      <c r="M205" s="561"/>
      <c r="N205" s="561"/>
      <c r="O205" s="561"/>
      <c r="P205" s="561"/>
      <c r="Q205" s="561"/>
      <c r="R205" s="2925"/>
      <c r="S205" s="2925"/>
      <c r="T205" s="2925"/>
      <c r="U205" s="2925"/>
      <c r="V205" s="42"/>
      <c r="W205" s="42"/>
      <c r="X205" s="42"/>
      <c r="Y205" s="42"/>
      <c r="Z205" s="42"/>
      <c r="AA205" s="42"/>
      <c r="AB205" s="42"/>
      <c r="AC205" s="42"/>
      <c r="AD205" s="42"/>
      <c r="AE205" s="42"/>
      <c r="AF205" s="42"/>
      <c r="AG205" s="42"/>
      <c r="AH205" s="42"/>
      <c r="AI205" s="42"/>
      <c r="AJ205" s="42"/>
      <c r="AK205" s="42"/>
      <c r="AL205" s="42"/>
      <c r="AM205" s="42"/>
      <c r="AN205" s="42"/>
      <c r="AO205" s="42"/>
      <c r="AP205" s="679" t="s">
        <v>3626</v>
      </c>
      <c r="AQ205" s="97"/>
      <c r="AR205" s="270"/>
      <c r="AS205" s="270"/>
      <c r="AT205" s="270"/>
      <c r="AU205" s="270"/>
      <c r="AV205" s="270"/>
      <c r="AW205" s="270"/>
      <c r="AX205" s="270"/>
    </row>
    <row r="206" spans="1:66" s="912" customFormat="1" ht="15.75" customHeight="1" thickBot="1">
      <c r="A206" s="42"/>
      <c r="B206" s="42"/>
      <c r="C206" s="42"/>
      <c r="D206" s="561"/>
      <c r="E206" s="561"/>
      <c r="F206" s="561"/>
      <c r="G206" s="561"/>
      <c r="H206" s="561"/>
      <c r="I206" s="561"/>
      <c r="J206" s="561"/>
      <c r="K206" s="561"/>
      <c r="L206" s="561"/>
      <c r="M206" s="561"/>
      <c r="N206" s="561"/>
      <c r="O206" s="561"/>
      <c r="P206" s="561"/>
      <c r="Q206" s="561"/>
      <c r="R206" s="813"/>
      <c r="S206" s="813"/>
      <c r="T206" s="813"/>
      <c r="U206" s="813"/>
      <c r="V206" s="42"/>
      <c r="W206" s="42"/>
      <c r="X206" s="42"/>
      <c r="Y206" s="42"/>
      <c r="Z206" s="42"/>
      <c r="AA206" s="42"/>
      <c r="AB206" s="42"/>
      <c r="AC206" s="42"/>
      <c r="AD206" s="42"/>
      <c r="AE206" s="42"/>
      <c r="AF206" s="42"/>
      <c r="AG206" s="42"/>
      <c r="AH206" s="42"/>
      <c r="AI206" s="42"/>
      <c r="AJ206" s="42"/>
      <c r="AK206" s="42"/>
      <c r="AL206" s="42"/>
      <c r="AM206" s="42"/>
      <c r="AN206" s="42"/>
      <c r="AO206" s="42"/>
      <c r="AP206" s="679" t="s">
        <v>2915</v>
      </c>
      <c r="AQ206" s="97"/>
      <c r="AR206" s="270"/>
      <c r="AS206" s="270"/>
      <c r="AT206" s="270"/>
      <c r="AU206" s="270"/>
      <c r="AV206" s="270"/>
      <c r="AW206" s="270"/>
      <c r="AX206" s="270"/>
    </row>
    <row r="207" spans="1:66" s="912" customFormat="1" ht="20.100000000000001" customHeight="1">
      <c r="A207" s="42"/>
      <c r="B207" s="42"/>
      <c r="C207" s="42"/>
      <c r="D207" s="1361" t="s">
        <v>3311</v>
      </c>
      <c r="E207" s="1362"/>
      <c r="F207" s="1362"/>
      <c r="G207" s="1362"/>
      <c r="H207" s="1362"/>
      <c r="I207" s="1362"/>
      <c r="J207" s="1363"/>
      <c r="K207" s="1352" t="s">
        <v>1</v>
      </c>
      <c r="L207" s="1353"/>
      <c r="M207" s="1353"/>
      <c r="N207" s="1353"/>
      <c r="O207" s="1353"/>
      <c r="P207" s="1353"/>
      <c r="Q207" s="1353"/>
      <c r="R207" s="1353"/>
      <c r="S207" s="1353"/>
      <c r="T207" s="1353"/>
      <c r="U207" s="1353"/>
      <c r="V207" s="1353"/>
      <c r="W207" s="1353"/>
      <c r="X207" s="1353"/>
      <c r="Y207" s="1353"/>
      <c r="Z207" s="1389"/>
      <c r="AA207" s="1352" t="s">
        <v>1161</v>
      </c>
      <c r="AB207" s="1353"/>
      <c r="AC207" s="1353"/>
      <c r="AD207" s="1353"/>
      <c r="AE207" s="1353"/>
      <c r="AF207" s="1353"/>
      <c r="AG207" s="1353"/>
      <c r="AH207" s="1353"/>
      <c r="AI207" s="1353"/>
      <c r="AJ207" s="1353"/>
      <c r="AK207" s="1353"/>
      <c r="AL207" s="1353"/>
      <c r="AM207" s="1353"/>
      <c r="AN207" s="1353"/>
      <c r="AO207" s="1353"/>
      <c r="AP207" s="1354"/>
      <c r="AQ207" s="711"/>
      <c r="AR207" s="270"/>
      <c r="AS207" s="270"/>
      <c r="AT207" s="270"/>
      <c r="AU207" s="270"/>
      <c r="AV207" s="270"/>
      <c r="AW207" s="270"/>
      <c r="AX207" s="270"/>
      <c r="AY207" s="916"/>
      <c r="AZ207" s="916"/>
      <c r="BA207" s="916"/>
      <c r="BB207" s="916"/>
      <c r="BC207" s="916"/>
      <c r="BD207" s="916"/>
      <c r="BE207" s="916"/>
      <c r="BF207" s="916"/>
      <c r="BG207" s="916"/>
      <c r="BH207" s="916"/>
      <c r="BI207" s="916"/>
      <c r="BJ207" s="916"/>
      <c r="BK207" s="916"/>
      <c r="BL207" s="916"/>
      <c r="BM207" s="916"/>
      <c r="BN207" s="916"/>
    </row>
    <row r="208" spans="1:66" s="912" customFormat="1" ht="13.5" customHeight="1">
      <c r="A208" s="42"/>
      <c r="B208" s="42"/>
      <c r="C208" s="42"/>
      <c r="D208" s="2892"/>
      <c r="E208" s="1545"/>
      <c r="F208" s="1545"/>
      <c r="G208" s="1545"/>
      <c r="H208" s="1545"/>
      <c r="I208" s="1545"/>
      <c r="J208" s="1546"/>
      <c r="K208" s="3028" t="s">
        <v>1162</v>
      </c>
      <c r="L208" s="3029"/>
      <c r="M208" s="3030"/>
      <c r="N208" s="3037" t="s">
        <v>3113</v>
      </c>
      <c r="O208" s="3038"/>
      <c r="P208" s="3038"/>
      <c r="Q208" s="3038"/>
      <c r="R208" s="3038"/>
      <c r="S208" s="3038"/>
      <c r="T208" s="3038"/>
      <c r="U208" s="3038"/>
      <c r="V208" s="3038"/>
      <c r="W208" s="3039"/>
      <c r="X208" s="3037" t="s">
        <v>3114</v>
      </c>
      <c r="Y208" s="3038"/>
      <c r="Z208" s="3039"/>
      <c r="AA208" s="3028" t="s">
        <v>1162</v>
      </c>
      <c r="AB208" s="3029"/>
      <c r="AC208" s="3030"/>
      <c r="AD208" s="1436" t="s">
        <v>3113</v>
      </c>
      <c r="AE208" s="2595"/>
      <c r="AF208" s="2595"/>
      <c r="AG208" s="2595"/>
      <c r="AH208" s="2595"/>
      <c r="AI208" s="2595"/>
      <c r="AJ208" s="2595"/>
      <c r="AK208" s="2595"/>
      <c r="AL208" s="2595"/>
      <c r="AM208" s="1437"/>
      <c r="AN208" s="3037" t="s">
        <v>3114</v>
      </c>
      <c r="AO208" s="3038"/>
      <c r="AP208" s="3046"/>
      <c r="AQ208" s="711"/>
      <c r="AR208" s="270"/>
      <c r="AS208" s="270"/>
      <c r="AT208" s="270"/>
      <c r="AU208" s="270"/>
      <c r="AV208" s="270"/>
      <c r="AW208" s="270"/>
      <c r="AX208" s="270"/>
      <c r="AY208" s="917"/>
      <c r="AZ208" s="917"/>
      <c r="BA208" s="917"/>
      <c r="BB208" s="917"/>
      <c r="BC208" s="917"/>
      <c r="BD208" s="917"/>
      <c r="BE208" s="917"/>
      <c r="BF208" s="917"/>
      <c r="BG208" s="916"/>
      <c r="BH208" s="916"/>
      <c r="BI208" s="916"/>
      <c r="BJ208" s="916"/>
      <c r="BK208" s="916"/>
      <c r="BL208" s="916"/>
      <c r="BM208" s="916"/>
    </row>
    <row r="209" spans="1:65" s="912" customFormat="1" ht="17.25" customHeight="1">
      <c r="A209" s="42"/>
      <c r="B209" s="42"/>
      <c r="C209" s="42"/>
      <c r="D209" s="2892"/>
      <c r="E209" s="1545"/>
      <c r="F209" s="1545"/>
      <c r="G209" s="1545"/>
      <c r="H209" s="1545"/>
      <c r="I209" s="1545"/>
      <c r="J209" s="1546"/>
      <c r="K209" s="3031"/>
      <c r="L209" s="3032"/>
      <c r="M209" s="3033"/>
      <c r="N209" s="3040"/>
      <c r="O209" s="3041"/>
      <c r="P209" s="3041"/>
      <c r="Q209" s="3041"/>
      <c r="R209" s="3041"/>
      <c r="S209" s="3041"/>
      <c r="T209" s="3041"/>
      <c r="U209" s="3041"/>
      <c r="V209" s="3041"/>
      <c r="W209" s="3042"/>
      <c r="X209" s="3043"/>
      <c r="Y209" s="3044"/>
      <c r="Z209" s="3045"/>
      <c r="AA209" s="3031"/>
      <c r="AB209" s="3032"/>
      <c r="AC209" s="3033"/>
      <c r="AD209" s="1496"/>
      <c r="AE209" s="1365"/>
      <c r="AF209" s="1365"/>
      <c r="AG209" s="1365"/>
      <c r="AH209" s="1365"/>
      <c r="AI209" s="1365"/>
      <c r="AJ209" s="1365"/>
      <c r="AK209" s="1365"/>
      <c r="AL209" s="1365"/>
      <c r="AM209" s="1366"/>
      <c r="AN209" s="3043"/>
      <c r="AO209" s="3044"/>
      <c r="AP209" s="3047"/>
      <c r="AQ209" s="271"/>
      <c r="AR209" s="270"/>
      <c r="AS209" s="270"/>
      <c r="AT209" s="270"/>
      <c r="AU209" s="270"/>
      <c r="AV209" s="270"/>
      <c r="AW209" s="270"/>
      <c r="AX209" s="270"/>
      <c r="AY209" s="917"/>
      <c r="AZ209" s="917"/>
      <c r="BA209" s="917"/>
      <c r="BB209" s="917"/>
      <c r="BC209" s="917"/>
      <c r="BD209" s="917"/>
      <c r="BE209" s="917"/>
      <c r="BF209" s="917"/>
      <c r="BG209" s="916"/>
      <c r="BH209" s="916"/>
      <c r="BI209" s="916"/>
      <c r="BJ209" s="916"/>
      <c r="BK209" s="916"/>
      <c r="BL209" s="916"/>
      <c r="BM209" s="916"/>
    </row>
    <row r="210" spans="1:65" s="912" customFormat="1" ht="20.25" customHeight="1">
      <c r="A210" s="42"/>
      <c r="B210" s="42"/>
      <c r="C210" s="42"/>
      <c r="D210" s="1364"/>
      <c r="E210" s="1365"/>
      <c r="F210" s="1365"/>
      <c r="G210" s="1365"/>
      <c r="H210" s="1365"/>
      <c r="I210" s="1365"/>
      <c r="J210" s="1366"/>
      <c r="K210" s="3034"/>
      <c r="L210" s="3035"/>
      <c r="M210" s="3036"/>
      <c r="N210" s="1350" t="s">
        <v>1163</v>
      </c>
      <c r="O210" s="1460"/>
      <c r="P210" s="1460"/>
      <c r="Q210" s="1460"/>
      <c r="R210" s="1426"/>
      <c r="S210" s="1365" t="s">
        <v>1164</v>
      </c>
      <c r="T210" s="1365"/>
      <c r="U210" s="1365"/>
      <c r="V210" s="1365"/>
      <c r="W210" s="1366"/>
      <c r="X210" s="3040"/>
      <c r="Y210" s="3041"/>
      <c r="Z210" s="3042"/>
      <c r="AA210" s="3034"/>
      <c r="AB210" s="3035"/>
      <c r="AC210" s="3036"/>
      <c r="AD210" s="1496" t="s">
        <v>1165</v>
      </c>
      <c r="AE210" s="1365"/>
      <c r="AF210" s="1365"/>
      <c r="AG210" s="1365"/>
      <c r="AH210" s="1366"/>
      <c r="AI210" s="1496" t="s">
        <v>1164</v>
      </c>
      <c r="AJ210" s="1365"/>
      <c r="AK210" s="1365"/>
      <c r="AL210" s="1365"/>
      <c r="AM210" s="1366"/>
      <c r="AN210" s="3040"/>
      <c r="AO210" s="3041"/>
      <c r="AP210" s="3048"/>
      <c r="AQ210" s="711"/>
      <c r="AR210" s="270"/>
      <c r="AS210" s="270"/>
      <c r="AT210" s="270"/>
      <c r="AU210" s="270"/>
      <c r="AV210" s="270"/>
      <c r="AW210" s="270"/>
      <c r="AX210" s="270"/>
      <c r="AY210" s="917"/>
      <c r="AZ210" s="917"/>
      <c r="BA210" s="917"/>
      <c r="BB210" s="917"/>
      <c r="BC210" s="917"/>
      <c r="BD210" s="917"/>
      <c r="BE210" s="917"/>
      <c r="BF210" s="917"/>
      <c r="BG210" s="916"/>
      <c r="BH210" s="916"/>
      <c r="BI210" s="916"/>
      <c r="BJ210" s="916"/>
      <c r="BK210" s="916"/>
      <c r="BL210" s="916"/>
      <c r="BM210" s="916"/>
    </row>
    <row r="211" spans="1:65" s="912" customFormat="1" ht="23.25" customHeight="1">
      <c r="A211" s="42"/>
      <c r="B211" s="42"/>
      <c r="C211" s="42"/>
      <c r="D211" s="1367" t="s">
        <v>2112</v>
      </c>
      <c r="E211" s="1368"/>
      <c r="F211" s="1368"/>
      <c r="G211" s="1368"/>
      <c r="H211" s="1368"/>
      <c r="I211" s="1368"/>
      <c r="J211" s="1369"/>
      <c r="K211" s="2723">
        <v>1354</v>
      </c>
      <c r="L211" s="2849"/>
      <c r="M211" s="2724"/>
      <c r="N211" s="3062">
        <v>1172288</v>
      </c>
      <c r="O211" s="3063"/>
      <c r="P211" s="3063"/>
      <c r="Q211" s="3063"/>
      <c r="R211" s="3064"/>
      <c r="S211" s="2723">
        <v>1083476</v>
      </c>
      <c r="T211" s="2849"/>
      <c r="U211" s="2849"/>
      <c r="V211" s="2849"/>
      <c r="W211" s="2724"/>
      <c r="X211" s="3059">
        <v>92.4</v>
      </c>
      <c r="Y211" s="3060"/>
      <c r="Z211" s="3065"/>
      <c r="AA211" s="2723">
        <v>4</v>
      </c>
      <c r="AB211" s="2849"/>
      <c r="AC211" s="2724"/>
      <c r="AD211" s="2723">
        <v>57981</v>
      </c>
      <c r="AE211" s="2849"/>
      <c r="AF211" s="2849"/>
      <c r="AG211" s="2849"/>
      <c r="AH211" s="2724"/>
      <c r="AI211" s="2723">
        <v>57981</v>
      </c>
      <c r="AJ211" s="2849"/>
      <c r="AK211" s="2849"/>
      <c r="AL211" s="2849"/>
      <c r="AM211" s="2724"/>
      <c r="AN211" s="3059">
        <v>100</v>
      </c>
      <c r="AO211" s="3060"/>
      <c r="AP211" s="3061"/>
      <c r="AQ211" s="272"/>
      <c r="AR211" s="270"/>
      <c r="AS211" s="270"/>
      <c r="AT211" s="270"/>
      <c r="AU211" s="270"/>
      <c r="AV211" s="270"/>
      <c r="AW211" s="270"/>
      <c r="AX211" s="270"/>
      <c r="AY211" s="915"/>
      <c r="AZ211" s="915"/>
      <c r="BA211" s="915"/>
      <c r="BB211" s="915"/>
      <c r="BC211" s="915"/>
      <c r="BD211" s="915"/>
      <c r="BE211" s="915"/>
      <c r="BF211" s="915"/>
      <c r="BG211" s="918"/>
      <c r="BH211" s="918"/>
      <c r="BI211" s="918"/>
      <c r="BJ211" s="918"/>
      <c r="BK211" s="918"/>
      <c r="BL211" s="918"/>
      <c r="BM211" s="918"/>
    </row>
    <row r="212" spans="1:65" s="912" customFormat="1" ht="23.25" customHeight="1">
      <c r="A212" s="42"/>
      <c r="B212" s="42"/>
      <c r="C212" s="42"/>
      <c r="D212" s="1370" t="s">
        <v>2802</v>
      </c>
      <c r="E212" s="1371"/>
      <c r="F212" s="1371"/>
      <c r="G212" s="1371"/>
      <c r="H212" s="1371"/>
      <c r="I212" s="1371"/>
      <c r="J212" s="1372"/>
      <c r="K212" s="2725">
        <v>1373</v>
      </c>
      <c r="L212" s="2850"/>
      <c r="M212" s="2726"/>
      <c r="N212" s="3055">
        <v>1173639</v>
      </c>
      <c r="O212" s="3056"/>
      <c r="P212" s="3056"/>
      <c r="Q212" s="3056"/>
      <c r="R212" s="3057"/>
      <c r="S212" s="2725">
        <v>1084827</v>
      </c>
      <c r="T212" s="2850"/>
      <c r="U212" s="2850"/>
      <c r="V212" s="2850"/>
      <c r="W212" s="2726"/>
      <c r="X212" s="3052">
        <v>92.4</v>
      </c>
      <c r="Y212" s="3053"/>
      <c r="Z212" s="3058"/>
      <c r="AA212" s="2725">
        <v>4</v>
      </c>
      <c r="AB212" s="2850"/>
      <c r="AC212" s="2726"/>
      <c r="AD212" s="2725">
        <v>57981</v>
      </c>
      <c r="AE212" s="2850"/>
      <c r="AF212" s="2850"/>
      <c r="AG212" s="2850"/>
      <c r="AH212" s="2726"/>
      <c r="AI212" s="2725">
        <v>57981</v>
      </c>
      <c r="AJ212" s="2850"/>
      <c r="AK212" s="2850"/>
      <c r="AL212" s="2850"/>
      <c r="AM212" s="2726"/>
      <c r="AN212" s="3052">
        <v>100</v>
      </c>
      <c r="AO212" s="3053"/>
      <c r="AP212" s="3054"/>
      <c r="AQ212" s="272"/>
      <c r="AR212" s="270"/>
      <c r="AS212" s="270"/>
      <c r="AT212" s="270"/>
      <c r="AU212" s="270"/>
      <c r="AV212" s="270"/>
      <c r="AW212" s="270"/>
      <c r="AX212" s="270"/>
      <c r="AY212" s="915"/>
      <c r="AZ212" s="915"/>
      <c r="BA212" s="915"/>
      <c r="BB212" s="915"/>
      <c r="BC212" s="915"/>
      <c r="BD212" s="915"/>
      <c r="BE212" s="915"/>
      <c r="BF212" s="915"/>
      <c r="BG212" s="919"/>
      <c r="BH212" s="919"/>
      <c r="BI212" s="919"/>
      <c r="BJ212" s="919"/>
      <c r="BK212" s="919"/>
      <c r="BL212" s="919"/>
      <c r="BM212" s="919"/>
    </row>
    <row r="213" spans="1:65" s="912" customFormat="1" ht="23.25" customHeight="1">
      <c r="A213" s="42"/>
      <c r="B213" s="42"/>
      <c r="C213" s="42"/>
      <c r="D213" s="1370" t="s">
        <v>2803</v>
      </c>
      <c r="E213" s="1371"/>
      <c r="F213" s="1371"/>
      <c r="G213" s="1371"/>
      <c r="H213" s="1371"/>
      <c r="I213" s="1371"/>
      <c r="J213" s="1372"/>
      <c r="K213" s="2725">
        <v>1362</v>
      </c>
      <c r="L213" s="2850"/>
      <c r="M213" s="2726"/>
      <c r="N213" s="3055">
        <v>1176279</v>
      </c>
      <c r="O213" s="3056"/>
      <c r="P213" s="3056"/>
      <c r="Q213" s="3056"/>
      <c r="R213" s="3057"/>
      <c r="S213" s="3055">
        <v>1085838</v>
      </c>
      <c r="T213" s="3056"/>
      <c r="U213" s="3056"/>
      <c r="V213" s="3056"/>
      <c r="W213" s="3057"/>
      <c r="X213" s="3052">
        <v>92.3</v>
      </c>
      <c r="Y213" s="3053"/>
      <c r="Z213" s="3058"/>
      <c r="AA213" s="2725">
        <v>4</v>
      </c>
      <c r="AB213" s="2850"/>
      <c r="AC213" s="2726"/>
      <c r="AD213" s="2725">
        <v>57981</v>
      </c>
      <c r="AE213" s="2850"/>
      <c r="AF213" s="2850"/>
      <c r="AG213" s="2850"/>
      <c r="AH213" s="2726"/>
      <c r="AI213" s="2725">
        <v>57981</v>
      </c>
      <c r="AJ213" s="2850"/>
      <c r="AK213" s="2850"/>
      <c r="AL213" s="2850"/>
      <c r="AM213" s="2726"/>
      <c r="AN213" s="3052">
        <v>100</v>
      </c>
      <c r="AO213" s="3053"/>
      <c r="AP213" s="3054"/>
      <c r="AQ213" s="272"/>
      <c r="AR213" s="270"/>
      <c r="AS213" s="270"/>
      <c r="AT213" s="270"/>
      <c r="AU213" s="270"/>
      <c r="AV213" s="270"/>
      <c r="AW213" s="270"/>
      <c r="AX213" s="270"/>
      <c r="AY213" s="915"/>
      <c r="AZ213" s="915"/>
      <c r="BA213" s="915"/>
      <c r="BB213" s="915"/>
      <c r="BC213" s="915"/>
      <c r="BD213" s="915"/>
      <c r="BE213" s="915"/>
      <c r="BF213" s="915"/>
      <c r="BG213" s="919"/>
      <c r="BH213" s="919"/>
      <c r="BI213" s="919"/>
      <c r="BJ213" s="919"/>
      <c r="BK213" s="919"/>
      <c r="BL213" s="919"/>
      <c r="BM213" s="919"/>
    </row>
    <row r="214" spans="1:65" s="912" customFormat="1" ht="23.25" customHeight="1" thickBot="1">
      <c r="A214" s="42"/>
      <c r="B214" s="42"/>
      <c r="C214" s="42"/>
      <c r="D214" s="1373" t="s">
        <v>2804</v>
      </c>
      <c r="E214" s="1374"/>
      <c r="F214" s="1374"/>
      <c r="G214" s="1374"/>
      <c r="H214" s="1374"/>
      <c r="I214" s="1374"/>
      <c r="J214" s="1375"/>
      <c r="K214" s="2851">
        <v>1364</v>
      </c>
      <c r="L214" s="2853"/>
      <c r="M214" s="2944"/>
      <c r="N214" s="2923">
        <v>1175610</v>
      </c>
      <c r="O214" s="3069"/>
      <c r="P214" s="3069"/>
      <c r="Q214" s="3069"/>
      <c r="R214" s="3070"/>
      <c r="S214" s="2851">
        <v>1087035</v>
      </c>
      <c r="T214" s="2853"/>
      <c r="U214" s="2853"/>
      <c r="V214" s="2853"/>
      <c r="W214" s="2944"/>
      <c r="X214" s="3066">
        <v>92.5</v>
      </c>
      <c r="Y214" s="3067"/>
      <c r="Z214" s="3071"/>
      <c r="AA214" s="2851">
        <v>4</v>
      </c>
      <c r="AB214" s="2853"/>
      <c r="AC214" s="2944"/>
      <c r="AD214" s="2851">
        <v>57981</v>
      </c>
      <c r="AE214" s="2853"/>
      <c r="AF214" s="2853"/>
      <c r="AG214" s="2853"/>
      <c r="AH214" s="2944"/>
      <c r="AI214" s="2851">
        <v>57981</v>
      </c>
      <c r="AJ214" s="2853"/>
      <c r="AK214" s="2853"/>
      <c r="AL214" s="2853"/>
      <c r="AM214" s="2944"/>
      <c r="AN214" s="3066">
        <v>100</v>
      </c>
      <c r="AO214" s="3067"/>
      <c r="AP214" s="3068"/>
      <c r="AQ214" s="272"/>
      <c r="AR214" s="270"/>
      <c r="AS214" s="270"/>
      <c r="AT214" s="270"/>
      <c r="AU214" s="270"/>
      <c r="AV214" s="270"/>
      <c r="AW214" s="270"/>
      <c r="AX214" s="270"/>
      <c r="AY214" s="915"/>
      <c r="AZ214" s="915"/>
      <c r="BA214" s="915"/>
      <c r="BB214" s="915"/>
      <c r="BC214" s="915"/>
      <c r="BD214" s="915"/>
      <c r="BE214" s="915"/>
      <c r="BF214" s="915"/>
      <c r="BG214" s="919"/>
      <c r="BH214" s="919"/>
      <c r="BI214" s="919"/>
      <c r="BJ214" s="919"/>
      <c r="BK214" s="919"/>
      <c r="BL214" s="919"/>
      <c r="BM214" s="919"/>
    </row>
    <row r="215" spans="1:65" s="912" customFormat="1" ht="13.5" customHeight="1" thickBot="1">
      <c r="A215" s="42"/>
      <c r="B215" s="42"/>
      <c r="C215" s="42"/>
      <c r="D215" s="907"/>
      <c r="E215" s="561"/>
      <c r="F215" s="561"/>
      <c r="G215" s="561"/>
      <c r="H215" s="561"/>
      <c r="I215" s="561"/>
      <c r="J215" s="561"/>
      <c r="K215" s="561"/>
      <c r="L215" s="561"/>
      <c r="M215" s="561"/>
      <c r="N215" s="561"/>
      <c r="O215" s="561"/>
      <c r="P215" s="561"/>
      <c r="Q215" s="561"/>
      <c r="R215" s="561"/>
      <c r="S215" s="2925"/>
      <c r="T215" s="2925"/>
      <c r="U215" s="2925"/>
      <c r="V215" s="42"/>
      <c r="W215" s="42"/>
      <c r="X215" s="42"/>
      <c r="Y215" s="42"/>
      <c r="Z215" s="42"/>
      <c r="AA215" s="42"/>
      <c r="AB215" s="42"/>
      <c r="AC215" s="42"/>
      <c r="AD215" s="42"/>
      <c r="AE215" s="42"/>
      <c r="AF215" s="42"/>
      <c r="AG215" s="42"/>
      <c r="AH215" s="42"/>
      <c r="AI215" s="42"/>
      <c r="AJ215" s="42"/>
      <c r="AK215" s="42"/>
      <c r="AL215" s="42"/>
      <c r="AM215" s="42"/>
      <c r="AN215" s="42"/>
      <c r="AO215" s="42"/>
      <c r="AP215" s="42"/>
      <c r="AQ215" s="97"/>
      <c r="AR215" s="270"/>
      <c r="AS215" s="270"/>
      <c r="AT215" s="270"/>
      <c r="AU215" s="270"/>
      <c r="AV215" s="270"/>
      <c r="AW215" s="270"/>
      <c r="AX215" s="270"/>
    </row>
    <row r="216" spans="1:65" s="912" customFormat="1" ht="19.5" customHeight="1">
      <c r="A216" s="42"/>
      <c r="B216" s="42"/>
      <c r="C216" s="42"/>
      <c r="D216" s="1361" t="s">
        <v>2913</v>
      </c>
      <c r="E216" s="1362"/>
      <c r="F216" s="1362"/>
      <c r="G216" s="1362"/>
      <c r="H216" s="1362"/>
      <c r="I216" s="1362"/>
      <c r="J216" s="1363"/>
      <c r="K216" s="1352" t="s">
        <v>1166</v>
      </c>
      <c r="L216" s="1353"/>
      <c r="M216" s="1353"/>
      <c r="N216" s="1353"/>
      <c r="O216" s="1353"/>
      <c r="P216" s="1353"/>
      <c r="Q216" s="1353"/>
      <c r="R216" s="1353"/>
      <c r="S216" s="1353"/>
      <c r="T216" s="1353"/>
      <c r="U216" s="1353"/>
      <c r="V216" s="1353"/>
      <c r="W216" s="1353"/>
      <c r="X216" s="1353"/>
      <c r="Y216" s="1353"/>
      <c r="Z216" s="1389"/>
      <c r="AA216" s="1352" t="s">
        <v>1167</v>
      </c>
      <c r="AB216" s="1353"/>
      <c r="AC216" s="1353"/>
      <c r="AD216" s="1353"/>
      <c r="AE216" s="1353"/>
      <c r="AF216" s="1353"/>
      <c r="AG216" s="1353"/>
      <c r="AH216" s="1353"/>
      <c r="AI216" s="1353"/>
      <c r="AJ216" s="1353"/>
      <c r="AK216" s="1353"/>
      <c r="AL216" s="1353"/>
      <c r="AM216" s="1353"/>
      <c r="AN216" s="1353"/>
      <c r="AO216" s="1353"/>
      <c r="AP216" s="1354"/>
      <c r="AQ216" s="711"/>
      <c r="AR216" s="270"/>
      <c r="AS216" s="270"/>
      <c r="AT216" s="270"/>
      <c r="AU216" s="270"/>
      <c r="AV216" s="270"/>
      <c r="AW216" s="270"/>
      <c r="AX216" s="270"/>
    </row>
    <row r="217" spans="1:65" s="912" customFormat="1" ht="13.5" customHeight="1">
      <c r="A217" s="42"/>
      <c r="B217" s="42"/>
      <c r="C217" s="42"/>
      <c r="D217" s="2892"/>
      <c r="E217" s="1545"/>
      <c r="F217" s="1545"/>
      <c r="G217" s="1545"/>
      <c r="H217" s="1545"/>
      <c r="I217" s="1545"/>
      <c r="J217" s="1546"/>
      <c r="K217" s="3028" t="s">
        <v>1168</v>
      </c>
      <c r="L217" s="3029"/>
      <c r="M217" s="3030"/>
      <c r="N217" s="3037" t="s">
        <v>3614</v>
      </c>
      <c r="O217" s="3038"/>
      <c r="P217" s="3038"/>
      <c r="Q217" s="3038"/>
      <c r="R217" s="3038"/>
      <c r="S217" s="3038"/>
      <c r="T217" s="3038"/>
      <c r="U217" s="3038"/>
      <c r="V217" s="3038"/>
      <c r="W217" s="3039"/>
      <c r="X217" s="3037" t="s">
        <v>3632</v>
      </c>
      <c r="Y217" s="3038"/>
      <c r="Z217" s="3039"/>
      <c r="AA217" s="3028" t="s">
        <v>1168</v>
      </c>
      <c r="AB217" s="3029"/>
      <c r="AC217" s="3030"/>
      <c r="AD217" s="1436" t="s">
        <v>3614</v>
      </c>
      <c r="AE217" s="2595"/>
      <c r="AF217" s="2595"/>
      <c r="AG217" s="2595"/>
      <c r="AH217" s="2595"/>
      <c r="AI217" s="2595"/>
      <c r="AJ217" s="2595"/>
      <c r="AK217" s="2595"/>
      <c r="AL217" s="2595"/>
      <c r="AM217" s="1437"/>
      <c r="AN217" s="3037" t="s">
        <v>3632</v>
      </c>
      <c r="AO217" s="3038"/>
      <c r="AP217" s="3046"/>
      <c r="AQ217" s="711"/>
      <c r="AR217" s="270"/>
      <c r="AS217" s="270"/>
      <c r="AT217" s="270"/>
      <c r="AU217" s="270"/>
      <c r="AV217" s="270"/>
      <c r="AW217" s="270"/>
      <c r="AX217" s="270"/>
    </row>
    <row r="218" spans="1:65" s="912" customFormat="1" ht="17.25" customHeight="1">
      <c r="A218" s="42"/>
      <c r="B218" s="42"/>
      <c r="C218" s="42"/>
      <c r="D218" s="2892"/>
      <c r="E218" s="1545"/>
      <c r="F218" s="1545"/>
      <c r="G218" s="1545"/>
      <c r="H218" s="1545"/>
      <c r="I218" s="1545"/>
      <c r="J218" s="1546"/>
      <c r="K218" s="3031"/>
      <c r="L218" s="3032"/>
      <c r="M218" s="3033"/>
      <c r="N218" s="3040"/>
      <c r="O218" s="3041"/>
      <c r="P218" s="3041"/>
      <c r="Q218" s="3041"/>
      <c r="R218" s="3041"/>
      <c r="S218" s="3041"/>
      <c r="T218" s="3041"/>
      <c r="U218" s="3041"/>
      <c r="V218" s="3041"/>
      <c r="W218" s="3042"/>
      <c r="X218" s="3043"/>
      <c r="Y218" s="3044"/>
      <c r="Z218" s="3045"/>
      <c r="AA218" s="3031"/>
      <c r="AB218" s="3032"/>
      <c r="AC218" s="3033"/>
      <c r="AD218" s="1496"/>
      <c r="AE218" s="1365"/>
      <c r="AF218" s="1365"/>
      <c r="AG218" s="1365"/>
      <c r="AH218" s="1365"/>
      <c r="AI218" s="1365"/>
      <c r="AJ218" s="1365"/>
      <c r="AK218" s="1365"/>
      <c r="AL218" s="1365"/>
      <c r="AM218" s="1366"/>
      <c r="AN218" s="3043"/>
      <c r="AO218" s="3044"/>
      <c r="AP218" s="3047"/>
      <c r="AQ218" s="271"/>
      <c r="AR218" s="270"/>
      <c r="AS218" s="270"/>
      <c r="AT218" s="270"/>
      <c r="AU218" s="270"/>
      <c r="AV218" s="270"/>
      <c r="AW218" s="270"/>
      <c r="AX218" s="270"/>
    </row>
    <row r="219" spans="1:65" s="912" customFormat="1" ht="20.25" customHeight="1">
      <c r="A219" s="42"/>
      <c r="B219" s="42"/>
      <c r="C219" s="42"/>
      <c r="D219" s="1364"/>
      <c r="E219" s="1365"/>
      <c r="F219" s="1365"/>
      <c r="G219" s="1365"/>
      <c r="H219" s="1365"/>
      <c r="I219" s="1365"/>
      <c r="J219" s="1366"/>
      <c r="K219" s="3034"/>
      <c r="L219" s="3035"/>
      <c r="M219" s="3036"/>
      <c r="N219" s="1350" t="s">
        <v>1163</v>
      </c>
      <c r="O219" s="1460"/>
      <c r="P219" s="1460"/>
      <c r="Q219" s="1460"/>
      <c r="R219" s="1426"/>
      <c r="S219" s="1365" t="s">
        <v>1169</v>
      </c>
      <c r="T219" s="1365"/>
      <c r="U219" s="1365"/>
      <c r="V219" s="1365"/>
      <c r="W219" s="1366"/>
      <c r="X219" s="3040"/>
      <c r="Y219" s="3041"/>
      <c r="Z219" s="3042"/>
      <c r="AA219" s="3034"/>
      <c r="AB219" s="3035"/>
      <c r="AC219" s="3036"/>
      <c r="AD219" s="1496" t="s">
        <v>1163</v>
      </c>
      <c r="AE219" s="1365"/>
      <c r="AF219" s="1365"/>
      <c r="AG219" s="1365"/>
      <c r="AH219" s="1366"/>
      <c r="AI219" s="1496" t="s">
        <v>1169</v>
      </c>
      <c r="AJ219" s="1365"/>
      <c r="AK219" s="1365"/>
      <c r="AL219" s="1365"/>
      <c r="AM219" s="1366"/>
      <c r="AN219" s="3040"/>
      <c r="AO219" s="3041"/>
      <c r="AP219" s="3048"/>
      <c r="AQ219" s="711"/>
      <c r="AR219" s="270"/>
      <c r="AS219" s="270"/>
      <c r="AT219" s="270"/>
      <c r="AU219" s="270"/>
      <c r="AV219" s="270"/>
      <c r="AW219" s="270"/>
      <c r="AX219" s="270"/>
    </row>
    <row r="220" spans="1:65" s="912" customFormat="1" ht="23.25" customHeight="1">
      <c r="A220" s="42"/>
      <c r="B220" s="42"/>
      <c r="C220" s="42"/>
      <c r="D220" s="1367" t="s">
        <v>2112</v>
      </c>
      <c r="E220" s="1368"/>
      <c r="F220" s="1368"/>
      <c r="G220" s="1368"/>
      <c r="H220" s="1368"/>
      <c r="I220" s="1368"/>
      <c r="J220" s="1369"/>
      <c r="K220" s="3075">
        <v>23</v>
      </c>
      <c r="L220" s="3076"/>
      <c r="M220" s="3077"/>
      <c r="N220" s="2723">
        <v>147141</v>
      </c>
      <c r="O220" s="2849"/>
      <c r="P220" s="2849"/>
      <c r="Q220" s="2849"/>
      <c r="R220" s="2724"/>
      <c r="S220" s="2723">
        <v>147118</v>
      </c>
      <c r="T220" s="2849"/>
      <c r="U220" s="2849"/>
      <c r="V220" s="2849"/>
      <c r="W220" s="2724"/>
      <c r="X220" s="3059">
        <v>100</v>
      </c>
      <c r="Y220" s="3060"/>
      <c r="Z220" s="3065"/>
      <c r="AA220" s="2723">
        <v>1327</v>
      </c>
      <c r="AB220" s="2849"/>
      <c r="AC220" s="2724"/>
      <c r="AD220" s="2723">
        <v>967166</v>
      </c>
      <c r="AE220" s="2849"/>
      <c r="AF220" s="2849"/>
      <c r="AG220" s="2849"/>
      <c r="AH220" s="2724"/>
      <c r="AI220" s="2723">
        <v>878377</v>
      </c>
      <c r="AJ220" s="2849"/>
      <c r="AK220" s="2849"/>
      <c r="AL220" s="2849"/>
      <c r="AM220" s="2724"/>
      <c r="AN220" s="3059">
        <v>90.8</v>
      </c>
      <c r="AO220" s="3060"/>
      <c r="AP220" s="3061"/>
      <c r="AQ220" s="272"/>
      <c r="AR220" s="270"/>
      <c r="AS220" s="270"/>
      <c r="AT220" s="270"/>
      <c r="AU220" s="270"/>
      <c r="AV220" s="270"/>
      <c r="AW220" s="270"/>
      <c r="AX220" s="270"/>
    </row>
    <row r="221" spans="1:65" s="912" customFormat="1" ht="23.25" customHeight="1">
      <c r="A221" s="42"/>
      <c r="B221" s="42"/>
      <c r="C221" s="42"/>
      <c r="D221" s="1370" t="s">
        <v>2802</v>
      </c>
      <c r="E221" s="1371"/>
      <c r="F221" s="1371"/>
      <c r="G221" s="1371"/>
      <c r="H221" s="1371"/>
      <c r="I221" s="1371"/>
      <c r="J221" s="1372"/>
      <c r="K221" s="3072">
        <v>23</v>
      </c>
      <c r="L221" s="3073"/>
      <c r="M221" s="3074"/>
      <c r="N221" s="2725">
        <v>147141</v>
      </c>
      <c r="O221" s="2850"/>
      <c r="P221" s="2850"/>
      <c r="Q221" s="2850"/>
      <c r="R221" s="2726"/>
      <c r="S221" s="2725">
        <v>147118</v>
      </c>
      <c r="T221" s="2850"/>
      <c r="U221" s="2850"/>
      <c r="V221" s="2850"/>
      <c r="W221" s="2726"/>
      <c r="X221" s="3052">
        <v>100</v>
      </c>
      <c r="Y221" s="3053"/>
      <c r="Z221" s="3058"/>
      <c r="AA221" s="2725">
        <v>1346</v>
      </c>
      <c r="AB221" s="2850"/>
      <c r="AC221" s="2726"/>
      <c r="AD221" s="2725">
        <v>968517</v>
      </c>
      <c r="AE221" s="2850"/>
      <c r="AF221" s="2850"/>
      <c r="AG221" s="2850"/>
      <c r="AH221" s="2726"/>
      <c r="AI221" s="2725">
        <v>879728</v>
      </c>
      <c r="AJ221" s="2850"/>
      <c r="AK221" s="2850"/>
      <c r="AL221" s="2850"/>
      <c r="AM221" s="2726"/>
      <c r="AN221" s="3052">
        <v>90.8</v>
      </c>
      <c r="AO221" s="3053"/>
      <c r="AP221" s="3054"/>
      <c r="AQ221" s="272"/>
      <c r="AR221" s="414"/>
      <c r="AS221" s="414"/>
      <c r="AT221" s="273"/>
      <c r="AU221" s="414"/>
      <c r="AV221" s="414"/>
      <c r="AW221" s="414"/>
      <c r="AX221" s="273"/>
    </row>
    <row r="222" spans="1:65" s="912" customFormat="1" ht="23.25" customHeight="1">
      <c r="A222" s="42"/>
      <c r="B222" s="42"/>
      <c r="C222" s="42"/>
      <c r="D222" s="1370" t="s">
        <v>2803</v>
      </c>
      <c r="E222" s="1371"/>
      <c r="F222" s="1371"/>
      <c r="G222" s="1371"/>
      <c r="H222" s="1371"/>
      <c r="I222" s="1371"/>
      <c r="J222" s="1372"/>
      <c r="K222" s="3072">
        <v>23</v>
      </c>
      <c r="L222" s="3073"/>
      <c r="M222" s="3074"/>
      <c r="N222" s="2725">
        <v>147141</v>
      </c>
      <c r="O222" s="2850"/>
      <c r="P222" s="2850"/>
      <c r="Q222" s="2850"/>
      <c r="R222" s="2726"/>
      <c r="S222" s="2725">
        <v>147118</v>
      </c>
      <c r="T222" s="2850"/>
      <c r="U222" s="2850"/>
      <c r="V222" s="2850"/>
      <c r="W222" s="2726"/>
      <c r="X222" s="3052">
        <v>100</v>
      </c>
      <c r="Y222" s="3053"/>
      <c r="Z222" s="3058"/>
      <c r="AA222" s="2725">
        <v>1335</v>
      </c>
      <c r="AB222" s="2850"/>
      <c r="AC222" s="2726"/>
      <c r="AD222" s="2725">
        <v>971157</v>
      </c>
      <c r="AE222" s="2850"/>
      <c r="AF222" s="2850"/>
      <c r="AG222" s="2850"/>
      <c r="AH222" s="2726"/>
      <c r="AI222" s="2725">
        <v>880739</v>
      </c>
      <c r="AJ222" s="2850"/>
      <c r="AK222" s="2850"/>
      <c r="AL222" s="2850"/>
      <c r="AM222" s="2726"/>
      <c r="AN222" s="3052">
        <v>90.7</v>
      </c>
      <c r="AO222" s="3053"/>
      <c r="AP222" s="3054"/>
      <c r="AQ222" s="272"/>
      <c r="AR222" s="414"/>
      <c r="AS222" s="414"/>
      <c r="AT222" s="273"/>
      <c r="AU222" s="414"/>
      <c r="AV222" s="414"/>
      <c r="AW222" s="414"/>
      <c r="AX222" s="273"/>
    </row>
    <row r="223" spans="1:65" s="1322" customFormat="1" ht="23.25" customHeight="1" thickBot="1">
      <c r="A223" s="1318"/>
      <c r="B223" s="1318"/>
      <c r="C223" s="1318"/>
      <c r="D223" s="3078" t="s">
        <v>2804</v>
      </c>
      <c r="E223" s="3079"/>
      <c r="F223" s="3079"/>
      <c r="G223" s="3079"/>
      <c r="H223" s="3079"/>
      <c r="I223" s="3079"/>
      <c r="J223" s="3080"/>
      <c r="K223" s="3081">
        <v>23</v>
      </c>
      <c r="L223" s="3082"/>
      <c r="M223" s="3083"/>
      <c r="N223" s="3084">
        <v>147144</v>
      </c>
      <c r="O223" s="3085"/>
      <c r="P223" s="3085"/>
      <c r="Q223" s="3085"/>
      <c r="R223" s="3086"/>
      <c r="S223" s="3084">
        <v>147121</v>
      </c>
      <c r="T223" s="3085"/>
      <c r="U223" s="3085"/>
      <c r="V223" s="3085"/>
      <c r="W223" s="3086"/>
      <c r="X223" s="3087">
        <v>100</v>
      </c>
      <c r="Y223" s="3088"/>
      <c r="Z223" s="3089"/>
      <c r="AA223" s="3084">
        <v>1337</v>
      </c>
      <c r="AB223" s="3085"/>
      <c r="AC223" s="3086"/>
      <c r="AD223" s="3084">
        <v>970485</v>
      </c>
      <c r="AE223" s="3085"/>
      <c r="AF223" s="3085"/>
      <c r="AG223" s="3085"/>
      <c r="AH223" s="3086"/>
      <c r="AI223" s="3090">
        <v>881933</v>
      </c>
      <c r="AJ223" s="3091"/>
      <c r="AK223" s="3091"/>
      <c r="AL223" s="3091"/>
      <c r="AM223" s="3092"/>
      <c r="AN223" s="3087">
        <v>90.9</v>
      </c>
      <c r="AO223" s="3088"/>
      <c r="AP223" s="3093"/>
      <c r="AQ223" s="1319"/>
      <c r="AR223" s="1320"/>
      <c r="AS223" s="1320"/>
      <c r="AT223" s="1321"/>
      <c r="AU223" s="1320"/>
      <c r="AV223" s="1320"/>
      <c r="AW223" s="274"/>
      <c r="AX223" s="1321"/>
    </row>
    <row r="224" spans="1:65" s="912" customForma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679" t="s">
        <v>1170</v>
      </c>
      <c r="AQ224" s="42"/>
      <c r="AR224" s="42"/>
      <c r="AS224" s="42"/>
      <c r="AT224" s="42"/>
      <c r="AU224" s="42"/>
      <c r="AV224" s="42"/>
      <c r="AW224" s="42"/>
      <c r="AX224" s="42"/>
    </row>
    <row r="225" spans="1:50" s="912" customFormat="1" ht="22.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row>
    <row r="226" spans="1:50" s="912" customFormat="1" ht="17.25" customHeight="1">
      <c r="A226" s="3" t="s">
        <v>1171</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row>
    <row r="227" spans="1:50" s="912" customFormat="1" ht="15" customHeight="1">
      <c r="A227" s="3"/>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679" t="s">
        <v>3576</v>
      </c>
      <c r="AU227" s="145"/>
      <c r="AV227" s="145"/>
      <c r="AW227" s="145"/>
      <c r="AX227" s="145"/>
    </row>
    <row r="228" spans="1:50" s="912" customFormat="1" ht="15" customHeight="1" thickBot="1">
      <c r="A228" s="42"/>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679" t="s">
        <v>3633</v>
      </c>
      <c r="AU228" s="145"/>
      <c r="AV228" s="145"/>
      <c r="AW228" s="145"/>
      <c r="AX228" s="145"/>
    </row>
    <row r="229" spans="1:50" s="912" customFormat="1" ht="13.5" customHeight="1">
      <c r="A229" s="99"/>
      <c r="B229" s="1363" t="s">
        <v>3078</v>
      </c>
      <c r="C229" s="2868"/>
      <c r="D229" s="2868"/>
      <c r="E229" s="2868"/>
      <c r="F229" s="2868"/>
      <c r="G229" s="2868"/>
      <c r="H229" s="2868"/>
      <c r="I229" s="1495" t="s">
        <v>1162</v>
      </c>
      <c r="J229" s="1362"/>
      <c r="K229" s="1362"/>
      <c r="L229" s="1362"/>
      <c r="M229" s="1363"/>
      <c r="N229" s="1495" t="s">
        <v>1172</v>
      </c>
      <c r="O229" s="1362"/>
      <c r="P229" s="1362"/>
      <c r="Q229" s="1362"/>
      <c r="R229" s="1363"/>
      <c r="S229" s="1495" t="s">
        <v>1173</v>
      </c>
      <c r="T229" s="1362"/>
      <c r="U229" s="1362"/>
      <c r="V229" s="1362"/>
      <c r="W229" s="1362"/>
      <c r="X229" s="2808" t="s">
        <v>1174</v>
      </c>
      <c r="Y229" s="1362"/>
      <c r="Z229" s="1362"/>
      <c r="AA229" s="1362"/>
      <c r="AB229" s="1362"/>
      <c r="AC229" s="1473" t="s">
        <v>1175</v>
      </c>
      <c r="AD229" s="1474"/>
      <c r="AE229" s="1474"/>
      <c r="AF229" s="1474"/>
      <c r="AG229" s="1474"/>
      <c r="AH229" s="1474"/>
      <c r="AI229" s="1474"/>
      <c r="AJ229" s="1474"/>
      <c r="AK229" s="1474"/>
      <c r="AL229" s="1474"/>
      <c r="AM229" s="1474"/>
      <c r="AN229" s="1474"/>
      <c r="AO229" s="1474"/>
      <c r="AP229" s="1474"/>
      <c r="AQ229" s="1474"/>
      <c r="AR229" s="1474"/>
      <c r="AS229" s="1474"/>
      <c r="AT229" s="1551"/>
      <c r="AU229" s="717"/>
      <c r="AV229" s="145"/>
      <c r="AW229" s="717"/>
      <c r="AX229" s="717"/>
    </row>
    <row r="230" spans="1:50" s="912" customFormat="1">
      <c r="A230" s="99"/>
      <c r="B230" s="1546"/>
      <c r="C230" s="3094"/>
      <c r="D230" s="3094"/>
      <c r="E230" s="3094"/>
      <c r="F230" s="3094"/>
      <c r="G230" s="3094"/>
      <c r="H230" s="3094"/>
      <c r="I230" s="2589"/>
      <c r="J230" s="1545"/>
      <c r="K230" s="1545"/>
      <c r="L230" s="1545"/>
      <c r="M230" s="1546"/>
      <c r="N230" s="2589"/>
      <c r="O230" s="1545"/>
      <c r="P230" s="1545"/>
      <c r="Q230" s="1545"/>
      <c r="R230" s="1546"/>
      <c r="S230" s="2589"/>
      <c r="T230" s="1545"/>
      <c r="U230" s="1545"/>
      <c r="V230" s="1545"/>
      <c r="W230" s="1545"/>
      <c r="X230" s="2589"/>
      <c r="Y230" s="1545"/>
      <c r="Z230" s="1545"/>
      <c r="AA230" s="1545"/>
      <c r="AB230" s="1545"/>
      <c r="AC230" s="1524" t="s">
        <v>1062</v>
      </c>
      <c r="AD230" s="1525"/>
      <c r="AE230" s="1525"/>
      <c r="AF230" s="1525"/>
      <c r="AG230" s="1525"/>
      <c r="AH230" s="1525"/>
      <c r="AI230" s="1524" t="s">
        <v>1176</v>
      </c>
      <c r="AJ230" s="1525"/>
      <c r="AK230" s="1525"/>
      <c r="AL230" s="1525"/>
      <c r="AM230" s="1525"/>
      <c r="AN230" s="1525"/>
      <c r="AO230" s="1524" t="s">
        <v>1177</v>
      </c>
      <c r="AP230" s="1525"/>
      <c r="AQ230" s="1525"/>
      <c r="AR230" s="1525"/>
      <c r="AS230" s="1525"/>
      <c r="AT230" s="2623"/>
      <c r="AU230" s="146"/>
      <c r="AV230" s="145"/>
      <c r="AW230" s="146"/>
      <c r="AX230" s="146"/>
    </row>
    <row r="231" spans="1:50" s="912" customFormat="1">
      <c r="A231" s="99"/>
      <c r="B231" s="1366"/>
      <c r="C231" s="2869"/>
      <c r="D231" s="2869"/>
      <c r="E231" s="2869"/>
      <c r="F231" s="2869"/>
      <c r="G231" s="2869"/>
      <c r="H231" s="2869"/>
      <c r="I231" s="1496"/>
      <c r="J231" s="1365"/>
      <c r="K231" s="1365"/>
      <c r="L231" s="1365"/>
      <c r="M231" s="1366"/>
      <c r="N231" s="1496"/>
      <c r="O231" s="1365"/>
      <c r="P231" s="1365"/>
      <c r="Q231" s="1365"/>
      <c r="R231" s="1366"/>
      <c r="S231" s="1496"/>
      <c r="T231" s="1365"/>
      <c r="U231" s="1365"/>
      <c r="V231" s="1365"/>
      <c r="W231" s="1365"/>
      <c r="X231" s="1496"/>
      <c r="Y231" s="1365"/>
      <c r="Z231" s="1365"/>
      <c r="AA231" s="1365"/>
      <c r="AB231" s="1365"/>
      <c r="AC231" s="2538"/>
      <c r="AD231" s="2539"/>
      <c r="AE231" s="2539"/>
      <c r="AF231" s="2539"/>
      <c r="AG231" s="2539"/>
      <c r="AH231" s="2539"/>
      <c r="AI231" s="2538"/>
      <c r="AJ231" s="2539"/>
      <c r="AK231" s="2539"/>
      <c r="AL231" s="2539"/>
      <c r="AM231" s="2539"/>
      <c r="AN231" s="2539"/>
      <c r="AO231" s="2538"/>
      <c r="AP231" s="2539"/>
      <c r="AQ231" s="2539"/>
      <c r="AR231" s="2539"/>
      <c r="AS231" s="2539"/>
      <c r="AT231" s="2540"/>
      <c r="AU231" s="1000"/>
      <c r="AV231" s="717"/>
      <c r="AW231" s="717"/>
      <c r="AX231" s="717"/>
    </row>
    <row r="232" spans="1:50" s="920" customFormat="1" ht="30" customHeight="1">
      <c r="A232" s="275"/>
      <c r="B232" s="1408" t="s">
        <v>2112</v>
      </c>
      <c r="C232" s="1408"/>
      <c r="D232" s="1408"/>
      <c r="E232" s="1408"/>
      <c r="F232" s="1408"/>
      <c r="G232" s="1408"/>
      <c r="H232" s="1409"/>
      <c r="I232" s="2989">
        <v>1327</v>
      </c>
      <c r="J232" s="2986"/>
      <c r="K232" s="2986"/>
      <c r="L232" s="2986"/>
      <c r="M232" s="2990"/>
      <c r="N232" s="2989">
        <v>986630</v>
      </c>
      <c r="O232" s="2986"/>
      <c r="P232" s="2986"/>
      <c r="Q232" s="2986"/>
      <c r="R232" s="2990"/>
      <c r="S232" s="2989">
        <v>8011</v>
      </c>
      <c r="T232" s="2986"/>
      <c r="U232" s="2986"/>
      <c r="V232" s="2986"/>
      <c r="W232" s="2990"/>
      <c r="X232" s="2989">
        <v>11452</v>
      </c>
      <c r="Y232" s="2986"/>
      <c r="Z232" s="2986"/>
      <c r="AA232" s="2986"/>
      <c r="AB232" s="2990"/>
      <c r="AC232" s="2989">
        <v>967166</v>
      </c>
      <c r="AD232" s="2986"/>
      <c r="AE232" s="2986"/>
      <c r="AF232" s="2986"/>
      <c r="AG232" s="2986"/>
      <c r="AH232" s="2990"/>
      <c r="AI232" s="2989">
        <v>714449</v>
      </c>
      <c r="AJ232" s="2986"/>
      <c r="AK232" s="2986"/>
      <c r="AL232" s="2986"/>
      <c r="AM232" s="2986"/>
      <c r="AN232" s="2990"/>
      <c r="AO232" s="2989">
        <v>252717</v>
      </c>
      <c r="AP232" s="2986"/>
      <c r="AQ232" s="2986"/>
      <c r="AR232" s="2986"/>
      <c r="AS232" s="2986"/>
      <c r="AT232" s="2987"/>
      <c r="AU232" s="246"/>
      <c r="AV232" s="246"/>
      <c r="AW232" s="246"/>
      <c r="AX232" s="246"/>
    </row>
    <row r="233" spans="1:50" s="920" customFormat="1" ht="30" customHeight="1">
      <c r="A233" s="275"/>
      <c r="B233" s="1411" t="s">
        <v>2095</v>
      </c>
      <c r="C233" s="1411"/>
      <c r="D233" s="1411"/>
      <c r="E233" s="1411"/>
      <c r="F233" s="1411"/>
      <c r="G233" s="1411"/>
      <c r="H233" s="1412"/>
      <c r="I233" s="2685">
        <v>1346</v>
      </c>
      <c r="J233" s="2945"/>
      <c r="K233" s="2945"/>
      <c r="L233" s="2945"/>
      <c r="M233" s="2952"/>
      <c r="N233" s="2685">
        <v>987009</v>
      </c>
      <c r="O233" s="2945"/>
      <c r="P233" s="2945"/>
      <c r="Q233" s="2945"/>
      <c r="R233" s="2952"/>
      <c r="S233" s="2685">
        <v>8008</v>
      </c>
      <c r="T233" s="2945"/>
      <c r="U233" s="2945"/>
      <c r="V233" s="2945"/>
      <c r="W233" s="2952"/>
      <c r="X233" s="2685">
        <v>8896</v>
      </c>
      <c r="Y233" s="2945"/>
      <c r="Z233" s="2945"/>
      <c r="AA233" s="2945"/>
      <c r="AB233" s="2952"/>
      <c r="AC233" s="2685">
        <v>968517</v>
      </c>
      <c r="AD233" s="2945"/>
      <c r="AE233" s="2945"/>
      <c r="AF233" s="2945"/>
      <c r="AG233" s="2945"/>
      <c r="AH233" s="2952"/>
      <c r="AI233" s="2685">
        <v>715782</v>
      </c>
      <c r="AJ233" s="2945"/>
      <c r="AK233" s="2945"/>
      <c r="AL233" s="2945"/>
      <c r="AM233" s="2945"/>
      <c r="AN233" s="2952"/>
      <c r="AO233" s="2685">
        <v>252735</v>
      </c>
      <c r="AP233" s="2945"/>
      <c r="AQ233" s="2945"/>
      <c r="AR233" s="2945"/>
      <c r="AS233" s="2945"/>
      <c r="AT233" s="2686"/>
      <c r="AU233" s="246"/>
      <c r="AV233" s="246"/>
      <c r="AW233" s="246"/>
      <c r="AX233" s="246"/>
    </row>
    <row r="234" spans="1:50" s="920" customFormat="1" ht="30" customHeight="1">
      <c r="A234" s="275"/>
      <c r="B234" s="1411" t="s">
        <v>2731</v>
      </c>
      <c r="C234" s="1411"/>
      <c r="D234" s="1411"/>
      <c r="E234" s="1411"/>
      <c r="F234" s="1411"/>
      <c r="G234" s="1411"/>
      <c r="H234" s="1412"/>
      <c r="I234" s="2685">
        <v>1335</v>
      </c>
      <c r="J234" s="2945"/>
      <c r="K234" s="2945"/>
      <c r="L234" s="2945"/>
      <c r="M234" s="2952"/>
      <c r="N234" s="2685">
        <v>987974</v>
      </c>
      <c r="O234" s="2945"/>
      <c r="P234" s="2945"/>
      <c r="Q234" s="2945"/>
      <c r="R234" s="2952"/>
      <c r="S234" s="2685">
        <v>8197</v>
      </c>
      <c r="T234" s="2945"/>
      <c r="U234" s="2945"/>
      <c r="V234" s="2945"/>
      <c r="W234" s="2952"/>
      <c r="X234" s="2685">
        <v>8619</v>
      </c>
      <c r="Y234" s="2945"/>
      <c r="Z234" s="2945"/>
      <c r="AA234" s="2945"/>
      <c r="AB234" s="2952"/>
      <c r="AC234" s="2685">
        <v>971157</v>
      </c>
      <c r="AD234" s="2945"/>
      <c r="AE234" s="2945"/>
      <c r="AF234" s="2945"/>
      <c r="AG234" s="2945"/>
      <c r="AH234" s="2952"/>
      <c r="AI234" s="2685">
        <v>719945</v>
      </c>
      <c r="AJ234" s="2945"/>
      <c r="AK234" s="2945"/>
      <c r="AL234" s="2945"/>
      <c r="AM234" s="2945"/>
      <c r="AN234" s="2952"/>
      <c r="AO234" s="2685">
        <v>251212</v>
      </c>
      <c r="AP234" s="2945"/>
      <c r="AQ234" s="2945"/>
      <c r="AR234" s="2945"/>
      <c r="AS234" s="2945"/>
      <c r="AT234" s="2686"/>
      <c r="AU234" s="246"/>
      <c r="AV234" s="246"/>
      <c r="AW234" s="246"/>
      <c r="AX234" s="246"/>
    </row>
    <row r="235" spans="1:50" s="920" customFormat="1" ht="30" customHeight="1">
      <c r="A235" s="275"/>
      <c r="B235" s="1411" t="s">
        <v>2732</v>
      </c>
      <c r="C235" s="1411"/>
      <c r="D235" s="1411"/>
      <c r="E235" s="1411"/>
      <c r="F235" s="1411"/>
      <c r="G235" s="1411"/>
      <c r="H235" s="1412"/>
      <c r="I235" s="2685">
        <v>1337</v>
      </c>
      <c r="J235" s="2945"/>
      <c r="K235" s="2945"/>
      <c r="L235" s="2945"/>
      <c r="M235" s="2952"/>
      <c r="N235" s="2685">
        <v>987602</v>
      </c>
      <c r="O235" s="2945"/>
      <c r="P235" s="2945"/>
      <c r="Q235" s="2945"/>
      <c r="R235" s="2952"/>
      <c r="S235" s="2685">
        <v>8221</v>
      </c>
      <c r="T235" s="2945"/>
      <c r="U235" s="2945"/>
      <c r="V235" s="2945"/>
      <c r="W235" s="2952"/>
      <c r="X235" s="2685">
        <v>8896</v>
      </c>
      <c r="Y235" s="2945"/>
      <c r="Z235" s="2945"/>
      <c r="AA235" s="2945"/>
      <c r="AB235" s="2952"/>
      <c r="AC235" s="2685">
        <v>970485</v>
      </c>
      <c r="AD235" s="2945"/>
      <c r="AE235" s="2945"/>
      <c r="AF235" s="2945"/>
      <c r="AG235" s="2945"/>
      <c r="AH235" s="2952"/>
      <c r="AI235" s="2685">
        <v>720278</v>
      </c>
      <c r="AJ235" s="2945"/>
      <c r="AK235" s="2945"/>
      <c r="AL235" s="2945"/>
      <c r="AM235" s="2945"/>
      <c r="AN235" s="2952"/>
      <c r="AO235" s="2685">
        <v>250207</v>
      </c>
      <c r="AP235" s="2945"/>
      <c r="AQ235" s="2945"/>
      <c r="AR235" s="2945"/>
      <c r="AS235" s="2945"/>
      <c r="AT235" s="2686"/>
      <c r="AU235" s="246"/>
      <c r="AV235" s="246"/>
      <c r="AW235" s="246"/>
      <c r="AX235" s="246"/>
    </row>
    <row r="236" spans="1:50" s="920" customFormat="1" ht="30" customHeight="1" thickBot="1">
      <c r="A236" s="275"/>
      <c r="B236" s="1405" t="s">
        <v>2733</v>
      </c>
      <c r="C236" s="1405"/>
      <c r="D236" s="1405"/>
      <c r="E236" s="1405"/>
      <c r="F236" s="1405"/>
      <c r="G236" s="1405"/>
      <c r="H236" s="1406"/>
      <c r="I236" s="2687">
        <v>1339</v>
      </c>
      <c r="J236" s="3095"/>
      <c r="K236" s="3095"/>
      <c r="L236" s="3095"/>
      <c r="M236" s="3096"/>
      <c r="N236" s="2687">
        <v>988316</v>
      </c>
      <c r="O236" s="3095"/>
      <c r="P236" s="3095"/>
      <c r="Q236" s="3095"/>
      <c r="R236" s="3096"/>
      <c r="S236" s="2687">
        <v>8511</v>
      </c>
      <c r="T236" s="3095"/>
      <c r="U236" s="3095"/>
      <c r="V236" s="3095"/>
      <c r="W236" s="3096"/>
      <c r="X236" s="2687">
        <v>10165</v>
      </c>
      <c r="Y236" s="3095"/>
      <c r="Z236" s="3095"/>
      <c r="AA236" s="3095"/>
      <c r="AB236" s="3096"/>
      <c r="AC236" s="2687">
        <v>969640</v>
      </c>
      <c r="AD236" s="3095"/>
      <c r="AE236" s="3095"/>
      <c r="AF236" s="3095"/>
      <c r="AG236" s="3095"/>
      <c r="AH236" s="3096"/>
      <c r="AI236" s="2687">
        <v>721435</v>
      </c>
      <c r="AJ236" s="3095"/>
      <c r="AK236" s="3095"/>
      <c r="AL236" s="3095"/>
      <c r="AM236" s="3095"/>
      <c r="AN236" s="3096"/>
      <c r="AO236" s="2687">
        <v>248205</v>
      </c>
      <c r="AP236" s="3095"/>
      <c r="AQ236" s="3095"/>
      <c r="AR236" s="3095"/>
      <c r="AS236" s="3095"/>
      <c r="AT236" s="2688"/>
      <c r="AU236" s="246"/>
      <c r="AV236" s="246"/>
      <c r="AW236" s="246"/>
      <c r="AX236" s="246"/>
    </row>
    <row r="237" spans="1:50" s="573" customFormat="1" ht="13.5" customHeight="1" thickBot="1">
      <c r="A237" s="168"/>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row>
    <row r="238" spans="1:50" s="573" customFormat="1" ht="13.5" customHeight="1">
      <c r="A238" s="175"/>
      <c r="B238" s="3097" t="s">
        <v>3078</v>
      </c>
      <c r="C238" s="2868"/>
      <c r="D238" s="2868"/>
      <c r="E238" s="2868"/>
      <c r="F238" s="2868"/>
      <c r="G238" s="2868"/>
      <c r="H238" s="2868"/>
      <c r="I238" s="1495" t="s">
        <v>1178</v>
      </c>
      <c r="J238" s="1362"/>
      <c r="K238" s="1362"/>
      <c r="L238" s="1362"/>
      <c r="M238" s="1362"/>
      <c r="N238" s="1473" t="s">
        <v>1179</v>
      </c>
      <c r="O238" s="1474"/>
      <c r="P238" s="1474"/>
      <c r="Q238" s="1474"/>
      <c r="R238" s="1474"/>
      <c r="S238" s="1474"/>
      <c r="T238" s="1474"/>
      <c r="U238" s="1474"/>
      <c r="V238" s="1474"/>
      <c r="W238" s="1474"/>
      <c r="X238" s="1474"/>
      <c r="Y238" s="1474"/>
      <c r="Z238" s="1474"/>
      <c r="AA238" s="1474"/>
      <c r="AB238" s="1474"/>
      <c r="AC238" s="1474"/>
      <c r="AD238" s="1474"/>
      <c r="AE238" s="1474"/>
      <c r="AF238" s="1395" t="s">
        <v>1180</v>
      </c>
      <c r="AG238" s="2962"/>
      <c r="AH238" s="2962"/>
      <c r="AI238" s="2962"/>
      <c r="AJ238" s="2962"/>
      <c r="AK238" s="2566"/>
      <c r="AL238" s="1473" t="s">
        <v>1181</v>
      </c>
      <c r="AM238" s="1474"/>
      <c r="AN238" s="1474"/>
      <c r="AO238" s="1474"/>
      <c r="AP238" s="1474"/>
      <c r="AQ238" s="1474"/>
      <c r="AR238" s="1474"/>
      <c r="AS238" s="1474"/>
      <c r="AT238" s="1474"/>
      <c r="AU238" s="1474"/>
      <c r="AV238" s="1474"/>
      <c r="AW238" s="1551"/>
      <c r="AX238" s="714"/>
    </row>
    <row r="239" spans="1:50" s="573" customFormat="1" ht="13.5" customHeight="1">
      <c r="A239" s="175"/>
      <c r="B239" s="3098"/>
      <c r="C239" s="3094"/>
      <c r="D239" s="3094"/>
      <c r="E239" s="3094"/>
      <c r="F239" s="3094"/>
      <c r="G239" s="3094"/>
      <c r="H239" s="3094"/>
      <c r="I239" s="2589"/>
      <c r="J239" s="1545"/>
      <c r="K239" s="1545"/>
      <c r="L239" s="1545"/>
      <c r="M239" s="1545"/>
      <c r="N239" s="1379" t="s">
        <v>1182</v>
      </c>
      <c r="O239" s="1540"/>
      <c r="P239" s="1540"/>
      <c r="Q239" s="1540"/>
      <c r="R239" s="1540"/>
      <c r="S239" s="1540"/>
      <c r="T239" s="1540"/>
      <c r="U239" s="1540"/>
      <c r="V239" s="1380"/>
      <c r="W239" s="1379" t="s">
        <v>1183</v>
      </c>
      <c r="X239" s="1540"/>
      <c r="Y239" s="1540"/>
      <c r="Z239" s="1540"/>
      <c r="AA239" s="1540"/>
      <c r="AB239" s="1540"/>
      <c r="AC239" s="1540"/>
      <c r="AD239" s="1540"/>
      <c r="AE239" s="1380"/>
      <c r="AF239" s="2613"/>
      <c r="AG239" s="2963"/>
      <c r="AH239" s="2963"/>
      <c r="AI239" s="2963"/>
      <c r="AJ239" s="2963"/>
      <c r="AK239" s="2614"/>
      <c r="AL239" s="1524" t="s">
        <v>1184</v>
      </c>
      <c r="AM239" s="1525"/>
      <c r="AN239" s="1525"/>
      <c r="AO239" s="1525"/>
      <c r="AP239" s="1525"/>
      <c r="AQ239" s="1525"/>
      <c r="AR239" s="1524" t="s">
        <v>1164</v>
      </c>
      <c r="AS239" s="1525"/>
      <c r="AT239" s="1525"/>
      <c r="AU239" s="1525"/>
      <c r="AV239" s="1525"/>
      <c r="AW239" s="2623"/>
      <c r="AX239" s="714"/>
    </row>
    <row r="240" spans="1:50" s="573" customFormat="1">
      <c r="A240" s="175"/>
      <c r="B240" s="3099"/>
      <c r="C240" s="2869"/>
      <c r="D240" s="2869"/>
      <c r="E240" s="2869"/>
      <c r="F240" s="2869"/>
      <c r="G240" s="2869"/>
      <c r="H240" s="2869"/>
      <c r="I240" s="1496"/>
      <c r="J240" s="1365"/>
      <c r="K240" s="1365"/>
      <c r="L240" s="1365"/>
      <c r="M240" s="1365"/>
      <c r="N240" s="1379" t="s">
        <v>1185</v>
      </c>
      <c r="O240" s="1540"/>
      <c r="P240" s="1540"/>
      <c r="Q240" s="1540"/>
      <c r="R240" s="2766" t="s">
        <v>1186</v>
      </c>
      <c r="S240" s="2766"/>
      <c r="T240" s="2766"/>
      <c r="U240" s="2766"/>
      <c r="V240" s="2766"/>
      <c r="W240" s="1379" t="s">
        <v>1185</v>
      </c>
      <c r="X240" s="1540"/>
      <c r="Y240" s="1540"/>
      <c r="Z240" s="1380"/>
      <c r="AA240" s="2766" t="s">
        <v>1186</v>
      </c>
      <c r="AB240" s="2766"/>
      <c r="AC240" s="2766"/>
      <c r="AD240" s="2766"/>
      <c r="AE240" s="2766"/>
      <c r="AF240" s="2567"/>
      <c r="AG240" s="2964"/>
      <c r="AH240" s="2964"/>
      <c r="AI240" s="2964"/>
      <c r="AJ240" s="2964"/>
      <c r="AK240" s="2568"/>
      <c r="AL240" s="2538"/>
      <c r="AM240" s="2539"/>
      <c r="AN240" s="2539"/>
      <c r="AO240" s="2539"/>
      <c r="AP240" s="2539"/>
      <c r="AQ240" s="2539"/>
      <c r="AR240" s="2538"/>
      <c r="AS240" s="2539"/>
      <c r="AT240" s="2539"/>
      <c r="AU240" s="2539"/>
      <c r="AV240" s="2539"/>
      <c r="AW240" s="2540"/>
      <c r="AX240" s="714"/>
    </row>
    <row r="241" spans="1:50" s="573" customFormat="1" ht="30" customHeight="1">
      <c r="A241" s="175"/>
      <c r="B241" s="1408" t="s">
        <v>2112</v>
      </c>
      <c r="C241" s="1408"/>
      <c r="D241" s="1408"/>
      <c r="E241" s="1408"/>
      <c r="F241" s="1408"/>
      <c r="G241" s="1408"/>
      <c r="H241" s="1409"/>
      <c r="I241" s="2989">
        <v>6381</v>
      </c>
      <c r="J241" s="2986"/>
      <c r="K241" s="2986"/>
      <c r="L241" s="2986"/>
      <c r="M241" s="2990"/>
      <c r="N241" s="2989">
        <v>415</v>
      </c>
      <c r="O241" s="2986"/>
      <c r="P241" s="2986"/>
      <c r="Q241" s="2990"/>
      <c r="R241" s="2989">
        <v>6381</v>
      </c>
      <c r="S241" s="2986"/>
      <c r="T241" s="2986"/>
      <c r="U241" s="2986"/>
      <c r="V241" s="2990"/>
      <c r="W241" s="2989" t="s">
        <v>3883</v>
      </c>
      <c r="X241" s="2986"/>
      <c r="Y241" s="2986"/>
      <c r="Z241" s="2990"/>
      <c r="AA241" s="2989" t="s">
        <v>3883</v>
      </c>
      <c r="AB241" s="2986"/>
      <c r="AC241" s="2986"/>
      <c r="AD241" s="2986"/>
      <c r="AE241" s="2990"/>
      <c r="AF241" s="2989">
        <v>20860</v>
      </c>
      <c r="AG241" s="2986"/>
      <c r="AH241" s="2986"/>
      <c r="AI241" s="2986"/>
      <c r="AJ241" s="2986"/>
      <c r="AK241" s="2990"/>
      <c r="AL241" s="2989">
        <v>88789</v>
      </c>
      <c r="AM241" s="2986"/>
      <c r="AN241" s="2986"/>
      <c r="AO241" s="2986"/>
      <c r="AP241" s="2986"/>
      <c r="AQ241" s="2990"/>
      <c r="AR241" s="2989">
        <v>878377</v>
      </c>
      <c r="AS241" s="2986"/>
      <c r="AT241" s="2986"/>
      <c r="AU241" s="2986"/>
      <c r="AV241" s="2986"/>
      <c r="AW241" s="2987"/>
      <c r="AX241" s="246"/>
    </row>
    <row r="242" spans="1:50" s="573" customFormat="1" ht="30" customHeight="1">
      <c r="A242" s="175"/>
      <c r="B242" s="1411" t="s">
        <v>2095</v>
      </c>
      <c r="C242" s="1411"/>
      <c r="D242" s="1411"/>
      <c r="E242" s="1411"/>
      <c r="F242" s="1411"/>
      <c r="G242" s="1411"/>
      <c r="H242" s="1412"/>
      <c r="I242" s="2685">
        <v>6422</v>
      </c>
      <c r="J242" s="2945"/>
      <c r="K242" s="2945"/>
      <c r="L242" s="2945"/>
      <c r="M242" s="2952"/>
      <c r="N242" s="2685">
        <v>417</v>
      </c>
      <c r="O242" s="2945"/>
      <c r="P242" s="2945"/>
      <c r="Q242" s="2952"/>
      <c r="R242" s="2685">
        <v>6422</v>
      </c>
      <c r="S242" s="2945"/>
      <c r="T242" s="2945"/>
      <c r="U242" s="2945"/>
      <c r="V242" s="2952"/>
      <c r="W242" s="2685" t="s">
        <v>3885</v>
      </c>
      <c r="X242" s="2945"/>
      <c r="Y242" s="2945"/>
      <c r="Z242" s="2952"/>
      <c r="AA242" s="2685" t="s">
        <v>3883</v>
      </c>
      <c r="AB242" s="2945"/>
      <c r="AC242" s="2945"/>
      <c r="AD242" s="2945"/>
      <c r="AE242" s="2952"/>
      <c r="AF242" s="2685">
        <v>20860</v>
      </c>
      <c r="AG242" s="2945"/>
      <c r="AH242" s="2945"/>
      <c r="AI242" s="2945"/>
      <c r="AJ242" s="2945"/>
      <c r="AK242" s="2952"/>
      <c r="AL242" s="2685">
        <v>88789</v>
      </c>
      <c r="AM242" s="2945"/>
      <c r="AN242" s="2945"/>
      <c r="AO242" s="2945"/>
      <c r="AP242" s="2945"/>
      <c r="AQ242" s="2952"/>
      <c r="AR242" s="2685">
        <v>879728</v>
      </c>
      <c r="AS242" s="2945"/>
      <c r="AT242" s="2945"/>
      <c r="AU242" s="2945"/>
      <c r="AV242" s="2945"/>
      <c r="AW242" s="2686"/>
      <c r="AX242" s="246"/>
    </row>
    <row r="243" spans="1:50" s="573" customFormat="1" ht="30" customHeight="1">
      <c r="A243" s="175"/>
      <c r="B243" s="1411" t="s">
        <v>2731</v>
      </c>
      <c r="C243" s="1411"/>
      <c r="D243" s="1411"/>
      <c r="E243" s="1411"/>
      <c r="F243" s="1411"/>
      <c r="G243" s="1411"/>
      <c r="H243" s="1412"/>
      <c r="I243" s="2685">
        <v>6397</v>
      </c>
      <c r="J243" s="2945"/>
      <c r="K243" s="2945"/>
      <c r="L243" s="2945"/>
      <c r="M243" s="2952"/>
      <c r="N243" s="2685">
        <v>415</v>
      </c>
      <c r="O243" s="2945"/>
      <c r="P243" s="2945"/>
      <c r="Q243" s="2952"/>
      <c r="R243" s="2685">
        <v>6397</v>
      </c>
      <c r="S243" s="2945"/>
      <c r="T243" s="2945"/>
      <c r="U243" s="2945"/>
      <c r="V243" s="2952"/>
      <c r="W243" s="2685" t="s">
        <v>3885</v>
      </c>
      <c r="X243" s="2945"/>
      <c r="Y243" s="2945"/>
      <c r="Z243" s="2952"/>
      <c r="AA243" s="2685" t="s">
        <v>3883</v>
      </c>
      <c r="AB243" s="2945"/>
      <c r="AC243" s="2945"/>
      <c r="AD243" s="2945"/>
      <c r="AE243" s="2952"/>
      <c r="AF243" s="2685">
        <v>20816</v>
      </c>
      <c r="AG243" s="2945"/>
      <c r="AH243" s="2945"/>
      <c r="AI243" s="2945"/>
      <c r="AJ243" s="2945"/>
      <c r="AK243" s="2952"/>
      <c r="AL243" s="2685">
        <v>90418</v>
      </c>
      <c r="AM243" s="2945"/>
      <c r="AN243" s="2945"/>
      <c r="AO243" s="2945"/>
      <c r="AP243" s="2945"/>
      <c r="AQ243" s="2952"/>
      <c r="AR243" s="2685">
        <v>880739</v>
      </c>
      <c r="AS243" s="2945"/>
      <c r="AT243" s="2945"/>
      <c r="AU243" s="2945"/>
      <c r="AV243" s="2945"/>
      <c r="AW243" s="2686"/>
      <c r="AX243" s="246"/>
    </row>
    <row r="244" spans="1:50" s="573" customFormat="1" ht="30" customHeight="1">
      <c r="A244" s="175"/>
      <c r="B244" s="1411" t="s">
        <v>2732</v>
      </c>
      <c r="C244" s="1411"/>
      <c r="D244" s="1411"/>
      <c r="E244" s="1411"/>
      <c r="F244" s="1411"/>
      <c r="G244" s="1411"/>
      <c r="H244" s="1412"/>
      <c r="I244" s="2685">
        <v>6397</v>
      </c>
      <c r="J244" s="2945"/>
      <c r="K244" s="2945"/>
      <c r="L244" s="2945"/>
      <c r="M244" s="2952"/>
      <c r="N244" s="2685">
        <v>415</v>
      </c>
      <c r="O244" s="2945"/>
      <c r="P244" s="2945"/>
      <c r="Q244" s="2952"/>
      <c r="R244" s="2685">
        <v>6397</v>
      </c>
      <c r="S244" s="2945"/>
      <c r="T244" s="2945"/>
      <c r="U244" s="2945"/>
      <c r="V244" s="2952"/>
      <c r="W244" s="2685" t="s">
        <v>3885</v>
      </c>
      <c r="X244" s="2945"/>
      <c r="Y244" s="2945"/>
      <c r="Z244" s="2952"/>
      <c r="AA244" s="2685" t="s">
        <v>3883</v>
      </c>
      <c r="AB244" s="2945"/>
      <c r="AC244" s="2945"/>
      <c r="AD244" s="2945"/>
      <c r="AE244" s="2952"/>
      <c r="AF244" s="2685">
        <v>20807</v>
      </c>
      <c r="AG244" s="2945"/>
      <c r="AH244" s="2945"/>
      <c r="AI244" s="2945"/>
      <c r="AJ244" s="2945"/>
      <c r="AK244" s="2952"/>
      <c r="AL244" s="2685">
        <v>88552</v>
      </c>
      <c r="AM244" s="2945"/>
      <c r="AN244" s="2945"/>
      <c r="AO244" s="2945"/>
      <c r="AP244" s="2945"/>
      <c r="AQ244" s="2952"/>
      <c r="AR244" s="2685">
        <v>881933</v>
      </c>
      <c r="AS244" s="2945"/>
      <c r="AT244" s="2945"/>
      <c r="AU244" s="2945"/>
      <c r="AV244" s="2945"/>
      <c r="AW244" s="2686"/>
      <c r="AX244" s="246"/>
    </row>
    <row r="245" spans="1:50" s="573" customFormat="1" ht="30" customHeight="1" thickBot="1">
      <c r="A245" s="175"/>
      <c r="B245" s="1405" t="s">
        <v>2733</v>
      </c>
      <c r="C245" s="1405"/>
      <c r="D245" s="1405"/>
      <c r="E245" s="1405"/>
      <c r="F245" s="1405"/>
      <c r="G245" s="1405"/>
      <c r="H245" s="1406"/>
      <c r="I245" s="2687">
        <v>6410</v>
      </c>
      <c r="J245" s="3095"/>
      <c r="K245" s="3095"/>
      <c r="L245" s="3095"/>
      <c r="M245" s="3096"/>
      <c r="N245" s="2687">
        <v>415</v>
      </c>
      <c r="O245" s="3095"/>
      <c r="P245" s="3095"/>
      <c r="Q245" s="3096"/>
      <c r="R245" s="2687">
        <v>6410</v>
      </c>
      <c r="S245" s="3095"/>
      <c r="T245" s="3095"/>
      <c r="U245" s="3095"/>
      <c r="V245" s="3096"/>
      <c r="W245" s="2687" t="s">
        <v>3883</v>
      </c>
      <c r="X245" s="3095"/>
      <c r="Y245" s="3095"/>
      <c r="Z245" s="3096"/>
      <c r="AA245" s="2687" t="s">
        <v>3883</v>
      </c>
      <c r="AB245" s="3095"/>
      <c r="AC245" s="3095"/>
      <c r="AD245" s="3095"/>
      <c r="AE245" s="3096"/>
      <c r="AF245" s="2687">
        <v>20590</v>
      </c>
      <c r="AG245" s="3095"/>
      <c r="AH245" s="3095"/>
      <c r="AI245" s="3095"/>
      <c r="AJ245" s="3095"/>
      <c r="AK245" s="3096"/>
      <c r="AL245" s="2687">
        <v>88597</v>
      </c>
      <c r="AM245" s="3095"/>
      <c r="AN245" s="3095"/>
      <c r="AO245" s="3095"/>
      <c r="AP245" s="3095"/>
      <c r="AQ245" s="3096"/>
      <c r="AR245" s="2687">
        <v>881043</v>
      </c>
      <c r="AS245" s="3095"/>
      <c r="AT245" s="3095"/>
      <c r="AU245" s="3095"/>
      <c r="AV245" s="3095"/>
      <c r="AW245" s="2688"/>
      <c r="AX245" s="246"/>
    </row>
    <row r="246" spans="1:50" s="343" customFormat="1">
      <c r="A246" s="561"/>
      <c r="B246" s="907"/>
      <c r="C246" s="907"/>
      <c r="D246" s="907"/>
      <c r="E246" s="907"/>
      <c r="F246" s="907"/>
      <c r="G246" s="907"/>
      <c r="H246" s="907"/>
      <c r="I246" s="907"/>
      <c r="J246" s="907"/>
      <c r="K246" s="907"/>
      <c r="L246" s="907"/>
      <c r="M246" s="907"/>
      <c r="N246" s="907"/>
      <c r="O246" s="907"/>
      <c r="P246" s="907"/>
      <c r="Q246" s="907"/>
      <c r="R246" s="907"/>
      <c r="S246" s="907"/>
      <c r="T246" s="907"/>
      <c r="U246" s="907"/>
      <c r="V246" s="907"/>
      <c r="W246" s="907"/>
      <c r="X246" s="907"/>
      <c r="Y246" s="907"/>
      <c r="Z246" s="907"/>
      <c r="AA246" s="907"/>
      <c r="AB246" s="907"/>
      <c r="AC246" s="907"/>
      <c r="AD246" s="907"/>
      <c r="AE246" s="907"/>
      <c r="AF246" s="907"/>
      <c r="AG246" s="907"/>
      <c r="AH246" s="907"/>
      <c r="AI246" s="907"/>
      <c r="AJ246" s="907"/>
      <c r="AK246" s="907"/>
      <c r="AL246" s="907"/>
      <c r="AM246" s="907"/>
      <c r="AN246" s="907"/>
      <c r="AO246" s="907"/>
      <c r="AP246" s="907"/>
      <c r="AQ246" s="907"/>
      <c r="AR246" s="907"/>
      <c r="AS246" s="907"/>
      <c r="AT246" s="907"/>
      <c r="AU246" s="907"/>
      <c r="AV246" s="907"/>
      <c r="AW246" s="679" t="s">
        <v>1170</v>
      </c>
      <c r="AX246" s="907"/>
    </row>
    <row r="257" spans="9:21">
      <c r="I257" s="33"/>
      <c r="J257" s="33"/>
      <c r="K257" s="33"/>
      <c r="L257" s="33"/>
      <c r="M257" s="33"/>
      <c r="N257" s="33"/>
      <c r="O257" s="33"/>
      <c r="P257" s="33"/>
    </row>
    <row r="258" spans="9:21">
      <c r="Q258" s="33"/>
      <c r="R258" s="33"/>
      <c r="S258" s="33"/>
      <c r="T258" s="33"/>
      <c r="U258" s="33"/>
    </row>
  </sheetData>
  <mergeCells count="1047">
    <mergeCell ref="X188:AA188"/>
    <mergeCell ref="T179:W179"/>
    <mergeCell ref="T180:W180"/>
    <mergeCell ref="T181:W181"/>
    <mergeCell ref="T182:W182"/>
    <mergeCell ref="T183:W183"/>
    <mergeCell ref="T184:W184"/>
    <mergeCell ref="T185:W185"/>
    <mergeCell ref="T186:W186"/>
    <mergeCell ref="T187:W187"/>
    <mergeCell ref="T188:W188"/>
    <mergeCell ref="P179:S179"/>
    <mergeCell ref="P180:S180"/>
    <mergeCell ref="P181:S181"/>
    <mergeCell ref="P182:S182"/>
    <mergeCell ref="P183:S183"/>
    <mergeCell ref="P184:S184"/>
    <mergeCell ref="P185:S185"/>
    <mergeCell ref="P186:S186"/>
    <mergeCell ref="P187:S187"/>
    <mergeCell ref="P188:S188"/>
    <mergeCell ref="T177:W177"/>
    <mergeCell ref="T178:W178"/>
    <mergeCell ref="P177:S177"/>
    <mergeCell ref="P176:S176"/>
    <mergeCell ref="T176:W176"/>
    <mergeCell ref="L177:O177"/>
    <mergeCell ref="L178:O178"/>
    <mergeCell ref="L179:O179"/>
    <mergeCell ref="L180:O180"/>
    <mergeCell ref="L181:O181"/>
    <mergeCell ref="L182:O182"/>
    <mergeCell ref="L183:O183"/>
    <mergeCell ref="L184:O184"/>
    <mergeCell ref="L185:O185"/>
    <mergeCell ref="L186:O186"/>
    <mergeCell ref="L187:O187"/>
    <mergeCell ref="L175:O176"/>
    <mergeCell ref="P175:AA175"/>
    <mergeCell ref="X176:AA176"/>
    <mergeCell ref="X177:AA177"/>
    <mergeCell ref="X178:AA178"/>
    <mergeCell ref="X179:AA179"/>
    <mergeCell ref="X180:AA180"/>
    <mergeCell ref="X181:AA181"/>
    <mergeCell ref="X182:AA182"/>
    <mergeCell ref="X183:AA183"/>
    <mergeCell ref="X184:AA184"/>
    <mergeCell ref="X185:AA185"/>
    <mergeCell ref="X186:AA186"/>
    <mergeCell ref="X187:AA187"/>
    <mergeCell ref="A124:G124"/>
    <mergeCell ref="H124:K124"/>
    <mergeCell ref="L124:P124"/>
    <mergeCell ref="Q124:U124"/>
    <mergeCell ref="V124:Z124"/>
    <mergeCell ref="AA124:AE124"/>
    <mergeCell ref="AF124:AJ124"/>
    <mergeCell ref="AK124:AO124"/>
    <mergeCell ref="AP124:AS124"/>
    <mergeCell ref="AT124:AX124"/>
    <mergeCell ref="S103:AA105"/>
    <mergeCell ref="W106:AA106"/>
    <mergeCell ref="S106:V106"/>
    <mergeCell ref="N106:R106"/>
    <mergeCell ref="J106:M106"/>
    <mergeCell ref="N111:R111"/>
    <mergeCell ref="N110:R110"/>
    <mergeCell ref="N109:R109"/>
    <mergeCell ref="N108:R108"/>
    <mergeCell ref="N107:R107"/>
    <mergeCell ref="J111:M111"/>
    <mergeCell ref="J110:M110"/>
    <mergeCell ref="J109:M109"/>
    <mergeCell ref="J108:M108"/>
    <mergeCell ref="J107:M107"/>
    <mergeCell ref="W111:AA111"/>
    <mergeCell ref="W110:AA110"/>
    <mergeCell ref="W109:AA109"/>
    <mergeCell ref="W108:AA108"/>
    <mergeCell ref="W107:AA107"/>
    <mergeCell ref="S111:V111"/>
    <mergeCell ref="S110:V110"/>
    <mergeCell ref="S109:V109"/>
    <mergeCell ref="S108:V108"/>
    <mergeCell ref="AO87:AS87"/>
    <mergeCell ref="AO86:AS86"/>
    <mergeCell ref="AO85:AS85"/>
    <mergeCell ref="AO84:AS84"/>
    <mergeCell ref="AO83:AS83"/>
    <mergeCell ref="AK87:AN87"/>
    <mergeCell ref="AK86:AN86"/>
    <mergeCell ref="AK85:AN85"/>
    <mergeCell ref="AK84:AN84"/>
    <mergeCell ref="AK83:AN83"/>
    <mergeCell ref="AF87:AJ87"/>
    <mergeCell ref="AF86:AJ86"/>
    <mergeCell ref="AF85:AJ85"/>
    <mergeCell ref="AF84:AJ84"/>
    <mergeCell ref="AF83:AJ83"/>
    <mergeCell ref="AB87:AE87"/>
    <mergeCell ref="AB86:AE86"/>
    <mergeCell ref="AB85:AE85"/>
    <mergeCell ref="AB84:AE84"/>
    <mergeCell ref="AB83:AE83"/>
    <mergeCell ref="AR244:AW244"/>
    <mergeCell ref="AF245:AK245"/>
    <mergeCell ref="AL245:AQ245"/>
    <mergeCell ref="AR245:AW245"/>
    <mergeCell ref="B245:H245"/>
    <mergeCell ref="I245:M245"/>
    <mergeCell ref="N245:Q245"/>
    <mergeCell ref="R245:V245"/>
    <mergeCell ref="W245:Z245"/>
    <mergeCell ref="AA245:AE245"/>
    <mergeCell ref="AL243:AQ243"/>
    <mergeCell ref="AR243:AW243"/>
    <mergeCell ref="B244:H244"/>
    <mergeCell ref="I244:M244"/>
    <mergeCell ref="N244:Q244"/>
    <mergeCell ref="R244:V244"/>
    <mergeCell ref="W244:Z244"/>
    <mergeCell ref="AA244:AE244"/>
    <mergeCell ref="AF244:AK244"/>
    <mergeCell ref="AL244:AQ244"/>
    <mergeCell ref="AF242:AK242"/>
    <mergeCell ref="AL242:AQ242"/>
    <mergeCell ref="AR242:AW242"/>
    <mergeCell ref="B243:H243"/>
    <mergeCell ref="I243:M243"/>
    <mergeCell ref="N243:Q243"/>
    <mergeCell ref="R243:V243"/>
    <mergeCell ref="W243:Z243"/>
    <mergeCell ref="AA243:AE243"/>
    <mergeCell ref="AF243:AK243"/>
    <mergeCell ref="B242:H242"/>
    <mergeCell ref="I242:M242"/>
    <mergeCell ref="N242:Q242"/>
    <mergeCell ref="R242:V242"/>
    <mergeCell ref="W242:Z242"/>
    <mergeCell ref="AA242:AE242"/>
    <mergeCell ref="B238:H240"/>
    <mergeCell ref="I238:M240"/>
    <mergeCell ref="N238:AE238"/>
    <mergeCell ref="AF241:AK241"/>
    <mergeCell ref="AL241:AQ241"/>
    <mergeCell ref="AR241:AW241"/>
    <mergeCell ref="B241:H241"/>
    <mergeCell ref="I241:M241"/>
    <mergeCell ref="N241:Q241"/>
    <mergeCell ref="R241:V241"/>
    <mergeCell ref="W241:Z241"/>
    <mergeCell ref="AA241:AE241"/>
    <mergeCell ref="AF238:AK240"/>
    <mergeCell ref="AL238:AW238"/>
    <mergeCell ref="N239:V239"/>
    <mergeCell ref="W239:AE239"/>
    <mergeCell ref="AL239:AQ240"/>
    <mergeCell ref="AR239:AW240"/>
    <mergeCell ref="N240:Q240"/>
    <mergeCell ref="R240:V240"/>
    <mergeCell ref="W240:Z240"/>
    <mergeCell ref="AA240:AE240"/>
    <mergeCell ref="AI235:AN235"/>
    <mergeCell ref="AO235:AT235"/>
    <mergeCell ref="B236:H236"/>
    <mergeCell ref="I236:M236"/>
    <mergeCell ref="N236:R236"/>
    <mergeCell ref="S236:W236"/>
    <mergeCell ref="X236:AB236"/>
    <mergeCell ref="AC236:AH236"/>
    <mergeCell ref="AI236:AN236"/>
    <mergeCell ref="AO236:AT236"/>
    <mergeCell ref="B235:H235"/>
    <mergeCell ref="I235:M235"/>
    <mergeCell ref="N235:R235"/>
    <mergeCell ref="S235:W235"/>
    <mergeCell ref="X235:AB235"/>
    <mergeCell ref="AC235:AH235"/>
    <mergeCell ref="AI233:AN233"/>
    <mergeCell ref="AO233:AT233"/>
    <mergeCell ref="B234:H234"/>
    <mergeCell ref="I234:M234"/>
    <mergeCell ref="N234:R234"/>
    <mergeCell ref="S234:W234"/>
    <mergeCell ref="X234:AB234"/>
    <mergeCell ref="AC234:AH234"/>
    <mergeCell ref="AI234:AN234"/>
    <mergeCell ref="AO234:AT234"/>
    <mergeCell ref="B233:H233"/>
    <mergeCell ref="I233:M233"/>
    <mergeCell ref="N233:R233"/>
    <mergeCell ref="S233:W233"/>
    <mergeCell ref="X233:AB233"/>
    <mergeCell ref="AC233:AH233"/>
    <mergeCell ref="AI230:AN231"/>
    <mergeCell ref="AO230:AT231"/>
    <mergeCell ref="B232:H232"/>
    <mergeCell ref="I232:M232"/>
    <mergeCell ref="N232:R232"/>
    <mergeCell ref="S232:W232"/>
    <mergeCell ref="X232:AB232"/>
    <mergeCell ref="AC232:AH232"/>
    <mergeCell ref="AI232:AN232"/>
    <mergeCell ref="AO232:AT232"/>
    <mergeCell ref="B229:H231"/>
    <mergeCell ref="I229:M231"/>
    <mergeCell ref="N229:R231"/>
    <mergeCell ref="S229:W231"/>
    <mergeCell ref="X229:AB231"/>
    <mergeCell ref="AC229:AT229"/>
    <mergeCell ref="AC230:AH231"/>
    <mergeCell ref="AN222:AP222"/>
    <mergeCell ref="D223:J223"/>
    <mergeCell ref="K223:M223"/>
    <mergeCell ref="N223:R223"/>
    <mergeCell ref="S223:W223"/>
    <mergeCell ref="X223:Z223"/>
    <mergeCell ref="AA223:AC223"/>
    <mergeCell ref="AD223:AH223"/>
    <mergeCell ref="AI223:AM223"/>
    <mergeCell ref="AN223:AP223"/>
    <mergeCell ref="AI221:AM221"/>
    <mergeCell ref="AN221:AP221"/>
    <mergeCell ref="D222:J222"/>
    <mergeCell ref="K222:M222"/>
    <mergeCell ref="N222:R222"/>
    <mergeCell ref="S222:W222"/>
    <mergeCell ref="X222:Z222"/>
    <mergeCell ref="AA222:AC222"/>
    <mergeCell ref="AD222:AH222"/>
    <mergeCell ref="AI222:AM222"/>
    <mergeCell ref="AD220:AH220"/>
    <mergeCell ref="AI220:AM220"/>
    <mergeCell ref="AN220:AP220"/>
    <mergeCell ref="D221:J221"/>
    <mergeCell ref="K221:M221"/>
    <mergeCell ref="N221:R221"/>
    <mergeCell ref="S221:W221"/>
    <mergeCell ref="X221:Z221"/>
    <mergeCell ref="AA221:AC221"/>
    <mergeCell ref="AD221:AH221"/>
    <mergeCell ref="D220:J220"/>
    <mergeCell ref="K220:M220"/>
    <mergeCell ref="N220:R220"/>
    <mergeCell ref="S220:W220"/>
    <mergeCell ref="X220:Z220"/>
    <mergeCell ref="AA220:AC220"/>
    <mergeCell ref="AD217:AM218"/>
    <mergeCell ref="AN217:AP219"/>
    <mergeCell ref="N219:R219"/>
    <mergeCell ref="S219:W219"/>
    <mergeCell ref="AD219:AH219"/>
    <mergeCell ref="AI219:AM219"/>
    <mergeCell ref="S215:U215"/>
    <mergeCell ref="D216:J219"/>
    <mergeCell ref="K216:Z216"/>
    <mergeCell ref="AA216:AP216"/>
    <mergeCell ref="K217:M219"/>
    <mergeCell ref="N217:W218"/>
    <mergeCell ref="X217:Z219"/>
    <mergeCell ref="AA217:AC219"/>
    <mergeCell ref="AD214:AH214"/>
    <mergeCell ref="AI214:AM214"/>
    <mergeCell ref="AN214:AP214"/>
    <mergeCell ref="D214:J214"/>
    <mergeCell ref="K214:M214"/>
    <mergeCell ref="N214:R214"/>
    <mergeCell ref="S214:W214"/>
    <mergeCell ref="X214:Z214"/>
    <mergeCell ref="AA214:AC214"/>
    <mergeCell ref="AN212:AP212"/>
    <mergeCell ref="D213:J213"/>
    <mergeCell ref="K213:M213"/>
    <mergeCell ref="N213:R213"/>
    <mergeCell ref="S213:W213"/>
    <mergeCell ref="X213:Z213"/>
    <mergeCell ref="AA213:AC213"/>
    <mergeCell ref="AD213:AH213"/>
    <mergeCell ref="AI213:AM213"/>
    <mergeCell ref="AN213:AP213"/>
    <mergeCell ref="AI211:AM211"/>
    <mergeCell ref="AN211:AP211"/>
    <mergeCell ref="D212:J212"/>
    <mergeCell ref="K212:M212"/>
    <mergeCell ref="N212:R212"/>
    <mergeCell ref="S212:W212"/>
    <mergeCell ref="X212:Z212"/>
    <mergeCell ref="AA212:AC212"/>
    <mergeCell ref="AD212:AH212"/>
    <mergeCell ref="AI212:AM212"/>
    <mergeCell ref="D211:J211"/>
    <mergeCell ref="K211:M211"/>
    <mergeCell ref="N211:R211"/>
    <mergeCell ref="S211:W211"/>
    <mergeCell ref="X211:Z211"/>
    <mergeCell ref="AA211:AC211"/>
    <mergeCell ref="AD211:AH211"/>
    <mergeCell ref="D207:J210"/>
    <mergeCell ref="K207:Z207"/>
    <mergeCell ref="AA207:AP207"/>
    <mergeCell ref="K208:M210"/>
    <mergeCell ref="N208:W209"/>
    <mergeCell ref="X208:Z210"/>
    <mergeCell ref="AA208:AC210"/>
    <mergeCell ref="AD208:AM209"/>
    <mergeCell ref="AN208:AP210"/>
    <mergeCell ref="N210:R210"/>
    <mergeCell ref="AG201:AI201"/>
    <mergeCell ref="AJ201:AK201"/>
    <mergeCell ref="AL201:AN201"/>
    <mergeCell ref="AO201:AP201"/>
    <mergeCell ref="AQ201:AS201"/>
    <mergeCell ref="R205:U205"/>
    <mergeCell ref="R201:T201"/>
    <mergeCell ref="U201:V201"/>
    <mergeCell ref="W201:Y201"/>
    <mergeCell ref="AE201:AF201"/>
    <mergeCell ref="F201:G201"/>
    <mergeCell ref="H201:J201"/>
    <mergeCell ref="K201:L201"/>
    <mergeCell ref="M201:O201"/>
    <mergeCell ref="P201:Q201"/>
    <mergeCell ref="S210:W210"/>
    <mergeCell ref="AD210:AH210"/>
    <mergeCell ref="AI210:AM210"/>
    <mergeCell ref="AL198:AN198"/>
    <mergeCell ref="AO198:AP198"/>
    <mergeCell ref="AQ198:AS198"/>
    <mergeCell ref="P198:Q198"/>
    <mergeCell ref="R198:T198"/>
    <mergeCell ref="U198:V198"/>
    <mergeCell ref="W198:Y198"/>
    <mergeCell ref="AJ197:AK197"/>
    <mergeCell ref="AL197:AN197"/>
    <mergeCell ref="AO197:AP197"/>
    <mergeCell ref="AQ197:AS197"/>
    <mergeCell ref="F200:G200"/>
    <mergeCell ref="H200:J200"/>
    <mergeCell ref="K200:L200"/>
    <mergeCell ref="M200:O200"/>
    <mergeCell ref="R199:T199"/>
    <mergeCell ref="U199:V199"/>
    <mergeCell ref="W199:Y199"/>
    <mergeCell ref="AE199:AF199"/>
    <mergeCell ref="AG199:AI199"/>
    <mergeCell ref="F199:G199"/>
    <mergeCell ref="H199:J199"/>
    <mergeCell ref="K199:L199"/>
    <mergeCell ref="M199:O199"/>
    <mergeCell ref="P199:Q199"/>
    <mergeCell ref="AE200:AF200"/>
    <mergeCell ref="AG200:AI200"/>
    <mergeCell ref="P200:Q200"/>
    <mergeCell ref="R200:T200"/>
    <mergeCell ref="U200:V200"/>
    <mergeCell ref="AJ199:AK199"/>
    <mergeCell ref="AJ200:AK200"/>
    <mergeCell ref="K198:L198"/>
    <mergeCell ref="M198:O198"/>
    <mergeCell ref="R197:T197"/>
    <mergeCell ref="U197:V197"/>
    <mergeCell ref="W197:Y197"/>
    <mergeCell ref="AE197:AF197"/>
    <mergeCell ref="AG197:AI197"/>
    <mergeCell ref="F197:G197"/>
    <mergeCell ref="H197:J197"/>
    <mergeCell ref="K197:L197"/>
    <mergeCell ref="M197:O197"/>
    <mergeCell ref="P197:Q197"/>
    <mergeCell ref="AE198:AF198"/>
    <mergeCell ref="AG198:AI198"/>
    <mergeCell ref="AJ198:AK198"/>
    <mergeCell ref="AE196:AF196"/>
    <mergeCell ref="AG196:AI196"/>
    <mergeCell ref="AJ196:AK196"/>
    <mergeCell ref="B187:K187"/>
    <mergeCell ref="B188:K188"/>
    <mergeCell ref="B185:K185"/>
    <mergeCell ref="B186:K186"/>
    <mergeCell ref="F166:M166"/>
    <mergeCell ref="T166:X166"/>
    <mergeCell ref="AI168:AM168"/>
    <mergeCell ref="B183:K183"/>
    <mergeCell ref="B184:K184"/>
    <mergeCell ref="B181:K181"/>
    <mergeCell ref="B182:K182"/>
    <mergeCell ref="F168:M168"/>
    <mergeCell ref="T168:X168"/>
    <mergeCell ref="Y168:AC168"/>
    <mergeCell ref="Y166:AC166"/>
    <mergeCell ref="F167:M167"/>
    <mergeCell ref="T165:X165"/>
    <mergeCell ref="Y165:AC165"/>
    <mergeCell ref="AD166:AH166"/>
    <mergeCell ref="AI166:AM166"/>
    <mergeCell ref="N165:S165"/>
    <mergeCell ref="B179:K179"/>
    <mergeCell ref="B180:K180"/>
    <mergeCell ref="B178:K178"/>
    <mergeCell ref="B165:E169"/>
    <mergeCell ref="F165:M165"/>
    <mergeCell ref="AD168:AH168"/>
    <mergeCell ref="B177:K177"/>
    <mergeCell ref="N166:S166"/>
    <mergeCell ref="B175:K176"/>
    <mergeCell ref="L188:O188"/>
    <mergeCell ref="P178:S178"/>
    <mergeCell ref="F164:M164"/>
    <mergeCell ref="N164:S164"/>
    <mergeCell ref="T164:X164"/>
    <mergeCell ref="Y164:AC164"/>
    <mergeCell ref="AD164:AH164"/>
    <mergeCell ref="AD162:AH162"/>
    <mergeCell ref="AI162:AM162"/>
    <mergeCell ref="AN162:AR162"/>
    <mergeCell ref="B163:E164"/>
    <mergeCell ref="F163:M163"/>
    <mergeCell ref="N163:S163"/>
    <mergeCell ref="T163:X163"/>
    <mergeCell ref="Y163:AC163"/>
    <mergeCell ref="AD163:AH163"/>
    <mergeCell ref="AI163:AM163"/>
    <mergeCell ref="F169:M169"/>
    <mergeCell ref="N169:S169"/>
    <mergeCell ref="AD165:AH165"/>
    <mergeCell ref="AI165:AM165"/>
    <mergeCell ref="N167:S167"/>
    <mergeCell ref="T167:X167"/>
    <mergeCell ref="Y167:AC167"/>
    <mergeCell ref="AD167:AH167"/>
    <mergeCell ref="AI169:AM169"/>
    <mergeCell ref="AI167:AM167"/>
    <mergeCell ref="AN169:AR169"/>
    <mergeCell ref="AN166:AR166"/>
    <mergeCell ref="T169:X169"/>
    <mergeCell ref="Y169:AC169"/>
    <mergeCell ref="AN167:AR167"/>
    <mergeCell ref="AD169:AH169"/>
    <mergeCell ref="N168:S168"/>
    <mergeCell ref="T161:X161"/>
    <mergeCell ref="Y161:AC161"/>
    <mergeCell ref="AD161:AH161"/>
    <mergeCell ref="AI161:AM161"/>
    <mergeCell ref="AN161:AR161"/>
    <mergeCell ref="B162:M162"/>
    <mergeCell ref="N162:S162"/>
    <mergeCell ref="T162:X162"/>
    <mergeCell ref="Y162:AC162"/>
    <mergeCell ref="B159:M161"/>
    <mergeCell ref="N159:S161"/>
    <mergeCell ref="T159:AW159"/>
    <mergeCell ref="T160:X160"/>
    <mergeCell ref="Y160:AC160"/>
    <mergeCell ref="AD160:AH160"/>
    <mergeCell ref="AI160:AM160"/>
    <mergeCell ref="AN160:AR160"/>
    <mergeCell ref="AS160:AW160"/>
    <mergeCell ref="AS161:AW161"/>
    <mergeCell ref="AS162:AW162"/>
    <mergeCell ref="Y147:AA147"/>
    <mergeCell ref="B148:I148"/>
    <mergeCell ref="J148:L148"/>
    <mergeCell ref="M148:O148"/>
    <mergeCell ref="P148:R148"/>
    <mergeCell ref="S148:U148"/>
    <mergeCell ref="V148:X148"/>
    <mergeCell ref="Y148:AA148"/>
    <mergeCell ref="B147:I147"/>
    <mergeCell ref="J147:L147"/>
    <mergeCell ref="M147:O147"/>
    <mergeCell ref="P147:R147"/>
    <mergeCell ref="S147:U147"/>
    <mergeCell ref="V147:X147"/>
    <mergeCell ref="Y145:AA145"/>
    <mergeCell ref="B146:I146"/>
    <mergeCell ref="J146:L146"/>
    <mergeCell ref="M146:O146"/>
    <mergeCell ref="P146:R146"/>
    <mergeCell ref="S146:U146"/>
    <mergeCell ref="V146:X146"/>
    <mergeCell ref="Y146:AA146"/>
    <mergeCell ref="B145:I145"/>
    <mergeCell ref="J145:L145"/>
    <mergeCell ref="M145:O145"/>
    <mergeCell ref="P145:R145"/>
    <mergeCell ref="S145:U145"/>
    <mergeCell ref="V145:X145"/>
    <mergeCell ref="P137:R137"/>
    <mergeCell ref="S137:U137"/>
    <mergeCell ref="Y143:AA143"/>
    <mergeCell ref="B144:I144"/>
    <mergeCell ref="J144:L144"/>
    <mergeCell ref="M144:O144"/>
    <mergeCell ref="P144:R144"/>
    <mergeCell ref="S144:U144"/>
    <mergeCell ref="V144:X144"/>
    <mergeCell ref="Y144:AA144"/>
    <mergeCell ref="AN139:AP139"/>
    <mergeCell ref="AQ139:AS139"/>
    <mergeCell ref="B141:I143"/>
    <mergeCell ref="J143:L143"/>
    <mergeCell ref="M143:O143"/>
    <mergeCell ref="P143:R143"/>
    <mergeCell ref="S143:U143"/>
    <mergeCell ref="V143:X143"/>
    <mergeCell ref="V139:X139"/>
    <mergeCell ref="Y139:AA139"/>
    <mergeCell ref="AB139:AD139"/>
    <mergeCell ref="AE139:AG139"/>
    <mergeCell ref="AH139:AJ139"/>
    <mergeCell ref="AK139:AM139"/>
    <mergeCell ref="S141:AA142"/>
    <mergeCell ref="J141:R142"/>
    <mergeCell ref="M135:O135"/>
    <mergeCell ref="P135:R135"/>
    <mergeCell ref="S135:U135"/>
    <mergeCell ref="AE138:AG138"/>
    <mergeCell ref="AH138:AJ138"/>
    <mergeCell ref="AK138:AM138"/>
    <mergeCell ref="AN138:AP138"/>
    <mergeCell ref="AQ138:AS138"/>
    <mergeCell ref="B139:I139"/>
    <mergeCell ref="J139:L139"/>
    <mergeCell ref="M139:O139"/>
    <mergeCell ref="P139:R139"/>
    <mergeCell ref="S139:U139"/>
    <mergeCell ref="AN137:AP137"/>
    <mergeCell ref="AQ137:AS137"/>
    <mergeCell ref="B138:I138"/>
    <mergeCell ref="J138:L138"/>
    <mergeCell ref="M138:O138"/>
    <mergeCell ref="P138:R138"/>
    <mergeCell ref="S138:U138"/>
    <mergeCell ref="V138:X138"/>
    <mergeCell ref="Y138:AA138"/>
    <mergeCell ref="AB138:AD138"/>
    <mergeCell ref="V137:X137"/>
    <mergeCell ref="Y137:AA137"/>
    <mergeCell ref="AB137:AD137"/>
    <mergeCell ref="AE137:AG137"/>
    <mergeCell ref="AH137:AJ137"/>
    <mergeCell ref="AK137:AM137"/>
    <mergeCell ref="B137:I137"/>
    <mergeCell ref="J137:L137"/>
    <mergeCell ref="M137:O137"/>
    <mergeCell ref="AK125:AO125"/>
    <mergeCell ref="AP125:AS125"/>
    <mergeCell ref="AE136:AG136"/>
    <mergeCell ref="AH136:AJ136"/>
    <mergeCell ref="AK136:AM136"/>
    <mergeCell ref="AN136:AP136"/>
    <mergeCell ref="AQ136:AS136"/>
    <mergeCell ref="AT125:AX125"/>
    <mergeCell ref="B133:I134"/>
    <mergeCell ref="J133:R133"/>
    <mergeCell ref="S133:AA133"/>
    <mergeCell ref="AB133:AJ133"/>
    <mergeCell ref="AK133:AS133"/>
    <mergeCell ref="J134:L134"/>
    <mergeCell ref="AN135:AP135"/>
    <mergeCell ref="AQ135:AS135"/>
    <mergeCell ref="B136:I136"/>
    <mergeCell ref="J136:L136"/>
    <mergeCell ref="M136:O136"/>
    <mergeCell ref="P136:R136"/>
    <mergeCell ref="S136:U136"/>
    <mergeCell ref="V136:X136"/>
    <mergeCell ref="Y136:AA136"/>
    <mergeCell ref="AB136:AD136"/>
    <mergeCell ref="V135:X135"/>
    <mergeCell ref="Y135:AA135"/>
    <mergeCell ref="AB135:AD135"/>
    <mergeCell ref="AE135:AG135"/>
    <mergeCell ref="AH135:AJ135"/>
    <mergeCell ref="AK135:AM135"/>
    <mergeCell ref="B135:I135"/>
    <mergeCell ref="J135:L135"/>
    <mergeCell ref="AF123:AJ123"/>
    <mergeCell ref="AK123:AO123"/>
    <mergeCell ref="AP123:AS123"/>
    <mergeCell ref="AT123:AX123"/>
    <mergeCell ref="A125:G125"/>
    <mergeCell ref="H125:K125"/>
    <mergeCell ref="L125:P125"/>
    <mergeCell ref="Q125:U125"/>
    <mergeCell ref="V125:Z125"/>
    <mergeCell ref="AA125:AE125"/>
    <mergeCell ref="AE134:AG134"/>
    <mergeCell ref="AH134:AJ134"/>
    <mergeCell ref="AK134:AM134"/>
    <mergeCell ref="AN134:AP134"/>
    <mergeCell ref="AQ134:AS134"/>
    <mergeCell ref="AF122:AJ122"/>
    <mergeCell ref="AK122:AO122"/>
    <mergeCell ref="AP122:AS122"/>
    <mergeCell ref="AT122:AX122"/>
    <mergeCell ref="A123:G123"/>
    <mergeCell ref="H123:K123"/>
    <mergeCell ref="L123:P123"/>
    <mergeCell ref="Q123:U123"/>
    <mergeCell ref="V123:Z123"/>
    <mergeCell ref="AA123:AE123"/>
    <mergeCell ref="M134:O134"/>
    <mergeCell ref="P134:R134"/>
    <mergeCell ref="S134:U134"/>
    <mergeCell ref="V134:X134"/>
    <mergeCell ref="Y134:AA134"/>
    <mergeCell ref="AB134:AD134"/>
    <mergeCell ref="AF125:AJ125"/>
    <mergeCell ref="AF121:AJ121"/>
    <mergeCell ref="AK121:AO121"/>
    <mergeCell ref="AP121:AS121"/>
    <mergeCell ref="AT121:AX121"/>
    <mergeCell ref="A122:G122"/>
    <mergeCell ref="H122:K122"/>
    <mergeCell ref="L122:P122"/>
    <mergeCell ref="Q122:U122"/>
    <mergeCell ref="V122:Z122"/>
    <mergeCell ref="AA122:AE122"/>
    <mergeCell ref="AF120:AJ120"/>
    <mergeCell ref="AK120:AO120"/>
    <mergeCell ref="AP120:AS120"/>
    <mergeCell ref="AT120:AX120"/>
    <mergeCell ref="A121:G121"/>
    <mergeCell ref="H121:K121"/>
    <mergeCell ref="L121:P121"/>
    <mergeCell ref="Q121:U121"/>
    <mergeCell ref="V121:Z121"/>
    <mergeCell ref="AA121:AE121"/>
    <mergeCell ref="A120:G120"/>
    <mergeCell ref="H120:K120"/>
    <mergeCell ref="L120:P120"/>
    <mergeCell ref="Q120:U120"/>
    <mergeCell ref="V120:Z120"/>
    <mergeCell ref="AA120:AE120"/>
    <mergeCell ref="AT117:AX119"/>
    <mergeCell ref="H118:K119"/>
    <mergeCell ref="L118:Z118"/>
    <mergeCell ref="AA118:AS118"/>
    <mergeCell ref="L119:P119"/>
    <mergeCell ref="Q119:U119"/>
    <mergeCell ref="V119:Z119"/>
    <mergeCell ref="AA119:AE119"/>
    <mergeCell ref="AF119:AJ119"/>
    <mergeCell ref="AK119:AO119"/>
    <mergeCell ref="A117:G119"/>
    <mergeCell ref="H117:AS117"/>
    <mergeCell ref="AP119:AS119"/>
    <mergeCell ref="S107:V107"/>
    <mergeCell ref="AB98:AE98"/>
    <mergeCell ref="AO100:AS100"/>
    <mergeCell ref="B101:I101"/>
    <mergeCell ref="J101:M101"/>
    <mergeCell ref="N101:R101"/>
    <mergeCell ref="S101:V101"/>
    <mergeCell ref="W101:AA101"/>
    <mergeCell ref="AB101:AE101"/>
    <mergeCell ref="AF101:AJ101"/>
    <mergeCell ref="AK101:AN101"/>
    <mergeCell ref="AO101:AS101"/>
    <mergeCell ref="B103:I106"/>
    <mergeCell ref="B111:I111"/>
    <mergeCell ref="B110:I110"/>
    <mergeCell ref="B109:I109"/>
    <mergeCell ref="B108:I108"/>
    <mergeCell ref="B107:I107"/>
    <mergeCell ref="J103:R105"/>
    <mergeCell ref="J93:R95"/>
    <mergeCell ref="AB93:AJ95"/>
    <mergeCell ref="AK93:AS95"/>
    <mergeCell ref="J96:M96"/>
    <mergeCell ref="AK99:AN99"/>
    <mergeCell ref="AO99:AS99"/>
    <mergeCell ref="B100:I100"/>
    <mergeCell ref="J100:M100"/>
    <mergeCell ref="N100:R100"/>
    <mergeCell ref="S100:V100"/>
    <mergeCell ref="W100:AA100"/>
    <mergeCell ref="AB100:AE100"/>
    <mergeCell ref="AF100:AJ100"/>
    <mergeCell ref="AK100:AN100"/>
    <mergeCell ref="AF98:AJ98"/>
    <mergeCell ref="AK98:AN98"/>
    <mergeCell ref="AO98:AS98"/>
    <mergeCell ref="B99:I99"/>
    <mergeCell ref="J99:M99"/>
    <mergeCell ref="N99:R99"/>
    <mergeCell ref="S99:V99"/>
    <mergeCell ref="W99:AA99"/>
    <mergeCell ref="AB99:AE99"/>
    <mergeCell ref="AF99:AJ99"/>
    <mergeCell ref="B98:I98"/>
    <mergeCell ref="J98:M98"/>
    <mergeCell ref="N98:R98"/>
    <mergeCell ref="S98:V98"/>
    <mergeCell ref="W98:AA98"/>
    <mergeCell ref="S93:AA95"/>
    <mergeCell ref="B87:I87"/>
    <mergeCell ref="J87:M87"/>
    <mergeCell ref="N87:R87"/>
    <mergeCell ref="S87:V87"/>
    <mergeCell ref="W87:AA87"/>
    <mergeCell ref="B86:I86"/>
    <mergeCell ref="J86:M86"/>
    <mergeCell ref="N86:R86"/>
    <mergeCell ref="S86:V86"/>
    <mergeCell ref="W86:AA86"/>
    <mergeCell ref="B85:I85"/>
    <mergeCell ref="J85:M85"/>
    <mergeCell ref="N85:R85"/>
    <mergeCell ref="S85:V85"/>
    <mergeCell ref="W85:AA85"/>
    <mergeCell ref="AO96:AS96"/>
    <mergeCell ref="B97:I97"/>
    <mergeCell ref="J97:M97"/>
    <mergeCell ref="N97:R97"/>
    <mergeCell ref="S97:V97"/>
    <mergeCell ref="W97:AA97"/>
    <mergeCell ref="AB97:AE97"/>
    <mergeCell ref="AF97:AJ97"/>
    <mergeCell ref="AK97:AN97"/>
    <mergeCell ref="AO97:AS97"/>
    <mergeCell ref="N96:R96"/>
    <mergeCell ref="S96:V96"/>
    <mergeCell ref="W96:AA96"/>
    <mergeCell ref="AB96:AE96"/>
    <mergeCell ref="AF96:AJ96"/>
    <mergeCell ref="AK96:AN96"/>
    <mergeCell ref="B93:I96"/>
    <mergeCell ref="B84:I84"/>
    <mergeCell ref="J84:M84"/>
    <mergeCell ref="N84:R84"/>
    <mergeCell ref="S84:V84"/>
    <mergeCell ref="W84:AA84"/>
    <mergeCell ref="AF82:AJ82"/>
    <mergeCell ref="AK82:AN82"/>
    <mergeCell ref="AO82:AS82"/>
    <mergeCell ref="B83:I83"/>
    <mergeCell ref="J83:M83"/>
    <mergeCell ref="N83:R83"/>
    <mergeCell ref="S83:V83"/>
    <mergeCell ref="W83:AA83"/>
    <mergeCell ref="B80:I82"/>
    <mergeCell ref="J80:R81"/>
    <mergeCell ref="S80:AA81"/>
    <mergeCell ref="AB80:AJ81"/>
    <mergeCell ref="AK80:AS81"/>
    <mergeCell ref="J82:M82"/>
    <mergeCell ref="N82:R82"/>
    <mergeCell ref="S82:V82"/>
    <mergeCell ref="W82:AA82"/>
    <mergeCell ref="AB82:AE82"/>
    <mergeCell ref="AO77:AS77"/>
    <mergeCell ref="B78:I78"/>
    <mergeCell ref="J78:M78"/>
    <mergeCell ref="N78:R78"/>
    <mergeCell ref="S78:V78"/>
    <mergeCell ref="W78:AA78"/>
    <mergeCell ref="AB78:AE78"/>
    <mergeCell ref="AF78:AJ78"/>
    <mergeCell ref="AK78:AN78"/>
    <mergeCell ref="AO78:AS78"/>
    <mergeCell ref="AK76:AN76"/>
    <mergeCell ref="AO76:AS76"/>
    <mergeCell ref="B77:I77"/>
    <mergeCell ref="J77:M77"/>
    <mergeCell ref="N77:R77"/>
    <mergeCell ref="S77:V77"/>
    <mergeCell ref="W77:AA77"/>
    <mergeCell ref="AB77:AE77"/>
    <mergeCell ref="AF77:AJ77"/>
    <mergeCell ref="AK77:AN77"/>
    <mergeCell ref="AF75:AJ75"/>
    <mergeCell ref="AK75:AN75"/>
    <mergeCell ref="AO75:AS75"/>
    <mergeCell ref="B76:I76"/>
    <mergeCell ref="J76:M76"/>
    <mergeCell ref="N76:R76"/>
    <mergeCell ref="S76:V76"/>
    <mergeCell ref="W76:AA76"/>
    <mergeCell ref="AB76:AE76"/>
    <mergeCell ref="AF76:AJ76"/>
    <mergeCell ref="AB74:AE74"/>
    <mergeCell ref="AF74:AJ74"/>
    <mergeCell ref="AK74:AN74"/>
    <mergeCell ref="AO74:AS74"/>
    <mergeCell ref="B75:I75"/>
    <mergeCell ref="J75:M75"/>
    <mergeCell ref="N75:R75"/>
    <mergeCell ref="S75:V75"/>
    <mergeCell ref="W75:AA75"/>
    <mergeCell ref="AB75:AE75"/>
    <mergeCell ref="W73:AA73"/>
    <mergeCell ref="AB73:AE73"/>
    <mergeCell ref="AF73:AJ73"/>
    <mergeCell ref="AK73:AN73"/>
    <mergeCell ref="AO73:AS73"/>
    <mergeCell ref="B74:I74"/>
    <mergeCell ref="J74:M74"/>
    <mergeCell ref="N74:R74"/>
    <mergeCell ref="S74:V74"/>
    <mergeCell ref="W74:AA74"/>
    <mergeCell ref="AK69:AN69"/>
    <mergeCell ref="AO69:AS69"/>
    <mergeCell ref="B71:I73"/>
    <mergeCell ref="J71:R72"/>
    <mergeCell ref="S71:AA72"/>
    <mergeCell ref="AB71:AJ72"/>
    <mergeCell ref="AK71:AS72"/>
    <mergeCell ref="J73:M73"/>
    <mergeCell ref="N73:R73"/>
    <mergeCell ref="S73:V73"/>
    <mergeCell ref="AF68:AJ68"/>
    <mergeCell ref="AK68:AN68"/>
    <mergeCell ref="AO68:AS68"/>
    <mergeCell ref="B69:I69"/>
    <mergeCell ref="J69:M69"/>
    <mergeCell ref="N69:R69"/>
    <mergeCell ref="S69:V69"/>
    <mergeCell ref="W69:AA69"/>
    <mergeCell ref="AB69:AE69"/>
    <mergeCell ref="AF69:AJ69"/>
    <mergeCell ref="B68:I68"/>
    <mergeCell ref="J68:M68"/>
    <mergeCell ref="N68:R68"/>
    <mergeCell ref="S68:V68"/>
    <mergeCell ref="W68:AA68"/>
    <mergeCell ref="AB68:AE68"/>
    <mergeCell ref="AO66:AS66"/>
    <mergeCell ref="B67:I67"/>
    <mergeCell ref="J67:M67"/>
    <mergeCell ref="N67:R67"/>
    <mergeCell ref="S67:V67"/>
    <mergeCell ref="W67:AA67"/>
    <mergeCell ref="AB67:AE67"/>
    <mergeCell ref="AF67:AJ67"/>
    <mergeCell ref="AK67:AN67"/>
    <mergeCell ref="AO67:AS67"/>
    <mergeCell ref="AK65:AN65"/>
    <mergeCell ref="AO65:AS65"/>
    <mergeCell ref="B66:I66"/>
    <mergeCell ref="J66:M66"/>
    <mergeCell ref="N66:R66"/>
    <mergeCell ref="S66:V66"/>
    <mergeCell ref="W66:AA66"/>
    <mergeCell ref="AB66:AE66"/>
    <mergeCell ref="AF66:AJ66"/>
    <mergeCell ref="AK66:AN66"/>
    <mergeCell ref="AF64:AJ64"/>
    <mergeCell ref="AK64:AN64"/>
    <mergeCell ref="AO64:AS64"/>
    <mergeCell ref="B65:I65"/>
    <mergeCell ref="J65:M65"/>
    <mergeCell ref="N65:R65"/>
    <mergeCell ref="S65:V65"/>
    <mergeCell ref="W65:AA65"/>
    <mergeCell ref="AB65:AE65"/>
    <mergeCell ref="AF65:AJ65"/>
    <mergeCell ref="B62:I64"/>
    <mergeCell ref="J62:R63"/>
    <mergeCell ref="S62:AA63"/>
    <mergeCell ref="AB62:AJ63"/>
    <mergeCell ref="AK62:AS63"/>
    <mergeCell ref="J64:M64"/>
    <mergeCell ref="N64:R64"/>
    <mergeCell ref="S64:V64"/>
    <mergeCell ref="W64:AA64"/>
    <mergeCell ref="AB64:AE64"/>
    <mergeCell ref="AR55:AV55"/>
    <mergeCell ref="A56:H56"/>
    <mergeCell ref="I56:M56"/>
    <mergeCell ref="N56:R56"/>
    <mergeCell ref="S56:W56"/>
    <mergeCell ref="X56:AB56"/>
    <mergeCell ref="AC56:AG56"/>
    <mergeCell ref="AH56:AL56"/>
    <mergeCell ref="AM56:AQ56"/>
    <mergeCell ref="AR56:AV56"/>
    <mergeCell ref="AM54:AQ54"/>
    <mergeCell ref="AR54:AV54"/>
    <mergeCell ref="A55:H55"/>
    <mergeCell ref="I55:M55"/>
    <mergeCell ref="N55:R55"/>
    <mergeCell ref="S55:W55"/>
    <mergeCell ref="X55:AB55"/>
    <mergeCell ref="AC55:AG55"/>
    <mergeCell ref="AH55:AL55"/>
    <mergeCell ref="AM55:AQ55"/>
    <mergeCell ref="A54:H54"/>
    <mergeCell ref="I54:M54"/>
    <mergeCell ref="N54:R54"/>
    <mergeCell ref="S54:W54"/>
    <mergeCell ref="X54:AB54"/>
    <mergeCell ref="AC54:AG54"/>
    <mergeCell ref="AH54:AL54"/>
    <mergeCell ref="A53:H53"/>
    <mergeCell ref="I53:M53"/>
    <mergeCell ref="N53:R53"/>
    <mergeCell ref="S53:W53"/>
    <mergeCell ref="X53:AB53"/>
    <mergeCell ref="AC53:AG53"/>
    <mergeCell ref="AD45:AJ45"/>
    <mergeCell ref="AK45:AQ45"/>
    <mergeCell ref="AR45:AX45"/>
    <mergeCell ref="X52:AB52"/>
    <mergeCell ref="A49:H51"/>
    <mergeCell ref="I49:AB49"/>
    <mergeCell ref="AC49:AV49"/>
    <mergeCell ref="I50:R50"/>
    <mergeCell ref="S50:AB50"/>
    <mergeCell ref="AC50:AL50"/>
    <mergeCell ref="AM50:AV50"/>
    <mergeCell ref="I51:M51"/>
    <mergeCell ref="N51:R51"/>
    <mergeCell ref="S51:W51"/>
    <mergeCell ref="AH53:AL53"/>
    <mergeCell ref="AM53:AQ53"/>
    <mergeCell ref="AR53:AV53"/>
    <mergeCell ref="I52:M52"/>
    <mergeCell ref="N52:R52"/>
    <mergeCell ref="S52:W52"/>
    <mergeCell ref="A28:AX28"/>
    <mergeCell ref="AN38:AX38"/>
    <mergeCell ref="AN39:AX39"/>
    <mergeCell ref="A40:H42"/>
    <mergeCell ref="I40:AC40"/>
    <mergeCell ref="AD40:AX40"/>
    <mergeCell ref="I41:O42"/>
    <mergeCell ref="P41:V42"/>
    <mergeCell ref="W41:AC42"/>
    <mergeCell ref="AD41:AJ42"/>
    <mergeCell ref="AR46:AX46"/>
    <mergeCell ref="A47:H47"/>
    <mergeCell ref="I47:O47"/>
    <mergeCell ref="P47:V47"/>
    <mergeCell ref="W47:AC47"/>
    <mergeCell ref="AD47:AJ47"/>
    <mergeCell ref="AK47:AQ47"/>
    <mergeCell ref="AR47:AX47"/>
    <mergeCell ref="A46:H46"/>
    <mergeCell ref="I46:O46"/>
    <mergeCell ref="P46:V46"/>
    <mergeCell ref="W46:AC46"/>
    <mergeCell ref="AD46:AJ46"/>
    <mergeCell ref="AK46:AQ46"/>
    <mergeCell ref="AR44:AX44"/>
    <mergeCell ref="A45:H45"/>
    <mergeCell ref="I45:O45"/>
    <mergeCell ref="P45:V45"/>
    <mergeCell ref="W45:AC45"/>
    <mergeCell ref="AT201:AU201"/>
    <mergeCell ref="AT200:AU200"/>
    <mergeCell ref="AT199:AU199"/>
    <mergeCell ref="AT198:AU198"/>
    <mergeCell ref="AT197:AU197"/>
    <mergeCell ref="AK41:AQ42"/>
    <mergeCell ref="AR41:AX42"/>
    <mergeCell ref="A43:H43"/>
    <mergeCell ref="I43:O43"/>
    <mergeCell ref="P43:V43"/>
    <mergeCell ref="W43:AC43"/>
    <mergeCell ref="AD43:AJ43"/>
    <mergeCell ref="AK43:AQ43"/>
    <mergeCell ref="AR43:AX43"/>
    <mergeCell ref="A44:H44"/>
    <mergeCell ref="I44:O44"/>
    <mergeCell ref="P44:V44"/>
    <mergeCell ref="W44:AC44"/>
    <mergeCell ref="AD44:AJ44"/>
    <mergeCell ref="AK44:AQ44"/>
    <mergeCell ref="X51:AB51"/>
    <mergeCell ref="AC51:AG51"/>
    <mergeCell ref="AH51:AL51"/>
    <mergeCell ref="AM51:AQ51"/>
    <mergeCell ref="AR51:AV51"/>
    <mergeCell ref="A52:H52"/>
    <mergeCell ref="AC52:AG52"/>
    <mergeCell ref="AH52:AL52"/>
    <mergeCell ref="AM52:AQ52"/>
    <mergeCell ref="AR52:AV52"/>
    <mergeCell ref="B194:E196"/>
    <mergeCell ref="B201:E201"/>
    <mergeCell ref="B200:E200"/>
    <mergeCell ref="B199:E199"/>
    <mergeCell ref="B198:E198"/>
    <mergeCell ref="B197:E197"/>
    <mergeCell ref="Z194:AD195"/>
    <mergeCell ref="Z196:AA196"/>
    <mergeCell ref="AB196:AD196"/>
    <mergeCell ref="Z197:AA197"/>
    <mergeCell ref="AB197:AD197"/>
    <mergeCell ref="Z198:AA198"/>
    <mergeCell ref="AB198:AD198"/>
    <mergeCell ref="Z199:AA199"/>
    <mergeCell ref="AB199:AD199"/>
    <mergeCell ref="Z200:AA200"/>
    <mergeCell ref="AB200:AD200"/>
    <mergeCell ref="Z201:AA201"/>
    <mergeCell ref="AB201:AD201"/>
    <mergeCell ref="W200:Y200"/>
    <mergeCell ref="F198:G198"/>
    <mergeCell ref="F196:G196"/>
    <mergeCell ref="H196:J196"/>
    <mergeCell ref="K196:L196"/>
    <mergeCell ref="M196:O196"/>
    <mergeCell ref="P196:Q196"/>
    <mergeCell ref="R196:T196"/>
    <mergeCell ref="U196:V196"/>
    <mergeCell ref="F194:J195"/>
    <mergeCell ref="K194:O195"/>
    <mergeCell ref="P194:T195"/>
    <mergeCell ref="U194:Y195"/>
    <mergeCell ref="W196:Y196"/>
    <mergeCell ref="H198:J198"/>
    <mergeCell ref="AS163:AW163"/>
    <mergeCell ref="AS164:AW164"/>
    <mergeCell ref="AS165:AW165"/>
    <mergeCell ref="AS166:AW166"/>
    <mergeCell ref="AS167:AW167"/>
    <mergeCell ref="AS168:AW168"/>
    <mergeCell ref="AS169:AW169"/>
    <mergeCell ref="AQ200:AS200"/>
    <mergeCell ref="AQ199:AS199"/>
    <mergeCell ref="AV201:AX201"/>
    <mergeCell ref="AV200:AX200"/>
    <mergeCell ref="AV199:AX199"/>
    <mergeCell ref="AV198:AX198"/>
    <mergeCell ref="AV197:AX197"/>
    <mergeCell ref="AT194:AX195"/>
    <mergeCell ref="AV196:AX196"/>
    <mergeCell ref="AT196:AU196"/>
    <mergeCell ref="AN163:AR163"/>
    <mergeCell ref="AN168:AR168"/>
    <mergeCell ref="AL196:AN196"/>
    <mergeCell ref="AO196:AP196"/>
    <mergeCell ref="AQ196:AS196"/>
    <mergeCell ref="AO200:AP200"/>
    <mergeCell ref="AO199:AP199"/>
    <mergeCell ref="AL200:AN200"/>
    <mergeCell ref="AL199:AN199"/>
    <mergeCell ref="AI164:AM164"/>
    <mergeCell ref="AN164:AR164"/>
    <mergeCell ref="AN165:AR165"/>
    <mergeCell ref="AE194:AI195"/>
    <mergeCell ref="AJ194:AN195"/>
    <mergeCell ref="AO194:AS195"/>
  </mergeCells>
  <phoneticPr fontId="2"/>
  <pageMargins left="0.70866141732283472" right="0.70866141732283472" top="0.74803149606299213" bottom="0.74803149606299213" header="0.31496062992125984" footer="0.31496062992125984"/>
  <pageSetup paperSize="9" scale="84" firstPageNumber="50" fitToWidth="0" fitToHeight="0" pageOrder="overThenDown" orientation="portrait" useFirstPageNumber="1" r:id="rId1"/>
  <headerFooter differentOddEven="1" differentFirst="1" alignWithMargins="0">
    <oddHeader xml:space="preserve">&amp;L
&amp;R&amp;"ＭＳ 明朝,標準"&amp;10住宅・建設
</oddHeader>
    <oddFooter>&amp;C&amp;"ＭＳ 明朝,標準"&amp;P</oddFooter>
    <evenHeader xml:space="preserve">&amp;L&amp;"ＭＳ 明朝,標準"&amp;10住宅・建設
</evenHeader>
    <evenFooter>&amp;C&amp;"ＭＳ 明朝,標準"&amp;P</evenFooter>
    <firstHeader>&amp;R&amp;"ＭＳ 明朝,標準"&amp;10住宅・建設</firstHeader>
  </headerFooter>
  <rowBreaks count="5" manualBreakCount="5">
    <brk id="36" max="49" man="1"/>
    <brk id="89" max="49" man="1"/>
    <brk id="129" max="49" man="1"/>
    <brk id="171" max="49" man="1"/>
    <brk id="203" max="4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284"/>
  <sheetViews>
    <sheetView view="pageBreakPreview" zoomScaleNormal="85" zoomScaleSheetLayoutView="100" zoomScalePageLayoutView="70" workbookViewId="0">
      <selection activeCell="B263" sqref="B263:O263"/>
    </sheetView>
  </sheetViews>
  <sheetFormatPr defaultRowHeight="13.5"/>
  <cols>
    <col min="1" max="1" width="4.125" style="561" customWidth="1"/>
    <col min="2" max="2" width="5.875" style="561" customWidth="1"/>
    <col min="3" max="19" width="5.625" style="561" customWidth="1"/>
    <col min="20" max="31" width="6.25" style="2" customWidth="1"/>
    <col min="32" max="16384" width="9" style="2"/>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spans="1:19" ht="13.5" customHeight="1"/>
    <row r="18" spans="1:19" ht="13.5" customHeight="1"/>
    <row r="19" spans="1:19" ht="13.5" customHeight="1"/>
    <row r="20" spans="1:19" ht="13.5" customHeight="1"/>
    <row r="21" spans="1:19" ht="13.5" customHeight="1"/>
    <row r="22" spans="1:19" ht="13.5" customHeight="1"/>
    <row r="23" spans="1:19" ht="13.5" customHeight="1"/>
    <row r="24" spans="1:19" ht="13.5" customHeight="1">
      <c r="C24" s="206"/>
      <c r="D24" s="206"/>
      <c r="E24" s="206"/>
    </row>
    <row r="25" spans="1:19" ht="13.5" customHeight="1"/>
    <row r="26" spans="1:19" ht="13.5" customHeight="1"/>
    <row r="27" spans="1:19" ht="13.5" customHeight="1"/>
    <row r="28" spans="1:19" ht="13.5" customHeight="1"/>
    <row r="29" spans="1:19" ht="47.25" customHeight="1">
      <c r="A29" s="2959" t="s">
        <v>1187</v>
      </c>
      <c r="B29" s="2959"/>
      <c r="C29" s="2959"/>
      <c r="D29" s="2959"/>
      <c r="E29" s="2959"/>
      <c r="F29" s="2959"/>
      <c r="G29" s="2959"/>
      <c r="H29" s="2959"/>
      <c r="I29" s="2959"/>
      <c r="J29" s="2959"/>
      <c r="K29" s="2959"/>
      <c r="L29" s="2959"/>
      <c r="M29" s="2959"/>
      <c r="N29" s="2959"/>
      <c r="O29" s="2959"/>
      <c r="P29" s="2959"/>
      <c r="Q29" s="2959"/>
      <c r="R29" s="2959"/>
      <c r="S29" s="2959"/>
    </row>
    <row r="30" spans="1:19" ht="13.5" customHeight="1">
      <c r="C30" s="207"/>
      <c r="D30" s="206"/>
    </row>
    <row r="37" spans="1:19" s="343" customFormat="1" ht="17.25" customHeight="1">
      <c r="A37" s="3" t="s">
        <v>3299</v>
      </c>
      <c r="B37" s="561"/>
      <c r="C37" s="561"/>
      <c r="D37" s="561"/>
      <c r="E37" s="561"/>
      <c r="F37" s="561"/>
      <c r="G37" s="561"/>
      <c r="H37" s="561"/>
      <c r="I37" s="561"/>
      <c r="J37" s="561"/>
      <c r="K37" s="561"/>
      <c r="L37" s="561"/>
      <c r="M37" s="561"/>
      <c r="N37" s="561"/>
      <c r="O37" s="561"/>
      <c r="P37" s="561"/>
      <c r="Q37" s="561"/>
      <c r="R37" s="561"/>
      <c r="S37" s="561"/>
    </row>
    <row r="38" spans="1:19" s="343" customFormat="1" ht="15" customHeight="1">
      <c r="A38" s="3"/>
      <c r="B38" s="561"/>
      <c r="C38" s="561"/>
      <c r="D38" s="561"/>
      <c r="E38" s="561"/>
      <c r="F38" s="561"/>
      <c r="G38" s="561"/>
      <c r="H38" s="561"/>
      <c r="I38" s="561"/>
      <c r="J38" s="561"/>
      <c r="K38" s="561"/>
      <c r="L38" s="561"/>
      <c r="M38" s="561"/>
      <c r="N38" s="561"/>
      <c r="O38" s="561"/>
      <c r="P38" s="679" t="s">
        <v>3440</v>
      </c>
      <c r="Q38" s="561"/>
      <c r="R38" s="561"/>
      <c r="S38" s="561"/>
    </row>
    <row r="39" spans="1:19" s="343" customFormat="1" ht="15" customHeight="1" thickBot="1">
      <c r="A39" s="561"/>
      <c r="B39" s="561"/>
      <c r="C39" s="561"/>
      <c r="D39" s="561"/>
      <c r="E39" s="561"/>
      <c r="F39" s="561"/>
      <c r="G39" s="561"/>
      <c r="H39" s="34"/>
      <c r="I39" s="679"/>
      <c r="J39" s="679"/>
      <c r="K39" s="885"/>
      <c r="L39" s="885"/>
      <c r="M39" s="885"/>
      <c r="N39" s="885"/>
      <c r="O39" s="885"/>
      <c r="P39" s="680" t="s">
        <v>1188</v>
      </c>
      <c r="Q39" s="561"/>
      <c r="R39" s="561"/>
      <c r="S39" s="561"/>
    </row>
    <row r="40" spans="1:19" s="343" customFormat="1" ht="13.5" customHeight="1">
      <c r="A40" s="561"/>
      <c r="B40" s="2666" t="s">
        <v>3330</v>
      </c>
      <c r="C40" s="2508"/>
      <c r="D40" s="2509"/>
      <c r="E40" s="1362" t="s">
        <v>3338</v>
      </c>
      <c r="F40" s="1362"/>
      <c r="G40" s="1362"/>
      <c r="H40" s="1362"/>
      <c r="I40" s="1362"/>
      <c r="J40" s="1363"/>
      <c r="K40" s="1362" t="s">
        <v>3337</v>
      </c>
      <c r="L40" s="1362"/>
      <c r="M40" s="1362"/>
      <c r="N40" s="1362"/>
      <c r="O40" s="1362"/>
      <c r="P40" s="2597"/>
      <c r="Q40" s="561"/>
      <c r="R40" s="561"/>
      <c r="S40" s="561"/>
    </row>
    <row r="41" spans="1:19" s="343" customFormat="1" ht="13.5" customHeight="1">
      <c r="A41" s="561"/>
      <c r="B41" s="2667"/>
      <c r="C41" s="2512"/>
      <c r="D41" s="2513"/>
      <c r="E41" s="3148" t="s">
        <v>1</v>
      </c>
      <c r="F41" s="3149"/>
      <c r="G41" s="2914" t="s">
        <v>1189</v>
      </c>
      <c r="H41" s="2915"/>
      <c r="I41" s="2914" t="s">
        <v>1190</v>
      </c>
      <c r="J41" s="2915"/>
      <c r="K41" s="3150" t="s">
        <v>1</v>
      </c>
      <c r="L41" s="2915"/>
      <c r="M41" s="2914" t="s">
        <v>1191</v>
      </c>
      <c r="N41" s="2915"/>
      <c r="O41" s="2914" t="s">
        <v>1190</v>
      </c>
      <c r="P41" s="3142"/>
      <c r="Q41" s="561"/>
      <c r="R41" s="561"/>
      <c r="S41" s="561"/>
    </row>
    <row r="42" spans="1:19" s="343" customFormat="1" ht="20.25" customHeight="1">
      <c r="A42" s="561"/>
      <c r="B42" s="2490" t="s">
        <v>2243</v>
      </c>
      <c r="C42" s="1525"/>
      <c r="D42" s="1526"/>
      <c r="E42" s="3151">
        <v>27144</v>
      </c>
      <c r="F42" s="3152"/>
      <c r="G42" s="3151">
        <v>11661</v>
      </c>
      <c r="H42" s="3152"/>
      <c r="I42" s="3151">
        <f>G42/E42*100</f>
        <v>42.959770114942529</v>
      </c>
      <c r="J42" s="3152"/>
      <c r="K42" s="3151">
        <v>73988</v>
      </c>
      <c r="L42" s="3152"/>
      <c r="M42" s="3151">
        <v>22024</v>
      </c>
      <c r="N42" s="3152"/>
      <c r="O42" s="3151">
        <f>M42/K42*100</f>
        <v>29.766989241498621</v>
      </c>
      <c r="P42" s="3153"/>
      <c r="Q42" s="561"/>
      <c r="R42" s="561"/>
      <c r="S42" s="561"/>
    </row>
    <row r="43" spans="1:19" s="343" customFormat="1" ht="20.25" customHeight="1">
      <c r="A43" s="561"/>
      <c r="B43" s="1511" t="s">
        <v>2244</v>
      </c>
      <c r="C43" s="1513"/>
      <c r="D43" s="1512"/>
      <c r="E43" s="3129">
        <v>27306</v>
      </c>
      <c r="F43" s="3130"/>
      <c r="G43" s="3129">
        <v>11690</v>
      </c>
      <c r="H43" s="3130"/>
      <c r="I43" s="3129">
        <f>G43/E43*100</f>
        <v>42.811103786713545</v>
      </c>
      <c r="J43" s="3130"/>
      <c r="K43" s="3129">
        <v>73499</v>
      </c>
      <c r="L43" s="3130"/>
      <c r="M43" s="3129">
        <v>21745</v>
      </c>
      <c r="N43" s="3130"/>
      <c r="O43" s="3129">
        <f>M43/K43*100</f>
        <v>29.585436536551519</v>
      </c>
      <c r="P43" s="3154"/>
      <c r="Q43" s="561"/>
      <c r="R43" s="561"/>
      <c r="S43" s="561"/>
    </row>
    <row r="44" spans="1:19" s="343" customFormat="1" ht="20.25" customHeight="1">
      <c r="A44" s="561"/>
      <c r="B44" s="1511" t="s">
        <v>2277</v>
      </c>
      <c r="C44" s="1513"/>
      <c r="D44" s="1512"/>
      <c r="E44" s="3129">
        <v>27500</v>
      </c>
      <c r="F44" s="3130"/>
      <c r="G44" s="3129">
        <v>11587</v>
      </c>
      <c r="H44" s="3130"/>
      <c r="I44" s="3129">
        <f>G44/E44*100</f>
        <v>42.134545454545453</v>
      </c>
      <c r="J44" s="3130"/>
      <c r="K44" s="3129">
        <v>72996</v>
      </c>
      <c r="L44" s="3130"/>
      <c r="M44" s="3129">
        <v>21323</v>
      </c>
      <c r="N44" s="3130"/>
      <c r="O44" s="3129">
        <f>M44/K44*100</f>
        <v>29.211189654227628</v>
      </c>
      <c r="P44" s="3154"/>
      <c r="Q44" s="561"/>
      <c r="R44" s="561"/>
      <c r="S44" s="561"/>
    </row>
    <row r="45" spans="1:19" s="343" customFormat="1" ht="20.25" customHeight="1">
      <c r="A45" s="561"/>
      <c r="B45" s="1511" t="s">
        <v>2278</v>
      </c>
      <c r="C45" s="1513"/>
      <c r="D45" s="1512"/>
      <c r="E45" s="3129">
        <v>27782</v>
      </c>
      <c r="F45" s="3130"/>
      <c r="G45" s="3129">
        <v>11477</v>
      </c>
      <c r="H45" s="3130"/>
      <c r="I45" s="3129">
        <f>G45/E45*100</f>
        <v>41.310920740047514</v>
      </c>
      <c r="J45" s="3130"/>
      <c r="K45" s="3129">
        <v>72603</v>
      </c>
      <c r="L45" s="3130"/>
      <c r="M45" s="3129">
        <v>20617</v>
      </c>
      <c r="N45" s="3130"/>
      <c r="O45" s="3129">
        <f>M45/K45*100</f>
        <v>28.396898199798908</v>
      </c>
      <c r="P45" s="3154"/>
      <c r="Q45" s="561"/>
      <c r="R45" s="561"/>
      <c r="S45" s="561"/>
    </row>
    <row r="46" spans="1:19" s="343" customFormat="1" ht="20.25" customHeight="1" thickBot="1">
      <c r="A46" s="561"/>
      <c r="B46" s="2565" t="s">
        <v>2279</v>
      </c>
      <c r="C46" s="1506"/>
      <c r="D46" s="1507"/>
      <c r="E46" s="3143">
        <v>28040</v>
      </c>
      <c r="F46" s="3144"/>
      <c r="G46" s="3143">
        <v>11177</v>
      </c>
      <c r="H46" s="3144"/>
      <c r="I46" s="3143">
        <f>G46/E46*100</f>
        <v>39.860912981455066</v>
      </c>
      <c r="J46" s="3144"/>
      <c r="K46" s="3143">
        <v>72191</v>
      </c>
      <c r="L46" s="3144"/>
      <c r="M46" s="3143">
        <v>19663</v>
      </c>
      <c r="N46" s="3144"/>
      <c r="O46" s="3145">
        <f>M46/K46*100</f>
        <v>27.237467274313971</v>
      </c>
      <c r="P46" s="3146"/>
      <c r="Q46" s="561"/>
      <c r="R46" s="561"/>
      <c r="S46" s="561"/>
    </row>
    <row r="47" spans="1:19" s="343" customFormat="1">
      <c r="A47" s="561"/>
      <c r="B47" s="561"/>
      <c r="C47" s="561"/>
      <c r="D47" s="561"/>
      <c r="E47" s="561"/>
      <c r="F47" s="561"/>
      <c r="G47" s="561"/>
      <c r="H47" s="33"/>
      <c r="I47" s="679"/>
      <c r="J47" s="561"/>
      <c r="K47" s="561"/>
      <c r="L47" s="561"/>
      <c r="M47" s="561"/>
      <c r="N47" s="561"/>
      <c r="O47" s="561"/>
      <c r="P47" s="679" t="s">
        <v>1192</v>
      </c>
      <c r="Q47" s="561"/>
      <c r="R47" s="561"/>
      <c r="S47" s="561"/>
    </row>
    <row r="48" spans="1:19" s="343" customFormat="1" ht="22.5" customHeight="1">
      <c r="A48" s="561"/>
      <c r="B48" s="561"/>
      <c r="C48" s="561"/>
      <c r="D48" s="561"/>
      <c r="E48" s="561"/>
      <c r="F48" s="561"/>
      <c r="G48" s="561"/>
      <c r="H48" s="33"/>
      <c r="I48" s="679"/>
      <c r="J48" s="561"/>
      <c r="K48" s="561"/>
      <c r="L48" s="561"/>
      <c r="M48" s="561"/>
      <c r="N48" s="561"/>
      <c r="O48" s="561"/>
      <c r="P48" s="679"/>
      <c r="Q48" s="561"/>
      <c r="R48" s="561"/>
      <c r="S48" s="561"/>
    </row>
    <row r="49" spans="1:19" s="343" customFormat="1" ht="17.25" customHeight="1">
      <c r="A49" s="3" t="s">
        <v>1193</v>
      </c>
      <c r="B49" s="561"/>
      <c r="C49" s="561"/>
      <c r="D49" s="561"/>
      <c r="E49" s="561"/>
      <c r="F49" s="561"/>
      <c r="G49" s="561"/>
      <c r="H49" s="561"/>
      <c r="I49" s="561"/>
      <c r="J49" s="561"/>
      <c r="K49" s="561"/>
      <c r="L49" s="561"/>
      <c r="M49" s="561"/>
      <c r="N49" s="561"/>
      <c r="O49" s="561"/>
      <c r="P49" s="561"/>
      <c r="Q49" s="561"/>
      <c r="R49" s="561"/>
      <c r="S49" s="561"/>
    </row>
    <row r="50" spans="1:19" s="343" customFormat="1" ht="15" customHeight="1">
      <c r="A50" s="3"/>
      <c r="B50" s="561"/>
      <c r="C50" s="561"/>
      <c r="D50" s="561"/>
      <c r="E50" s="561"/>
      <c r="F50" s="561"/>
      <c r="G50" s="561"/>
      <c r="H50" s="561"/>
      <c r="I50" s="561"/>
      <c r="J50" s="561"/>
      <c r="K50" s="561"/>
      <c r="L50" s="561"/>
      <c r="M50" s="561"/>
      <c r="N50" s="561"/>
      <c r="O50" s="561"/>
      <c r="P50" s="561"/>
      <c r="Q50" s="679" t="s">
        <v>3440</v>
      </c>
      <c r="R50" s="561"/>
      <c r="S50" s="561"/>
    </row>
    <row r="51" spans="1:19" s="343" customFormat="1" ht="15" customHeight="1" thickBot="1">
      <c r="A51" s="885"/>
      <c r="B51" s="885"/>
      <c r="C51" s="885"/>
      <c r="D51" s="561"/>
      <c r="E51" s="561"/>
      <c r="F51" s="561"/>
      <c r="G51" s="561"/>
      <c r="H51" s="561"/>
      <c r="I51" s="561"/>
      <c r="J51" s="561"/>
      <c r="K51" s="561"/>
      <c r="L51" s="679"/>
      <c r="M51" s="561"/>
      <c r="N51" s="561"/>
      <c r="O51" s="561"/>
      <c r="P51" s="561"/>
      <c r="Q51" s="783" t="s">
        <v>2655</v>
      </c>
      <c r="R51" s="797"/>
      <c r="S51" s="561"/>
    </row>
    <row r="52" spans="1:19" s="343" customFormat="1" ht="50.25" customHeight="1">
      <c r="A52" s="1420" t="s">
        <v>3330</v>
      </c>
      <c r="B52" s="1353"/>
      <c r="C52" s="1389"/>
      <c r="D52" s="2702" t="s">
        <v>2</v>
      </c>
      <c r="E52" s="2705"/>
      <c r="F52" s="2702" t="s">
        <v>1191</v>
      </c>
      <c r="G52" s="2705"/>
      <c r="H52" s="1352" t="s">
        <v>1194</v>
      </c>
      <c r="I52" s="1389"/>
      <c r="J52" s="1352" t="s">
        <v>1195</v>
      </c>
      <c r="K52" s="1389"/>
      <c r="L52" s="3155" t="s">
        <v>1196</v>
      </c>
      <c r="M52" s="2705"/>
      <c r="N52" s="3155" t="s">
        <v>1197</v>
      </c>
      <c r="O52" s="2705"/>
      <c r="P52" s="3155" t="s">
        <v>1198</v>
      </c>
      <c r="Q52" s="2889"/>
      <c r="R52" s="796"/>
      <c r="S52" s="797"/>
    </row>
    <row r="53" spans="1:19" s="343" customFormat="1" ht="20.25" customHeight="1">
      <c r="A53" s="1511" t="s">
        <v>2243</v>
      </c>
      <c r="B53" s="1513"/>
      <c r="C53" s="1512"/>
      <c r="D53" s="3151">
        <v>11661</v>
      </c>
      <c r="E53" s="3152"/>
      <c r="F53" s="3151">
        <v>22024</v>
      </c>
      <c r="G53" s="3152"/>
      <c r="H53" s="1355">
        <v>2525752</v>
      </c>
      <c r="I53" s="1376"/>
      <c r="J53" s="1355">
        <v>2096922</v>
      </c>
      <c r="K53" s="1376"/>
      <c r="L53" s="1355">
        <f>H53/D53</f>
        <v>216.59823342766487</v>
      </c>
      <c r="M53" s="1376"/>
      <c r="N53" s="1355">
        <f>H53/F53</f>
        <v>114.68180167090446</v>
      </c>
      <c r="O53" s="1376"/>
      <c r="P53" s="1355">
        <f>J53/F53</f>
        <v>95.210770069015624</v>
      </c>
      <c r="Q53" s="1356"/>
      <c r="R53" s="796"/>
      <c r="S53" s="797"/>
    </row>
    <row r="54" spans="1:19" s="343" customFormat="1" ht="20.25" customHeight="1">
      <c r="A54" s="1511" t="s">
        <v>2276</v>
      </c>
      <c r="B54" s="1513"/>
      <c r="C54" s="1512"/>
      <c r="D54" s="3129">
        <v>11690</v>
      </c>
      <c r="E54" s="3130"/>
      <c r="F54" s="3129">
        <v>21745</v>
      </c>
      <c r="G54" s="3130"/>
      <c r="H54" s="1357">
        <v>2561549</v>
      </c>
      <c r="I54" s="1377"/>
      <c r="J54" s="1357">
        <v>2151961</v>
      </c>
      <c r="K54" s="1377"/>
      <c r="L54" s="1357">
        <f>H54/D54</f>
        <v>219.12309666381523</v>
      </c>
      <c r="M54" s="1377"/>
      <c r="N54" s="1357">
        <f>H54/F54</f>
        <v>117.79944814899977</v>
      </c>
      <c r="O54" s="1377"/>
      <c r="P54" s="1357">
        <f>J54/F54</f>
        <v>98.963485858818117</v>
      </c>
      <c r="Q54" s="1358"/>
      <c r="R54" s="796"/>
      <c r="S54" s="797"/>
    </row>
    <row r="55" spans="1:19" s="343" customFormat="1" ht="20.25" customHeight="1">
      <c r="A55" s="1511" t="s">
        <v>2277</v>
      </c>
      <c r="B55" s="1513"/>
      <c r="C55" s="1512"/>
      <c r="D55" s="3129">
        <v>11587</v>
      </c>
      <c r="E55" s="3130"/>
      <c r="F55" s="3129">
        <v>21323</v>
      </c>
      <c r="G55" s="3130"/>
      <c r="H55" s="1357">
        <v>2223044</v>
      </c>
      <c r="I55" s="1377"/>
      <c r="J55" s="1419">
        <v>1898628</v>
      </c>
      <c r="K55" s="1377"/>
      <c r="L55" s="1419">
        <f>H55/D55</f>
        <v>191.85673599723827</v>
      </c>
      <c r="M55" s="1377"/>
      <c r="N55" s="1357">
        <f>H55/F55</f>
        <v>104.25568634807485</v>
      </c>
      <c r="O55" s="1377"/>
      <c r="P55" s="1357">
        <f>J55/F55</f>
        <v>89.041316887867566</v>
      </c>
      <c r="Q55" s="1358"/>
      <c r="R55" s="796"/>
      <c r="S55" s="797"/>
    </row>
    <row r="56" spans="1:19" s="343" customFormat="1" ht="20.25" customHeight="1">
      <c r="A56" s="1511" t="s">
        <v>2278</v>
      </c>
      <c r="B56" s="1513"/>
      <c r="C56" s="1512"/>
      <c r="D56" s="3129">
        <v>11477</v>
      </c>
      <c r="E56" s="3130"/>
      <c r="F56" s="3129">
        <v>20617</v>
      </c>
      <c r="G56" s="3130"/>
      <c r="H56" s="1357">
        <v>2005627</v>
      </c>
      <c r="I56" s="1377"/>
      <c r="J56" s="1419">
        <v>1737631</v>
      </c>
      <c r="K56" s="1377"/>
      <c r="L56" s="1419">
        <f>H56/D56</f>
        <v>174.75185152914526</v>
      </c>
      <c r="M56" s="1377"/>
      <c r="N56" s="1357">
        <f>H56/F56</f>
        <v>97.280254159189013</v>
      </c>
      <c r="O56" s="1377"/>
      <c r="P56" s="1357">
        <f>J56/F56</f>
        <v>84.281466750739682</v>
      </c>
      <c r="Q56" s="1358"/>
      <c r="R56" s="796"/>
      <c r="S56" s="797"/>
    </row>
    <row r="57" spans="1:19" s="343" customFormat="1" ht="20.25" customHeight="1" thickBot="1">
      <c r="A57" s="2565" t="s">
        <v>2279</v>
      </c>
      <c r="B57" s="1506"/>
      <c r="C57" s="1507"/>
      <c r="D57" s="3143">
        <v>11177</v>
      </c>
      <c r="E57" s="3144"/>
      <c r="F57" s="3143">
        <v>19663</v>
      </c>
      <c r="G57" s="3144"/>
      <c r="H57" s="1421">
        <v>2017346</v>
      </c>
      <c r="I57" s="1378"/>
      <c r="J57" s="1421">
        <v>1755360</v>
      </c>
      <c r="K57" s="1378"/>
      <c r="L57" s="1421">
        <f>H57/D57</f>
        <v>180.49082938176613</v>
      </c>
      <c r="M57" s="1378"/>
      <c r="N57" s="1421">
        <f>H57/F57</f>
        <v>102.59604333011239</v>
      </c>
      <c r="O57" s="1378"/>
      <c r="P57" s="1359">
        <f>J57/F57</f>
        <v>89.272237196765502</v>
      </c>
      <c r="Q57" s="1360"/>
      <c r="R57" s="796"/>
      <c r="S57" s="797"/>
    </row>
    <row r="58" spans="1:19" s="343" customFormat="1">
      <c r="A58" s="561"/>
      <c r="B58" s="561"/>
      <c r="C58" s="561"/>
      <c r="D58" s="561"/>
      <c r="E58" s="561"/>
      <c r="F58" s="561"/>
      <c r="G58" s="561"/>
      <c r="H58" s="561"/>
      <c r="I58" s="561"/>
      <c r="J58" s="561"/>
      <c r="K58" s="561"/>
      <c r="L58" s="33"/>
      <c r="M58" s="561"/>
      <c r="N58" s="561"/>
      <c r="O58" s="561"/>
      <c r="P58" s="561"/>
      <c r="Q58" s="679" t="s">
        <v>1192</v>
      </c>
      <c r="R58" s="561"/>
      <c r="S58" s="561"/>
    </row>
    <row r="59" spans="1:19" s="343" customFormat="1">
      <c r="A59" s="561"/>
      <c r="B59" s="561"/>
      <c r="C59" s="561"/>
      <c r="D59" s="561"/>
      <c r="E59" s="561"/>
      <c r="F59" s="561"/>
      <c r="G59" s="561"/>
      <c r="H59" s="561"/>
      <c r="I59" s="561"/>
      <c r="J59" s="561"/>
      <c r="K59" s="561"/>
      <c r="L59" s="33"/>
      <c r="M59" s="561"/>
      <c r="N59" s="561"/>
      <c r="O59" s="561"/>
      <c r="P59" s="561"/>
      <c r="Q59" s="679"/>
      <c r="R59" s="561"/>
      <c r="S59" s="561"/>
    </row>
    <row r="60" spans="1:19" s="343" customFormat="1">
      <c r="A60" s="561"/>
      <c r="B60" s="561"/>
      <c r="C60" s="561"/>
      <c r="D60" s="561"/>
      <c r="E60" s="561"/>
      <c r="F60" s="561"/>
      <c r="G60" s="561"/>
      <c r="H60" s="561"/>
      <c r="I60" s="561"/>
      <c r="J60" s="561"/>
      <c r="K60" s="561"/>
      <c r="L60" s="33"/>
      <c r="M60" s="561"/>
      <c r="N60" s="561"/>
      <c r="O60" s="561"/>
      <c r="P60" s="561"/>
      <c r="Q60" s="679"/>
      <c r="R60" s="561"/>
      <c r="S60" s="561"/>
    </row>
    <row r="61" spans="1:19" s="343" customFormat="1">
      <c r="A61" s="561"/>
      <c r="B61" s="561"/>
      <c r="C61" s="561"/>
      <c r="D61" s="561"/>
      <c r="E61" s="561"/>
      <c r="F61" s="561"/>
      <c r="G61" s="561"/>
      <c r="H61" s="561"/>
      <c r="I61" s="561"/>
      <c r="J61" s="561"/>
      <c r="K61" s="561"/>
      <c r="L61" s="33"/>
      <c r="M61" s="561"/>
      <c r="N61" s="561"/>
      <c r="O61" s="561"/>
      <c r="P61" s="561"/>
      <c r="Q61" s="679"/>
      <c r="R61" s="561"/>
      <c r="S61" s="561"/>
    </row>
    <row r="62" spans="1:19" s="343" customFormat="1">
      <c r="A62" s="561"/>
      <c r="B62" s="561"/>
      <c r="C62" s="561"/>
      <c r="D62" s="561"/>
      <c r="E62" s="561"/>
      <c r="F62" s="561"/>
      <c r="G62" s="561"/>
      <c r="H62" s="561"/>
      <c r="I62" s="561"/>
      <c r="J62" s="561"/>
      <c r="K62" s="561"/>
      <c r="L62" s="33"/>
      <c r="M62" s="561"/>
      <c r="N62" s="561"/>
      <c r="O62" s="561"/>
      <c r="P62" s="561"/>
      <c r="Q62" s="561"/>
      <c r="R62" s="561"/>
      <c r="S62" s="679"/>
    </row>
    <row r="63" spans="1:19" s="343" customFormat="1" ht="17.25" customHeight="1">
      <c r="A63" s="3" t="s">
        <v>1199</v>
      </c>
      <c r="B63" s="561"/>
      <c r="C63" s="561"/>
      <c r="D63" s="561"/>
      <c r="E63" s="561"/>
      <c r="F63" s="561"/>
      <c r="G63" s="561"/>
      <c r="H63" s="561"/>
      <c r="I63" s="561"/>
      <c r="J63" s="561"/>
      <c r="K63" s="561"/>
      <c r="L63" s="561"/>
      <c r="M63" s="561"/>
      <c r="N63" s="561"/>
      <c r="O63" s="561"/>
      <c r="P63" s="561"/>
      <c r="Q63" s="561"/>
      <c r="R63" s="561"/>
      <c r="S63" s="561"/>
    </row>
    <row r="64" spans="1:19" s="343" customFormat="1" ht="15" customHeight="1">
      <c r="A64" s="3"/>
      <c r="B64" s="561"/>
      <c r="C64" s="561"/>
      <c r="D64" s="561"/>
      <c r="E64" s="561"/>
      <c r="F64" s="561"/>
      <c r="G64" s="561"/>
      <c r="H64" s="561"/>
      <c r="I64" s="561"/>
      <c r="J64" s="561"/>
      <c r="K64" s="561"/>
      <c r="L64" s="561"/>
      <c r="M64" s="561"/>
      <c r="N64" s="561"/>
      <c r="O64" s="561"/>
      <c r="P64" s="561"/>
      <c r="Q64" s="561"/>
      <c r="R64" s="679" t="s">
        <v>3440</v>
      </c>
      <c r="S64" s="561"/>
    </row>
    <row r="65" spans="1:21" s="343" customFormat="1" ht="15" customHeight="1" thickBot="1">
      <c r="A65" s="885"/>
      <c r="B65" s="885"/>
      <c r="C65" s="561"/>
      <c r="D65" s="561"/>
      <c r="E65" s="561"/>
      <c r="F65" s="561"/>
      <c r="G65" s="561"/>
      <c r="H65" s="561"/>
      <c r="I65" s="561"/>
      <c r="J65" s="561"/>
      <c r="K65" s="561"/>
      <c r="L65" s="32"/>
      <c r="M65" s="561"/>
      <c r="N65" s="561"/>
      <c r="O65" s="561"/>
      <c r="P65" s="561"/>
      <c r="Q65" s="561"/>
      <c r="R65" s="679" t="s">
        <v>3886</v>
      </c>
      <c r="S65" s="561"/>
    </row>
    <row r="66" spans="1:21" s="343" customFormat="1" ht="20.25" customHeight="1">
      <c r="A66" s="2645" t="s">
        <v>3330</v>
      </c>
      <c r="B66" s="2647"/>
      <c r="C66" s="1352" t="s">
        <v>1201</v>
      </c>
      <c r="D66" s="1353"/>
      <c r="E66" s="1353"/>
      <c r="F66" s="1353"/>
      <c r="G66" s="1352" t="s">
        <v>1202</v>
      </c>
      <c r="H66" s="1353"/>
      <c r="I66" s="1353"/>
      <c r="J66" s="1389"/>
      <c r="K66" s="1353" t="s">
        <v>1203</v>
      </c>
      <c r="L66" s="1353"/>
      <c r="M66" s="1353"/>
      <c r="N66" s="1353"/>
      <c r="O66" s="1352" t="s">
        <v>1204</v>
      </c>
      <c r="P66" s="1353"/>
      <c r="Q66" s="1353"/>
      <c r="R66" s="1354"/>
      <c r="S66" s="3128"/>
      <c r="T66" s="3128"/>
      <c r="U66" s="567"/>
    </row>
    <row r="67" spans="1:21" s="343" customFormat="1" ht="20.25" customHeight="1">
      <c r="A67" s="2648"/>
      <c r="B67" s="2650"/>
      <c r="C67" s="2914" t="s">
        <v>29</v>
      </c>
      <c r="D67" s="2915"/>
      <c r="E67" s="2914" t="s">
        <v>1205</v>
      </c>
      <c r="F67" s="2915"/>
      <c r="G67" s="2914" t="s">
        <v>29</v>
      </c>
      <c r="H67" s="2915"/>
      <c r="I67" s="2914" t="s">
        <v>1205</v>
      </c>
      <c r="J67" s="2915"/>
      <c r="K67" s="2914" t="s">
        <v>29</v>
      </c>
      <c r="L67" s="2915"/>
      <c r="M67" s="2914" t="s">
        <v>1205</v>
      </c>
      <c r="N67" s="2915"/>
      <c r="O67" s="2914" t="s">
        <v>29</v>
      </c>
      <c r="P67" s="2915"/>
      <c r="Q67" s="2914" t="s">
        <v>1205</v>
      </c>
      <c r="R67" s="3142"/>
      <c r="S67" s="828"/>
      <c r="T67" s="889"/>
      <c r="U67" s="889"/>
    </row>
    <row r="68" spans="1:21" s="343" customFormat="1" ht="20.25" customHeight="1">
      <c r="A68" s="1410" t="s">
        <v>2105</v>
      </c>
      <c r="B68" s="1412"/>
      <c r="C68" s="2469">
        <f>3975+213+44</f>
        <v>4232</v>
      </c>
      <c r="D68" s="2470"/>
      <c r="E68" s="2471">
        <f>(2086547239+118434420+23276760)/1000</f>
        <v>2228258.4190000002</v>
      </c>
      <c r="F68" s="2472"/>
      <c r="G68" s="2471">
        <f>158256+12119+4125</f>
        <v>174500</v>
      </c>
      <c r="H68" s="2472"/>
      <c r="I68" s="2471">
        <f>(2412571516+209229340+67309400)/1000</f>
        <v>2689110.2560000001</v>
      </c>
      <c r="J68" s="2472"/>
      <c r="K68" s="2471">
        <f>30767+2337+812</f>
        <v>33916</v>
      </c>
      <c r="L68" s="2472"/>
      <c r="M68" s="2469">
        <f>(379370380+29356920+9234440)/1000</f>
        <v>417961.74</v>
      </c>
      <c r="N68" s="2470"/>
      <c r="O68" s="2471">
        <f>62383+4710+1474</f>
        <v>68567</v>
      </c>
      <c r="P68" s="2472"/>
      <c r="Q68" s="2469">
        <f>(721807412+64900910+16428510)/1000</f>
        <v>803136.83200000005</v>
      </c>
      <c r="R68" s="3147"/>
      <c r="S68" s="416"/>
      <c r="T68" s="922"/>
      <c r="U68" s="342"/>
    </row>
    <row r="69" spans="1:21" s="343" customFormat="1" ht="20.25" customHeight="1">
      <c r="A69" s="1410" t="s">
        <v>2658</v>
      </c>
      <c r="B69" s="1412"/>
      <c r="C69" s="2708">
        <f>4097+267+57</f>
        <v>4421</v>
      </c>
      <c r="D69" s="2709"/>
      <c r="E69" s="3136">
        <f>(2123150684+168661910+34733270)/1000</f>
        <v>2326545.8640000001</v>
      </c>
      <c r="F69" s="3137"/>
      <c r="G69" s="3136">
        <f>159147+12954+3918</f>
        <v>176019</v>
      </c>
      <c r="H69" s="3137"/>
      <c r="I69" s="3136">
        <f>(2393867217+231159210+58745450)/1000</f>
        <v>2683771.8769999999</v>
      </c>
      <c r="J69" s="3137"/>
      <c r="K69" s="3136">
        <f>30252+2706+803</f>
        <v>33761</v>
      </c>
      <c r="L69" s="3137"/>
      <c r="M69" s="2708">
        <f>357176.13+31255.34+9045.27</f>
        <v>397476.74000000005</v>
      </c>
      <c r="N69" s="2709"/>
      <c r="O69" s="3136">
        <f>65597+5350+1601</f>
        <v>72548</v>
      </c>
      <c r="P69" s="3137"/>
      <c r="Q69" s="2708">
        <f>791025.55+78178.42+18645.11</f>
        <v>887849.08000000007</v>
      </c>
      <c r="R69" s="2756"/>
      <c r="S69" s="416"/>
      <c r="T69" s="922"/>
      <c r="U69" s="342"/>
    </row>
    <row r="70" spans="1:21" s="343" customFormat="1" ht="20.25" customHeight="1">
      <c r="A70" s="1410" t="s">
        <v>2659</v>
      </c>
      <c r="B70" s="1412"/>
      <c r="C70" s="2708">
        <f>4004+210+52</f>
        <v>4266</v>
      </c>
      <c r="D70" s="2709"/>
      <c r="E70" s="3136">
        <f>2093216.716+136439.08+21629.69</f>
        <v>2251285.486</v>
      </c>
      <c r="F70" s="3137"/>
      <c r="G70" s="3136">
        <f>158443+12367+3350</f>
        <v>174160</v>
      </c>
      <c r="H70" s="3137"/>
      <c r="I70" s="3136">
        <f>2346472.422+214962.12+49889.8</f>
        <v>2611324.3419999997</v>
      </c>
      <c r="J70" s="3137"/>
      <c r="K70" s="3136">
        <f>30765+2578+717</f>
        <v>34060</v>
      </c>
      <c r="L70" s="3137"/>
      <c r="M70" s="2708">
        <f>367913.41+30041.03+9110.64</f>
        <v>407065.07999999996</v>
      </c>
      <c r="N70" s="2709"/>
      <c r="O70" s="3136">
        <f>73659+5423+1656</f>
        <v>80738</v>
      </c>
      <c r="P70" s="3137"/>
      <c r="Q70" s="2708">
        <f>905357.36+71684.25+17854.65</f>
        <v>994896.26</v>
      </c>
      <c r="R70" s="2756"/>
      <c r="S70" s="416"/>
      <c r="T70" s="922"/>
      <c r="U70" s="342"/>
    </row>
    <row r="71" spans="1:21" s="343" customFormat="1" ht="20.25" customHeight="1">
      <c r="A71" s="1410" t="s">
        <v>2660</v>
      </c>
      <c r="B71" s="1412"/>
      <c r="C71" s="2708">
        <f>4068+215+72</f>
        <v>4355</v>
      </c>
      <c r="D71" s="2709"/>
      <c r="E71" s="3136">
        <f>2203472.555+122726.36+42969.83</f>
        <v>2369168.7450000001</v>
      </c>
      <c r="F71" s="3137"/>
      <c r="G71" s="3136">
        <f>158714+10649+2628</f>
        <v>171991</v>
      </c>
      <c r="H71" s="3137"/>
      <c r="I71" s="3136">
        <f>2406522.857+186921.11+39823.97</f>
        <v>2633267.9369999999</v>
      </c>
      <c r="J71" s="3137"/>
      <c r="K71" s="2708">
        <f>31340+2198+528</f>
        <v>34066</v>
      </c>
      <c r="L71" s="2709"/>
      <c r="M71" s="1357">
        <f>387053.64+26038.48+5721.6</f>
        <v>418813.72</v>
      </c>
      <c r="N71" s="1377"/>
      <c r="O71" s="2708">
        <f>74547+4750+1337</f>
        <v>80634</v>
      </c>
      <c r="P71" s="2709"/>
      <c r="Q71" s="2708">
        <f>1094563.612+73652.42+15485.36</f>
        <v>1183701.392</v>
      </c>
      <c r="R71" s="2756"/>
      <c r="S71" s="416"/>
      <c r="T71" s="342"/>
      <c r="U71" s="342"/>
    </row>
    <row r="72" spans="1:21" s="343" customFormat="1" ht="20.25" customHeight="1" thickBot="1">
      <c r="A72" s="1404" t="s">
        <v>2661</v>
      </c>
      <c r="B72" s="1406"/>
      <c r="C72" s="2712">
        <f>4218+183+33</f>
        <v>4434</v>
      </c>
      <c r="D72" s="2713"/>
      <c r="E72" s="3140">
        <f>2228193.721+98488.08+15987.14</f>
        <v>2342668.9410000001</v>
      </c>
      <c r="F72" s="3141"/>
      <c r="G72" s="3140">
        <f>160726+7084+1706</f>
        <v>169516</v>
      </c>
      <c r="H72" s="3141"/>
      <c r="I72" s="3140">
        <f>2447505.933+121742.79+21913.16</f>
        <v>2591161.8830000004</v>
      </c>
      <c r="J72" s="3141"/>
      <c r="K72" s="2712">
        <f>31762+1528+286</f>
        <v>33576</v>
      </c>
      <c r="L72" s="2713"/>
      <c r="M72" s="1359">
        <f>372530.83+18617.1+3576.32</f>
        <v>394724.25</v>
      </c>
      <c r="N72" s="1378"/>
      <c r="O72" s="2712">
        <f>77816+3215+756</f>
        <v>81787</v>
      </c>
      <c r="P72" s="2713"/>
      <c r="Q72" s="2712">
        <f>1040972.374+38317.19+8171.16</f>
        <v>1087460.7239999999</v>
      </c>
      <c r="R72" s="2761"/>
      <c r="S72" s="416"/>
      <c r="T72" s="342"/>
      <c r="U72" s="342"/>
    </row>
    <row r="73" spans="1:21" s="343" customFormat="1" ht="11.25" customHeight="1" thickBot="1">
      <c r="A73" s="561"/>
      <c r="B73" s="797"/>
      <c r="C73" s="561"/>
      <c r="D73" s="561"/>
      <c r="E73" s="561"/>
      <c r="F73" s="561"/>
      <c r="G73" s="561"/>
      <c r="H73" s="561"/>
      <c r="I73" s="561"/>
      <c r="J73" s="561"/>
      <c r="K73" s="561"/>
      <c r="L73" s="679"/>
      <c r="M73" s="561"/>
      <c r="N73" s="561"/>
      <c r="O73" s="561"/>
      <c r="P73" s="561"/>
      <c r="Q73" s="561"/>
      <c r="R73" s="561"/>
      <c r="S73" s="561"/>
    </row>
    <row r="74" spans="1:21" s="343" customFormat="1" ht="20.25" customHeight="1">
      <c r="A74" s="3138" t="s">
        <v>3330</v>
      </c>
      <c r="B74" s="3133"/>
      <c r="C74" s="1352" t="s">
        <v>1206</v>
      </c>
      <c r="D74" s="1353"/>
      <c r="E74" s="1353"/>
      <c r="F74" s="1389"/>
      <c r="G74" s="1473" t="s">
        <v>2656</v>
      </c>
      <c r="H74" s="1474"/>
      <c r="I74" s="1474"/>
      <c r="J74" s="1475"/>
      <c r="K74" s="1473" t="s">
        <v>1207</v>
      </c>
      <c r="L74" s="1474"/>
      <c r="M74" s="1474"/>
      <c r="N74" s="1475"/>
      <c r="O74" s="1352" t="s">
        <v>1211</v>
      </c>
      <c r="P74" s="1353"/>
      <c r="Q74" s="1353"/>
      <c r="R74" s="1354"/>
      <c r="S74" s="561"/>
    </row>
    <row r="75" spans="1:21" s="343" customFormat="1" ht="20.25" customHeight="1">
      <c r="A75" s="3139"/>
      <c r="B75" s="3135"/>
      <c r="C75" s="2914" t="s">
        <v>29</v>
      </c>
      <c r="D75" s="2915"/>
      <c r="E75" s="2914" t="s">
        <v>1205</v>
      </c>
      <c r="F75" s="2915"/>
      <c r="G75" s="2914" t="s">
        <v>1210</v>
      </c>
      <c r="H75" s="2915"/>
      <c r="I75" s="2914" t="s">
        <v>1205</v>
      </c>
      <c r="J75" s="2915"/>
      <c r="K75" s="2914" t="s">
        <v>1210</v>
      </c>
      <c r="L75" s="2915"/>
      <c r="M75" s="2914" t="s">
        <v>1205</v>
      </c>
      <c r="N75" s="2915"/>
      <c r="O75" s="2914" t="s">
        <v>29</v>
      </c>
      <c r="P75" s="2915"/>
      <c r="Q75" s="2914" t="s">
        <v>1205</v>
      </c>
      <c r="R75" s="3150"/>
      <c r="S75" s="796"/>
    </row>
    <row r="76" spans="1:21" s="343" customFormat="1" ht="20.25" customHeight="1">
      <c r="A76" s="1410" t="s">
        <v>2105</v>
      </c>
      <c r="B76" s="1412"/>
      <c r="C76" s="2471">
        <f>3749+214+45</f>
        <v>4008</v>
      </c>
      <c r="D76" s="2472"/>
      <c r="E76" s="2469">
        <f>(119029409+4615054+790836)/1000</f>
        <v>124435.299</v>
      </c>
      <c r="F76" s="2470"/>
      <c r="G76" s="1355">
        <f>177+0+13</f>
        <v>190</v>
      </c>
      <c r="H76" s="1376"/>
      <c r="I76" s="1355">
        <f>(10374850+0+513550)/1000</f>
        <v>10888.4</v>
      </c>
      <c r="J76" s="1376"/>
      <c r="K76" s="1355">
        <f>8679+726</f>
        <v>9405</v>
      </c>
      <c r="L76" s="1376"/>
      <c r="M76" s="1355">
        <f>(70902211+5425587)/1000</f>
        <v>76327.797999999995</v>
      </c>
      <c r="N76" s="1376"/>
      <c r="O76" s="2471">
        <f>7082+514</f>
        <v>7596</v>
      </c>
      <c r="P76" s="2472"/>
      <c r="Q76" s="2469">
        <f>(499828803+43990725)/1000</f>
        <v>543819.52800000005</v>
      </c>
      <c r="R76" s="3147"/>
      <c r="S76" s="561"/>
    </row>
    <row r="77" spans="1:21" s="343" customFormat="1" ht="20.25" customHeight="1">
      <c r="A77" s="1410" t="s">
        <v>2658</v>
      </c>
      <c r="B77" s="1412"/>
      <c r="C77" s="3136">
        <f>3812+249+52</f>
        <v>4113</v>
      </c>
      <c r="D77" s="3137"/>
      <c r="E77" s="2708">
        <f>120997.106+5724.364+1184.918</f>
        <v>127906.38800000001</v>
      </c>
      <c r="F77" s="2709"/>
      <c r="G77" s="1357">
        <f>225+17+2</f>
        <v>244</v>
      </c>
      <c r="H77" s="1377"/>
      <c r="I77" s="1357">
        <f>11856.05+920.15+122.2</f>
        <v>12898.4</v>
      </c>
      <c r="J77" s="1377"/>
      <c r="K77" s="1357">
        <f>8155+767</f>
        <v>8922</v>
      </c>
      <c r="L77" s="1377"/>
      <c r="M77" s="1357">
        <f>66170.611+6461.278</f>
        <v>72631.88900000001</v>
      </c>
      <c r="N77" s="1377"/>
      <c r="O77" s="3136">
        <f>638+7387</f>
        <v>8025</v>
      </c>
      <c r="P77" s="3137"/>
      <c r="Q77" s="2708">
        <f>522978.227+62342.267</f>
        <v>585320.49400000006</v>
      </c>
      <c r="R77" s="2756"/>
      <c r="S77" s="561"/>
    </row>
    <row r="78" spans="1:21" s="343" customFormat="1" ht="20.25" customHeight="1">
      <c r="A78" s="1410" t="s">
        <v>2659</v>
      </c>
      <c r="B78" s="1412"/>
      <c r="C78" s="3136">
        <f>3735+184+54</f>
        <v>3973</v>
      </c>
      <c r="D78" s="3137"/>
      <c r="E78" s="2708">
        <f>115760.151+3182.516+1639.018</f>
        <v>120581.685</v>
      </c>
      <c r="F78" s="2709"/>
      <c r="G78" s="1357">
        <f>276+5+12</f>
        <v>293</v>
      </c>
      <c r="H78" s="1377"/>
      <c r="I78" s="1357">
        <f>19515.93+507.29+746.8</f>
        <v>20770.02</v>
      </c>
      <c r="J78" s="1377"/>
      <c r="K78" s="1357">
        <f>7737+572</f>
        <v>8309</v>
      </c>
      <c r="L78" s="1377"/>
      <c r="M78" s="1357">
        <f>59277.2+4816.86</f>
        <v>64094.06</v>
      </c>
      <c r="N78" s="1377"/>
      <c r="O78" s="3136">
        <f>7577+504</f>
        <v>8081</v>
      </c>
      <c r="P78" s="3137"/>
      <c r="Q78" s="2708">
        <f>508323.712+51618.985</f>
        <v>559942.69700000004</v>
      </c>
      <c r="R78" s="2756"/>
      <c r="S78" s="561"/>
    </row>
    <row r="79" spans="1:21" s="343" customFormat="1" ht="20.25" customHeight="1">
      <c r="A79" s="1410" t="s">
        <v>2660</v>
      </c>
      <c r="B79" s="1412"/>
      <c r="C79" s="2708">
        <f>3775+192+69</f>
        <v>4036</v>
      </c>
      <c r="D79" s="2709"/>
      <c r="E79" s="2708">
        <f>113776.442+5332.846+1819.266</f>
        <v>120928.554</v>
      </c>
      <c r="F79" s="2709"/>
      <c r="G79" s="1357">
        <f>227+48+12</f>
        <v>287</v>
      </c>
      <c r="H79" s="1377"/>
      <c r="I79" s="1357">
        <f>15601.67+6428.18+694.81</f>
        <v>22724.66</v>
      </c>
      <c r="J79" s="1377"/>
      <c r="K79" s="1357">
        <f>8104+610</f>
        <v>8714</v>
      </c>
      <c r="L79" s="1377"/>
      <c r="M79" s="1357">
        <f>63278.129+5284.814</f>
        <v>68562.942999999999</v>
      </c>
      <c r="N79" s="1377"/>
      <c r="O79" s="2708">
        <f>8501+619</f>
        <v>9120</v>
      </c>
      <c r="P79" s="2709"/>
      <c r="Q79" s="2708">
        <f>589791.696+56581.554</f>
        <v>646373.25</v>
      </c>
      <c r="R79" s="2756"/>
      <c r="S79" s="561"/>
    </row>
    <row r="80" spans="1:21" s="343" customFormat="1" ht="20.25" customHeight="1" thickBot="1">
      <c r="A80" s="1404" t="s">
        <v>2661</v>
      </c>
      <c r="B80" s="1406"/>
      <c r="C80" s="2712">
        <f>3867+165+33</f>
        <v>4065</v>
      </c>
      <c r="D80" s="2713"/>
      <c r="E80" s="2712">
        <f>112171.882+3856.611+1091.54</f>
        <v>117120.033</v>
      </c>
      <c r="F80" s="2713"/>
      <c r="G80" s="1359">
        <f>359+55+0</f>
        <v>414</v>
      </c>
      <c r="H80" s="1378"/>
      <c r="I80" s="1359">
        <f>23419.75+7010.71</f>
        <v>30430.46</v>
      </c>
      <c r="J80" s="1378"/>
      <c r="K80" s="1359">
        <f>8056+376</f>
        <v>8432</v>
      </c>
      <c r="L80" s="1378"/>
      <c r="M80" s="1359">
        <f>63170.507+3457.376</f>
        <v>66627.883000000002</v>
      </c>
      <c r="N80" s="1378"/>
      <c r="O80" s="2712">
        <f>8875+426</f>
        <v>9301</v>
      </c>
      <c r="P80" s="2713"/>
      <c r="Q80" s="2712">
        <f>646820.201+39582.682</f>
        <v>686402.88300000003</v>
      </c>
      <c r="R80" s="2761"/>
      <c r="S80" s="561"/>
    </row>
    <row r="81" spans="1:26" s="343" customFormat="1" ht="11.25" customHeight="1" thickBot="1">
      <c r="A81" s="885"/>
      <c r="B81" s="885"/>
      <c r="C81" s="885"/>
      <c r="D81" s="885"/>
      <c r="E81" s="885"/>
      <c r="F81" s="885"/>
      <c r="G81" s="885"/>
      <c r="H81" s="885"/>
      <c r="I81" s="885"/>
      <c r="J81" s="885"/>
      <c r="K81" s="797"/>
      <c r="L81" s="797"/>
      <c r="M81" s="797"/>
      <c r="N81" s="783"/>
      <c r="O81" s="797"/>
      <c r="P81" s="797"/>
      <c r="Q81" s="797"/>
      <c r="R81" s="797"/>
      <c r="S81" s="561"/>
    </row>
    <row r="82" spans="1:26" s="343" customFormat="1" ht="20.25" customHeight="1">
      <c r="A82" s="3138" t="s">
        <v>3330</v>
      </c>
      <c r="B82" s="3133"/>
      <c r="C82" s="1352" t="s">
        <v>2657</v>
      </c>
      <c r="D82" s="1353"/>
      <c r="E82" s="1353"/>
      <c r="F82" s="1389"/>
      <c r="G82" s="1473" t="s">
        <v>1208</v>
      </c>
      <c r="H82" s="1474"/>
      <c r="I82" s="1474"/>
      <c r="J82" s="1475"/>
      <c r="K82" s="1473" t="s">
        <v>1209</v>
      </c>
      <c r="L82" s="1474"/>
      <c r="M82" s="1474"/>
      <c r="N82" s="1551"/>
      <c r="O82" s="1513"/>
      <c r="P82" s="1513"/>
      <c r="Q82" s="1513"/>
      <c r="R82" s="1513"/>
      <c r="S82" s="3251"/>
      <c r="T82" s="3251"/>
      <c r="U82" s="3251"/>
      <c r="V82" s="3251"/>
      <c r="W82" s="3251"/>
      <c r="X82" s="3251"/>
      <c r="Y82" s="3251"/>
      <c r="Z82" s="3251"/>
    </row>
    <row r="83" spans="1:26" s="343" customFormat="1" ht="20.25" customHeight="1">
      <c r="A83" s="3139"/>
      <c r="B83" s="3135"/>
      <c r="C83" s="2914" t="s">
        <v>29</v>
      </c>
      <c r="D83" s="2915"/>
      <c r="E83" s="2914" t="s">
        <v>1205</v>
      </c>
      <c r="F83" s="2915"/>
      <c r="G83" s="2914" t="s">
        <v>1210</v>
      </c>
      <c r="H83" s="2915"/>
      <c r="I83" s="2914" t="s">
        <v>1205</v>
      </c>
      <c r="J83" s="2915"/>
      <c r="K83" s="2914" t="s">
        <v>1210</v>
      </c>
      <c r="L83" s="2915"/>
      <c r="M83" s="2914" t="s">
        <v>1205</v>
      </c>
      <c r="N83" s="3142"/>
      <c r="O83" s="3157"/>
      <c r="P83" s="3157"/>
      <c r="Q83" s="1513"/>
      <c r="R83" s="1513"/>
      <c r="S83" s="3128"/>
      <c r="T83" s="3128"/>
      <c r="U83" s="3252"/>
      <c r="V83" s="3252"/>
      <c r="W83" s="3128"/>
      <c r="X83" s="3128"/>
      <c r="Y83" s="3252"/>
      <c r="Z83" s="3252"/>
    </row>
    <row r="84" spans="1:26" s="343" customFormat="1" ht="20.25" customHeight="1">
      <c r="A84" s="1410" t="s">
        <v>2105</v>
      </c>
      <c r="B84" s="1412"/>
      <c r="C84" s="2471">
        <f>25+0</f>
        <v>25</v>
      </c>
      <c r="D84" s="2472"/>
      <c r="E84" s="2469">
        <f>604.18+0</f>
        <v>604.17999999999995</v>
      </c>
      <c r="F84" s="2470"/>
      <c r="G84" s="1355">
        <v>90</v>
      </c>
      <c r="H84" s="1376"/>
      <c r="I84" s="1355">
        <v>37680</v>
      </c>
      <c r="J84" s="1376"/>
      <c r="K84" s="1355">
        <v>117</v>
      </c>
      <c r="L84" s="1376"/>
      <c r="M84" s="1355">
        <v>5850</v>
      </c>
      <c r="N84" s="1356"/>
      <c r="O84" s="3156"/>
      <c r="P84" s="3156"/>
      <c r="Q84" s="3156"/>
      <c r="R84" s="3156"/>
      <c r="S84" s="3250"/>
      <c r="T84" s="3250"/>
      <c r="U84" s="3250"/>
      <c r="V84" s="3250"/>
      <c r="W84" s="3250"/>
      <c r="X84" s="3250"/>
      <c r="Y84" s="3250"/>
      <c r="Z84" s="3250"/>
    </row>
    <row r="85" spans="1:26" s="343" customFormat="1" ht="20.25" customHeight="1">
      <c r="A85" s="1410" t="s">
        <v>2658</v>
      </c>
      <c r="B85" s="1412"/>
      <c r="C85" s="3136">
        <f>12+0</f>
        <v>12</v>
      </c>
      <c r="D85" s="3137"/>
      <c r="E85" s="2708">
        <f>361.498+0</f>
        <v>361.49799999999999</v>
      </c>
      <c r="F85" s="2709"/>
      <c r="G85" s="1357">
        <v>86</v>
      </c>
      <c r="H85" s="1377"/>
      <c r="I85" s="1357">
        <v>36870</v>
      </c>
      <c r="J85" s="1377"/>
      <c r="K85" s="1357">
        <v>120</v>
      </c>
      <c r="L85" s="1377"/>
      <c r="M85" s="1357">
        <v>6000</v>
      </c>
      <c r="N85" s="1358"/>
      <c r="O85" s="3156"/>
      <c r="P85" s="3156"/>
      <c r="Q85" s="3156"/>
      <c r="R85" s="3156"/>
      <c r="S85" s="3250"/>
      <c r="T85" s="3250"/>
      <c r="U85" s="3250"/>
      <c r="V85" s="3250"/>
      <c r="W85" s="3250"/>
      <c r="X85" s="3250"/>
      <c r="Y85" s="3250"/>
      <c r="Z85" s="3250"/>
    </row>
    <row r="86" spans="1:26" s="343" customFormat="1" ht="20.25" customHeight="1">
      <c r="A86" s="1410" t="s">
        <v>2659</v>
      </c>
      <c r="B86" s="1412"/>
      <c r="C86" s="3136">
        <f>12+2</f>
        <v>14</v>
      </c>
      <c r="D86" s="3137"/>
      <c r="E86" s="2708">
        <f>372.922+11.653</f>
        <v>384.57500000000005</v>
      </c>
      <c r="F86" s="2709"/>
      <c r="G86" s="1357">
        <v>70</v>
      </c>
      <c r="H86" s="1377"/>
      <c r="I86" s="1357">
        <v>29278.9</v>
      </c>
      <c r="J86" s="1377"/>
      <c r="K86" s="1357">
        <v>124</v>
      </c>
      <c r="L86" s="1377"/>
      <c r="M86" s="1357">
        <v>6200</v>
      </c>
      <c r="N86" s="1358"/>
      <c r="O86" s="3156"/>
      <c r="P86" s="3156"/>
      <c r="Q86" s="3156"/>
      <c r="R86" s="3156"/>
      <c r="S86" s="3250"/>
      <c r="T86" s="3250"/>
      <c r="U86" s="3250"/>
      <c r="V86" s="3250"/>
      <c r="W86" s="3250"/>
      <c r="X86" s="3250"/>
      <c r="Y86" s="3250"/>
      <c r="Z86" s="3250"/>
    </row>
    <row r="87" spans="1:26" s="343" customFormat="1" ht="20.25" customHeight="1">
      <c r="A87" s="1410" t="s">
        <v>2660</v>
      </c>
      <c r="B87" s="1412"/>
      <c r="C87" s="2708">
        <f>8+2</f>
        <v>10</v>
      </c>
      <c r="D87" s="2709"/>
      <c r="E87" s="2708">
        <f>309.337+123.223</f>
        <v>432.56</v>
      </c>
      <c r="F87" s="2709"/>
      <c r="G87" s="1357">
        <v>80</v>
      </c>
      <c r="H87" s="1377"/>
      <c r="I87" s="1357">
        <v>33568</v>
      </c>
      <c r="J87" s="1377"/>
      <c r="K87" s="1357">
        <v>102</v>
      </c>
      <c r="L87" s="1377"/>
      <c r="M87" s="1357">
        <v>5100</v>
      </c>
      <c r="N87" s="1358"/>
      <c r="O87" s="3156"/>
      <c r="P87" s="3156"/>
      <c r="Q87" s="3156"/>
      <c r="R87" s="3156"/>
      <c r="S87" s="3250"/>
      <c r="T87" s="3250"/>
      <c r="U87" s="3250"/>
      <c r="V87" s="3250"/>
      <c r="W87" s="3250"/>
      <c r="X87" s="3250"/>
      <c r="Y87" s="3250"/>
      <c r="Z87" s="3250"/>
    </row>
    <row r="88" spans="1:26" s="343" customFormat="1" ht="20.25" customHeight="1" thickBot="1">
      <c r="A88" s="1404" t="s">
        <v>2661</v>
      </c>
      <c r="B88" s="1406"/>
      <c r="C88" s="2712">
        <f>10+2</f>
        <v>12</v>
      </c>
      <c r="D88" s="2713"/>
      <c r="E88" s="2712">
        <f>376.689+162.896</f>
        <v>539.58500000000004</v>
      </c>
      <c r="F88" s="2713"/>
      <c r="G88" s="1359">
        <v>77</v>
      </c>
      <c r="H88" s="1378"/>
      <c r="I88" s="1359">
        <v>32308</v>
      </c>
      <c r="J88" s="1378"/>
      <c r="K88" s="1359">
        <v>131</v>
      </c>
      <c r="L88" s="1378"/>
      <c r="M88" s="1359">
        <v>6550</v>
      </c>
      <c r="N88" s="1360"/>
      <c r="O88" s="3156"/>
      <c r="P88" s="3156"/>
      <c r="Q88" s="3156"/>
      <c r="R88" s="3156"/>
      <c r="S88" s="3250"/>
      <c r="T88" s="3250"/>
      <c r="U88" s="3250"/>
      <c r="V88" s="3250"/>
      <c r="W88" s="3250"/>
      <c r="X88" s="3250"/>
      <c r="Y88" s="3250"/>
      <c r="Z88" s="3250"/>
    </row>
    <row r="89" spans="1:26" s="343" customFormat="1">
      <c r="A89" s="561"/>
      <c r="B89" s="561"/>
      <c r="C89" s="561"/>
      <c r="D89" s="561"/>
      <c r="E89" s="561"/>
      <c r="F89" s="561"/>
      <c r="G89" s="561"/>
      <c r="H89" s="561"/>
      <c r="I89" s="561"/>
      <c r="J89" s="561"/>
      <c r="K89" s="561"/>
      <c r="L89" s="561"/>
      <c r="M89" s="561"/>
      <c r="N89" s="679" t="s">
        <v>1192</v>
      </c>
      <c r="O89" s="561"/>
      <c r="P89" s="561"/>
      <c r="Q89" s="561"/>
      <c r="R89" s="679"/>
      <c r="S89" s="561"/>
    </row>
    <row r="90" spans="1:26" s="343" customFormat="1" ht="22.5" customHeight="1">
      <c r="A90" s="561"/>
      <c r="B90" s="5"/>
      <c r="C90" s="561"/>
      <c r="D90" s="561"/>
      <c r="E90" s="561"/>
      <c r="F90" s="561"/>
      <c r="G90" s="561"/>
      <c r="H90" s="561"/>
      <c r="I90" s="679"/>
      <c r="J90" s="561"/>
      <c r="K90" s="561"/>
      <c r="L90" s="561"/>
      <c r="M90" s="561"/>
      <c r="N90" s="561"/>
      <c r="O90" s="561"/>
      <c r="P90" s="561"/>
      <c r="Q90" s="561"/>
      <c r="R90" s="561"/>
      <c r="S90" s="561"/>
    </row>
    <row r="91" spans="1:26" s="343" customFormat="1" ht="17.25" customHeight="1">
      <c r="A91" s="3" t="s">
        <v>3300</v>
      </c>
      <c r="B91" s="561"/>
      <c r="C91" s="561"/>
      <c r="D91" s="561"/>
      <c r="E91" s="561"/>
      <c r="F91" s="561"/>
      <c r="G91" s="561"/>
      <c r="H91" s="561"/>
      <c r="I91" s="33"/>
      <c r="J91" s="561"/>
      <c r="K91" s="561"/>
      <c r="L91" s="561"/>
      <c r="M91" s="561"/>
      <c r="N91" s="561"/>
      <c r="O91" s="561"/>
      <c r="Q91" s="561"/>
      <c r="R91" s="561"/>
      <c r="S91" s="561"/>
    </row>
    <row r="92" spans="1:26" s="343" customFormat="1" ht="17.25" customHeight="1">
      <c r="A92" s="3"/>
      <c r="B92" s="561"/>
      <c r="C92" s="561"/>
      <c r="D92" s="561"/>
      <c r="E92" s="561"/>
      <c r="F92" s="561"/>
      <c r="G92" s="561"/>
      <c r="H92" s="561"/>
      <c r="I92" s="33"/>
      <c r="J92" s="561"/>
      <c r="K92" s="561"/>
      <c r="L92" s="561"/>
      <c r="M92" s="561"/>
      <c r="N92" s="561"/>
      <c r="O92" s="561"/>
      <c r="P92" s="1006" t="s">
        <v>3440</v>
      </c>
      <c r="Q92" s="561"/>
      <c r="R92" s="561"/>
      <c r="S92" s="561"/>
    </row>
    <row r="93" spans="1:26" s="343" customFormat="1" ht="15" customHeight="1" thickBot="1">
      <c r="A93" s="561"/>
      <c r="B93" s="561"/>
      <c r="C93" s="561"/>
      <c r="D93" s="561"/>
      <c r="E93" s="561"/>
      <c r="F93" s="561"/>
      <c r="G93" s="561"/>
      <c r="H93" s="561"/>
      <c r="I93" s="561"/>
      <c r="J93" s="561"/>
      <c r="K93" s="561"/>
      <c r="L93" s="561"/>
      <c r="M93" s="561"/>
      <c r="N93" s="561"/>
      <c r="O93" s="561"/>
      <c r="P93" s="783" t="s">
        <v>3887</v>
      </c>
      <c r="Q93" s="561"/>
      <c r="R93" s="561"/>
      <c r="S93" s="561"/>
    </row>
    <row r="94" spans="1:26" s="573" customFormat="1" ht="20.25" customHeight="1">
      <c r="A94" s="168"/>
      <c r="B94" s="3178" t="s">
        <v>3330</v>
      </c>
      <c r="C94" s="3179"/>
      <c r="D94" s="3179"/>
      <c r="E94" s="3181" t="s">
        <v>3640</v>
      </c>
      <c r="F94" s="3181"/>
      <c r="G94" s="3181"/>
      <c r="H94" s="3169" t="s">
        <v>2711</v>
      </c>
      <c r="I94" s="3169"/>
      <c r="J94" s="3169"/>
      <c r="K94" s="3169"/>
      <c r="L94" s="3169"/>
      <c r="M94" s="3169"/>
      <c r="N94" s="3158" t="s">
        <v>3641</v>
      </c>
      <c r="O94" s="3174"/>
      <c r="P94" s="3159"/>
      <c r="Q94" s="168"/>
      <c r="R94" s="168"/>
      <c r="S94" s="168"/>
    </row>
    <row r="95" spans="1:26" s="573" customFormat="1" ht="20.25" customHeight="1">
      <c r="A95" s="168"/>
      <c r="B95" s="3180"/>
      <c r="C95" s="2766"/>
      <c r="D95" s="2766"/>
      <c r="E95" s="3182"/>
      <c r="F95" s="3182"/>
      <c r="G95" s="3182"/>
      <c r="H95" s="3166" t="s">
        <v>29</v>
      </c>
      <c r="I95" s="3166"/>
      <c r="J95" s="3166" t="s">
        <v>2712</v>
      </c>
      <c r="K95" s="3166"/>
      <c r="L95" s="3166"/>
      <c r="M95" s="3166"/>
      <c r="N95" s="3162"/>
      <c r="O95" s="3175"/>
      <c r="P95" s="3163"/>
      <c r="Q95" s="168"/>
      <c r="R95" s="168"/>
      <c r="S95" s="168"/>
    </row>
    <row r="96" spans="1:26" s="573" customFormat="1" ht="26.25" customHeight="1">
      <c r="A96" s="168"/>
      <c r="B96" s="1407" t="s">
        <v>2243</v>
      </c>
      <c r="C96" s="1408"/>
      <c r="D96" s="1409"/>
      <c r="E96" s="3172">
        <v>9294</v>
      </c>
      <c r="F96" s="3173"/>
      <c r="G96" s="3173"/>
      <c r="H96" s="3167">
        <v>220039</v>
      </c>
      <c r="I96" s="3167"/>
      <c r="J96" s="3172">
        <v>7147135606</v>
      </c>
      <c r="K96" s="3173"/>
      <c r="L96" s="3173"/>
      <c r="M96" s="3173"/>
      <c r="N96" s="3172">
        <v>768985</v>
      </c>
      <c r="O96" s="3173"/>
      <c r="P96" s="3177"/>
      <c r="Q96" s="168"/>
      <c r="R96" s="168"/>
      <c r="S96" s="168"/>
    </row>
    <row r="97" spans="1:19" s="573" customFormat="1" ht="26.25" customHeight="1">
      <c r="A97" s="168"/>
      <c r="B97" s="1410" t="s">
        <v>3375</v>
      </c>
      <c r="C97" s="1411"/>
      <c r="D97" s="1411"/>
      <c r="E97" s="3172">
        <v>9409</v>
      </c>
      <c r="F97" s="3173"/>
      <c r="G97" s="3173"/>
      <c r="H97" s="3167">
        <v>225594</v>
      </c>
      <c r="I97" s="3167"/>
      <c r="J97" s="3172">
        <v>7532597066</v>
      </c>
      <c r="K97" s="3173"/>
      <c r="L97" s="3173"/>
      <c r="M97" s="3173"/>
      <c r="N97" s="3172">
        <v>800538</v>
      </c>
      <c r="O97" s="3173"/>
      <c r="P97" s="3177"/>
      <c r="Q97" s="168"/>
      <c r="R97" s="168"/>
      <c r="S97" s="168"/>
    </row>
    <row r="98" spans="1:19" s="573" customFormat="1" ht="26.25" customHeight="1">
      <c r="A98" s="168"/>
      <c r="B98" s="1410" t="s">
        <v>3376</v>
      </c>
      <c r="C98" s="1411"/>
      <c r="D98" s="1411"/>
      <c r="E98" s="3172">
        <v>9459</v>
      </c>
      <c r="F98" s="3173"/>
      <c r="G98" s="3173"/>
      <c r="H98" s="3167">
        <v>234932</v>
      </c>
      <c r="I98" s="3167"/>
      <c r="J98" s="3172">
        <v>7862844211</v>
      </c>
      <c r="K98" s="3173"/>
      <c r="L98" s="3173"/>
      <c r="M98" s="3173"/>
      <c r="N98" s="3172">
        <v>831241</v>
      </c>
      <c r="O98" s="3173"/>
      <c r="P98" s="3177"/>
      <c r="Q98" s="168"/>
      <c r="R98" s="168"/>
      <c r="S98" s="168"/>
    </row>
    <row r="99" spans="1:19" s="573" customFormat="1" ht="26.25" customHeight="1">
      <c r="A99" s="168"/>
      <c r="B99" s="1410" t="s">
        <v>3377</v>
      </c>
      <c r="C99" s="1411"/>
      <c r="D99" s="1411"/>
      <c r="E99" s="3172">
        <v>9594</v>
      </c>
      <c r="F99" s="3173"/>
      <c r="G99" s="3173"/>
      <c r="H99" s="3167">
        <v>241740</v>
      </c>
      <c r="I99" s="3167"/>
      <c r="J99" s="3172">
        <v>8253834340</v>
      </c>
      <c r="K99" s="3173"/>
      <c r="L99" s="3173"/>
      <c r="M99" s="3173"/>
      <c r="N99" s="3172">
        <v>860335</v>
      </c>
      <c r="O99" s="3173"/>
      <c r="P99" s="3177"/>
      <c r="Q99" s="168"/>
      <c r="R99" s="168"/>
      <c r="S99" s="168"/>
    </row>
    <row r="100" spans="1:19" s="573" customFormat="1" ht="26.25" customHeight="1" thickBot="1">
      <c r="A100" s="168"/>
      <c r="B100" s="1404" t="s">
        <v>3378</v>
      </c>
      <c r="C100" s="1405"/>
      <c r="D100" s="1405"/>
      <c r="E100" s="3170">
        <v>9735</v>
      </c>
      <c r="F100" s="3171"/>
      <c r="G100" s="3171"/>
      <c r="H100" s="3168">
        <v>246458</v>
      </c>
      <c r="I100" s="3168"/>
      <c r="J100" s="3170">
        <v>8512326134</v>
      </c>
      <c r="K100" s="3171"/>
      <c r="L100" s="3171"/>
      <c r="M100" s="3171"/>
      <c r="N100" s="3170">
        <v>874404</v>
      </c>
      <c r="O100" s="3171"/>
      <c r="P100" s="3176"/>
      <c r="Q100" s="168"/>
      <c r="R100" s="168"/>
      <c r="S100" s="168"/>
    </row>
    <row r="101" spans="1:19" s="343" customFormat="1">
      <c r="A101" s="561"/>
      <c r="B101" s="907" t="s">
        <v>3642</v>
      </c>
      <c r="C101" s="561"/>
      <c r="D101" s="561"/>
      <c r="E101" s="561"/>
      <c r="F101" s="561"/>
      <c r="G101" s="561"/>
      <c r="H101" s="561"/>
      <c r="I101" s="561"/>
      <c r="J101" s="561"/>
      <c r="K101" s="561"/>
      <c r="L101" s="561"/>
      <c r="M101" s="561"/>
      <c r="N101" s="561"/>
      <c r="O101" s="561"/>
      <c r="P101" s="679" t="s">
        <v>2713</v>
      </c>
      <c r="Q101" s="561"/>
      <c r="R101" s="561"/>
      <c r="S101" s="561"/>
    </row>
    <row r="102" spans="1:19" s="343" customFormat="1">
      <c r="A102" s="561"/>
      <c r="B102" s="561"/>
      <c r="C102" s="561"/>
      <c r="D102" s="561"/>
      <c r="E102" s="561"/>
      <c r="F102" s="561"/>
      <c r="G102" s="561"/>
      <c r="H102" s="561"/>
      <c r="I102" s="561"/>
      <c r="J102" s="561"/>
      <c r="K102" s="561"/>
      <c r="L102" s="561"/>
      <c r="M102" s="561"/>
      <c r="N102" s="561"/>
      <c r="O102" s="561"/>
      <c r="P102" s="561"/>
      <c r="Q102" s="561"/>
      <c r="R102" s="561"/>
      <c r="S102" s="561"/>
    </row>
    <row r="103" spans="1:19" s="343" customFormat="1">
      <c r="A103" s="561"/>
      <c r="B103" s="561"/>
      <c r="C103" s="561"/>
      <c r="D103" s="561"/>
      <c r="E103" s="561"/>
      <c r="F103" s="561"/>
      <c r="G103" s="561"/>
      <c r="H103" s="561"/>
      <c r="I103" s="561"/>
      <c r="J103" s="561"/>
      <c r="K103" s="608"/>
      <c r="L103" s="561"/>
      <c r="M103" s="561"/>
      <c r="N103" s="561"/>
      <c r="O103" s="561"/>
      <c r="P103" s="561"/>
      <c r="Q103" s="561"/>
      <c r="R103" s="561"/>
      <c r="S103" s="561"/>
    </row>
    <row r="104" spans="1:19" s="343" customFormat="1">
      <c r="A104" s="561"/>
      <c r="B104" s="561"/>
      <c r="C104" s="561"/>
      <c r="D104" s="561"/>
      <c r="E104" s="561"/>
      <c r="F104" s="561"/>
      <c r="G104" s="561"/>
      <c r="H104" s="561"/>
      <c r="I104" s="561"/>
      <c r="J104" s="561"/>
      <c r="K104" s="561"/>
      <c r="L104" s="561"/>
      <c r="M104" s="561"/>
      <c r="N104" s="679"/>
      <c r="O104" s="561"/>
      <c r="P104" s="561"/>
      <c r="Q104" s="561"/>
      <c r="R104" s="561"/>
      <c r="S104" s="561"/>
    </row>
    <row r="105" spans="1:19" s="343" customFormat="1">
      <c r="A105" s="561"/>
      <c r="B105" s="561"/>
      <c r="C105" s="561"/>
      <c r="D105" s="561"/>
      <c r="E105" s="561"/>
      <c r="F105" s="561"/>
      <c r="G105" s="561"/>
      <c r="H105" s="561"/>
      <c r="I105" s="561"/>
      <c r="J105" s="561"/>
      <c r="K105" s="561"/>
      <c r="L105" s="561"/>
      <c r="M105" s="561"/>
      <c r="N105" s="679"/>
      <c r="O105" s="561"/>
      <c r="P105" s="561"/>
      <c r="Q105" s="561"/>
      <c r="R105" s="561"/>
      <c r="S105" s="561"/>
    </row>
    <row r="106" spans="1:19" s="343" customFormat="1">
      <c r="A106" s="561"/>
      <c r="B106" s="561"/>
      <c r="C106" s="561"/>
      <c r="D106" s="561"/>
      <c r="E106" s="561"/>
      <c r="F106" s="561"/>
      <c r="G106" s="561"/>
      <c r="H106" s="561"/>
      <c r="I106" s="561"/>
      <c r="J106" s="561"/>
      <c r="K106" s="561"/>
      <c r="L106" s="561"/>
      <c r="M106" s="561"/>
      <c r="N106" s="679"/>
      <c r="O106" s="561"/>
      <c r="P106" s="561"/>
      <c r="Q106" s="561"/>
      <c r="R106" s="561"/>
      <c r="S106" s="561"/>
    </row>
    <row r="107" spans="1:19" s="343" customFormat="1">
      <c r="A107" s="561"/>
      <c r="B107" s="797"/>
      <c r="C107" s="561"/>
      <c r="D107" s="561"/>
      <c r="E107" s="561"/>
      <c r="F107" s="561"/>
      <c r="G107" s="561"/>
      <c r="H107" s="561"/>
      <c r="I107" s="561"/>
      <c r="J107" s="561"/>
      <c r="K107" s="561"/>
      <c r="L107" s="679"/>
      <c r="M107" s="561"/>
      <c r="N107" s="561"/>
      <c r="O107" s="561"/>
      <c r="P107" s="561"/>
      <c r="Q107" s="561"/>
      <c r="R107" s="561"/>
      <c r="S107" s="561"/>
    </row>
    <row r="108" spans="1:19" s="343" customFormat="1" ht="17.25" customHeight="1">
      <c r="A108" s="3" t="s">
        <v>3083</v>
      </c>
      <c r="B108" s="561"/>
      <c r="C108" s="561"/>
      <c r="D108" s="561"/>
      <c r="E108" s="561"/>
      <c r="F108" s="561"/>
      <c r="G108" s="561"/>
      <c r="H108" s="561"/>
      <c r="I108" s="561"/>
      <c r="J108" s="561"/>
      <c r="K108" s="561"/>
      <c r="L108" s="561"/>
      <c r="M108" s="561"/>
      <c r="N108" s="561"/>
      <c r="O108" s="561"/>
      <c r="P108" s="561"/>
      <c r="Q108" s="561"/>
      <c r="R108" s="561"/>
      <c r="S108" s="561"/>
    </row>
    <row r="109" spans="1:19" s="343" customFormat="1" ht="15" customHeight="1">
      <c r="A109" s="3"/>
      <c r="B109" s="561"/>
      <c r="C109" s="561"/>
      <c r="D109" s="561"/>
      <c r="E109" s="561"/>
      <c r="F109" s="561"/>
      <c r="G109" s="561"/>
      <c r="H109" s="561"/>
      <c r="I109" s="561"/>
      <c r="J109" s="561"/>
      <c r="K109" s="561"/>
      <c r="L109" s="561"/>
      <c r="M109" s="561"/>
      <c r="N109" s="679" t="s">
        <v>3440</v>
      </c>
      <c r="O109" s="561"/>
      <c r="P109" s="561"/>
      <c r="Q109" s="561"/>
      <c r="R109" s="561"/>
      <c r="S109" s="561"/>
    </row>
    <row r="110" spans="1:19" s="343" customFormat="1" ht="15" customHeight="1" thickBot="1">
      <c r="A110" s="561"/>
      <c r="B110" s="885"/>
      <c r="C110" s="561"/>
      <c r="D110" s="561"/>
      <c r="E110" s="885"/>
      <c r="F110" s="885"/>
      <c r="G110" s="753"/>
      <c r="H110" s="885"/>
      <c r="I110" s="885"/>
      <c r="J110" s="885"/>
      <c r="K110" s="885"/>
      <c r="L110" s="885"/>
      <c r="M110" s="885"/>
      <c r="N110" s="680" t="s">
        <v>2662</v>
      </c>
      <c r="O110" s="561"/>
      <c r="P110" s="561"/>
      <c r="Q110" s="561"/>
      <c r="R110" s="561"/>
      <c r="S110" s="561"/>
    </row>
    <row r="111" spans="1:19" s="343" customFormat="1" ht="13.5" customHeight="1">
      <c r="A111" s="778"/>
      <c r="B111" s="1361" t="s">
        <v>3330</v>
      </c>
      <c r="C111" s="1362"/>
      <c r="D111" s="1363"/>
      <c r="E111" s="2702" t="s">
        <v>1191</v>
      </c>
      <c r="F111" s="2698"/>
      <c r="G111" s="2698"/>
      <c r="H111" s="2698"/>
      <c r="I111" s="2698"/>
      <c r="J111" s="2698"/>
      <c r="K111" s="2698"/>
      <c r="L111" s="2705"/>
      <c r="M111" s="3158" t="s">
        <v>3889</v>
      </c>
      <c r="N111" s="3159"/>
      <c r="O111" s="41"/>
      <c r="P111" s="561"/>
      <c r="Q111" s="561"/>
      <c r="R111" s="561"/>
      <c r="S111" s="561"/>
    </row>
    <row r="112" spans="1:19" s="343" customFormat="1" ht="13.5" customHeight="1">
      <c r="A112" s="778"/>
      <c r="B112" s="2892"/>
      <c r="C112" s="1545"/>
      <c r="D112" s="1546"/>
      <c r="E112" s="2589" t="s">
        <v>3</v>
      </c>
      <c r="F112" s="1546"/>
      <c r="G112" s="2914" t="s">
        <v>1212</v>
      </c>
      <c r="H112" s="3150"/>
      <c r="I112" s="3150"/>
      <c r="J112" s="2915"/>
      <c r="K112" s="3164" t="s">
        <v>2663</v>
      </c>
      <c r="L112" s="3165"/>
      <c r="M112" s="3160"/>
      <c r="N112" s="3161"/>
      <c r="O112" s="41"/>
      <c r="P112" s="561"/>
      <c r="Q112" s="561"/>
      <c r="R112" s="561"/>
      <c r="S112" s="561"/>
    </row>
    <row r="113" spans="1:19" s="343" customFormat="1" ht="27.75" customHeight="1">
      <c r="A113" s="778"/>
      <c r="B113" s="1364"/>
      <c r="C113" s="1365"/>
      <c r="D113" s="1366"/>
      <c r="E113" s="1496"/>
      <c r="F113" s="1366"/>
      <c r="G113" s="1350" t="s">
        <v>1213</v>
      </c>
      <c r="H113" s="1426"/>
      <c r="I113" s="1350" t="s">
        <v>1214</v>
      </c>
      <c r="J113" s="1426"/>
      <c r="K113" s="2657"/>
      <c r="L113" s="2658"/>
      <c r="M113" s="3162"/>
      <c r="N113" s="3163"/>
      <c r="O113" s="41"/>
      <c r="P113" s="561"/>
      <c r="Q113" s="561"/>
      <c r="R113" s="561"/>
      <c r="S113" s="561"/>
    </row>
    <row r="114" spans="1:19" s="573" customFormat="1" ht="30" customHeight="1">
      <c r="A114" s="175"/>
      <c r="B114" s="1407" t="s">
        <v>2243</v>
      </c>
      <c r="C114" s="1408"/>
      <c r="D114" s="1409"/>
      <c r="E114" s="2849">
        <f>SUM(G114:L114)</f>
        <v>16171</v>
      </c>
      <c r="F114" s="2724"/>
      <c r="G114" s="2723">
        <v>11509</v>
      </c>
      <c r="H114" s="2724"/>
      <c r="I114" s="2723">
        <v>94</v>
      </c>
      <c r="J114" s="2724"/>
      <c r="K114" s="2723">
        <v>4568</v>
      </c>
      <c r="L114" s="2724"/>
      <c r="M114" s="2725">
        <v>3298</v>
      </c>
      <c r="N114" s="2774"/>
      <c r="O114" s="168"/>
      <c r="P114" s="168"/>
      <c r="Q114" s="168"/>
      <c r="R114" s="168"/>
      <c r="S114" s="168"/>
    </row>
    <row r="115" spans="1:19" s="573" customFormat="1" ht="30" customHeight="1">
      <c r="A115" s="175"/>
      <c r="B115" s="1410" t="s">
        <v>2276</v>
      </c>
      <c r="C115" s="1411"/>
      <c r="D115" s="1412"/>
      <c r="E115" s="2850">
        <f>SUM(G115:L115)</f>
        <v>15625</v>
      </c>
      <c r="F115" s="2726"/>
      <c r="G115" s="2725">
        <v>11058</v>
      </c>
      <c r="H115" s="2726"/>
      <c r="I115" s="2725">
        <v>90</v>
      </c>
      <c r="J115" s="2726"/>
      <c r="K115" s="2725">
        <v>4477</v>
      </c>
      <c r="L115" s="2726"/>
      <c r="M115" s="2725">
        <v>3377</v>
      </c>
      <c r="N115" s="2774"/>
      <c r="O115" s="168"/>
      <c r="P115" s="168"/>
      <c r="Q115" s="168"/>
      <c r="R115" s="168"/>
      <c r="S115" s="168"/>
    </row>
    <row r="116" spans="1:19" s="573" customFormat="1" ht="30" customHeight="1">
      <c r="A116" s="175"/>
      <c r="B116" s="1410" t="s">
        <v>2277</v>
      </c>
      <c r="C116" s="1411"/>
      <c r="D116" s="1412"/>
      <c r="E116" s="2850">
        <f>SUM(G116:L116)</f>
        <v>14971</v>
      </c>
      <c r="F116" s="2726"/>
      <c r="G116" s="2725">
        <v>10529</v>
      </c>
      <c r="H116" s="2726"/>
      <c r="I116" s="2725">
        <v>85</v>
      </c>
      <c r="J116" s="2726"/>
      <c r="K116" s="2725">
        <v>4357</v>
      </c>
      <c r="L116" s="2726"/>
      <c r="M116" s="2725">
        <v>3285</v>
      </c>
      <c r="N116" s="2774"/>
      <c r="O116" s="168"/>
      <c r="P116" s="168"/>
      <c r="Q116" s="168"/>
      <c r="R116" s="168"/>
      <c r="S116" s="168"/>
    </row>
    <row r="117" spans="1:19" s="573" customFormat="1" ht="30" customHeight="1">
      <c r="A117" s="175"/>
      <c r="B117" s="1410" t="s">
        <v>2278</v>
      </c>
      <c r="C117" s="1411"/>
      <c r="D117" s="1412"/>
      <c r="E117" s="2850">
        <f>SUM(G117:L117)</f>
        <v>14248</v>
      </c>
      <c r="F117" s="2726"/>
      <c r="G117" s="2725">
        <v>9889</v>
      </c>
      <c r="H117" s="2726"/>
      <c r="I117" s="2725">
        <v>80</v>
      </c>
      <c r="J117" s="2726"/>
      <c r="K117" s="2725">
        <v>4279</v>
      </c>
      <c r="L117" s="2726"/>
      <c r="M117" s="2725">
        <v>3106</v>
      </c>
      <c r="N117" s="2774"/>
      <c r="O117" s="168"/>
      <c r="P117" s="168"/>
      <c r="Q117" s="168"/>
      <c r="R117" s="168"/>
      <c r="S117" s="168"/>
    </row>
    <row r="118" spans="1:19" s="573" customFormat="1" ht="30" customHeight="1" thickBot="1">
      <c r="A118" s="175"/>
      <c r="B118" s="1404" t="s">
        <v>2279</v>
      </c>
      <c r="C118" s="1405"/>
      <c r="D118" s="1406"/>
      <c r="E118" s="2853">
        <f>SUM(G118:L118)</f>
        <v>13369</v>
      </c>
      <c r="F118" s="2944"/>
      <c r="G118" s="2851">
        <v>9160</v>
      </c>
      <c r="H118" s="2944"/>
      <c r="I118" s="2851">
        <v>78</v>
      </c>
      <c r="J118" s="2944"/>
      <c r="K118" s="2851">
        <v>4131</v>
      </c>
      <c r="L118" s="2944"/>
      <c r="M118" s="2851">
        <v>3116</v>
      </c>
      <c r="N118" s="2852"/>
      <c r="O118" s="168"/>
      <c r="P118" s="168"/>
      <c r="Q118" s="168"/>
      <c r="R118" s="168"/>
      <c r="S118" s="168"/>
    </row>
    <row r="119" spans="1:19" s="343" customFormat="1">
      <c r="A119" s="561"/>
      <c r="B119" s="711" t="s">
        <v>3888</v>
      </c>
      <c r="C119" s="561"/>
      <c r="D119" s="561"/>
      <c r="E119" s="561"/>
      <c r="F119" s="561"/>
      <c r="G119" s="561"/>
      <c r="H119" s="561"/>
      <c r="I119" s="561"/>
      <c r="J119" s="561"/>
      <c r="K119" s="561"/>
      <c r="L119" s="561"/>
      <c r="M119" s="561"/>
      <c r="N119" s="561"/>
      <c r="O119" s="561"/>
      <c r="P119" s="561"/>
      <c r="Q119" s="561"/>
      <c r="R119" s="561"/>
      <c r="S119" s="561"/>
    </row>
    <row r="120" spans="1:19" s="343" customFormat="1">
      <c r="A120" s="561"/>
      <c r="B120" s="861" t="s">
        <v>3278</v>
      </c>
      <c r="C120" s="561"/>
      <c r="D120" s="561"/>
      <c r="E120" s="561"/>
      <c r="F120" s="561"/>
      <c r="G120" s="561"/>
      <c r="H120" s="561"/>
      <c r="I120" s="561"/>
      <c r="J120" s="561"/>
      <c r="K120" s="561"/>
      <c r="L120" s="561"/>
      <c r="M120" s="561"/>
      <c r="N120" s="561"/>
      <c r="O120" s="561"/>
      <c r="P120" s="561"/>
      <c r="Q120" s="561"/>
      <c r="R120" s="561"/>
      <c r="S120" s="561"/>
    </row>
    <row r="121" spans="1:19" s="343" customFormat="1">
      <c r="A121" s="561"/>
      <c r="B121" s="861" t="s">
        <v>3115</v>
      </c>
      <c r="C121" s="561"/>
      <c r="D121" s="561"/>
      <c r="E121" s="561"/>
      <c r="F121" s="561"/>
      <c r="G121" s="561"/>
      <c r="H121" s="561"/>
      <c r="I121" s="561"/>
      <c r="J121" s="561"/>
      <c r="K121" s="561"/>
      <c r="L121" s="561"/>
      <c r="M121" s="561"/>
      <c r="N121" s="561"/>
      <c r="O121" s="561"/>
      <c r="P121" s="561"/>
      <c r="Q121" s="561"/>
      <c r="R121" s="561"/>
      <c r="S121" s="561"/>
    </row>
    <row r="122" spans="1:19" s="343" customFormat="1">
      <c r="A122" s="561"/>
      <c r="B122" s="907" t="s">
        <v>3285</v>
      </c>
      <c r="C122" s="561"/>
      <c r="D122" s="561"/>
      <c r="E122" s="561"/>
      <c r="F122" s="561"/>
      <c r="G122" s="561"/>
      <c r="H122" s="561"/>
      <c r="I122" s="561"/>
      <c r="J122" s="561"/>
      <c r="K122" s="561"/>
      <c r="L122" s="561"/>
      <c r="M122" s="561"/>
      <c r="N122" s="679" t="s">
        <v>2664</v>
      </c>
      <c r="O122" s="561"/>
      <c r="P122" s="561"/>
      <c r="Q122" s="561"/>
      <c r="R122" s="561"/>
      <c r="S122" s="561"/>
    </row>
    <row r="123" spans="1:19" s="343" customFormat="1" ht="22.5" customHeight="1">
      <c r="A123" s="561"/>
      <c r="B123" s="561"/>
      <c r="C123" s="561"/>
      <c r="D123" s="561"/>
      <c r="E123" s="561"/>
      <c r="F123" s="561"/>
      <c r="G123" s="679"/>
      <c r="H123" s="561"/>
      <c r="I123" s="561"/>
      <c r="J123" s="561"/>
      <c r="K123" s="561"/>
      <c r="L123" s="561"/>
      <c r="M123" s="561"/>
      <c r="N123" s="679"/>
      <c r="O123" s="561"/>
      <c r="P123" s="561"/>
      <c r="Q123" s="561"/>
      <c r="R123" s="561"/>
      <c r="S123" s="561"/>
    </row>
    <row r="124" spans="1:19" s="343" customFormat="1" ht="17.25" customHeight="1">
      <c r="A124" s="3" t="s">
        <v>3084</v>
      </c>
      <c r="B124" s="561"/>
      <c r="C124" s="561"/>
      <c r="D124" s="561"/>
      <c r="E124" s="561"/>
      <c r="F124" s="561"/>
      <c r="G124" s="561"/>
      <c r="H124" s="561"/>
      <c r="I124" s="561"/>
      <c r="J124" s="561"/>
      <c r="K124" s="561"/>
      <c r="L124" s="561"/>
      <c r="M124" s="561"/>
      <c r="N124" s="561"/>
      <c r="O124" s="561"/>
      <c r="P124" s="561"/>
      <c r="Q124" s="561"/>
      <c r="R124" s="561"/>
      <c r="S124" s="561"/>
    </row>
    <row r="125" spans="1:19" s="343" customFormat="1" ht="15" customHeight="1">
      <c r="A125" s="3"/>
      <c r="B125" s="561"/>
      <c r="C125" s="561"/>
      <c r="D125" s="561"/>
      <c r="E125" s="561"/>
      <c r="F125" s="561"/>
      <c r="G125" s="561"/>
      <c r="H125" s="561"/>
      <c r="I125" s="561"/>
      <c r="J125" s="561"/>
      <c r="K125" s="561"/>
      <c r="L125" s="561"/>
      <c r="M125" s="561"/>
      <c r="N125" s="561"/>
      <c r="O125" s="561"/>
      <c r="P125" s="679" t="s">
        <v>3440</v>
      </c>
      <c r="Q125" s="561"/>
      <c r="R125" s="561"/>
      <c r="S125" s="561"/>
    </row>
    <row r="126" spans="1:19" s="343" customFormat="1" ht="15" customHeight="1" thickBot="1">
      <c r="A126" s="561"/>
      <c r="B126" s="561"/>
      <c r="C126" s="561"/>
      <c r="D126" s="561"/>
      <c r="E126" s="561"/>
      <c r="F126" s="561"/>
      <c r="G126" s="561"/>
      <c r="H126" s="561"/>
      <c r="I126" s="561"/>
      <c r="J126" s="561"/>
      <c r="K126" s="34"/>
      <c r="L126" s="561"/>
      <c r="M126" s="561"/>
      <c r="N126" s="561"/>
      <c r="O126" s="797"/>
      <c r="P126" s="679" t="s">
        <v>2665</v>
      </c>
      <c r="Q126" s="561"/>
      <c r="R126" s="561"/>
      <c r="S126" s="561"/>
    </row>
    <row r="127" spans="1:19" s="343" customFormat="1">
      <c r="A127" s="561"/>
      <c r="B127" s="1361" t="s">
        <v>3330</v>
      </c>
      <c r="C127" s="1362"/>
      <c r="D127" s="1363"/>
      <c r="E127" s="1352" t="s">
        <v>1215</v>
      </c>
      <c r="F127" s="1353"/>
      <c r="G127" s="1353"/>
      <c r="H127" s="1389"/>
      <c r="I127" s="1352" t="s">
        <v>1216</v>
      </c>
      <c r="J127" s="1353"/>
      <c r="K127" s="1353"/>
      <c r="L127" s="1389"/>
      <c r="M127" s="1352" t="s">
        <v>1217</v>
      </c>
      <c r="N127" s="1353"/>
      <c r="O127" s="1353"/>
      <c r="P127" s="1354"/>
      <c r="Q127" s="47"/>
      <c r="R127" s="561"/>
      <c r="S127" s="561"/>
    </row>
    <row r="128" spans="1:19" s="343" customFormat="1" ht="13.5" customHeight="1">
      <c r="A128" s="561"/>
      <c r="B128" s="1364"/>
      <c r="C128" s="1365"/>
      <c r="D128" s="1366"/>
      <c r="E128" s="2914" t="s">
        <v>1218</v>
      </c>
      <c r="F128" s="2915"/>
      <c r="G128" s="2914" t="s">
        <v>1219</v>
      </c>
      <c r="H128" s="2915"/>
      <c r="I128" s="2914" t="s">
        <v>1218</v>
      </c>
      <c r="J128" s="2915"/>
      <c r="K128" s="2914" t="s">
        <v>1219</v>
      </c>
      <c r="L128" s="2915"/>
      <c r="M128" s="2914" t="s">
        <v>1218</v>
      </c>
      <c r="N128" s="2915"/>
      <c r="O128" s="2914" t="s">
        <v>1219</v>
      </c>
      <c r="P128" s="3142"/>
      <c r="Q128" s="561"/>
      <c r="R128" s="561"/>
      <c r="S128" s="561"/>
    </row>
    <row r="129" spans="1:19" s="573" customFormat="1" ht="30" customHeight="1">
      <c r="A129" s="168"/>
      <c r="B129" s="1407" t="s">
        <v>3653</v>
      </c>
      <c r="C129" s="1408"/>
      <c r="D129" s="1409"/>
      <c r="E129" s="2723">
        <v>17177</v>
      </c>
      <c r="F129" s="2724"/>
      <c r="G129" s="2723">
        <v>10602241</v>
      </c>
      <c r="H129" s="2724"/>
      <c r="I129" s="2723">
        <v>1191</v>
      </c>
      <c r="J129" s="2724"/>
      <c r="K129" s="2723">
        <v>1047031</v>
      </c>
      <c r="L129" s="2724"/>
      <c r="M129" s="2723">
        <v>191</v>
      </c>
      <c r="N129" s="2724"/>
      <c r="O129" s="2723">
        <v>133288</v>
      </c>
      <c r="P129" s="2773"/>
      <c r="Q129" s="168"/>
      <c r="R129" s="168"/>
      <c r="S129" s="168"/>
    </row>
    <row r="130" spans="1:19" s="573" customFormat="1" ht="30" customHeight="1">
      <c r="A130" s="168"/>
      <c r="B130" s="1410" t="s">
        <v>2276</v>
      </c>
      <c r="C130" s="1411"/>
      <c r="D130" s="1412"/>
      <c r="E130" s="2725">
        <v>17604</v>
      </c>
      <c r="F130" s="2726"/>
      <c r="G130" s="2725">
        <v>10917118</v>
      </c>
      <c r="H130" s="2726"/>
      <c r="I130" s="2725">
        <v>1207</v>
      </c>
      <c r="J130" s="2726"/>
      <c r="K130" s="2725">
        <v>1050050</v>
      </c>
      <c r="L130" s="2726"/>
      <c r="M130" s="2725">
        <v>177</v>
      </c>
      <c r="N130" s="2726"/>
      <c r="O130" s="2725">
        <v>121927</v>
      </c>
      <c r="P130" s="2774"/>
      <c r="Q130" s="168"/>
      <c r="R130" s="168"/>
      <c r="S130" s="168"/>
    </row>
    <row r="131" spans="1:19" s="573" customFormat="1" ht="30" customHeight="1">
      <c r="A131" s="168"/>
      <c r="B131" s="1410" t="s">
        <v>2277</v>
      </c>
      <c r="C131" s="1411"/>
      <c r="D131" s="1412"/>
      <c r="E131" s="2725">
        <v>18106</v>
      </c>
      <c r="F131" s="2726"/>
      <c r="G131" s="2725">
        <v>11284699</v>
      </c>
      <c r="H131" s="2726"/>
      <c r="I131" s="2725">
        <v>1208</v>
      </c>
      <c r="J131" s="2726"/>
      <c r="K131" s="2725">
        <v>1043340</v>
      </c>
      <c r="L131" s="2726"/>
      <c r="M131" s="2725">
        <v>163</v>
      </c>
      <c r="N131" s="2726"/>
      <c r="O131" s="2725">
        <v>113712</v>
      </c>
      <c r="P131" s="2774"/>
      <c r="Q131" s="168"/>
      <c r="R131" s="168"/>
      <c r="S131" s="168"/>
    </row>
    <row r="132" spans="1:19" s="573" customFormat="1" ht="30" customHeight="1">
      <c r="A132" s="168"/>
      <c r="B132" s="1410" t="s">
        <v>2278</v>
      </c>
      <c r="C132" s="1411"/>
      <c r="D132" s="1412"/>
      <c r="E132" s="2725">
        <v>18674</v>
      </c>
      <c r="F132" s="2726"/>
      <c r="G132" s="2725">
        <v>11883354</v>
      </c>
      <c r="H132" s="2726"/>
      <c r="I132" s="2725">
        <v>1231</v>
      </c>
      <c r="J132" s="2726"/>
      <c r="K132" s="2725">
        <v>1073432</v>
      </c>
      <c r="L132" s="2726"/>
      <c r="M132" s="2725">
        <v>169</v>
      </c>
      <c r="N132" s="2726"/>
      <c r="O132" s="2725">
        <v>120802</v>
      </c>
      <c r="P132" s="2774"/>
      <c r="Q132" s="168"/>
      <c r="R132" s="168"/>
      <c r="S132" s="168"/>
    </row>
    <row r="133" spans="1:19" s="573" customFormat="1" ht="30" customHeight="1" thickBot="1">
      <c r="A133" s="168"/>
      <c r="B133" s="1404" t="s">
        <v>2279</v>
      </c>
      <c r="C133" s="1405"/>
      <c r="D133" s="1406"/>
      <c r="E133" s="2851">
        <v>19103</v>
      </c>
      <c r="F133" s="2944"/>
      <c r="G133" s="2851">
        <v>12287803</v>
      </c>
      <c r="H133" s="2944"/>
      <c r="I133" s="2851">
        <v>1245</v>
      </c>
      <c r="J133" s="2944"/>
      <c r="K133" s="2851">
        <v>1084259</v>
      </c>
      <c r="L133" s="2944"/>
      <c r="M133" s="2851">
        <v>177</v>
      </c>
      <c r="N133" s="2944"/>
      <c r="O133" s="2851">
        <v>126973</v>
      </c>
      <c r="P133" s="2852"/>
      <c r="Q133" s="168"/>
      <c r="R133" s="168"/>
      <c r="S133" s="168"/>
    </row>
    <row r="134" spans="1:19" s="343" customFormat="1" ht="11.25" customHeight="1" thickBot="1">
      <c r="A134" s="561"/>
      <c r="B134" s="561"/>
      <c r="C134" s="561"/>
      <c r="D134" s="561"/>
      <c r="E134" s="561"/>
      <c r="F134" s="561"/>
      <c r="G134" s="561"/>
      <c r="H134" s="561"/>
      <c r="I134" s="561"/>
      <c r="J134" s="561"/>
      <c r="K134" s="33"/>
      <c r="L134" s="561"/>
      <c r="M134" s="561"/>
      <c r="N134" s="561"/>
      <c r="O134" s="561"/>
      <c r="P134" s="561"/>
      <c r="Q134" s="561"/>
      <c r="R134" s="561"/>
      <c r="S134" s="561"/>
    </row>
    <row r="135" spans="1:19" s="343" customFormat="1" ht="13.5" customHeight="1">
      <c r="A135" s="561"/>
      <c r="B135" s="1361" t="s">
        <v>3330</v>
      </c>
      <c r="C135" s="1362"/>
      <c r="D135" s="1363"/>
      <c r="E135" s="1473" t="s">
        <v>1220</v>
      </c>
      <c r="F135" s="1474"/>
      <c r="G135" s="1474"/>
      <c r="H135" s="1474"/>
      <c r="I135" s="1474"/>
      <c r="J135" s="1474"/>
      <c r="K135" s="1474"/>
      <c r="L135" s="1474"/>
      <c r="M135" s="1551"/>
      <c r="P135" s="561"/>
      <c r="Q135" s="561"/>
      <c r="R135" s="561"/>
      <c r="S135" s="561"/>
    </row>
    <row r="136" spans="1:19" s="343" customFormat="1" ht="30" customHeight="1">
      <c r="A136" s="561"/>
      <c r="B136" s="1364"/>
      <c r="C136" s="1365"/>
      <c r="D136" s="1366"/>
      <c r="E136" s="3183" t="s">
        <v>1221</v>
      </c>
      <c r="F136" s="3183"/>
      <c r="G136" s="3183" t="s">
        <v>1222</v>
      </c>
      <c r="H136" s="3183"/>
      <c r="I136" s="3183" t="s">
        <v>1223</v>
      </c>
      <c r="J136" s="3183"/>
      <c r="K136" s="3184" t="s">
        <v>1224</v>
      </c>
      <c r="L136" s="3185"/>
      <c r="M136" s="3186"/>
      <c r="P136" s="561"/>
      <c r="Q136" s="561"/>
      <c r="R136" s="561"/>
      <c r="S136" s="561"/>
    </row>
    <row r="137" spans="1:19" s="573" customFormat="1" ht="30" customHeight="1">
      <c r="A137" s="168"/>
      <c r="B137" s="1407" t="s">
        <v>3653</v>
      </c>
      <c r="C137" s="1408"/>
      <c r="D137" s="1409"/>
      <c r="E137" s="2725">
        <v>2</v>
      </c>
      <c r="F137" s="2726"/>
      <c r="G137" s="2725" t="s">
        <v>3883</v>
      </c>
      <c r="H137" s="2726"/>
      <c r="I137" s="2725">
        <v>1</v>
      </c>
      <c r="J137" s="2726"/>
      <c r="K137" s="2723">
        <v>399800</v>
      </c>
      <c r="L137" s="2849"/>
      <c r="M137" s="2773"/>
      <c r="P137" s="168"/>
      <c r="Q137" s="168"/>
      <c r="R137" s="168"/>
      <c r="S137" s="168"/>
    </row>
    <row r="138" spans="1:19" s="573" customFormat="1" ht="30" customHeight="1">
      <c r="A138" s="168"/>
      <c r="B138" s="1410" t="s">
        <v>2276</v>
      </c>
      <c r="C138" s="1411"/>
      <c r="D138" s="1412"/>
      <c r="E138" s="2725">
        <v>1</v>
      </c>
      <c r="F138" s="2726"/>
      <c r="G138" s="2725" t="s">
        <v>3885</v>
      </c>
      <c r="H138" s="2726"/>
      <c r="I138" s="2725" t="s">
        <v>3885</v>
      </c>
      <c r="J138" s="2726"/>
      <c r="K138" s="2725">
        <v>398800</v>
      </c>
      <c r="L138" s="2850"/>
      <c r="M138" s="2774"/>
      <c r="P138" s="168"/>
      <c r="Q138" s="168"/>
      <c r="R138" s="168"/>
      <c r="S138" s="168"/>
    </row>
    <row r="139" spans="1:19" s="573" customFormat="1" ht="30" customHeight="1">
      <c r="A139" s="168"/>
      <c r="B139" s="1410" t="s">
        <v>2277</v>
      </c>
      <c r="C139" s="1411"/>
      <c r="D139" s="1412"/>
      <c r="E139" s="2725">
        <v>1</v>
      </c>
      <c r="F139" s="2726"/>
      <c r="G139" s="2725" t="s">
        <v>3885</v>
      </c>
      <c r="H139" s="2726"/>
      <c r="I139" s="2725" t="s">
        <v>3885</v>
      </c>
      <c r="J139" s="2726"/>
      <c r="K139" s="2725">
        <v>399800</v>
      </c>
      <c r="L139" s="2850"/>
      <c r="M139" s="2774"/>
      <c r="P139" s="168"/>
      <c r="Q139" s="168"/>
      <c r="R139" s="168"/>
      <c r="S139" s="168"/>
    </row>
    <row r="140" spans="1:19" s="573" customFormat="1" ht="30" customHeight="1">
      <c r="A140" s="168"/>
      <c r="B140" s="1410" t="s">
        <v>2278</v>
      </c>
      <c r="C140" s="1411"/>
      <c r="D140" s="1412"/>
      <c r="E140" s="2725" t="s">
        <v>3883</v>
      </c>
      <c r="F140" s="2726"/>
      <c r="G140" s="2725" t="s">
        <v>3885</v>
      </c>
      <c r="H140" s="2726"/>
      <c r="I140" s="2725" t="s">
        <v>3883</v>
      </c>
      <c r="J140" s="2726"/>
      <c r="K140" s="2725">
        <v>399700</v>
      </c>
      <c r="L140" s="2850"/>
      <c r="M140" s="2774"/>
      <c r="P140" s="168"/>
      <c r="Q140" s="168"/>
      <c r="R140" s="168"/>
      <c r="S140" s="168"/>
    </row>
    <row r="141" spans="1:19" s="573" customFormat="1" ht="30" customHeight="1" thickBot="1">
      <c r="A141" s="168"/>
      <c r="B141" s="1404" t="s">
        <v>2279</v>
      </c>
      <c r="C141" s="1405"/>
      <c r="D141" s="1406"/>
      <c r="E141" s="2851" t="s">
        <v>3883</v>
      </c>
      <c r="F141" s="2944"/>
      <c r="G141" s="2851" t="s">
        <v>3883</v>
      </c>
      <c r="H141" s="2944"/>
      <c r="I141" s="2851" t="s">
        <v>3883</v>
      </c>
      <c r="J141" s="2944"/>
      <c r="K141" s="2851">
        <v>399700</v>
      </c>
      <c r="L141" s="2853"/>
      <c r="M141" s="2852"/>
      <c r="P141" s="168"/>
      <c r="Q141" s="168"/>
      <c r="R141" s="168"/>
      <c r="S141" s="168"/>
    </row>
    <row r="142" spans="1:19" s="327" customFormat="1" ht="13.5" customHeight="1">
      <c r="A142" s="907"/>
      <c r="B142" s="907" t="s">
        <v>3612</v>
      </c>
      <c r="C142" s="907"/>
      <c r="D142" s="907"/>
      <c r="E142" s="907"/>
      <c r="F142" s="907"/>
      <c r="G142" s="907"/>
      <c r="H142" s="907"/>
      <c r="I142" s="907"/>
      <c r="J142" s="907"/>
      <c r="K142" s="907"/>
      <c r="L142" s="907"/>
      <c r="M142" s="907"/>
      <c r="N142" s="907"/>
      <c r="O142" s="907"/>
      <c r="P142" s="907"/>
      <c r="Q142" s="907"/>
      <c r="R142" s="907"/>
      <c r="S142" s="907"/>
    </row>
    <row r="143" spans="1:19" s="327" customFormat="1" ht="13.5" customHeight="1">
      <c r="A143" s="907"/>
      <c r="B143" s="907" t="s">
        <v>3900</v>
      </c>
      <c r="C143" s="907"/>
      <c r="D143" s="907"/>
      <c r="E143" s="907"/>
      <c r="F143" s="907"/>
      <c r="G143" s="907"/>
      <c r="H143" s="907"/>
      <c r="I143" s="907"/>
      <c r="J143" s="907"/>
      <c r="K143" s="907"/>
      <c r="L143" s="907"/>
      <c r="M143" s="907"/>
      <c r="N143" s="907"/>
      <c r="O143" s="907"/>
      <c r="P143" s="907"/>
      <c r="Q143" s="907"/>
      <c r="R143" s="907"/>
      <c r="S143" s="907"/>
    </row>
    <row r="144" spans="1:19" s="327" customFormat="1" ht="13.5" customHeight="1">
      <c r="A144" s="907"/>
      <c r="B144" s="907" t="s">
        <v>3286</v>
      </c>
      <c r="C144" s="907"/>
      <c r="D144" s="907"/>
      <c r="E144" s="907"/>
      <c r="F144" s="907"/>
      <c r="G144" s="907"/>
      <c r="H144" s="907"/>
      <c r="I144" s="907"/>
      <c r="J144" s="907"/>
      <c r="K144" s="907"/>
      <c r="L144" s="907"/>
      <c r="M144" s="907"/>
      <c r="N144" s="907"/>
      <c r="O144" s="907"/>
      <c r="P144" s="907"/>
      <c r="Q144" s="907"/>
      <c r="R144" s="907"/>
      <c r="S144" s="907"/>
    </row>
    <row r="145" spans="1:1024 1026:2048 2050:3072 3074:4096 4098:5120 5122:6144 6146:7168 7170:8192 8194:9216 9218:10240 10242:11264 11266:12288 12290:13312 13314:14336 14338:15360 15362:16384" s="832" customFormat="1" ht="13.5" customHeight="1">
      <c r="A145" s="145"/>
      <c r="B145" s="907" t="s">
        <v>3287</v>
      </c>
      <c r="C145" s="907"/>
      <c r="D145" s="907"/>
      <c r="E145" s="907"/>
      <c r="F145" s="907"/>
      <c r="G145" s="907"/>
      <c r="H145" s="907"/>
      <c r="I145" s="907"/>
      <c r="J145" s="907"/>
      <c r="K145" s="907"/>
      <c r="L145" s="907"/>
      <c r="M145" s="907"/>
      <c r="N145" s="907"/>
      <c r="O145" s="907"/>
      <c r="P145" s="907"/>
      <c r="Q145" s="711"/>
      <c r="R145" s="670"/>
      <c r="S145" s="670"/>
      <c r="T145" s="833"/>
      <c r="U145" s="833"/>
      <c r="V145" s="833"/>
      <c r="W145" s="833"/>
      <c r="X145" s="833"/>
      <c r="Y145" s="833"/>
      <c r="Z145" s="833"/>
      <c r="AA145" s="833"/>
      <c r="AB145" s="833"/>
      <c r="AC145" s="833"/>
      <c r="AD145" s="833"/>
      <c r="AE145" s="833"/>
      <c r="AF145" s="833"/>
      <c r="AH145" s="833"/>
      <c r="AI145" s="833"/>
      <c r="AJ145" s="833"/>
      <c r="AK145" s="833"/>
      <c r="AL145" s="833"/>
      <c r="AM145" s="833"/>
      <c r="AN145" s="833"/>
      <c r="AO145" s="833"/>
      <c r="AP145" s="833"/>
      <c r="AQ145" s="833"/>
      <c r="AR145" s="833"/>
      <c r="AS145" s="833"/>
      <c r="AT145" s="833"/>
      <c r="AU145" s="833"/>
      <c r="AV145" s="833"/>
      <c r="AX145" s="833"/>
      <c r="AY145" s="833"/>
      <c r="AZ145" s="833"/>
      <c r="BA145" s="833"/>
      <c r="BB145" s="833"/>
      <c r="BC145" s="833"/>
      <c r="BD145" s="833"/>
      <c r="BE145" s="833"/>
      <c r="BF145" s="833"/>
      <c r="BG145" s="833"/>
      <c r="BH145" s="833"/>
      <c r="BI145" s="833"/>
      <c r="BJ145" s="833"/>
      <c r="BK145" s="833"/>
      <c r="BL145" s="833"/>
      <c r="BN145" s="833"/>
      <c r="BO145" s="833"/>
      <c r="BP145" s="833"/>
      <c r="BQ145" s="833"/>
      <c r="BR145" s="833"/>
      <c r="BS145" s="833"/>
      <c r="BT145" s="833"/>
      <c r="BU145" s="833"/>
      <c r="BV145" s="833"/>
      <c r="BW145" s="833"/>
      <c r="BX145" s="833"/>
      <c r="BY145" s="833"/>
      <c r="BZ145" s="833"/>
      <c r="CA145" s="833"/>
      <c r="CB145" s="833"/>
      <c r="CD145" s="833"/>
      <c r="CE145" s="833"/>
      <c r="CF145" s="833"/>
      <c r="CG145" s="833"/>
      <c r="CH145" s="833"/>
      <c r="CI145" s="833"/>
      <c r="CJ145" s="833"/>
      <c r="CK145" s="833"/>
      <c r="CL145" s="833"/>
      <c r="CM145" s="833"/>
      <c r="CN145" s="833"/>
      <c r="CO145" s="833"/>
      <c r="CP145" s="833"/>
      <c r="CQ145" s="833"/>
      <c r="CR145" s="833"/>
      <c r="CT145" s="833"/>
      <c r="CU145" s="833"/>
      <c r="CV145" s="833"/>
      <c r="CW145" s="833"/>
      <c r="CX145" s="833"/>
      <c r="CY145" s="833"/>
      <c r="CZ145" s="833"/>
      <c r="DA145" s="833"/>
      <c r="DB145" s="833"/>
      <c r="DC145" s="833"/>
      <c r="DD145" s="833"/>
      <c r="DE145" s="833"/>
      <c r="DF145" s="833"/>
      <c r="DG145" s="833"/>
      <c r="DH145" s="833"/>
      <c r="DJ145" s="833"/>
      <c r="DK145" s="833"/>
      <c r="DL145" s="833"/>
      <c r="DM145" s="833"/>
      <c r="DN145" s="833"/>
      <c r="DO145" s="833"/>
      <c r="DP145" s="833"/>
      <c r="DQ145" s="833"/>
      <c r="DR145" s="833"/>
      <c r="DS145" s="833"/>
      <c r="DT145" s="833"/>
      <c r="DU145" s="833"/>
      <c r="DV145" s="833"/>
      <c r="DW145" s="833"/>
      <c r="DX145" s="833"/>
      <c r="DZ145" s="833"/>
      <c r="EA145" s="833"/>
      <c r="EB145" s="833"/>
      <c r="EC145" s="833"/>
      <c r="ED145" s="833"/>
      <c r="EE145" s="833"/>
      <c r="EF145" s="833"/>
      <c r="EG145" s="833"/>
      <c r="EH145" s="833"/>
      <c r="EI145" s="833"/>
      <c r="EJ145" s="833"/>
      <c r="EK145" s="833"/>
      <c r="EL145" s="833"/>
      <c r="EM145" s="833"/>
      <c r="EN145" s="833"/>
      <c r="EP145" s="833"/>
      <c r="EQ145" s="833"/>
      <c r="ER145" s="833"/>
      <c r="ES145" s="833"/>
      <c r="ET145" s="833"/>
      <c r="EU145" s="833"/>
      <c r="EV145" s="833"/>
      <c r="EW145" s="833"/>
      <c r="EX145" s="833"/>
      <c r="EY145" s="833"/>
      <c r="EZ145" s="833"/>
      <c r="FA145" s="833"/>
      <c r="FB145" s="833"/>
      <c r="FC145" s="833"/>
      <c r="FD145" s="833"/>
      <c r="FF145" s="833"/>
      <c r="FG145" s="833"/>
      <c r="FH145" s="833"/>
      <c r="FI145" s="833"/>
      <c r="FJ145" s="833"/>
      <c r="FK145" s="833"/>
      <c r="FL145" s="833"/>
      <c r="FM145" s="833"/>
      <c r="FN145" s="833"/>
      <c r="FO145" s="833"/>
      <c r="FP145" s="833"/>
      <c r="FQ145" s="833"/>
      <c r="FR145" s="833"/>
      <c r="FS145" s="833"/>
      <c r="FT145" s="833"/>
      <c r="FV145" s="833"/>
      <c r="FW145" s="833"/>
      <c r="FX145" s="833"/>
      <c r="FY145" s="833"/>
      <c r="FZ145" s="833"/>
      <c r="GA145" s="833"/>
      <c r="GB145" s="833"/>
      <c r="GC145" s="833"/>
      <c r="GD145" s="833"/>
      <c r="GE145" s="833"/>
      <c r="GF145" s="833"/>
      <c r="GG145" s="833"/>
      <c r="GH145" s="833"/>
      <c r="GI145" s="833"/>
      <c r="GJ145" s="833"/>
      <c r="GL145" s="833"/>
      <c r="GM145" s="833"/>
      <c r="GN145" s="833"/>
      <c r="GO145" s="833"/>
      <c r="GP145" s="833"/>
      <c r="GQ145" s="833"/>
      <c r="GR145" s="833"/>
      <c r="GS145" s="833"/>
      <c r="GT145" s="833"/>
      <c r="GU145" s="833"/>
      <c r="GV145" s="833"/>
      <c r="GW145" s="833"/>
      <c r="GX145" s="833"/>
      <c r="GY145" s="833"/>
      <c r="GZ145" s="833"/>
      <c r="HB145" s="833"/>
      <c r="HC145" s="833"/>
      <c r="HD145" s="833"/>
      <c r="HE145" s="833"/>
      <c r="HF145" s="833"/>
      <c r="HG145" s="833"/>
      <c r="HH145" s="833"/>
      <c r="HI145" s="833"/>
      <c r="HJ145" s="833"/>
      <c r="HK145" s="833"/>
      <c r="HL145" s="833"/>
      <c r="HM145" s="833"/>
      <c r="HN145" s="833"/>
      <c r="HO145" s="833"/>
      <c r="HP145" s="833"/>
      <c r="HR145" s="833"/>
      <c r="HS145" s="833"/>
      <c r="HT145" s="833"/>
      <c r="HU145" s="833"/>
      <c r="HV145" s="833"/>
      <c r="HW145" s="833"/>
      <c r="HX145" s="833"/>
      <c r="HY145" s="833"/>
      <c r="HZ145" s="833"/>
      <c r="IA145" s="833"/>
      <c r="IB145" s="833"/>
      <c r="IC145" s="833"/>
      <c r="ID145" s="833"/>
      <c r="IE145" s="833"/>
      <c r="IF145" s="833"/>
      <c r="IH145" s="833"/>
      <c r="II145" s="833"/>
      <c r="IJ145" s="833"/>
      <c r="IK145" s="833"/>
      <c r="IL145" s="833"/>
      <c r="IM145" s="833"/>
      <c r="IN145" s="833"/>
      <c r="IO145" s="833"/>
      <c r="IP145" s="833"/>
      <c r="IQ145" s="833"/>
      <c r="IR145" s="833"/>
      <c r="IS145" s="833"/>
      <c r="IT145" s="833"/>
      <c r="IU145" s="833"/>
      <c r="IV145" s="833"/>
      <c r="IX145" s="833"/>
      <c r="IY145" s="833"/>
      <c r="IZ145" s="833"/>
      <c r="JA145" s="833"/>
      <c r="JB145" s="833"/>
      <c r="JC145" s="833"/>
      <c r="JD145" s="833"/>
      <c r="JE145" s="833"/>
      <c r="JF145" s="833"/>
      <c r="JG145" s="833"/>
      <c r="JH145" s="833"/>
      <c r="JI145" s="833"/>
      <c r="JJ145" s="833"/>
      <c r="JK145" s="833"/>
      <c r="JL145" s="833"/>
      <c r="JN145" s="833"/>
      <c r="JO145" s="833"/>
      <c r="JP145" s="833"/>
      <c r="JQ145" s="833"/>
      <c r="JR145" s="833"/>
      <c r="JS145" s="833"/>
      <c r="JT145" s="833"/>
      <c r="JU145" s="833"/>
      <c r="JV145" s="833"/>
      <c r="JW145" s="833"/>
      <c r="JX145" s="833"/>
      <c r="JY145" s="833"/>
      <c r="JZ145" s="833"/>
      <c r="KA145" s="833"/>
      <c r="KB145" s="833"/>
      <c r="KD145" s="833"/>
      <c r="KE145" s="833"/>
      <c r="KF145" s="833"/>
      <c r="KG145" s="833"/>
      <c r="KH145" s="833"/>
      <c r="KI145" s="833"/>
      <c r="KJ145" s="833"/>
      <c r="KK145" s="833"/>
      <c r="KL145" s="833"/>
      <c r="KM145" s="833"/>
      <c r="KN145" s="833"/>
      <c r="KO145" s="833"/>
      <c r="KP145" s="833"/>
      <c r="KQ145" s="833"/>
      <c r="KR145" s="833"/>
      <c r="KT145" s="833"/>
      <c r="KU145" s="833"/>
      <c r="KV145" s="833"/>
      <c r="KW145" s="833"/>
      <c r="KX145" s="833"/>
      <c r="KY145" s="833"/>
      <c r="KZ145" s="833"/>
      <c r="LA145" s="833"/>
      <c r="LB145" s="833"/>
      <c r="LC145" s="833"/>
      <c r="LD145" s="833"/>
      <c r="LE145" s="833"/>
      <c r="LF145" s="833"/>
      <c r="LG145" s="833"/>
      <c r="LH145" s="833"/>
      <c r="LJ145" s="833"/>
      <c r="LK145" s="833"/>
      <c r="LL145" s="833"/>
      <c r="LM145" s="833"/>
      <c r="LN145" s="833"/>
      <c r="LO145" s="833"/>
      <c r="LP145" s="833"/>
      <c r="LQ145" s="833"/>
      <c r="LR145" s="833"/>
      <c r="LS145" s="833"/>
      <c r="LT145" s="833"/>
      <c r="LU145" s="833"/>
      <c r="LV145" s="833"/>
      <c r="LW145" s="833"/>
      <c r="LX145" s="833"/>
      <c r="LZ145" s="833"/>
      <c r="MA145" s="833"/>
      <c r="MB145" s="833"/>
      <c r="MC145" s="833"/>
      <c r="MD145" s="833"/>
      <c r="ME145" s="833"/>
      <c r="MF145" s="833"/>
      <c r="MG145" s="833"/>
      <c r="MH145" s="833"/>
      <c r="MI145" s="833"/>
      <c r="MJ145" s="833"/>
      <c r="MK145" s="833"/>
      <c r="ML145" s="833"/>
      <c r="MM145" s="833"/>
      <c r="MN145" s="833"/>
      <c r="MP145" s="833"/>
      <c r="MQ145" s="833"/>
      <c r="MR145" s="833"/>
      <c r="MS145" s="833"/>
      <c r="MT145" s="833"/>
      <c r="MU145" s="833"/>
      <c r="MV145" s="833"/>
      <c r="MW145" s="833"/>
      <c r="MX145" s="833"/>
      <c r="MY145" s="833"/>
      <c r="MZ145" s="833"/>
      <c r="NA145" s="833"/>
      <c r="NB145" s="833"/>
      <c r="NC145" s="833"/>
      <c r="ND145" s="833"/>
      <c r="NF145" s="833"/>
      <c r="NG145" s="833"/>
      <c r="NH145" s="833"/>
      <c r="NI145" s="833"/>
      <c r="NJ145" s="833"/>
      <c r="NK145" s="833"/>
      <c r="NL145" s="833"/>
      <c r="NM145" s="833"/>
      <c r="NN145" s="833"/>
      <c r="NO145" s="833"/>
      <c r="NP145" s="833"/>
      <c r="NQ145" s="833"/>
      <c r="NR145" s="833"/>
      <c r="NS145" s="833"/>
      <c r="NT145" s="833"/>
      <c r="NV145" s="833"/>
      <c r="NW145" s="833"/>
      <c r="NX145" s="833"/>
      <c r="NY145" s="833"/>
      <c r="NZ145" s="833"/>
      <c r="OA145" s="833"/>
      <c r="OB145" s="833"/>
      <c r="OC145" s="833"/>
      <c r="OD145" s="833"/>
      <c r="OE145" s="833"/>
      <c r="OF145" s="833"/>
      <c r="OG145" s="833"/>
      <c r="OH145" s="833"/>
      <c r="OI145" s="833"/>
      <c r="OJ145" s="833"/>
      <c r="OL145" s="833"/>
      <c r="OM145" s="833"/>
      <c r="ON145" s="833"/>
      <c r="OO145" s="833"/>
      <c r="OP145" s="833"/>
      <c r="OQ145" s="833"/>
      <c r="OR145" s="833"/>
      <c r="OS145" s="833"/>
      <c r="OT145" s="833"/>
      <c r="OU145" s="833"/>
      <c r="OV145" s="833"/>
      <c r="OW145" s="833"/>
      <c r="OX145" s="833"/>
      <c r="OY145" s="833"/>
      <c r="OZ145" s="833"/>
      <c r="PB145" s="833"/>
      <c r="PC145" s="833"/>
      <c r="PD145" s="833"/>
      <c r="PE145" s="833"/>
      <c r="PF145" s="833"/>
      <c r="PG145" s="833"/>
      <c r="PH145" s="833"/>
      <c r="PI145" s="833"/>
      <c r="PJ145" s="833"/>
      <c r="PK145" s="833"/>
      <c r="PL145" s="833"/>
      <c r="PM145" s="833"/>
      <c r="PN145" s="833"/>
      <c r="PO145" s="833"/>
      <c r="PP145" s="833"/>
      <c r="PR145" s="833"/>
      <c r="PS145" s="833"/>
      <c r="PT145" s="833"/>
      <c r="PU145" s="833"/>
      <c r="PV145" s="833"/>
      <c r="PW145" s="833"/>
      <c r="PX145" s="833"/>
      <c r="PY145" s="833"/>
      <c r="PZ145" s="833"/>
      <c r="QA145" s="833"/>
      <c r="QB145" s="833"/>
      <c r="QC145" s="833"/>
      <c r="QD145" s="833"/>
      <c r="QE145" s="833"/>
      <c r="QF145" s="833"/>
      <c r="QH145" s="833"/>
      <c r="QI145" s="833"/>
      <c r="QJ145" s="833"/>
      <c r="QK145" s="833"/>
      <c r="QL145" s="833"/>
      <c r="QM145" s="833"/>
      <c r="QN145" s="833"/>
      <c r="QO145" s="833"/>
      <c r="QP145" s="833"/>
      <c r="QQ145" s="833"/>
      <c r="QR145" s="833"/>
      <c r="QS145" s="833"/>
      <c r="QT145" s="833"/>
      <c r="QU145" s="833"/>
      <c r="QV145" s="833"/>
      <c r="QX145" s="833"/>
      <c r="QY145" s="833"/>
      <c r="QZ145" s="833"/>
      <c r="RA145" s="833"/>
      <c r="RB145" s="833"/>
      <c r="RC145" s="833"/>
      <c r="RD145" s="833"/>
      <c r="RE145" s="833"/>
      <c r="RF145" s="833"/>
      <c r="RG145" s="833"/>
      <c r="RH145" s="833"/>
      <c r="RI145" s="833"/>
      <c r="RJ145" s="833"/>
      <c r="RK145" s="833"/>
      <c r="RL145" s="833"/>
      <c r="RN145" s="833"/>
      <c r="RO145" s="833"/>
      <c r="RP145" s="833"/>
      <c r="RQ145" s="833"/>
      <c r="RR145" s="833"/>
      <c r="RS145" s="833"/>
      <c r="RT145" s="833"/>
      <c r="RU145" s="833"/>
      <c r="RV145" s="833"/>
      <c r="RW145" s="833"/>
      <c r="RX145" s="833"/>
      <c r="RY145" s="833"/>
      <c r="RZ145" s="833"/>
      <c r="SA145" s="833"/>
      <c r="SB145" s="833"/>
      <c r="SD145" s="833"/>
      <c r="SE145" s="833"/>
      <c r="SF145" s="833"/>
      <c r="SG145" s="833"/>
      <c r="SH145" s="833"/>
      <c r="SI145" s="833"/>
      <c r="SJ145" s="833"/>
      <c r="SK145" s="833"/>
      <c r="SL145" s="833"/>
      <c r="SM145" s="833"/>
      <c r="SN145" s="833"/>
      <c r="SO145" s="833"/>
      <c r="SP145" s="833"/>
      <c r="SQ145" s="833"/>
      <c r="SR145" s="833"/>
      <c r="ST145" s="833"/>
      <c r="SU145" s="833"/>
      <c r="SV145" s="833"/>
      <c r="SW145" s="833"/>
      <c r="SX145" s="833"/>
      <c r="SY145" s="833"/>
      <c r="SZ145" s="833"/>
      <c r="TA145" s="833"/>
      <c r="TB145" s="833"/>
      <c r="TC145" s="833"/>
      <c r="TD145" s="833"/>
      <c r="TE145" s="833"/>
      <c r="TF145" s="833"/>
      <c r="TG145" s="833"/>
      <c r="TH145" s="833"/>
      <c r="TJ145" s="833"/>
      <c r="TK145" s="833"/>
      <c r="TL145" s="833"/>
      <c r="TM145" s="833"/>
      <c r="TN145" s="833"/>
      <c r="TO145" s="833"/>
      <c r="TP145" s="833"/>
      <c r="TQ145" s="833"/>
      <c r="TR145" s="833"/>
      <c r="TS145" s="833"/>
      <c r="TT145" s="833"/>
      <c r="TU145" s="833"/>
      <c r="TV145" s="833"/>
      <c r="TW145" s="833"/>
      <c r="TX145" s="833"/>
      <c r="TZ145" s="833"/>
      <c r="UA145" s="833"/>
      <c r="UB145" s="833"/>
      <c r="UC145" s="833"/>
      <c r="UD145" s="833"/>
      <c r="UE145" s="833"/>
      <c r="UF145" s="833"/>
      <c r="UG145" s="833"/>
      <c r="UH145" s="833"/>
      <c r="UI145" s="833"/>
      <c r="UJ145" s="833"/>
      <c r="UK145" s="833"/>
      <c r="UL145" s="833"/>
      <c r="UM145" s="833"/>
      <c r="UN145" s="833"/>
      <c r="UP145" s="833"/>
      <c r="UQ145" s="833"/>
      <c r="UR145" s="833"/>
      <c r="US145" s="833"/>
      <c r="UT145" s="833"/>
      <c r="UU145" s="833"/>
      <c r="UV145" s="833"/>
      <c r="UW145" s="833"/>
      <c r="UX145" s="833"/>
      <c r="UY145" s="833"/>
      <c r="UZ145" s="833"/>
      <c r="VA145" s="833"/>
      <c r="VB145" s="833"/>
      <c r="VC145" s="833"/>
      <c r="VD145" s="833"/>
      <c r="VF145" s="833"/>
      <c r="VG145" s="833"/>
      <c r="VH145" s="833"/>
      <c r="VI145" s="833"/>
      <c r="VJ145" s="833"/>
      <c r="VK145" s="833"/>
      <c r="VL145" s="833"/>
      <c r="VM145" s="833"/>
      <c r="VN145" s="833"/>
      <c r="VO145" s="833"/>
      <c r="VP145" s="833"/>
      <c r="VQ145" s="833"/>
      <c r="VR145" s="833"/>
      <c r="VS145" s="833"/>
      <c r="VT145" s="833"/>
      <c r="VV145" s="833"/>
      <c r="VW145" s="833"/>
      <c r="VX145" s="833"/>
      <c r="VY145" s="833"/>
      <c r="VZ145" s="833"/>
      <c r="WA145" s="833"/>
      <c r="WB145" s="833"/>
      <c r="WC145" s="833"/>
      <c r="WD145" s="833"/>
      <c r="WE145" s="833"/>
      <c r="WF145" s="833"/>
      <c r="WG145" s="833"/>
      <c r="WH145" s="833"/>
      <c r="WI145" s="833"/>
      <c r="WJ145" s="833"/>
      <c r="WL145" s="833"/>
      <c r="WM145" s="833"/>
      <c r="WN145" s="833"/>
      <c r="WO145" s="833"/>
      <c r="WP145" s="833"/>
      <c r="WQ145" s="833"/>
      <c r="WR145" s="833"/>
      <c r="WS145" s="833"/>
      <c r="WT145" s="833"/>
      <c r="WU145" s="833"/>
      <c r="WV145" s="833"/>
      <c r="WW145" s="833"/>
      <c r="WX145" s="833"/>
      <c r="WY145" s="833"/>
      <c r="WZ145" s="833"/>
      <c r="XB145" s="833"/>
      <c r="XC145" s="833"/>
      <c r="XD145" s="833"/>
      <c r="XE145" s="833"/>
      <c r="XF145" s="833"/>
      <c r="XG145" s="833"/>
      <c r="XH145" s="833"/>
      <c r="XI145" s="833"/>
      <c r="XJ145" s="833"/>
      <c r="XK145" s="833"/>
      <c r="XL145" s="833"/>
      <c r="XM145" s="833"/>
      <c r="XN145" s="833"/>
      <c r="XO145" s="833"/>
      <c r="XP145" s="833"/>
      <c r="XR145" s="833"/>
      <c r="XS145" s="833"/>
      <c r="XT145" s="833"/>
      <c r="XU145" s="833"/>
      <c r="XV145" s="833"/>
      <c r="XW145" s="833"/>
      <c r="XX145" s="833"/>
      <c r="XY145" s="833"/>
      <c r="XZ145" s="833"/>
      <c r="YA145" s="833"/>
      <c r="YB145" s="833"/>
      <c r="YC145" s="833"/>
      <c r="YD145" s="833"/>
      <c r="YE145" s="833"/>
      <c r="YF145" s="833"/>
      <c r="YH145" s="833"/>
      <c r="YI145" s="833"/>
      <c r="YJ145" s="833"/>
      <c r="YK145" s="833"/>
      <c r="YL145" s="833"/>
      <c r="YM145" s="833"/>
      <c r="YN145" s="833"/>
      <c r="YO145" s="833"/>
      <c r="YP145" s="833"/>
      <c r="YQ145" s="833"/>
      <c r="YR145" s="833"/>
      <c r="YS145" s="3262"/>
      <c r="YT145" s="3262"/>
      <c r="YU145" s="3262"/>
      <c r="YV145" s="3262"/>
      <c r="YX145" s="3262"/>
      <c r="YY145" s="3262"/>
      <c r="YZ145" s="3262"/>
      <c r="ZA145" s="3262"/>
      <c r="ZB145" s="3262"/>
      <c r="ZC145" s="3262"/>
      <c r="ZD145" s="3262"/>
      <c r="ZE145" s="3262"/>
      <c r="ZF145" s="3262"/>
      <c r="ZG145" s="3262"/>
      <c r="ZH145" s="3262"/>
      <c r="ZI145" s="3262"/>
      <c r="ZJ145" s="3262"/>
      <c r="ZK145" s="3262"/>
      <c r="ZL145" s="3262"/>
      <c r="ZN145" s="3262"/>
      <c r="ZO145" s="3262"/>
      <c r="ZP145" s="3262"/>
      <c r="ZQ145" s="3262"/>
      <c r="ZR145" s="3262"/>
      <c r="ZS145" s="3262"/>
      <c r="ZT145" s="3262"/>
      <c r="ZU145" s="3262"/>
      <c r="ZV145" s="3262"/>
      <c r="ZW145" s="3262"/>
      <c r="ZX145" s="3262"/>
      <c r="ZY145" s="3262"/>
      <c r="ZZ145" s="3262"/>
      <c r="AAA145" s="3262"/>
      <c r="AAB145" s="3262"/>
      <c r="AAD145" s="3262"/>
      <c r="AAE145" s="3262"/>
      <c r="AAF145" s="3262"/>
      <c r="AAG145" s="3262"/>
      <c r="AAH145" s="3262"/>
      <c r="AAI145" s="3262"/>
      <c r="AAJ145" s="3262"/>
      <c r="AAK145" s="3262"/>
      <c r="AAL145" s="3262"/>
      <c r="AAM145" s="3262"/>
      <c r="AAN145" s="3262"/>
      <c r="AAO145" s="3262"/>
      <c r="AAP145" s="3262"/>
      <c r="AAQ145" s="3262"/>
      <c r="AAR145" s="3262"/>
      <c r="AAT145" s="3262"/>
      <c r="AAU145" s="3262"/>
      <c r="AAV145" s="3262"/>
      <c r="AAW145" s="3262"/>
      <c r="AAX145" s="3262"/>
      <c r="AAY145" s="3262"/>
      <c r="AAZ145" s="3262"/>
      <c r="ABA145" s="3262"/>
      <c r="ABB145" s="3262"/>
      <c r="ABC145" s="3262"/>
      <c r="ABD145" s="3262"/>
      <c r="ABE145" s="3262"/>
      <c r="ABF145" s="3262"/>
      <c r="ABG145" s="3262"/>
      <c r="ABH145" s="3262"/>
      <c r="ABJ145" s="3262"/>
      <c r="ABK145" s="3262"/>
      <c r="ABL145" s="3262"/>
      <c r="ABM145" s="3262"/>
      <c r="ABN145" s="3262"/>
      <c r="ABO145" s="3262"/>
      <c r="ABP145" s="3262"/>
      <c r="ABQ145" s="3262"/>
      <c r="ABR145" s="3262"/>
      <c r="ABS145" s="3262"/>
      <c r="ABT145" s="3262"/>
      <c r="ABU145" s="3262"/>
      <c r="ABV145" s="3262"/>
      <c r="ABW145" s="3262"/>
      <c r="ABX145" s="3262"/>
      <c r="ABZ145" s="3262"/>
      <c r="ACA145" s="3262"/>
      <c r="ACB145" s="3262"/>
      <c r="ACC145" s="3262"/>
      <c r="ACD145" s="3262"/>
      <c r="ACE145" s="3262"/>
      <c r="ACF145" s="3262"/>
      <c r="ACG145" s="3262"/>
      <c r="ACH145" s="3262"/>
      <c r="ACI145" s="3262"/>
      <c r="ACJ145" s="3262"/>
      <c r="ACK145" s="3262"/>
      <c r="ACL145" s="3262"/>
      <c r="ACM145" s="3262"/>
      <c r="ACN145" s="3262"/>
      <c r="ACP145" s="3262"/>
      <c r="ACQ145" s="3262"/>
      <c r="ACR145" s="3262"/>
      <c r="ACS145" s="3262"/>
      <c r="ACT145" s="3262"/>
      <c r="ACU145" s="3262"/>
      <c r="ACV145" s="3262"/>
      <c r="ACW145" s="3262"/>
      <c r="ACX145" s="3262"/>
      <c r="ACY145" s="3262"/>
      <c r="ACZ145" s="3262"/>
      <c r="ADA145" s="3262"/>
      <c r="ADB145" s="3262"/>
      <c r="ADC145" s="3262"/>
      <c r="ADD145" s="3262"/>
      <c r="ADF145" s="3262"/>
      <c r="ADG145" s="3262"/>
      <c r="ADH145" s="3262"/>
      <c r="ADI145" s="3262"/>
      <c r="ADJ145" s="3262"/>
      <c r="ADK145" s="3262"/>
      <c r="ADL145" s="3262"/>
      <c r="ADM145" s="3262"/>
      <c r="ADN145" s="3262"/>
      <c r="ADO145" s="3262"/>
      <c r="ADP145" s="3262"/>
      <c r="ADQ145" s="3262"/>
      <c r="ADR145" s="3262"/>
      <c r="ADS145" s="3262"/>
      <c r="ADT145" s="3262"/>
      <c r="ADV145" s="3262"/>
      <c r="ADW145" s="3262"/>
      <c r="ADX145" s="3262"/>
      <c r="ADY145" s="3262"/>
      <c r="ADZ145" s="3262"/>
      <c r="AEA145" s="3262"/>
      <c r="AEB145" s="3262"/>
      <c r="AEC145" s="3262"/>
      <c r="AED145" s="3262"/>
      <c r="AEE145" s="3262"/>
      <c r="AEF145" s="3262"/>
      <c r="AEG145" s="3262"/>
      <c r="AEH145" s="3262"/>
      <c r="AEI145" s="3262"/>
      <c r="AEJ145" s="3262"/>
      <c r="AEL145" s="3262"/>
      <c r="AEM145" s="3262"/>
      <c r="AEN145" s="3262"/>
      <c r="AEO145" s="3262"/>
      <c r="AEP145" s="3262"/>
      <c r="AEQ145" s="3262"/>
      <c r="AER145" s="3262"/>
      <c r="AES145" s="3262"/>
      <c r="AET145" s="3262"/>
      <c r="AEU145" s="3262"/>
      <c r="AEV145" s="3262"/>
      <c r="AEW145" s="3262"/>
      <c r="AEX145" s="3262"/>
      <c r="AEY145" s="3262"/>
      <c r="AEZ145" s="3262"/>
      <c r="AFB145" s="3262"/>
      <c r="AFC145" s="3262"/>
      <c r="AFD145" s="3262"/>
      <c r="AFE145" s="3262"/>
      <c r="AFF145" s="3262"/>
      <c r="AFG145" s="3262"/>
      <c r="AFH145" s="3262"/>
      <c r="AFI145" s="3262"/>
      <c r="AFJ145" s="3262"/>
      <c r="AFK145" s="3262"/>
      <c r="AFL145" s="3262"/>
      <c r="AFM145" s="3262"/>
      <c r="AFN145" s="3262"/>
      <c r="AFO145" s="3262"/>
      <c r="AFP145" s="3262"/>
      <c r="AFR145" s="3262"/>
      <c r="AFS145" s="3262"/>
      <c r="AFT145" s="3262"/>
      <c r="AFU145" s="3262"/>
      <c r="AFV145" s="3262"/>
      <c r="AFW145" s="3262"/>
      <c r="AFX145" s="3262"/>
      <c r="AFY145" s="3262"/>
      <c r="AFZ145" s="3262"/>
      <c r="AGA145" s="3262"/>
      <c r="AGB145" s="3262"/>
      <c r="AGC145" s="3262"/>
      <c r="AGD145" s="3262"/>
      <c r="AGE145" s="3262"/>
      <c r="AGF145" s="3262"/>
      <c r="AGH145" s="3262"/>
      <c r="AGI145" s="3262"/>
      <c r="AGJ145" s="3262"/>
      <c r="AGK145" s="3262"/>
      <c r="AGL145" s="3262"/>
      <c r="AGM145" s="3262"/>
      <c r="AGN145" s="3262"/>
      <c r="AGO145" s="3262"/>
      <c r="AGP145" s="3262"/>
      <c r="AGQ145" s="3262"/>
      <c r="AGR145" s="3262"/>
      <c r="AGS145" s="3262"/>
      <c r="AGT145" s="3262"/>
      <c r="AGU145" s="3262"/>
      <c r="AGV145" s="3262"/>
      <c r="AGX145" s="3262"/>
      <c r="AGY145" s="3262"/>
      <c r="AGZ145" s="3262"/>
      <c r="AHA145" s="3262"/>
      <c r="AHB145" s="3262"/>
      <c r="AHC145" s="3262"/>
      <c r="AHD145" s="3262"/>
      <c r="AHE145" s="3262"/>
      <c r="AHF145" s="3262"/>
      <c r="AHG145" s="3262"/>
      <c r="AHH145" s="3262"/>
      <c r="AHI145" s="3262"/>
      <c r="AHJ145" s="3262"/>
      <c r="AHK145" s="3262"/>
      <c r="AHL145" s="3262"/>
      <c r="AHN145" s="3262"/>
      <c r="AHO145" s="3262"/>
      <c r="AHP145" s="3262"/>
      <c r="AHQ145" s="3262"/>
      <c r="AHR145" s="3262"/>
      <c r="AHS145" s="3262"/>
      <c r="AHT145" s="3262"/>
      <c r="AHU145" s="3262"/>
      <c r="AHV145" s="3262"/>
      <c r="AHW145" s="3262"/>
      <c r="AHX145" s="3262"/>
      <c r="AHY145" s="3262"/>
      <c r="AHZ145" s="3262"/>
      <c r="AIA145" s="3262"/>
      <c r="AIB145" s="3262"/>
      <c r="AID145" s="3262"/>
      <c r="AIE145" s="3262"/>
      <c r="AIF145" s="3262"/>
      <c r="AIG145" s="3262"/>
      <c r="AIH145" s="3262"/>
      <c r="AII145" s="3262"/>
      <c r="AIJ145" s="3262"/>
      <c r="AIK145" s="3262"/>
      <c r="AIL145" s="3262"/>
      <c r="AIM145" s="3262"/>
      <c r="AIN145" s="3262"/>
      <c r="AIO145" s="3262"/>
      <c r="AIP145" s="3262"/>
      <c r="AIQ145" s="3262"/>
      <c r="AIR145" s="3262"/>
      <c r="AIT145" s="3262"/>
      <c r="AIU145" s="3262"/>
      <c r="AIV145" s="3262"/>
      <c r="AIW145" s="3262"/>
      <c r="AIX145" s="3262"/>
      <c r="AIY145" s="3262"/>
      <c r="AIZ145" s="3262"/>
      <c r="AJA145" s="3262"/>
      <c r="AJB145" s="3262"/>
      <c r="AJC145" s="3262"/>
      <c r="AJD145" s="3262"/>
      <c r="AJE145" s="3262"/>
      <c r="AJF145" s="3262"/>
      <c r="AJG145" s="3262"/>
      <c r="AJH145" s="3262"/>
      <c r="AJJ145" s="3262"/>
      <c r="AJK145" s="3262"/>
      <c r="AJL145" s="3262"/>
      <c r="AJM145" s="3262"/>
      <c r="AJN145" s="3262"/>
      <c r="AJO145" s="3262"/>
      <c r="AJP145" s="3262"/>
      <c r="AJQ145" s="3262"/>
      <c r="AJR145" s="3262"/>
      <c r="AJS145" s="3262"/>
      <c r="AJT145" s="3262"/>
      <c r="AJU145" s="3262"/>
      <c r="AJV145" s="3262"/>
      <c r="AJW145" s="3262"/>
      <c r="AJX145" s="3262"/>
      <c r="AJZ145" s="3262"/>
      <c r="AKA145" s="3262"/>
      <c r="AKB145" s="3262"/>
      <c r="AKC145" s="3262"/>
      <c r="AKD145" s="3262"/>
      <c r="AKE145" s="3262"/>
      <c r="AKF145" s="3262"/>
      <c r="AKG145" s="3262"/>
      <c r="AKH145" s="3262"/>
      <c r="AKI145" s="3262"/>
      <c r="AKJ145" s="3262"/>
      <c r="AKK145" s="3262"/>
      <c r="AKL145" s="3262"/>
      <c r="AKM145" s="3262"/>
      <c r="AKN145" s="3262"/>
      <c r="AKP145" s="3262"/>
      <c r="AKQ145" s="3262"/>
      <c r="AKR145" s="3262"/>
      <c r="AKS145" s="3262"/>
      <c r="AKT145" s="3262"/>
      <c r="AKU145" s="3262"/>
      <c r="AKV145" s="3262"/>
      <c r="AKW145" s="3262"/>
      <c r="AKX145" s="3262"/>
      <c r="AKY145" s="3262"/>
      <c r="AKZ145" s="3262"/>
      <c r="ALA145" s="3262"/>
      <c r="ALB145" s="3262"/>
      <c r="ALC145" s="3262"/>
      <c r="ALD145" s="3262"/>
      <c r="ALF145" s="3262"/>
      <c r="ALG145" s="3262"/>
      <c r="ALH145" s="3262"/>
      <c r="ALI145" s="3262"/>
      <c r="ALJ145" s="3262"/>
      <c r="ALK145" s="3262"/>
      <c r="ALL145" s="3262"/>
      <c r="ALM145" s="3262"/>
      <c r="ALN145" s="3262"/>
      <c r="ALO145" s="3262"/>
      <c r="ALP145" s="3262"/>
      <c r="ALQ145" s="3262"/>
      <c r="ALR145" s="3262"/>
      <c r="ALS145" s="3262"/>
      <c r="ALT145" s="3262"/>
      <c r="ALV145" s="3262"/>
      <c r="ALW145" s="3262"/>
      <c r="ALX145" s="3262"/>
      <c r="ALY145" s="3262"/>
      <c r="ALZ145" s="3262"/>
      <c r="AMA145" s="3262"/>
      <c r="AMB145" s="3262"/>
      <c r="AMC145" s="3262"/>
      <c r="AMD145" s="3262"/>
      <c r="AME145" s="3262"/>
      <c r="AMF145" s="3262"/>
      <c r="AMG145" s="3262"/>
      <c r="AMH145" s="3262"/>
      <c r="AMI145" s="3262"/>
      <c r="AMJ145" s="3262"/>
      <c r="AML145" s="3262"/>
      <c r="AMM145" s="3262"/>
      <c r="AMN145" s="3262"/>
      <c r="AMO145" s="3262"/>
      <c r="AMP145" s="3262"/>
      <c r="AMQ145" s="3262"/>
      <c r="AMR145" s="3262"/>
      <c r="AMS145" s="3262"/>
      <c r="AMT145" s="3262"/>
      <c r="AMU145" s="3262"/>
      <c r="AMV145" s="3262"/>
      <c r="AMW145" s="3262"/>
      <c r="AMX145" s="3262"/>
      <c r="AMY145" s="3262"/>
      <c r="AMZ145" s="3262"/>
      <c r="ANB145" s="3262"/>
      <c r="ANC145" s="3262"/>
      <c r="AND145" s="3262"/>
      <c r="ANE145" s="3262"/>
      <c r="ANF145" s="3262"/>
      <c r="ANG145" s="3262"/>
      <c r="ANH145" s="3262"/>
      <c r="ANI145" s="3262"/>
      <c r="ANJ145" s="3262"/>
      <c r="ANK145" s="3262"/>
      <c r="ANL145" s="3262"/>
      <c r="ANM145" s="3262"/>
      <c r="ANN145" s="3262"/>
      <c r="ANO145" s="3262"/>
      <c r="ANP145" s="3262"/>
      <c r="ANR145" s="3262"/>
      <c r="ANS145" s="3262"/>
      <c r="ANT145" s="3262"/>
      <c r="ANU145" s="3262"/>
      <c r="ANV145" s="3262"/>
      <c r="ANW145" s="3262"/>
      <c r="ANX145" s="3262"/>
      <c r="ANY145" s="3262"/>
      <c r="ANZ145" s="3262"/>
      <c r="AOA145" s="3262"/>
      <c r="AOB145" s="3262"/>
      <c r="AOC145" s="3262"/>
      <c r="AOD145" s="3262"/>
      <c r="AOE145" s="3262"/>
      <c r="AOF145" s="3262"/>
      <c r="AOH145" s="3262"/>
      <c r="AOI145" s="3262"/>
      <c r="AOJ145" s="3262"/>
      <c r="AOK145" s="3262"/>
      <c r="AOL145" s="3262"/>
      <c r="AOM145" s="3262"/>
      <c r="AON145" s="3262"/>
      <c r="AOO145" s="3262"/>
      <c r="AOP145" s="3262"/>
      <c r="AOQ145" s="3262"/>
      <c r="AOR145" s="3262"/>
      <c r="AOS145" s="3262"/>
      <c r="AOT145" s="3262"/>
      <c r="AOU145" s="3262"/>
      <c r="AOV145" s="3262"/>
      <c r="AOX145" s="3262"/>
      <c r="AOY145" s="3262"/>
      <c r="AOZ145" s="3262"/>
      <c r="APA145" s="3262"/>
      <c r="APB145" s="3262"/>
      <c r="APC145" s="3262"/>
      <c r="APD145" s="3262"/>
      <c r="APE145" s="3262"/>
      <c r="APF145" s="3262"/>
      <c r="APG145" s="3262"/>
      <c r="APH145" s="3262"/>
      <c r="API145" s="3262"/>
      <c r="APJ145" s="3262"/>
      <c r="APK145" s="3262"/>
      <c r="APL145" s="3262"/>
      <c r="APN145" s="3262"/>
      <c r="APO145" s="3262"/>
      <c r="APP145" s="3262"/>
      <c r="APQ145" s="3262"/>
      <c r="APR145" s="3262"/>
      <c r="APS145" s="3262"/>
      <c r="APT145" s="3262"/>
      <c r="APU145" s="3262"/>
      <c r="APV145" s="3262"/>
      <c r="APW145" s="3262"/>
      <c r="APX145" s="3262"/>
      <c r="APY145" s="3262"/>
      <c r="APZ145" s="3262"/>
      <c r="AQA145" s="3262"/>
      <c r="AQB145" s="3262"/>
      <c r="AQD145" s="3262"/>
      <c r="AQE145" s="3262"/>
      <c r="AQF145" s="3262"/>
      <c r="AQG145" s="3262"/>
      <c r="AQH145" s="3262"/>
      <c r="AQI145" s="3262"/>
      <c r="AQJ145" s="3262"/>
      <c r="AQK145" s="3262"/>
      <c r="AQL145" s="3262"/>
      <c r="AQM145" s="3262"/>
      <c r="AQN145" s="3262"/>
      <c r="AQO145" s="3262"/>
      <c r="AQP145" s="3262"/>
      <c r="AQQ145" s="3262"/>
      <c r="AQR145" s="3262"/>
      <c r="AQT145" s="3262"/>
      <c r="AQU145" s="3262"/>
      <c r="AQV145" s="3262"/>
      <c r="AQW145" s="3262"/>
      <c r="AQX145" s="3262"/>
      <c r="AQY145" s="3262"/>
      <c r="AQZ145" s="3262"/>
      <c r="ARA145" s="3262"/>
      <c r="ARB145" s="3262"/>
      <c r="ARC145" s="3262"/>
      <c r="ARD145" s="3262"/>
      <c r="ARE145" s="3262"/>
      <c r="ARF145" s="3262"/>
      <c r="ARG145" s="3262"/>
      <c r="ARH145" s="3262"/>
      <c r="ARJ145" s="3262"/>
      <c r="ARK145" s="3262"/>
      <c r="ARL145" s="3262"/>
      <c r="ARM145" s="3262"/>
      <c r="ARN145" s="3262"/>
      <c r="ARO145" s="3262"/>
      <c r="ARP145" s="3262"/>
      <c r="ARQ145" s="3262"/>
      <c r="ARR145" s="3262"/>
      <c r="ARS145" s="3262"/>
      <c r="ART145" s="3262"/>
      <c r="ARU145" s="3262"/>
      <c r="ARV145" s="3262"/>
      <c r="ARW145" s="3262"/>
      <c r="ARX145" s="3262"/>
      <c r="ARZ145" s="3262"/>
      <c r="ASA145" s="3262"/>
      <c r="ASB145" s="3262"/>
      <c r="ASC145" s="3262"/>
      <c r="ASD145" s="3262"/>
      <c r="ASE145" s="3262"/>
      <c r="ASF145" s="3262"/>
      <c r="ASG145" s="3262"/>
      <c r="ASH145" s="3262"/>
      <c r="ASI145" s="3262"/>
      <c r="ASJ145" s="3262"/>
      <c r="ASK145" s="3262"/>
      <c r="ASL145" s="3262"/>
      <c r="ASM145" s="3262"/>
      <c r="ASN145" s="3262"/>
      <c r="ASP145" s="3262"/>
      <c r="ASQ145" s="3262"/>
      <c r="ASR145" s="3262"/>
      <c r="ASS145" s="3262"/>
      <c r="AST145" s="3262"/>
      <c r="ASU145" s="3262"/>
      <c r="ASV145" s="3262"/>
      <c r="ASW145" s="3262"/>
      <c r="ASX145" s="3262"/>
      <c r="ASY145" s="3262"/>
      <c r="ASZ145" s="3262"/>
      <c r="ATA145" s="3262"/>
      <c r="ATB145" s="3262"/>
      <c r="ATC145" s="3262"/>
      <c r="ATD145" s="3262"/>
      <c r="ATF145" s="3262"/>
      <c r="ATG145" s="3262"/>
      <c r="ATH145" s="3262"/>
      <c r="ATI145" s="3262"/>
      <c r="ATJ145" s="3262"/>
      <c r="ATK145" s="3262"/>
      <c r="ATL145" s="3262"/>
      <c r="ATM145" s="3262"/>
      <c r="ATN145" s="3262"/>
      <c r="ATO145" s="3262"/>
      <c r="ATP145" s="3262"/>
      <c r="ATQ145" s="3262"/>
      <c r="ATR145" s="3262"/>
      <c r="ATS145" s="3262"/>
      <c r="ATT145" s="3262"/>
      <c r="ATV145" s="3262"/>
      <c r="ATW145" s="3262"/>
      <c r="ATX145" s="3262"/>
      <c r="ATY145" s="3262"/>
      <c r="ATZ145" s="3262"/>
      <c r="AUA145" s="3262"/>
      <c r="AUB145" s="3262"/>
      <c r="AUC145" s="3262"/>
      <c r="AUD145" s="3262"/>
      <c r="AUE145" s="3262"/>
      <c r="AUF145" s="3262"/>
      <c r="AUG145" s="3262"/>
      <c r="AUH145" s="3262"/>
      <c r="AUI145" s="3262"/>
      <c r="AUJ145" s="3262"/>
      <c r="AUL145" s="3262"/>
      <c r="AUM145" s="3262"/>
      <c r="AUN145" s="3262"/>
      <c r="AUO145" s="3262"/>
      <c r="AUP145" s="3262"/>
      <c r="AUQ145" s="3262"/>
      <c r="AUR145" s="3262"/>
      <c r="AUS145" s="3262"/>
      <c r="AUT145" s="3262"/>
      <c r="AUU145" s="3262"/>
      <c r="AUV145" s="3262"/>
      <c r="AUW145" s="3262"/>
      <c r="AUX145" s="3262"/>
      <c r="AUY145" s="3262"/>
      <c r="AUZ145" s="3262"/>
      <c r="AVB145" s="3262"/>
      <c r="AVC145" s="3262"/>
      <c r="AVD145" s="3262"/>
      <c r="AVE145" s="3262"/>
      <c r="AVF145" s="3262"/>
      <c r="AVG145" s="3262"/>
      <c r="AVH145" s="3262"/>
      <c r="AVI145" s="3262"/>
      <c r="AVJ145" s="3262"/>
      <c r="AVK145" s="3262"/>
      <c r="AVL145" s="3262"/>
      <c r="AVM145" s="3262"/>
      <c r="AVN145" s="3262"/>
      <c r="AVO145" s="3262"/>
      <c r="AVP145" s="3262"/>
      <c r="AVR145" s="3262"/>
      <c r="AVS145" s="3262"/>
      <c r="AVT145" s="3262"/>
      <c r="AVU145" s="3262"/>
      <c r="AVV145" s="3262"/>
      <c r="AVW145" s="3262"/>
      <c r="AVX145" s="3262"/>
      <c r="AVY145" s="3262"/>
      <c r="AVZ145" s="3262"/>
      <c r="AWA145" s="3262"/>
      <c r="AWB145" s="3262"/>
      <c r="AWC145" s="3262"/>
      <c r="AWD145" s="3262"/>
      <c r="AWE145" s="3262"/>
      <c r="AWF145" s="3262"/>
      <c r="AWH145" s="3262"/>
      <c r="AWI145" s="3262"/>
      <c r="AWJ145" s="3262"/>
      <c r="AWK145" s="3262"/>
      <c r="AWL145" s="3262"/>
      <c r="AWM145" s="3262"/>
      <c r="AWN145" s="3262"/>
      <c r="AWO145" s="3262"/>
      <c r="AWP145" s="3262"/>
      <c r="AWQ145" s="3262"/>
      <c r="AWR145" s="3262"/>
      <c r="AWS145" s="3262"/>
      <c r="AWT145" s="3262"/>
      <c r="AWU145" s="3262"/>
      <c r="AWV145" s="3262"/>
      <c r="AWX145" s="3262"/>
      <c r="AWY145" s="3262"/>
      <c r="AWZ145" s="3262"/>
      <c r="AXA145" s="3262"/>
      <c r="AXB145" s="3262"/>
      <c r="AXC145" s="3262"/>
      <c r="AXD145" s="3262"/>
      <c r="AXE145" s="3262"/>
      <c r="AXF145" s="3262"/>
      <c r="AXG145" s="3262"/>
      <c r="AXH145" s="3262"/>
      <c r="AXI145" s="3262"/>
      <c r="AXJ145" s="3262"/>
      <c r="AXK145" s="3262"/>
      <c r="AXL145" s="3262"/>
      <c r="AXN145" s="3262"/>
      <c r="AXO145" s="3262"/>
      <c r="AXP145" s="3262"/>
      <c r="AXQ145" s="3262"/>
      <c r="AXR145" s="3262"/>
      <c r="AXS145" s="3262"/>
      <c r="AXT145" s="3262"/>
      <c r="AXU145" s="3262"/>
      <c r="AXV145" s="3262"/>
      <c r="AXW145" s="3262"/>
      <c r="AXX145" s="3262"/>
      <c r="AXY145" s="3262"/>
      <c r="AXZ145" s="3262"/>
      <c r="AYA145" s="3262"/>
      <c r="AYB145" s="3262"/>
      <c r="AYD145" s="3262"/>
      <c r="AYE145" s="3262"/>
      <c r="AYF145" s="3262"/>
      <c r="AYG145" s="3262"/>
      <c r="AYH145" s="3262"/>
      <c r="AYI145" s="3262"/>
      <c r="AYJ145" s="3262"/>
      <c r="AYK145" s="3262"/>
      <c r="AYL145" s="3262"/>
      <c r="AYM145" s="3262"/>
      <c r="AYN145" s="3262"/>
      <c r="AYO145" s="3262"/>
      <c r="AYP145" s="3262"/>
      <c r="AYQ145" s="3262"/>
      <c r="AYR145" s="3262"/>
      <c r="AYT145" s="3262"/>
      <c r="AYU145" s="3262"/>
      <c r="AYV145" s="3262"/>
      <c r="AYW145" s="3262"/>
      <c r="AYX145" s="3262"/>
      <c r="AYY145" s="3262"/>
      <c r="AYZ145" s="3262"/>
      <c r="AZA145" s="3262"/>
      <c r="AZB145" s="3262"/>
      <c r="AZC145" s="3262"/>
      <c r="AZD145" s="3262"/>
      <c r="AZE145" s="3262"/>
      <c r="AZF145" s="3262"/>
      <c r="AZG145" s="3262"/>
      <c r="AZH145" s="3262"/>
      <c r="AZJ145" s="3262"/>
      <c r="AZK145" s="3262"/>
      <c r="AZL145" s="3262"/>
      <c r="AZM145" s="3262"/>
      <c r="AZN145" s="3262"/>
      <c r="AZO145" s="3262"/>
      <c r="AZP145" s="3262"/>
      <c r="AZQ145" s="3262"/>
      <c r="AZR145" s="3262"/>
      <c r="AZS145" s="3262"/>
      <c r="AZT145" s="3262"/>
      <c r="AZU145" s="3262"/>
      <c r="AZV145" s="3262"/>
      <c r="AZW145" s="3262"/>
      <c r="AZX145" s="3262"/>
      <c r="AZZ145" s="3262"/>
      <c r="BAA145" s="3262"/>
      <c r="BAB145" s="3262"/>
      <c r="BAC145" s="3262"/>
      <c r="BAD145" s="3262"/>
      <c r="BAE145" s="3262"/>
      <c r="BAF145" s="3262"/>
      <c r="BAG145" s="3262"/>
      <c r="BAH145" s="3262"/>
      <c r="BAI145" s="3262"/>
      <c r="BAJ145" s="3262"/>
      <c r="BAK145" s="3262"/>
      <c r="BAL145" s="3262"/>
      <c r="BAM145" s="3262"/>
      <c r="BAN145" s="3262"/>
      <c r="BAP145" s="3262"/>
      <c r="BAQ145" s="3262"/>
      <c r="BAR145" s="3262"/>
      <c r="BAS145" s="3262"/>
      <c r="BAT145" s="3262"/>
      <c r="BAU145" s="3262"/>
      <c r="BAV145" s="3262"/>
      <c r="BAW145" s="3262"/>
      <c r="BAX145" s="3262"/>
      <c r="BAY145" s="3262"/>
      <c r="BAZ145" s="3262"/>
      <c r="BBA145" s="3262"/>
      <c r="BBB145" s="3262"/>
      <c r="BBC145" s="3262"/>
      <c r="BBD145" s="3262"/>
      <c r="BBF145" s="3262"/>
      <c r="BBG145" s="3262"/>
      <c r="BBH145" s="3262"/>
      <c r="BBI145" s="3262"/>
      <c r="BBJ145" s="3262"/>
      <c r="BBK145" s="3262"/>
      <c r="BBL145" s="3262"/>
      <c r="BBM145" s="3262"/>
      <c r="BBN145" s="3262"/>
      <c r="BBO145" s="3262"/>
      <c r="BBP145" s="3262"/>
      <c r="BBQ145" s="3262"/>
      <c r="BBR145" s="3262"/>
      <c r="BBS145" s="3262"/>
      <c r="BBT145" s="3262"/>
      <c r="BBV145" s="3262"/>
      <c r="BBW145" s="3262"/>
      <c r="BBX145" s="3262"/>
      <c r="BBY145" s="3262"/>
      <c r="BBZ145" s="3262"/>
      <c r="BCA145" s="3262"/>
      <c r="BCB145" s="3262"/>
      <c r="BCC145" s="3262"/>
      <c r="BCD145" s="3262"/>
      <c r="BCE145" s="3262"/>
      <c r="BCF145" s="3262"/>
      <c r="BCG145" s="3262"/>
      <c r="BCH145" s="3262"/>
      <c r="BCI145" s="3262"/>
      <c r="BCJ145" s="3262"/>
      <c r="BCL145" s="3262"/>
      <c r="BCM145" s="3262"/>
      <c r="BCN145" s="3262"/>
      <c r="BCO145" s="3262"/>
      <c r="BCP145" s="3262"/>
      <c r="BCQ145" s="3262"/>
      <c r="BCR145" s="3262"/>
      <c r="BCS145" s="3262"/>
      <c r="BCT145" s="3262"/>
      <c r="BCU145" s="3262"/>
      <c r="BCV145" s="3262"/>
      <c r="BCW145" s="3262"/>
      <c r="BCX145" s="3262"/>
      <c r="BCY145" s="3262"/>
      <c r="BCZ145" s="3262"/>
      <c r="BDB145" s="3262"/>
      <c r="BDC145" s="3262"/>
      <c r="BDD145" s="3262"/>
      <c r="BDE145" s="3262"/>
      <c r="BDF145" s="3262"/>
      <c r="BDG145" s="3262"/>
      <c r="BDH145" s="3262"/>
      <c r="BDI145" s="3262"/>
      <c r="BDJ145" s="3262"/>
      <c r="BDK145" s="3262"/>
      <c r="BDL145" s="3262"/>
      <c r="BDM145" s="3262"/>
      <c r="BDN145" s="3262"/>
      <c r="BDO145" s="3262"/>
      <c r="BDP145" s="3262"/>
      <c r="BDR145" s="3262"/>
      <c r="BDS145" s="3262"/>
      <c r="BDT145" s="3262"/>
      <c r="BDU145" s="3262"/>
      <c r="BDV145" s="3262"/>
      <c r="BDW145" s="3262"/>
      <c r="BDX145" s="3262"/>
      <c r="BDY145" s="3262"/>
      <c r="BDZ145" s="3262"/>
      <c r="BEA145" s="3262"/>
      <c r="BEB145" s="3262"/>
      <c r="BEC145" s="3262"/>
      <c r="BED145" s="3262"/>
      <c r="BEE145" s="3262"/>
      <c r="BEF145" s="3262"/>
      <c r="BEH145" s="3262"/>
      <c r="BEI145" s="3262"/>
      <c r="BEJ145" s="3262"/>
      <c r="BEK145" s="3262"/>
      <c r="BEL145" s="3262"/>
      <c r="BEM145" s="3262"/>
      <c r="BEN145" s="3262"/>
      <c r="BEO145" s="3262"/>
      <c r="BEP145" s="3262"/>
      <c r="BEQ145" s="3262"/>
      <c r="BER145" s="3262"/>
      <c r="BES145" s="3262"/>
      <c r="BET145" s="3262"/>
      <c r="BEU145" s="3262"/>
      <c r="BEV145" s="3262"/>
      <c r="BEX145" s="3262"/>
      <c r="BEY145" s="3262"/>
      <c r="BEZ145" s="3262"/>
      <c r="BFA145" s="3262"/>
      <c r="BFB145" s="3262"/>
      <c r="BFC145" s="3262"/>
      <c r="BFD145" s="3262"/>
      <c r="BFE145" s="3262"/>
      <c r="BFF145" s="3262"/>
      <c r="BFG145" s="3262"/>
      <c r="BFH145" s="3262"/>
      <c r="BFI145" s="3262"/>
      <c r="BFJ145" s="3262"/>
      <c r="BFK145" s="3262"/>
      <c r="BFL145" s="3262"/>
      <c r="BFN145" s="3262"/>
      <c r="BFO145" s="3262"/>
      <c r="BFP145" s="3262"/>
      <c r="BFQ145" s="3262"/>
      <c r="BFR145" s="3262"/>
      <c r="BFS145" s="3262"/>
      <c r="BFT145" s="3262"/>
      <c r="BFU145" s="3262"/>
      <c r="BFV145" s="3262"/>
      <c r="BFW145" s="3262"/>
      <c r="BFX145" s="3262"/>
      <c r="BFY145" s="3262"/>
      <c r="BFZ145" s="3262"/>
      <c r="BGA145" s="3262"/>
      <c r="BGB145" s="3262"/>
      <c r="BGD145" s="3262"/>
      <c r="BGE145" s="3262"/>
      <c r="BGF145" s="3262"/>
      <c r="BGG145" s="3262"/>
      <c r="BGH145" s="3262"/>
      <c r="BGI145" s="3262"/>
      <c r="BGJ145" s="3262"/>
      <c r="BGK145" s="3262"/>
      <c r="BGL145" s="3262"/>
      <c r="BGM145" s="3262"/>
      <c r="BGN145" s="3262"/>
      <c r="BGO145" s="3262"/>
      <c r="BGP145" s="3262"/>
      <c r="BGQ145" s="3262"/>
      <c r="BGR145" s="3262"/>
      <c r="BGT145" s="3262"/>
      <c r="BGU145" s="3262"/>
      <c r="BGV145" s="3262"/>
      <c r="BGW145" s="3262"/>
      <c r="BGX145" s="3262"/>
      <c r="BGY145" s="3262"/>
      <c r="BGZ145" s="3262"/>
      <c r="BHA145" s="3262"/>
      <c r="BHB145" s="3262"/>
      <c r="BHC145" s="3262"/>
      <c r="BHD145" s="3262"/>
      <c r="BHE145" s="3262"/>
      <c r="BHF145" s="3262"/>
      <c r="BHG145" s="3262"/>
      <c r="BHH145" s="3262"/>
      <c r="BHJ145" s="3262"/>
      <c r="BHK145" s="3262"/>
      <c r="BHL145" s="3262"/>
      <c r="BHM145" s="3262"/>
      <c r="BHN145" s="3262"/>
      <c r="BHO145" s="3262"/>
      <c r="BHP145" s="3262"/>
      <c r="BHQ145" s="3262"/>
      <c r="BHR145" s="3262"/>
      <c r="BHS145" s="3262"/>
      <c r="BHT145" s="3262"/>
      <c r="BHU145" s="3262"/>
      <c r="BHV145" s="3262"/>
      <c r="BHW145" s="3262"/>
      <c r="BHX145" s="3262"/>
      <c r="BHZ145" s="3262"/>
      <c r="BIA145" s="3262"/>
      <c r="BIB145" s="3262"/>
      <c r="BIC145" s="3262"/>
      <c r="BID145" s="3262"/>
      <c r="BIE145" s="3262"/>
      <c r="BIF145" s="3262"/>
      <c r="BIG145" s="3262"/>
      <c r="BIH145" s="3262"/>
      <c r="BII145" s="3262"/>
      <c r="BIJ145" s="3262"/>
      <c r="BIK145" s="3262"/>
      <c r="BIL145" s="3262"/>
      <c r="BIM145" s="3262"/>
      <c r="BIN145" s="3262"/>
      <c r="BIP145" s="3262"/>
      <c r="BIQ145" s="3262"/>
      <c r="BIR145" s="3262"/>
      <c r="BIS145" s="3262"/>
      <c r="BIT145" s="3262"/>
      <c r="BIU145" s="3262"/>
      <c r="BIV145" s="3262"/>
      <c r="BIW145" s="3262"/>
      <c r="BIX145" s="3262"/>
      <c r="BIY145" s="3262"/>
      <c r="BIZ145" s="3262"/>
      <c r="BJA145" s="3262"/>
      <c r="BJB145" s="3262"/>
      <c r="BJC145" s="3262"/>
      <c r="BJD145" s="3262"/>
      <c r="BJF145" s="3262"/>
      <c r="BJG145" s="3262"/>
      <c r="BJH145" s="3262"/>
      <c r="BJI145" s="3262"/>
      <c r="BJJ145" s="3262"/>
      <c r="BJK145" s="3262"/>
      <c r="BJL145" s="3262"/>
      <c r="BJM145" s="3262"/>
      <c r="BJN145" s="3262"/>
      <c r="BJO145" s="3262"/>
      <c r="BJP145" s="3262"/>
      <c r="BJQ145" s="3262"/>
      <c r="BJR145" s="3262"/>
      <c r="BJS145" s="3262"/>
      <c r="BJT145" s="3262"/>
      <c r="BJV145" s="3262"/>
      <c r="BJW145" s="3262"/>
      <c r="BJX145" s="3262"/>
      <c r="BJY145" s="3262"/>
      <c r="BJZ145" s="3262"/>
      <c r="BKA145" s="3262"/>
      <c r="BKB145" s="3262"/>
      <c r="BKC145" s="3262"/>
      <c r="BKD145" s="3262"/>
      <c r="BKE145" s="3262"/>
      <c r="BKF145" s="3262"/>
      <c r="BKG145" s="3262"/>
      <c r="BKH145" s="3262"/>
      <c r="BKI145" s="3262"/>
      <c r="BKJ145" s="3262"/>
      <c r="BKL145" s="3262"/>
      <c r="BKM145" s="3262"/>
      <c r="BKN145" s="3262"/>
      <c r="BKO145" s="3262"/>
      <c r="BKP145" s="3262"/>
      <c r="BKQ145" s="3262"/>
      <c r="BKR145" s="3262"/>
      <c r="BKS145" s="3262"/>
      <c r="BKT145" s="3262"/>
      <c r="BKU145" s="3262"/>
      <c r="BKV145" s="3262"/>
      <c r="BKW145" s="3262"/>
      <c r="BKX145" s="3262"/>
      <c r="BKY145" s="3262"/>
      <c r="BKZ145" s="3262"/>
      <c r="BLB145" s="3262"/>
      <c r="BLC145" s="3262"/>
      <c r="BLD145" s="3262"/>
      <c r="BLE145" s="3262"/>
      <c r="BLF145" s="3262"/>
      <c r="BLG145" s="3262"/>
      <c r="BLH145" s="3262"/>
      <c r="BLI145" s="3262"/>
      <c r="BLJ145" s="3262"/>
      <c r="BLK145" s="3262"/>
      <c r="BLL145" s="3262"/>
      <c r="BLM145" s="3262"/>
      <c r="BLN145" s="3262"/>
      <c r="BLO145" s="3262"/>
      <c r="BLP145" s="3262"/>
      <c r="BLR145" s="3262"/>
      <c r="BLS145" s="3262"/>
      <c r="BLT145" s="3262"/>
      <c r="BLU145" s="3262"/>
      <c r="BLV145" s="3262"/>
      <c r="BLW145" s="3262"/>
      <c r="BLX145" s="3262"/>
      <c r="BLY145" s="3262"/>
      <c r="BLZ145" s="3262"/>
      <c r="BMA145" s="3262"/>
      <c r="BMB145" s="3262"/>
      <c r="BMC145" s="3262"/>
      <c r="BMD145" s="3262"/>
      <c r="BME145" s="3262"/>
      <c r="BMF145" s="3262"/>
      <c r="BMH145" s="3262"/>
      <c r="BMI145" s="3262"/>
      <c r="BMJ145" s="3262"/>
      <c r="BMK145" s="3262"/>
      <c r="BML145" s="3262"/>
      <c r="BMM145" s="3262"/>
      <c r="BMN145" s="3262"/>
      <c r="BMO145" s="3262"/>
      <c r="BMP145" s="3262"/>
      <c r="BMQ145" s="3262"/>
      <c r="BMR145" s="3262"/>
      <c r="BMS145" s="3262"/>
      <c r="BMT145" s="3262"/>
      <c r="BMU145" s="3262"/>
      <c r="BMV145" s="3262"/>
      <c r="BMX145" s="3262"/>
      <c r="BMY145" s="3262"/>
      <c r="BMZ145" s="3262"/>
      <c r="BNA145" s="3262"/>
      <c r="BNB145" s="3262"/>
      <c r="BNC145" s="3262"/>
      <c r="BND145" s="3262"/>
      <c r="BNE145" s="3262"/>
      <c r="BNF145" s="3262"/>
      <c r="BNG145" s="3262"/>
      <c r="BNH145" s="3262"/>
      <c r="BNI145" s="3262"/>
      <c r="BNJ145" s="3262"/>
      <c r="BNK145" s="3262"/>
      <c r="BNL145" s="3262"/>
      <c r="BNN145" s="3262"/>
      <c r="BNO145" s="3262"/>
      <c r="BNP145" s="3262"/>
      <c r="BNQ145" s="3262"/>
      <c r="BNR145" s="3262"/>
      <c r="BNS145" s="3262"/>
      <c r="BNT145" s="3262"/>
      <c r="BNU145" s="3262"/>
      <c r="BNV145" s="3262"/>
      <c r="BNW145" s="3262"/>
      <c r="BNX145" s="3262"/>
      <c r="BNY145" s="3262"/>
      <c r="BNZ145" s="3262"/>
      <c r="BOA145" s="3262"/>
      <c r="BOB145" s="3262"/>
      <c r="BOD145" s="3262"/>
      <c r="BOE145" s="3262"/>
      <c r="BOF145" s="3262"/>
      <c r="BOG145" s="3262"/>
      <c r="BOH145" s="3262"/>
      <c r="BOI145" s="3262"/>
      <c r="BOJ145" s="3262"/>
      <c r="BOK145" s="3262"/>
      <c r="BOL145" s="3262"/>
      <c r="BOM145" s="3262"/>
      <c r="BON145" s="3262"/>
      <c r="BOO145" s="3262"/>
      <c r="BOP145" s="3262"/>
      <c r="BOQ145" s="3262"/>
      <c r="BOR145" s="3262"/>
      <c r="BOT145" s="3262"/>
      <c r="BOU145" s="3262"/>
      <c r="BOV145" s="3262"/>
      <c r="BOW145" s="3262"/>
      <c r="BOX145" s="3262"/>
      <c r="BOY145" s="3262"/>
      <c r="BOZ145" s="3262"/>
      <c r="BPA145" s="3262"/>
      <c r="BPB145" s="3262"/>
      <c r="BPC145" s="3262"/>
      <c r="BPD145" s="3262"/>
      <c r="BPE145" s="3262"/>
      <c r="BPF145" s="3262"/>
      <c r="BPG145" s="3262"/>
      <c r="BPH145" s="3262"/>
      <c r="BPJ145" s="3262"/>
      <c r="BPK145" s="3262"/>
      <c r="BPL145" s="3262"/>
      <c r="BPM145" s="3262"/>
      <c r="BPN145" s="3262"/>
      <c r="BPO145" s="3262"/>
      <c r="BPP145" s="3262"/>
      <c r="BPQ145" s="3262"/>
      <c r="BPR145" s="3262"/>
      <c r="BPS145" s="3262"/>
      <c r="BPT145" s="3262"/>
      <c r="BPU145" s="3262"/>
      <c r="BPV145" s="3262"/>
      <c r="BPW145" s="3262"/>
      <c r="BPX145" s="3262"/>
      <c r="BPZ145" s="3262"/>
      <c r="BQA145" s="3262"/>
      <c r="BQB145" s="3262"/>
      <c r="BQC145" s="3262"/>
      <c r="BQD145" s="3262"/>
      <c r="BQE145" s="3262"/>
      <c r="BQF145" s="3262"/>
      <c r="BQG145" s="3262"/>
      <c r="BQH145" s="3262"/>
      <c r="BQI145" s="3262"/>
      <c r="BQJ145" s="3262"/>
      <c r="BQK145" s="3262"/>
      <c r="BQL145" s="3262"/>
      <c r="BQM145" s="3262"/>
      <c r="BQN145" s="3262"/>
      <c r="BQP145" s="3262"/>
      <c r="BQQ145" s="3262"/>
      <c r="BQR145" s="3262"/>
      <c r="BQS145" s="3262"/>
      <c r="BQT145" s="3262"/>
      <c r="BQU145" s="3262"/>
      <c r="BQV145" s="3262"/>
      <c r="BQW145" s="3262"/>
      <c r="BQX145" s="3262"/>
      <c r="BQY145" s="3262"/>
      <c r="BQZ145" s="3262"/>
      <c r="BRA145" s="3262"/>
      <c r="BRB145" s="3262"/>
      <c r="BRC145" s="3262"/>
      <c r="BRD145" s="3262"/>
      <c r="BRF145" s="3262"/>
      <c r="BRG145" s="3262"/>
      <c r="BRH145" s="3262"/>
      <c r="BRI145" s="3262"/>
      <c r="BRJ145" s="3262"/>
      <c r="BRK145" s="3262"/>
      <c r="BRL145" s="3262"/>
      <c r="BRM145" s="3262"/>
      <c r="BRN145" s="3262"/>
      <c r="BRO145" s="3262"/>
      <c r="BRP145" s="3262"/>
      <c r="BRQ145" s="3262"/>
      <c r="BRR145" s="3262"/>
      <c r="BRS145" s="3262"/>
      <c r="BRT145" s="3262"/>
      <c r="BRV145" s="3262"/>
      <c r="BRW145" s="3262"/>
      <c r="BRX145" s="3262"/>
      <c r="BRY145" s="3262"/>
      <c r="BRZ145" s="3262"/>
      <c r="BSA145" s="3262"/>
      <c r="BSB145" s="3262"/>
      <c r="BSC145" s="3262"/>
      <c r="BSD145" s="3262"/>
      <c r="BSE145" s="3262"/>
      <c r="BSF145" s="3262"/>
      <c r="BSG145" s="3262"/>
      <c r="BSH145" s="3262"/>
      <c r="BSI145" s="3262"/>
      <c r="BSJ145" s="3262"/>
      <c r="BSL145" s="3262"/>
      <c r="BSM145" s="3262"/>
      <c r="BSN145" s="3262"/>
      <c r="BSO145" s="3262"/>
      <c r="BSP145" s="3262"/>
      <c r="BSQ145" s="3262"/>
      <c r="BSR145" s="3262"/>
      <c r="BSS145" s="3262"/>
      <c r="BST145" s="3262"/>
      <c r="BSU145" s="3262"/>
      <c r="BSV145" s="3262"/>
      <c r="BSW145" s="3262"/>
      <c r="BSX145" s="3262"/>
      <c r="BSY145" s="3262"/>
      <c r="BSZ145" s="3262"/>
      <c r="BTB145" s="3262"/>
      <c r="BTC145" s="3262"/>
      <c r="BTD145" s="3262"/>
      <c r="BTE145" s="3262"/>
      <c r="BTF145" s="3262"/>
      <c r="BTG145" s="3262"/>
      <c r="BTH145" s="3262"/>
      <c r="BTI145" s="3262"/>
      <c r="BTJ145" s="3262"/>
      <c r="BTK145" s="3262"/>
      <c r="BTL145" s="3262"/>
      <c r="BTM145" s="3262"/>
      <c r="BTN145" s="3262"/>
      <c r="BTO145" s="3262"/>
      <c r="BTP145" s="3262"/>
      <c r="BTR145" s="3262"/>
      <c r="BTS145" s="3262"/>
      <c r="BTT145" s="3262"/>
      <c r="BTU145" s="3262"/>
      <c r="BTV145" s="3262"/>
      <c r="BTW145" s="3262"/>
      <c r="BTX145" s="3262"/>
      <c r="BTY145" s="3262"/>
      <c r="BTZ145" s="3262"/>
      <c r="BUA145" s="3262"/>
      <c r="BUB145" s="3262"/>
      <c r="BUC145" s="3262"/>
      <c r="BUD145" s="3262"/>
      <c r="BUE145" s="3262"/>
      <c r="BUF145" s="3262"/>
      <c r="BUH145" s="3262"/>
      <c r="BUI145" s="3262"/>
      <c r="BUJ145" s="3262"/>
      <c r="BUK145" s="3262"/>
      <c r="BUL145" s="3262"/>
      <c r="BUM145" s="3262"/>
      <c r="BUN145" s="3262"/>
      <c r="BUO145" s="3262"/>
      <c r="BUP145" s="3262"/>
      <c r="BUQ145" s="3262"/>
      <c r="BUR145" s="3262"/>
      <c r="BUS145" s="3262"/>
      <c r="BUT145" s="3262"/>
      <c r="BUU145" s="3262"/>
      <c r="BUV145" s="3262"/>
      <c r="BUX145" s="3262"/>
      <c r="BUY145" s="3262"/>
      <c r="BUZ145" s="3262"/>
      <c r="BVA145" s="3262"/>
      <c r="BVB145" s="3262"/>
      <c r="BVC145" s="3262"/>
      <c r="BVD145" s="3262"/>
      <c r="BVE145" s="3262"/>
      <c r="BVF145" s="3262"/>
      <c r="BVG145" s="3262"/>
      <c r="BVH145" s="3262"/>
      <c r="BVI145" s="3262"/>
      <c r="BVJ145" s="3262"/>
      <c r="BVK145" s="3262"/>
      <c r="BVL145" s="3262"/>
      <c r="BVN145" s="3262"/>
      <c r="BVO145" s="3262"/>
      <c r="BVP145" s="3262"/>
      <c r="BVQ145" s="3262"/>
      <c r="BVR145" s="3262"/>
      <c r="BVS145" s="3262"/>
      <c r="BVT145" s="3262"/>
      <c r="BVU145" s="3262"/>
      <c r="BVV145" s="3262"/>
      <c r="BVW145" s="3262"/>
      <c r="BVX145" s="3262"/>
      <c r="BVY145" s="3262"/>
      <c r="BVZ145" s="3262"/>
      <c r="BWA145" s="3262"/>
      <c r="BWB145" s="3262"/>
      <c r="BWD145" s="3262"/>
      <c r="BWE145" s="3262"/>
      <c r="BWF145" s="3262"/>
      <c r="BWG145" s="3262"/>
      <c r="BWH145" s="3262"/>
      <c r="BWI145" s="3262"/>
      <c r="BWJ145" s="3262"/>
      <c r="BWK145" s="3262"/>
      <c r="BWL145" s="3262"/>
      <c r="BWM145" s="3262"/>
      <c r="BWN145" s="3262"/>
      <c r="BWO145" s="3262"/>
      <c r="BWP145" s="3262"/>
      <c r="BWQ145" s="3262"/>
      <c r="BWR145" s="3262"/>
      <c r="BWT145" s="3262"/>
      <c r="BWU145" s="3262"/>
      <c r="BWV145" s="3262"/>
      <c r="BWW145" s="3262"/>
      <c r="BWX145" s="3262"/>
      <c r="BWY145" s="3262"/>
      <c r="BWZ145" s="3262"/>
      <c r="BXA145" s="3262"/>
      <c r="BXB145" s="3262"/>
      <c r="BXC145" s="3262"/>
      <c r="BXD145" s="3262"/>
      <c r="BXE145" s="3262"/>
      <c r="BXF145" s="3262"/>
      <c r="BXG145" s="3262"/>
      <c r="BXH145" s="3262"/>
      <c r="BXJ145" s="3262"/>
      <c r="BXK145" s="3262"/>
      <c r="BXL145" s="3262"/>
      <c r="BXM145" s="3262"/>
      <c r="BXN145" s="3262"/>
      <c r="BXO145" s="3262"/>
      <c r="BXP145" s="3262"/>
      <c r="BXQ145" s="3262"/>
      <c r="BXR145" s="3262"/>
      <c r="BXS145" s="3262"/>
      <c r="BXT145" s="3262"/>
      <c r="BXU145" s="3262"/>
      <c r="BXV145" s="3262"/>
      <c r="BXW145" s="3262"/>
      <c r="BXX145" s="3262"/>
      <c r="BXZ145" s="3262"/>
      <c r="BYA145" s="3262"/>
      <c r="BYB145" s="3262"/>
      <c r="BYC145" s="3262"/>
      <c r="BYD145" s="3262"/>
      <c r="BYE145" s="3262"/>
      <c r="BYF145" s="3262"/>
      <c r="BYG145" s="3262"/>
      <c r="BYH145" s="3262"/>
      <c r="BYI145" s="3262"/>
      <c r="BYJ145" s="3262"/>
      <c r="BYK145" s="3262"/>
      <c r="BYL145" s="3262"/>
      <c r="BYM145" s="3262"/>
      <c r="BYN145" s="3262"/>
      <c r="BYP145" s="3262"/>
      <c r="BYQ145" s="3262"/>
      <c r="BYR145" s="3262"/>
      <c r="BYS145" s="3262"/>
      <c r="BYT145" s="3262"/>
      <c r="BYU145" s="3262"/>
      <c r="BYV145" s="3262"/>
      <c r="BYW145" s="3262"/>
      <c r="BYX145" s="3262"/>
      <c r="BYY145" s="3262"/>
      <c r="BYZ145" s="3262"/>
      <c r="BZA145" s="3262"/>
      <c r="BZB145" s="3262"/>
      <c r="BZC145" s="3262"/>
      <c r="BZD145" s="3262"/>
      <c r="BZF145" s="3262"/>
      <c r="BZG145" s="3262"/>
      <c r="BZH145" s="3262"/>
      <c r="BZI145" s="3262"/>
      <c r="BZJ145" s="3262"/>
      <c r="BZK145" s="3262"/>
      <c r="BZL145" s="3262"/>
      <c r="BZM145" s="3262"/>
      <c r="BZN145" s="3262"/>
      <c r="BZO145" s="3262"/>
      <c r="BZP145" s="3262"/>
      <c r="BZQ145" s="3262"/>
      <c r="BZR145" s="3262"/>
      <c r="BZS145" s="3262"/>
      <c r="BZT145" s="3262"/>
      <c r="BZV145" s="3262"/>
      <c r="BZW145" s="3262"/>
      <c r="BZX145" s="3262"/>
      <c r="BZY145" s="3262"/>
      <c r="BZZ145" s="3262"/>
      <c r="CAA145" s="3262"/>
      <c r="CAB145" s="3262"/>
      <c r="CAC145" s="3262"/>
      <c r="CAD145" s="3262"/>
      <c r="CAE145" s="3262"/>
      <c r="CAF145" s="3262"/>
      <c r="CAG145" s="3262"/>
      <c r="CAH145" s="3262"/>
      <c r="CAI145" s="3262"/>
      <c r="CAJ145" s="3262"/>
      <c r="CAL145" s="3262"/>
      <c r="CAM145" s="3262"/>
      <c r="CAN145" s="3262"/>
      <c r="CAO145" s="3262"/>
      <c r="CAP145" s="3262"/>
      <c r="CAQ145" s="3262"/>
      <c r="CAR145" s="3262"/>
      <c r="CAS145" s="3262"/>
      <c r="CAT145" s="3262"/>
      <c r="CAU145" s="3262"/>
      <c r="CAV145" s="3262"/>
      <c r="CAW145" s="3262"/>
      <c r="CAX145" s="3262"/>
      <c r="CAY145" s="3262"/>
      <c r="CAZ145" s="3262"/>
      <c r="CBB145" s="3262"/>
      <c r="CBC145" s="3262"/>
      <c r="CBD145" s="3262"/>
      <c r="CBE145" s="3262"/>
      <c r="CBF145" s="3262"/>
      <c r="CBG145" s="3262"/>
      <c r="CBH145" s="3262"/>
      <c r="CBI145" s="3262"/>
      <c r="CBJ145" s="3262"/>
      <c r="CBK145" s="3262"/>
      <c r="CBL145" s="3262"/>
      <c r="CBM145" s="3262"/>
      <c r="CBN145" s="3262"/>
      <c r="CBO145" s="3262"/>
      <c r="CBP145" s="3262"/>
      <c r="CBR145" s="3262"/>
      <c r="CBS145" s="3262"/>
      <c r="CBT145" s="3262"/>
      <c r="CBU145" s="3262"/>
      <c r="CBV145" s="3262"/>
      <c r="CBW145" s="3262"/>
      <c r="CBX145" s="3262"/>
      <c r="CBY145" s="3262"/>
      <c r="CBZ145" s="3262"/>
      <c r="CCA145" s="3262"/>
      <c r="CCB145" s="3262"/>
      <c r="CCC145" s="3262"/>
      <c r="CCD145" s="3262"/>
      <c r="CCE145" s="3262"/>
      <c r="CCF145" s="3262"/>
      <c r="CCH145" s="3262"/>
      <c r="CCI145" s="3262"/>
      <c r="CCJ145" s="3262"/>
      <c r="CCK145" s="3262"/>
      <c r="CCL145" s="3262"/>
      <c r="CCM145" s="3262"/>
      <c r="CCN145" s="3262"/>
      <c r="CCO145" s="3262"/>
      <c r="CCP145" s="3262"/>
      <c r="CCQ145" s="3262"/>
      <c r="CCR145" s="3262"/>
      <c r="CCS145" s="3262"/>
      <c r="CCT145" s="3262"/>
      <c r="CCU145" s="3262"/>
      <c r="CCV145" s="3262"/>
      <c r="CCX145" s="3262"/>
      <c r="CCY145" s="3262"/>
      <c r="CCZ145" s="3262"/>
      <c r="CDA145" s="3262"/>
      <c r="CDB145" s="3262"/>
      <c r="CDC145" s="3262"/>
      <c r="CDD145" s="3262"/>
      <c r="CDE145" s="3262"/>
      <c r="CDF145" s="3262"/>
      <c r="CDG145" s="3262"/>
      <c r="CDH145" s="3262"/>
      <c r="CDI145" s="3262"/>
      <c r="CDJ145" s="3262"/>
      <c r="CDK145" s="3262"/>
      <c r="CDL145" s="3262"/>
      <c r="CDN145" s="3262"/>
      <c r="CDO145" s="3262"/>
      <c r="CDP145" s="3262"/>
      <c r="CDQ145" s="3262"/>
      <c r="CDR145" s="3262"/>
      <c r="CDS145" s="3262"/>
      <c r="CDT145" s="3262"/>
      <c r="CDU145" s="3262"/>
      <c r="CDV145" s="3262"/>
      <c r="CDW145" s="3262"/>
      <c r="CDX145" s="3262"/>
      <c r="CDY145" s="3262"/>
      <c r="CDZ145" s="3262"/>
      <c r="CEA145" s="3262"/>
      <c r="CEB145" s="3262"/>
      <c r="CED145" s="3262"/>
      <c r="CEE145" s="3262"/>
      <c r="CEF145" s="3262"/>
      <c r="CEG145" s="3262"/>
      <c r="CEH145" s="3262"/>
      <c r="CEI145" s="3262"/>
      <c r="CEJ145" s="3262"/>
      <c r="CEK145" s="3262"/>
      <c r="CEL145" s="3262"/>
      <c r="CEM145" s="3262"/>
      <c r="CEN145" s="3262"/>
      <c r="CEO145" s="3262"/>
      <c r="CEP145" s="3262"/>
      <c r="CEQ145" s="3262"/>
      <c r="CER145" s="3262"/>
      <c r="CET145" s="3262"/>
      <c r="CEU145" s="3262"/>
      <c r="CEV145" s="3262"/>
      <c r="CEW145" s="3262"/>
      <c r="CEX145" s="3262"/>
      <c r="CEY145" s="3262"/>
      <c r="CEZ145" s="3262"/>
      <c r="CFA145" s="3262"/>
      <c r="CFB145" s="3262"/>
      <c r="CFC145" s="3262"/>
      <c r="CFD145" s="3262"/>
      <c r="CFE145" s="3262"/>
      <c r="CFF145" s="3262"/>
      <c r="CFG145" s="3262"/>
      <c r="CFH145" s="3262"/>
      <c r="CFJ145" s="3262"/>
      <c r="CFK145" s="3262"/>
      <c r="CFL145" s="3262"/>
      <c r="CFM145" s="3262"/>
      <c r="CFN145" s="3262"/>
      <c r="CFO145" s="3262"/>
      <c r="CFP145" s="3262"/>
      <c r="CFQ145" s="3262"/>
      <c r="CFR145" s="3262"/>
      <c r="CFS145" s="3262"/>
      <c r="CFT145" s="3262"/>
      <c r="CFU145" s="3262"/>
      <c r="CFV145" s="3262"/>
      <c r="CFW145" s="3262"/>
      <c r="CFX145" s="3262"/>
      <c r="CFZ145" s="3262"/>
      <c r="CGA145" s="3262"/>
      <c r="CGB145" s="3262"/>
      <c r="CGC145" s="3262"/>
      <c r="CGD145" s="3262"/>
      <c r="CGE145" s="3262"/>
      <c r="CGF145" s="3262"/>
      <c r="CGG145" s="3262"/>
      <c r="CGH145" s="3262"/>
      <c r="CGI145" s="3262"/>
      <c r="CGJ145" s="3262"/>
      <c r="CGK145" s="3262"/>
      <c r="CGL145" s="3262"/>
      <c r="CGM145" s="3262"/>
      <c r="CGN145" s="3262"/>
      <c r="CGP145" s="3262"/>
      <c r="CGQ145" s="3262"/>
      <c r="CGR145" s="3262"/>
      <c r="CGS145" s="3262"/>
      <c r="CGT145" s="3262"/>
      <c r="CGU145" s="3262"/>
      <c r="CGV145" s="3262"/>
      <c r="CGW145" s="3262"/>
      <c r="CGX145" s="3262"/>
      <c r="CGY145" s="3262"/>
      <c r="CGZ145" s="3262"/>
      <c r="CHA145" s="3262"/>
      <c r="CHB145" s="3262"/>
      <c r="CHC145" s="3262"/>
      <c r="CHD145" s="3262"/>
      <c r="CHF145" s="3262"/>
      <c r="CHG145" s="3262"/>
      <c r="CHH145" s="3262"/>
      <c r="CHI145" s="3262"/>
      <c r="CHJ145" s="3262"/>
      <c r="CHK145" s="3262"/>
      <c r="CHL145" s="3262"/>
      <c r="CHM145" s="3262"/>
      <c r="CHN145" s="3262"/>
      <c r="CHO145" s="3262"/>
      <c r="CHP145" s="3262"/>
      <c r="CHQ145" s="3262"/>
      <c r="CHR145" s="3262"/>
      <c r="CHS145" s="3262"/>
      <c r="CHT145" s="3262"/>
      <c r="CHV145" s="3262"/>
      <c r="CHW145" s="3262"/>
      <c r="CHX145" s="3262"/>
      <c r="CHY145" s="3262"/>
      <c r="CHZ145" s="3262"/>
      <c r="CIA145" s="3262"/>
      <c r="CIB145" s="3262"/>
      <c r="CIC145" s="3262"/>
      <c r="CID145" s="3262"/>
      <c r="CIE145" s="3262"/>
      <c r="CIF145" s="3262"/>
      <c r="CIG145" s="3262"/>
      <c r="CIH145" s="3262"/>
      <c r="CII145" s="3262"/>
      <c r="CIJ145" s="3262"/>
      <c r="CIL145" s="3262"/>
      <c r="CIM145" s="3262"/>
      <c r="CIN145" s="3262"/>
      <c r="CIO145" s="3262"/>
      <c r="CIP145" s="3262"/>
      <c r="CIQ145" s="3262"/>
      <c r="CIR145" s="3262"/>
      <c r="CIS145" s="3262"/>
      <c r="CIT145" s="3262"/>
      <c r="CIU145" s="3262"/>
      <c r="CIV145" s="3262"/>
      <c r="CIW145" s="3262"/>
      <c r="CIX145" s="3262"/>
      <c r="CIY145" s="3262"/>
      <c r="CIZ145" s="3262"/>
      <c r="CJB145" s="3262"/>
      <c r="CJC145" s="3262"/>
      <c r="CJD145" s="3262"/>
      <c r="CJE145" s="3262"/>
      <c r="CJF145" s="3262"/>
      <c r="CJG145" s="3262"/>
      <c r="CJH145" s="3262"/>
      <c r="CJI145" s="3262"/>
      <c r="CJJ145" s="3262"/>
      <c r="CJK145" s="3262"/>
      <c r="CJL145" s="3262"/>
      <c r="CJM145" s="3262"/>
      <c r="CJN145" s="3262"/>
      <c r="CJO145" s="3262"/>
      <c r="CJP145" s="3262"/>
      <c r="CJR145" s="3262"/>
      <c r="CJS145" s="3262"/>
      <c r="CJT145" s="3262"/>
      <c r="CJU145" s="3262"/>
      <c r="CJV145" s="3262"/>
      <c r="CJW145" s="3262"/>
      <c r="CJX145" s="3262"/>
      <c r="CJY145" s="3262"/>
      <c r="CJZ145" s="3262"/>
      <c r="CKA145" s="3262"/>
      <c r="CKB145" s="3262"/>
      <c r="CKC145" s="3262"/>
      <c r="CKD145" s="3262"/>
      <c r="CKE145" s="3262"/>
      <c r="CKF145" s="3262"/>
      <c r="CKH145" s="3262"/>
      <c r="CKI145" s="3262"/>
      <c r="CKJ145" s="3262"/>
      <c r="CKK145" s="3262"/>
      <c r="CKL145" s="3262"/>
      <c r="CKM145" s="3262"/>
      <c r="CKN145" s="3262"/>
      <c r="CKO145" s="3262"/>
      <c r="CKP145" s="3262"/>
      <c r="CKQ145" s="3262"/>
      <c r="CKR145" s="3262"/>
      <c r="CKS145" s="3262"/>
      <c r="CKT145" s="3262"/>
      <c r="CKU145" s="3262"/>
      <c r="CKV145" s="3262"/>
      <c r="CKX145" s="3262"/>
      <c r="CKY145" s="3262"/>
      <c r="CKZ145" s="3262"/>
      <c r="CLA145" s="3262"/>
      <c r="CLB145" s="3262"/>
      <c r="CLC145" s="3262"/>
      <c r="CLD145" s="3262"/>
      <c r="CLE145" s="3262"/>
      <c r="CLF145" s="3262"/>
      <c r="CLG145" s="3262"/>
      <c r="CLH145" s="3262"/>
      <c r="CLI145" s="3262"/>
      <c r="CLJ145" s="3262"/>
      <c r="CLK145" s="3262"/>
      <c r="CLL145" s="3262"/>
      <c r="CLN145" s="3262"/>
      <c r="CLO145" s="3262"/>
      <c r="CLP145" s="3262"/>
      <c r="CLQ145" s="3262"/>
      <c r="CLR145" s="3262"/>
      <c r="CLS145" s="3262"/>
      <c r="CLT145" s="3262"/>
      <c r="CLU145" s="3262"/>
      <c r="CLV145" s="3262"/>
      <c r="CLW145" s="3262"/>
      <c r="CLX145" s="3262"/>
      <c r="CLY145" s="3262"/>
      <c r="CLZ145" s="3262"/>
      <c r="CMA145" s="3262"/>
      <c r="CMB145" s="3262"/>
      <c r="CMD145" s="3262"/>
      <c r="CME145" s="3262"/>
      <c r="CMF145" s="3262"/>
      <c r="CMG145" s="3262"/>
      <c r="CMH145" s="3262"/>
      <c r="CMI145" s="3262"/>
      <c r="CMJ145" s="3262"/>
      <c r="CMK145" s="3262"/>
      <c r="CML145" s="3262"/>
      <c r="CMM145" s="3262"/>
      <c r="CMN145" s="3262"/>
      <c r="CMO145" s="3262"/>
      <c r="CMP145" s="3262"/>
      <c r="CMQ145" s="3262"/>
      <c r="CMR145" s="3262"/>
      <c r="CMT145" s="3262"/>
      <c r="CMU145" s="3262"/>
      <c r="CMV145" s="3262"/>
      <c r="CMW145" s="3262"/>
      <c r="CMX145" s="3262"/>
      <c r="CMY145" s="3262"/>
      <c r="CMZ145" s="3262"/>
      <c r="CNA145" s="3262"/>
      <c r="CNB145" s="3262"/>
      <c r="CNC145" s="3262"/>
      <c r="CND145" s="3262"/>
      <c r="CNE145" s="3262"/>
      <c r="CNF145" s="3262"/>
      <c r="CNG145" s="3262"/>
      <c r="CNH145" s="3262"/>
      <c r="CNJ145" s="3262"/>
      <c r="CNK145" s="3262"/>
      <c r="CNL145" s="3262"/>
      <c r="CNM145" s="3262"/>
      <c r="CNN145" s="3262"/>
      <c r="CNO145" s="3262"/>
      <c r="CNP145" s="3262"/>
      <c r="CNQ145" s="3262"/>
      <c r="CNR145" s="3262"/>
      <c r="CNS145" s="3262"/>
      <c r="CNT145" s="3262"/>
      <c r="CNU145" s="3262"/>
      <c r="CNV145" s="3262"/>
      <c r="CNW145" s="3262"/>
      <c r="CNX145" s="3262"/>
      <c r="CNZ145" s="3262"/>
      <c r="COA145" s="3262"/>
      <c r="COB145" s="3262"/>
      <c r="COC145" s="3262"/>
      <c r="COD145" s="3262"/>
      <c r="COE145" s="3262"/>
      <c r="COF145" s="3262"/>
      <c r="COG145" s="3262"/>
      <c r="COH145" s="3262"/>
      <c r="COI145" s="3262"/>
      <c r="COJ145" s="3262"/>
      <c r="COK145" s="3262"/>
      <c r="COL145" s="3262"/>
      <c r="COM145" s="3262"/>
      <c r="CON145" s="3262"/>
      <c r="COP145" s="3262"/>
      <c r="COQ145" s="3262"/>
      <c r="COR145" s="3262"/>
      <c r="COS145" s="3262"/>
      <c r="COT145" s="3262"/>
      <c r="COU145" s="3262"/>
      <c r="COV145" s="3262"/>
      <c r="COW145" s="3262"/>
      <c r="COX145" s="3262"/>
      <c r="COY145" s="3262"/>
      <c r="COZ145" s="3262"/>
      <c r="CPA145" s="3262"/>
      <c r="CPB145" s="3262"/>
      <c r="CPC145" s="3262"/>
      <c r="CPD145" s="3262"/>
      <c r="CPF145" s="3262"/>
      <c r="CPG145" s="3262"/>
      <c r="CPH145" s="3262"/>
      <c r="CPI145" s="3262"/>
      <c r="CPJ145" s="3262"/>
      <c r="CPK145" s="3262"/>
      <c r="CPL145" s="3262"/>
      <c r="CPM145" s="3262"/>
      <c r="CPN145" s="3262"/>
      <c r="CPO145" s="3262"/>
      <c r="CPP145" s="3262"/>
      <c r="CPQ145" s="3262"/>
      <c r="CPR145" s="3262"/>
      <c r="CPS145" s="3262"/>
      <c r="CPT145" s="3262"/>
      <c r="CPV145" s="3262"/>
      <c r="CPW145" s="3262"/>
      <c r="CPX145" s="3262"/>
      <c r="CPY145" s="3262"/>
      <c r="CPZ145" s="3262"/>
      <c r="CQA145" s="3262"/>
      <c r="CQB145" s="3262"/>
      <c r="CQC145" s="3262"/>
      <c r="CQD145" s="3262"/>
      <c r="CQE145" s="3262"/>
      <c r="CQF145" s="3262"/>
      <c r="CQG145" s="3262"/>
      <c r="CQH145" s="3262"/>
      <c r="CQI145" s="3262"/>
      <c r="CQJ145" s="3262"/>
      <c r="CQL145" s="3262"/>
      <c r="CQM145" s="3262"/>
      <c r="CQN145" s="3262"/>
      <c r="CQO145" s="3262"/>
      <c r="CQP145" s="3262"/>
      <c r="CQQ145" s="3262"/>
      <c r="CQR145" s="3262"/>
      <c r="CQS145" s="3262"/>
      <c r="CQT145" s="3262"/>
      <c r="CQU145" s="3262"/>
      <c r="CQV145" s="3262"/>
      <c r="CQW145" s="3262"/>
      <c r="CQX145" s="3262"/>
      <c r="CQY145" s="3262"/>
      <c r="CQZ145" s="3262"/>
      <c r="CRB145" s="3262"/>
      <c r="CRC145" s="3262"/>
      <c r="CRD145" s="3262"/>
      <c r="CRE145" s="3262"/>
      <c r="CRF145" s="3262"/>
      <c r="CRG145" s="3262"/>
      <c r="CRH145" s="3262"/>
      <c r="CRI145" s="3262"/>
      <c r="CRJ145" s="3262"/>
      <c r="CRK145" s="3262"/>
      <c r="CRL145" s="3262"/>
      <c r="CRM145" s="3262"/>
      <c r="CRN145" s="3262"/>
      <c r="CRO145" s="3262"/>
      <c r="CRP145" s="3262"/>
      <c r="CRR145" s="3262"/>
      <c r="CRS145" s="3262"/>
      <c r="CRT145" s="3262"/>
      <c r="CRU145" s="3262"/>
      <c r="CRV145" s="3262"/>
      <c r="CRW145" s="3262"/>
      <c r="CRX145" s="3262"/>
      <c r="CRY145" s="3262"/>
      <c r="CRZ145" s="3262"/>
      <c r="CSA145" s="3262"/>
      <c r="CSB145" s="3262"/>
      <c r="CSC145" s="3262"/>
      <c r="CSD145" s="3262"/>
      <c r="CSE145" s="3262"/>
      <c r="CSF145" s="3262"/>
      <c r="CSH145" s="3262"/>
      <c r="CSI145" s="3262"/>
      <c r="CSJ145" s="3262"/>
      <c r="CSK145" s="3262"/>
      <c r="CSL145" s="3262"/>
      <c r="CSM145" s="3262"/>
      <c r="CSN145" s="3262"/>
      <c r="CSO145" s="3262"/>
      <c r="CSP145" s="3262"/>
      <c r="CSQ145" s="3262"/>
      <c r="CSR145" s="3262"/>
      <c r="CSS145" s="3262"/>
      <c r="CST145" s="3262"/>
      <c r="CSU145" s="3262"/>
      <c r="CSV145" s="3262"/>
      <c r="CSX145" s="3262"/>
      <c r="CSY145" s="3262"/>
      <c r="CSZ145" s="3262"/>
      <c r="CTA145" s="3262"/>
      <c r="CTB145" s="3262"/>
      <c r="CTC145" s="3262"/>
      <c r="CTD145" s="3262"/>
      <c r="CTE145" s="3262"/>
      <c r="CTF145" s="3262"/>
      <c r="CTG145" s="3262"/>
      <c r="CTH145" s="3262"/>
      <c r="CTI145" s="3262"/>
      <c r="CTJ145" s="3262"/>
      <c r="CTK145" s="3262"/>
      <c r="CTL145" s="3262"/>
      <c r="CTN145" s="3262"/>
      <c r="CTO145" s="3262"/>
      <c r="CTP145" s="3262"/>
      <c r="CTQ145" s="3262"/>
      <c r="CTR145" s="3262"/>
      <c r="CTS145" s="3262"/>
      <c r="CTT145" s="3262"/>
      <c r="CTU145" s="3262"/>
      <c r="CTV145" s="3262"/>
      <c r="CTW145" s="3262"/>
      <c r="CTX145" s="3262"/>
      <c r="CTY145" s="3262"/>
      <c r="CTZ145" s="3262"/>
      <c r="CUA145" s="3262"/>
      <c r="CUB145" s="3262"/>
      <c r="CUD145" s="3262"/>
      <c r="CUE145" s="3262"/>
      <c r="CUF145" s="3262"/>
      <c r="CUG145" s="3262"/>
      <c r="CUH145" s="3262"/>
      <c r="CUI145" s="3262"/>
      <c r="CUJ145" s="3262"/>
      <c r="CUK145" s="3262"/>
      <c r="CUL145" s="3262"/>
      <c r="CUM145" s="3262"/>
      <c r="CUN145" s="3262"/>
      <c r="CUO145" s="3262"/>
      <c r="CUP145" s="3262"/>
      <c r="CUQ145" s="3262"/>
      <c r="CUR145" s="3262"/>
      <c r="CUT145" s="3262"/>
      <c r="CUU145" s="3262"/>
      <c r="CUV145" s="3262"/>
      <c r="CUW145" s="3262"/>
      <c r="CUX145" s="3262"/>
      <c r="CUY145" s="3262"/>
      <c r="CUZ145" s="3262"/>
      <c r="CVA145" s="3262"/>
      <c r="CVB145" s="3262"/>
      <c r="CVC145" s="3262"/>
      <c r="CVD145" s="3262"/>
      <c r="CVE145" s="3262"/>
      <c r="CVF145" s="3262"/>
      <c r="CVG145" s="3262"/>
      <c r="CVH145" s="3262"/>
      <c r="CVJ145" s="3262"/>
      <c r="CVK145" s="3262"/>
      <c r="CVL145" s="3262"/>
      <c r="CVM145" s="3262"/>
      <c r="CVN145" s="3262"/>
      <c r="CVO145" s="3262"/>
      <c r="CVP145" s="3262"/>
      <c r="CVQ145" s="3262"/>
      <c r="CVR145" s="3262"/>
      <c r="CVS145" s="3262"/>
      <c r="CVT145" s="3262"/>
      <c r="CVU145" s="3262"/>
      <c r="CVV145" s="3262"/>
      <c r="CVW145" s="3262"/>
      <c r="CVX145" s="3262"/>
      <c r="CVZ145" s="3262"/>
      <c r="CWA145" s="3262"/>
      <c r="CWB145" s="3262"/>
      <c r="CWC145" s="3262"/>
      <c r="CWD145" s="3262"/>
      <c r="CWE145" s="3262"/>
      <c r="CWF145" s="3262"/>
      <c r="CWG145" s="3262"/>
      <c r="CWH145" s="3262"/>
      <c r="CWI145" s="3262"/>
      <c r="CWJ145" s="3262"/>
      <c r="CWK145" s="3262"/>
      <c r="CWL145" s="3262"/>
      <c r="CWM145" s="3262"/>
      <c r="CWN145" s="3262"/>
      <c r="CWP145" s="3262"/>
      <c r="CWQ145" s="3262"/>
      <c r="CWR145" s="3262"/>
      <c r="CWS145" s="3262"/>
      <c r="CWT145" s="3262"/>
      <c r="CWU145" s="3262"/>
      <c r="CWV145" s="3262"/>
      <c r="CWW145" s="3262"/>
      <c r="CWX145" s="3262"/>
      <c r="CWY145" s="3262"/>
      <c r="CWZ145" s="3262"/>
      <c r="CXA145" s="3262"/>
      <c r="CXB145" s="3262"/>
      <c r="CXC145" s="3262"/>
      <c r="CXD145" s="3262"/>
      <c r="CXF145" s="3262"/>
      <c r="CXG145" s="3262"/>
      <c r="CXH145" s="3262"/>
      <c r="CXI145" s="3262"/>
      <c r="CXJ145" s="3262"/>
      <c r="CXK145" s="3262"/>
      <c r="CXL145" s="3262"/>
      <c r="CXM145" s="3262"/>
      <c r="CXN145" s="3262"/>
      <c r="CXO145" s="3262"/>
      <c r="CXP145" s="3262"/>
      <c r="CXQ145" s="3262"/>
      <c r="CXR145" s="3262"/>
      <c r="CXS145" s="3262"/>
      <c r="CXT145" s="3262"/>
      <c r="CXV145" s="3262"/>
      <c r="CXW145" s="3262"/>
      <c r="CXX145" s="3262"/>
      <c r="CXY145" s="3262"/>
      <c r="CXZ145" s="3262"/>
      <c r="CYA145" s="3262"/>
      <c r="CYB145" s="3262"/>
      <c r="CYC145" s="3262"/>
      <c r="CYD145" s="3262"/>
      <c r="CYE145" s="3262"/>
      <c r="CYF145" s="3262"/>
      <c r="CYG145" s="3262"/>
      <c r="CYH145" s="3262"/>
      <c r="CYI145" s="3262"/>
      <c r="CYJ145" s="3262"/>
      <c r="CYL145" s="3262"/>
      <c r="CYM145" s="3262"/>
      <c r="CYN145" s="3262"/>
      <c r="CYO145" s="3262"/>
      <c r="CYP145" s="3262"/>
      <c r="CYQ145" s="3262"/>
      <c r="CYR145" s="3262"/>
      <c r="CYS145" s="3262"/>
      <c r="CYT145" s="3262"/>
      <c r="CYU145" s="3262"/>
      <c r="CYV145" s="3262"/>
      <c r="CYW145" s="3262"/>
      <c r="CYX145" s="3262"/>
      <c r="CYY145" s="3262"/>
      <c r="CYZ145" s="3262"/>
      <c r="CZB145" s="3262"/>
      <c r="CZC145" s="3262"/>
      <c r="CZD145" s="3262"/>
      <c r="CZE145" s="3262"/>
      <c r="CZF145" s="3262"/>
      <c r="CZG145" s="3262"/>
      <c r="CZH145" s="3262"/>
      <c r="CZI145" s="3262"/>
      <c r="CZJ145" s="3262"/>
      <c r="CZK145" s="3262"/>
      <c r="CZL145" s="3262"/>
      <c r="CZM145" s="3262"/>
      <c r="CZN145" s="3262"/>
      <c r="CZO145" s="3262"/>
      <c r="CZP145" s="3262"/>
      <c r="CZR145" s="3262"/>
      <c r="CZS145" s="3262"/>
      <c r="CZT145" s="3262"/>
      <c r="CZU145" s="3262"/>
      <c r="CZV145" s="3262"/>
      <c r="CZW145" s="3262"/>
      <c r="CZX145" s="3262"/>
      <c r="CZY145" s="3262"/>
      <c r="CZZ145" s="3262"/>
      <c r="DAA145" s="3262"/>
      <c r="DAB145" s="3262"/>
      <c r="DAC145" s="3262"/>
      <c r="DAD145" s="3262"/>
      <c r="DAE145" s="3262"/>
      <c r="DAF145" s="3262"/>
      <c r="DAH145" s="3262"/>
      <c r="DAI145" s="3262"/>
      <c r="DAJ145" s="3262"/>
      <c r="DAK145" s="3262"/>
      <c r="DAL145" s="3262"/>
      <c r="DAM145" s="3262"/>
      <c r="DAN145" s="3262"/>
      <c r="DAO145" s="3262"/>
      <c r="DAP145" s="3262"/>
      <c r="DAQ145" s="3262"/>
      <c r="DAR145" s="3262"/>
      <c r="DAS145" s="3262"/>
      <c r="DAT145" s="3262"/>
      <c r="DAU145" s="3262"/>
      <c r="DAV145" s="3262"/>
      <c r="DAX145" s="3262"/>
      <c r="DAY145" s="3262"/>
      <c r="DAZ145" s="3262"/>
      <c r="DBA145" s="3262"/>
      <c r="DBB145" s="3262"/>
      <c r="DBC145" s="3262"/>
      <c r="DBD145" s="3262"/>
      <c r="DBE145" s="3262"/>
      <c r="DBF145" s="3262"/>
      <c r="DBG145" s="3262"/>
      <c r="DBH145" s="3262"/>
      <c r="DBI145" s="3262"/>
      <c r="DBJ145" s="3262"/>
      <c r="DBK145" s="3262"/>
      <c r="DBL145" s="3262"/>
      <c r="DBN145" s="3262"/>
      <c r="DBO145" s="3262"/>
      <c r="DBP145" s="3262"/>
      <c r="DBQ145" s="3262"/>
      <c r="DBR145" s="3262"/>
      <c r="DBS145" s="3262"/>
      <c r="DBT145" s="3262"/>
      <c r="DBU145" s="3262"/>
      <c r="DBV145" s="3262"/>
      <c r="DBW145" s="3262"/>
      <c r="DBX145" s="3262"/>
      <c r="DBY145" s="3262"/>
      <c r="DBZ145" s="3262"/>
      <c r="DCA145" s="3262"/>
      <c r="DCB145" s="3262"/>
      <c r="DCD145" s="3262"/>
      <c r="DCE145" s="3262"/>
      <c r="DCF145" s="3262"/>
      <c r="DCG145" s="3262"/>
      <c r="DCH145" s="3262"/>
      <c r="DCI145" s="3262"/>
      <c r="DCJ145" s="3262"/>
      <c r="DCK145" s="3262"/>
      <c r="DCL145" s="3262"/>
      <c r="DCM145" s="3262"/>
      <c r="DCN145" s="3262"/>
      <c r="DCO145" s="3262"/>
      <c r="DCP145" s="3262"/>
      <c r="DCQ145" s="3262"/>
      <c r="DCR145" s="3262"/>
      <c r="DCT145" s="3262"/>
      <c r="DCU145" s="3262"/>
      <c r="DCV145" s="3262"/>
      <c r="DCW145" s="3262"/>
      <c r="DCX145" s="3262"/>
      <c r="DCY145" s="3262"/>
      <c r="DCZ145" s="3262"/>
      <c r="DDA145" s="3262"/>
      <c r="DDB145" s="3262"/>
      <c r="DDC145" s="3262"/>
      <c r="DDD145" s="3262"/>
      <c r="DDE145" s="3262"/>
      <c r="DDF145" s="3262"/>
      <c r="DDG145" s="3262"/>
      <c r="DDH145" s="3262"/>
      <c r="DDJ145" s="3262"/>
      <c r="DDK145" s="3262"/>
      <c r="DDL145" s="3262"/>
      <c r="DDM145" s="3262"/>
      <c r="DDN145" s="3262"/>
      <c r="DDO145" s="3262"/>
      <c r="DDP145" s="3262"/>
      <c r="DDQ145" s="3262"/>
      <c r="DDR145" s="3262"/>
      <c r="DDS145" s="3262"/>
      <c r="DDT145" s="3262"/>
      <c r="DDU145" s="3262"/>
      <c r="DDV145" s="3262"/>
      <c r="DDW145" s="3262"/>
      <c r="DDX145" s="3262"/>
      <c r="DDZ145" s="3262"/>
      <c r="DEA145" s="3262"/>
      <c r="DEB145" s="3262"/>
      <c r="DEC145" s="3262"/>
      <c r="DED145" s="3262"/>
      <c r="DEE145" s="3262"/>
      <c r="DEF145" s="3262"/>
      <c r="DEG145" s="3262"/>
      <c r="DEH145" s="3262"/>
      <c r="DEI145" s="3262"/>
      <c r="DEJ145" s="3262"/>
      <c r="DEK145" s="3262"/>
      <c r="DEL145" s="3262"/>
      <c r="DEM145" s="3262"/>
      <c r="DEN145" s="3262"/>
      <c r="DEP145" s="3262"/>
      <c r="DEQ145" s="3262"/>
      <c r="DER145" s="3262"/>
      <c r="DES145" s="3262"/>
      <c r="DET145" s="3262"/>
      <c r="DEU145" s="3262"/>
      <c r="DEV145" s="3262"/>
      <c r="DEW145" s="3262"/>
      <c r="DEX145" s="3262"/>
      <c r="DEY145" s="3262"/>
      <c r="DEZ145" s="3262"/>
      <c r="DFA145" s="3262"/>
      <c r="DFB145" s="3262"/>
      <c r="DFC145" s="3262"/>
      <c r="DFD145" s="3262"/>
      <c r="DFF145" s="3262"/>
      <c r="DFG145" s="3262"/>
      <c r="DFH145" s="3262"/>
      <c r="DFI145" s="3262"/>
      <c r="DFJ145" s="3262"/>
      <c r="DFK145" s="3262"/>
      <c r="DFL145" s="3262"/>
      <c r="DFM145" s="3262"/>
      <c r="DFN145" s="3262"/>
      <c r="DFO145" s="3262"/>
      <c r="DFP145" s="3262"/>
      <c r="DFQ145" s="3262"/>
      <c r="DFR145" s="3262"/>
      <c r="DFS145" s="3262"/>
      <c r="DFT145" s="3262"/>
      <c r="DFV145" s="3262"/>
      <c r="DFW145" s="3262"/>
      <c r="DFX145" s="3262"/>
      <c r="DFY145" s="3262"/>
      <c r="DFZ145" s="3262"/>
      <c r="DGA145" s="3262"/>
      <c r="DGB145" s="3262"/>
      <c r="DGC145" s="3262"/>
      <c r="DGD145" s="3262"/>
      <c r="DGE145" s="3262"/>
      <c r="DGF145" s="3262"/>
      <c r="DGG145" s="3262"/>
      <c r="DGH145" s="3262"/>
      <c r="DGI145" s="3262"/>
      <c r="DGJ145" s="3262"/>
      <c r="DGL145" s="3262"/>
      <c r="DGM145" s="3262"/>
      <c r="DGN145" s="3262"/>
      <c r="DGO145" s="3262"/>
      <c r="DGP145" s="3262"/>
      <c r="DGQ145" s="3262"/>
      <c r="DGR145" s="3262"/>
      <c r="DGS145" s="3262"/>
      <c r="DGT145" s="3262"/>
      <c r="DGU145" s="3262"/>
      <c r="DGV145" s="3262"/>
      <c r="DGW145" s="3262"/>
      <c r="DGX145" s="3262"/>
      <c r="DGY145" s="3262"/>
      <c r="DGZ145" s="3262"/>
      <c r="DHB145" s="3262"/>
      <c r="DHC145" s="3262"/>
      <c r="DHD145" s="3262"/>
      <c r="DHE145" s="3262"/>
      <c r="DHF145" s="3262"/>
      <c r="DHG145" s="3262"/>
      <c r="DHH145" s="3262"/>
      <c r="DHI145" s="3262"/>
      <c r="DHJ145" s="3262"/>
      <c r="DHK145" s="3262"/>
      <c r="DHL145" s="3262"/>
      <c r="DHM145" s="3262"/>
      <c r="DHN145" s="3262"/>
      <c r="DHO145" s="3262"/>
      <c r="DHP145" s="3262"/>
      <c r="DHR145" s="3262"/>
      <c r="DHS145" s="3262"/>
      <c r="DHT145" s="3262"/>
      <c r="DHU145" s="3262"/>
      <c r="DHV145" s="3262"/>
      <c r="DHW145" s="3262"/>
      <c r="DHX145" s="3262"/>
      <c r="DHY145" s="3262"/>
      <c r="DHZ145" s="3262"/>
      <c r="DIA145" s="3262"/>
      <c r="DIB145" s="3262"/>
      <c r="DIC145" s="3262"/>
      <c r="DID145" s="3262"/>
      <c r="DIE145" s="3262"/>
      <c r="DIF145" s="3262"/>
      <c r="DIH145" s="3262"/>
      <c r="DII145" s="3262"/>
      <c r="DIJ145" s="3262"/>
      <c r="DIK145" s="3262"/>
      <c r="DIL145" s="3262"/>
      <c r="DIM145" s="3262"/>
      <c r="DIN145" s="3262"/>
      <c r="DIO145" s="3262"/>
      <c r="DIP145" s="3262"/>
      <c r="DIQ145" s="3262"/>
      <c r="DIR145" s="3262"/>
      <c r="DIS145" s="3262"/>
      <c r="DIT145" s="3262"/>
      <c r="DIU145" s="3262"/>
      <c r="DIV145" s="3262"/>
      <c r="DIX145" s="3262"/>
      <c r="DIY145" s="3262"/>
      <c r="DIZ145" s="3262"/>
      <c r="DJA145" s="3262"/>
      <c r="DJB145" s="3262"/>
      <c r="DJC145" s="3262"/>
      <c r="DJD145" s="3262"/>
      <c r="DJE145" s="3262"/>
      <c r="DJF145" s="3262"/>
      <c r="DJG145" s="3262"/>
      <c r="DJH145" s="3262"/>
      <c r="DJI145" s="3262"/>
      <c r="DJJ145" s="3262"/>
      <c r="DJK145" s="3262"/>
      <c r="DJL145" s="3262"/>
      <c r="DJN145" s="3262"/>
      <c r="DJO145" s="3262"/>
      <c r="DJP145" s="3262"/>
      <c r="DJQ145" s="3262"/>
      <c r="DJR145" s="3262"/>
      <c r="DJS145" s="3262"/>
      <c r="DJT145" s="3262"/>
      <c r="DJU145" s="3262"/>
      <c r="DJV145" s="3262"/>
      <c r="DJW145" s="3262"/>
      <c r="DJX145" s="3262"/>
      <c r="DJY145" s="3262"/>
      <c r="DJZ145" s="3262"/>
      <c r="DKA145" s="3262"/>
      <c r="DKB145" s="3262"/>
      <c r="DKD145" s="3262"/>
      <c r="DKE145" s="3262"/>
      <c r="DKF145" s="3262"/>
      <c r="DKG145" s="3262"/>
      <c r="DKH145" s="3262"/>
      <c r="DKI145" s="3262"/>
      <c r="DKJ145" s="3262"/>
      <c r="DKK145" s="3262"/>
      <c r="DKL145" s="3262"/>
      <c r="DKM145" s="3262"/>
      <c r="DKN145" s="3262"/>
      <c r="DKO145" s="3262"/>
      <c r="DKP145" s="3262"/>
      <c r="DKQ145" s="3262"/>
      <c r="DKR145" s="3262"/>
      <c r="DKT145" s="3262"/>
      <c r="DKU145" s="3262"/>
      <c r="DKV145" s="3262"/>
      <c r="DKW145" s="3262"/>
      <c r="DKX145" s="3262"/>
      <c r="DKY145" s="3262"/>
      <c r="DKZ145" s="3262"/>
      <c r="DLA145" s="3262"/>
      <c r="DLB145" s="3262"/>
      <c r="DLC145" s="3262"/>
      <c r="DLD145" s="3262"/>
      <c r="DLE145" s="3262"/>
      <c r="DLF145" s="3262"/>
      <c r="DLG145" s="3262"/>
      <c r="DLH145" s="3262"/>
      <c r="DLJ145" s="3262"/>
      <c r="DLK145" s="3262"/>
      <c r="DLL145" s="3262"/>
      <c r="DLM145" s="3262"/>
      <c r="DLN145" s="3262"/>
      <c r="DLO145" s="3262"/>
      <c r="DLP145" s="3262"/>
      <c r="DLQ145" s="3262"/>
      <c r="DLR145" s="3262"/>
      <c r="DLS145" s="3262"/>
      <c r="DLT145" s="3262"/>
      <c r="DLU145" s="3262"/>
      <c r="DLV145" s="3262"/>
      <c r="DLW145" s="3262"/>
      <c r="DLX145" s="3262"/>
      <c r="DLZ145" s="3262"/>
      <c r="DMA145" s="3262"/>
      <c r="DMB145" s="3262"/>
      <c r="DMC145" s="3262"/>
      <c r="DMD145" s="3262"/>
      <c r="DME145" s="3262"/>
      <c r="DMF145" s="3262"/>
      <c r="DMG145" s="3262"/>
      <c r="DMH145" s="3262"/>
      <c r="DMI145" s="3262"/>
      <c r="DMJ145" s="3262"/>
      <c r="DMK145" s="3262"/>
      <c r="DML145" s="3262"/>
      <c r="DMM145" s="3262"/>
      <c r="DMN145" s="3262"/>
      <c r="DMP145" s="3262"/>
      <c r="DMQ145" s="3262"/>
      <c r="DMR145" s="3262"/>
      <c r="DMS145" s="3262"/>
      <c r="DMT145" s="3262"/>
      <c r="DMU145" s="3262"/>
      <c r="DMV145" s="3262"/>
      <c r="DMW145" s="3262"/>
      <c r="DMX145" s="3262"/>
      <c r="DMY145" s="3262"/>
      <c r="DMZ145" s="3262"/>
      <c r="DNA145" s="3262"/>
      <c r="DNB145" s="3262"/>
      <c r="DNC145" s="3262"/>
      <c r="DND145" s="3262"/>
      <c r="DNF145" s="3262"/>
      <c r="DNG145" s="3262"/>
      <c r="DNH145" s="3262"/>
      <c r="DNI145" s="3262"/>
      <c r="DNJ145" s="3262"/>
      <c r="DNK145" s="3262"/>
      <c r="DNL145" s="3262"/>
      <c r="DNM145" s="3262"/>
      <c r="DNN145" s="3262"/>
      <c r="DNO145" s="3262"/>
      <c r="DNP145" s="3262"/>
      <c r="DNQ145" s="3262"/>
      <c r="DNR145" s="3262"/>
      <c r="DNS145" s="3262"/>
      <c r="DNT145" s="3262"/>
      <c r="DNV145" s="3262"/>
      <c r="DNW145" s="3262"/>
      <c r="DNX145" s="3262"/>
      <c r="DNY145" s="3262"/>
      <c r="DNZ145" s="3262"/>
      <c r="DOA145" s="3262"/>
      <c r="DOB145" s="3262"/>
      <c r="DOC145" s="3262"/>
      <c r="DOD145" s="3262"/>
      <c r="DOE145" s="3262"/>
      <c r="DOF145" s="3262"/>
      <c r="DOG145" s="3262"/>
      <c r="DOH145" s="3262"/>
      <c r="DOI145" s="3262"/>
      <c r="DOJ145" s="3262"/>
      <c r="DOL145" s="3262"/>
      <c r="DOM145" s="3262"/>
      <c r="DON145" s="3262"/>
      <c r="DOO145" s="3262"/>
      <c r="DOP145" s="3262"/>
      <c r="DOQ145" s="3262"/>
      <c r="DOR145" s="3262"/>
      <c r="DOS145" s="3262"/>
      <c r="DOT145" s="3262"/>
      <c r="DOU145" s="3262"/>
      <c r="DOV145" s="3262"/>
      <c r="DOW145" s="3262"/>
      <c r="DOX145" s="3262"/>
      <c r="DOY145" s="3262"/>
      <c r="DOZ145" s="3262"/>
      <c r="DPB145" s="3262"/>
      <c r="DPC145" s="3262"/>
      <c r="DPD145" s="3262"/>
      <c r="DPE145" s="3262"/>
      <c r="DPF145" s="3262"/>
      <c r="DPG145" s="3262"/>
      <c r="DPH145" s="3262"/>
      <c r="DPI145" s="3262"/>
      <c r="DPJ145" s="3262"/>
      <c r="DPK145" s="3262"/>
      <c r="DPL145" s="3262"/>
      <c r="DPM145" s="3262"/>
      <c r="DPN145" s="3262"/>
      <c r="DPO145" s="3262"/>
      <c r="DPP145" s="3262"/>
      <c r="DPR145" s="3262"/>
      <c r="DPS145" s="3262"/>
      <c r="DPT145" s="3262"/>
      <c r="DPU145" s="3262"/>
      <c r="DPV145" s="3262"/>
      <c r="DPW145" s="3262"/>
      <c r="DPX145" s="3262"/>
      <c r="DPY145" s="3262"/>
      <c r="DPZ145" s="3262"/>
      <c r="DQA145" s="3262"/>
      <c r="DQB145" s="3262"/>
      <c r="DQC145" s="3262"/>
      <c r="DQD145" s="3262"/>
      <c r="DQE145" s="3262"/>
      <c r="DQF145" s="3262"/>
      <c r="DQH145" s="3262"/>
      <c r="DQI145" s="3262"/>
      <c r="DQJ145" s="3262"/>
      <c r="DQK145" s="3262"/>
      <c r="DQL145" s="3262"/>
      <c r="DQM145" s="3262"/>
      <c r="DQN145" s="3262"/>
      <c r="DQO145" s="3262"/>
      <c r="DQP145" s="3262"/>
      <c r="DQQ145" s="3262"/>
      <c r="DQR145" s="3262"/>
      <c r="DQS145" s="3262"/>
      <c r="DQT145" s="3262"/>
      <c r="DQU145" s="3262"/>
      <c r="DQV145" s="3262"/>
      <c r="DQX145" s="3262"/>
      <c r="DQY145" s="3262"/>
      <c r="DQZ145" s="3262"/>
      <c r="DRA145" s="3262"/>
      <c r="DRB145" s="3262"/>
      <c r="DRC145" s="3262"/>
      <c r="DRD145" s="3262"/>
      <c r="DRE145" s="3262"/>
      <c r="DRF145" s="3262"/>
      <c r="DRG145" s="3262"/>
      <c r="DRH145" s="3262"/>
      <c r="DRI145" s="3262"/>
      <c r="DRJ145" s="3262"/>
      <c r="DRK145" s="3262"/>
      <c r="DRL145" s="3262"/>
      <c r="DRN145" s="3262"/>
      <c r="DRO145" s="3262"/>
      <c r="DRP145" s="3262"/>
      <c r="DRQ145" s="3262"/>
      <c r="DRR145" s="3262"/>
      <c r="DRS145" s="3262"/>
      <c r="DRT145" s="3262"/>
      <c r="DRU145" s="3262"/>
      <c r="DRV145" s="3262"/>
      <c r="DRW145" s="3262"/>
      <c r="DRX145" s="3262"/>
      <c r="DRY145" s="3262"/>
      <c r="DRZ145" s="3262"/>
      <c r="DSA145" s="3262"/>
      <c r="DSB145" s="3262"/>
      <c r="DSD145" s="3262"/>
      <c r="DSE145" s="3262"/>
      <c r="DSF145" s="3262"/>
      <c r="DSG145" s="3262"/>
      <c r="DSH145" s="3262"/>
      <c r="DSI145" s="3262"/>
      <c r="DSJ145" s="3262"/>
      <c r="DSK145" s="3262"/>
      <c r="DSL145" s="3262"/>
      <c r="DSM145" s="3262"/>
      <c r="DSN145" s="3262"/>
      <c r="DSO145" s="3262"/>
      <c r="DSP145" s="3262"/>
      <c r="DSQ145" s="3262"/>
      <c r="DSR145" s="3262"/>
      <c r="DST145" s="3262"/>
      <c r="DSU145" s="3262"/>
      <c r="DSV145" s="3262"/>
      <c r="DSW145" s="3262"/>
      <c r="DSX145" s="3262"/>
      <c r="DSY145" s="3262"/>
      <c r="DSZ145" s="3262"/>
      <c r="DTA145" s="3262"/>
      <c r="DTB145" s="3262"/>
      <c r="DTC145" s="3262"/>
      <c r="DTD145" s="3262"/>
      <c r="DTE145" s="3262"/>
      <c r="DTF145" s="3262"/>
      <c r="DTG145" s="3262"/>
      <c r="DTH145" s="3262"/>
      <c r="DTJ145" s="3262"/>
      <c r="DTK145" s="3262"/>
      <c r="DTL145" s="3262"/>
      <c r="DTM145" s="3262"/>
      <c r="DTN145" s="3262"/>
      <c r="DTO145" s="3262"/>
      <c r="DTP145" s="3262"/>
      <c r="DTQ145" s="3262"/>
      <c r="DTR145" s="3262"/>
      <c r="DTS145" s="3262"/>
      <c r="DTT145" s="3262"/>
      <c r="DTU145" s="3262"/>
      <c r="DTV145" s="3262"/>
      <c r="DTW145" s="3262"/>
      <c r="DTX145" s="3262"/>
      <c r="DTZ145" s="3262"/>
      <c r="DUA145" s="3262"/>
      <c r="DUB145" s="3262"/>
      <c r="DUC145" s="3262"/>
      <c r="DUD145" s="3262"/>
      <c r="DUE145" s="3262"/>
      <c r="DUF145" s="3262"/>
      <c r="DUG145" s="3262"/>
      <c r="DUH145" s="3262"/>
      <c r="DUI145" s="3262"/>
      <c r="DUJ145" s="3262"/>
      <c r="DUK145" s="3262"/>
      <c r="DUL145" s="3262"/>
      <c r="DUM145" s="3262"/>
      <c r="DUN145" s="3262"/>
      <c r="DUP145" s="3262"/>
      <c r="DUQ145" s="3262"/>
      <c r="DUR145" s="3262"/>
      <c r="DUS145" s="3262"/>
      <c r="DUT145" s="3262"/>
      <c r="DUU145" s="3262"/>
      <c r="DUV145" s="3262"/>
      <c r="DUW145" s="3262"/>
      <c r="DUX145" s="3262"/>
      <c r="DUY145" s="3262"/>
      <c r="DUZ145" s="3262"/>
      <c r="DVA145" s="3262"/>
      <c r="DVB145" s="3262"/>
      <c r="DVC145" s="3262"/>
      <c r="DVD145" s="3262"/>
      <c r="DVF145" s="3262"/>
      <c r="DVG145" s="3262"/>
      <c r="DVH145" s="3262"/>
      <c r="DVI145" s="3262"/>
      <c r="DVJ145" s="3262"/>
      <c r="DVK145" s="3262"/>
      <c r="DVL145" s="3262"/>
      <c r="DVM145" s="3262"/>
      <c r="DVN145" s="3262"/>
      <c r="DVO145" s="3262"/>
      <c r="DVP145" s="3262"/>
      <c r="DVQ145" s="3262"/>
      <c r="DVR145" s="3262"/>
      <c r="DVS145" s="3262"/>
      <c r="DVT145" s="3262"/>
      <c r="DVV145" s="3262"/>
      <c r="DVW145" s="3262"/>
      <c r="DVX145" s="3262"/>
      <c r="DVY145" s="3262"/>
      <c r="DVZ145" s="3262"/>
      <c r="DWA145" s="3262"/>
      <c r="DWB145" s="3262"/>
      <c r="DWC145" s="3262"/>
      <c r="DWD145" s="3262"/>
      <c r="DWE145" s="3262"/>
      <c r="DWF145" s="3262"/>
      <c r="DWG145" s="3262"/>
      <c r="DWH145" s="3262"/>
      <c r="DWI145" s="3262"/>
      <c r="DWJ145" s="3262"/>
      <c r="DWL145" s="3262"/>
      <c r="DWM145" s="3262"/>
      <c r="DWN145" s="3262"/>
      <c r="DWO145" s="3262"/>
      <c r="DWP145" s="3262"/>
      <c r="DWQ145" s="3262"/>
      <c r="DWR145" s="3262"/>
      <c r="DWS145" s="3262"/>
      <c r="DWT145" s="3262"/>
      <c r="DWU145" s="3262"/>
      <c r="DWV145" s="3262"/>
      <c r="DWW145" s="3262"/>
      <c r="DWX145" s="3262"/>
      <c r="DWY145" s="3262"/>
      <c r="DWZ145" s="3262"/>
      <c r="DXB145" s="3262"/>
      <c r="DXC145" s="3262"/>
      <c r="DXD145" s="3262"/>
      <c r="DXE145" s="3262"/>
      <c r="DXF145" s="3262"/>
      <c r="DXG145" s="3262"/>
      <c r="DXH145" s="3262"/>
      <c r="DXI145" s="3262"/>
      <c r="DXJ145" s="3262"/>
      <c r="DXK145" s="3262"/>
      <c r="DXL145" s="3262"/>
      <c r="DXM145" s="3262"/>
      <c r="DXN145" s="3262"/>
      <c r="DXO145" s="3262"/>
      <c r="DXP145" s="3262"/>
      <c r="DXR145" s="3262"/>
      <c r="DXS145" s="3262"/>
      <c r="DXT145" s="3262"/>
      <c r="DXU145" s="3262"/>
      <c r="DXV145" s="3262"/>
      <c r="DXW145" s="3262"/>
      <c r="DXX145" s="3262"/>
      <c r="DXY145" s="3262"/>
      <c r="DXZ145" s="3262"/>
      <c r="DYA145" s="3262"/>
      <c r="DYB145" s="3262"/>
      <c r="DYC145" s="3262"/>
      <c r="DYD145" s="3262"/>
      <c r="DYE145" s="3262"/>
      <c r="DYF145" s="3262"/>
      <c r="DYH145" s="3262"/>
      <c r="DYI145" s="3262"/>
      <c r="DYJ145" s="3262"/>
      <c r="DYK145" s="3262"/>
      <c r="DYL145" s="3262"/>
      <c r="DYM145" s="3262"/>
      <c r="DYN145" s="3262"/>
      <c r="DYO145" s="3262"/>
      <c r="DYP145" s="3262"/>
      <c r="DYQ145" s="3262"/>
      <c r="DYR145" s="3262"/>
      <c r="DYS145" s="3262"/>
      <c r="DYT145" s="3262"/>
      <c r="DYU145" s="3262"/>
      <c r="DYV145" s="3262"/>
      <c r="DYX145" s="3262"/>
      <c r="DYY145" s="3262"/>
      <c r="DYZ145" s="3262"/>
      <c r="DZA145" s="3262"/>
      <c r="DZB145" s="3262"/>
      <c r="DZC145" s="3262"/>
      <c r="DZD145" s="3262"/>
      <c r="DZE145" s="3262"/>
      <c r="DZF145" s="3262"/>
      <c r="DZG145" s="3262"/>
      <c r="DZH145" s="3262"/>
      <c r="DZI145" s="3262"/>
      <c r="DZJ145" s="3262"/>
      <c r="DZK145" s="3262"/>
      <c r="DZL145" s="3262"/>
      <c r="DZN145" s="3262"/>
      <c r="DZO145" s="3262"/>
      <c r="DZP145" s="3262"/>
      <c r="DZQ145" s="3262"/>
      <c r="DZR145" s="3262"/>
      <c r="DZS145" s="3262"/>
      <c r="DZT145" s="3262"/>
      <c r="DZU145" s="3262"/>
      <c r="DZV145" s="3262"/>
      <c r="DZW145" s="3262"/>
      <c r="DZX145" s="3262"/>
      <c r="DZY145" s="3262"/>
      <c r="DZZ145" s="3262"/>
      <c r="EAA145" s="3262"/>
      <c r="EAB145" s="3262"/>
      <c r="EAD145" s="3262"/>
      <c r="EAE145" s="3262"/>
      <c r="EAF145" s="3262"/>
      <c r="EAG145" s="3262"/>
      <c r="EAH145" s="3262"/>
      <c r="EAI145" s="3262"/>
      <c r="EAJ145" s="3262"/>
      <c r="EAK145" s="3262"/>
      <c r="EAL145" s="3262"/>
      <c r="EAM145" s="3262"/>
      <c r="EAN145" s="3262"/>
      <c r="EAO145" s="3262"/>
      <c r="EAP145" s="3262"/>
      <c r="EAQ145" s="3262"/>
      <c r="EAR145" s="3262"/>
      <c r="EAT145" s="3262"/>
      <c r="EAU145" s="3262"/>
      <c r="EAV145" s="3262"/>
      <c r="EAW145" s="3262"/>
      <c r="EAX145" s="3262"/>
      <c r="EAY145" s="3262"/>
      <c r="EAZ145" s="3262"/>
      <c r="EBA145" s="3262"/>
      <c r="EBB145" s="3262"/>
      <c r="EBC145" s="3262"/>
      <c r="EBD145" s="3262"/>
      <c r="EBE145" s="3262"/>
      <c r="EBF145" s="3262"/>
      <c r="EBG145" s="3262"/>
      <c r="EBH145" s="3262"/>
      <c r="EBJ145" s="3262"/>
      <c r="EBK145" s="3262"/>
      <c r="EBL145" s="3262"/>
      <c r="EBM145" s="3262"/>
      <c r="EBN145" s="3262"/>
      <c r="EBO145" s="3262"/>
      <c r="EBP145" s="3262"/>
      <c r="EBQ145" s="3262"/>
      <c r="EBR145" s="3262"/>
      <c r="EBS145" s="3262"/>
      <c r="EBT145" s="3262"/>
      <c r="EBU145" s="3262"/>
      <c r="EBV145" s="3262"/>
      <c r="EBW145" s="3262"/>
      <c r="EBX145" s="3262"/>
      <c r="EBZ145" s="3262"/>
      <c r="ECA145" s="3262"/>
      <c r="ECB145" s="3262"/>
      <c r="ECC145" s="3262"/>
      <c r="ECD145" s="3262"/>
      <c r="ECE145" s="3262"/>
      <c r="ECF145" s="3262"/>
      <c r="ECG145" s="3262"/>
      <c r="ECH145" s="3262"/>
      <c r="ECI145" s="3262"/>
      <c r="ECJ145" s="3262"/>
      <c r="ECK145" s="3262"/>
      <c r="ECL145" s="3262"/>
      <c r="ECM145" s="3262"/>
      <c r="ECN145" s="3262"/>
      <c r="ECP145" s="3262"/>
      <c r="ECQ145" s="3262"/>
      <c r="ECR145" s="3262"/>
      <c r="ECS145" s="3262"/>
      <c r="ECT145" s="3262"/>
      <c r="ECU145" s="3262"/>
      <c r="ECV145" s="3262"/>
      <c r="ECW145" s="3262"/>
      <c r="ECX145" s="3262"/>
      <c r="ECY145" s="3262"/>
      <c r="ECZ145" s="3262"/>
      <c r="EDA145" s="3262"/>
      <c r="EDB145" s="3262"/>
      <c r="EDC145" s="3262"/>
      <c r="EDD145" s="3262"/>
      <c r="EDF145" s="3262"/>
      <c r="EDG145" s="3262"/>
      <c r="EDH145" s="3262"/>
      <c r="EDI145" s="3262"/>
      <c r="EDJ145" s="3262"/>
      <c r="EDK145" s="3262"/>
      <c r="EDL145" s="3262"/>
      <c r="EDM145" s="3262"/>
      <c r="EDN145" s="3262"/>
      <c r="EDO145" s="3262"/>
      <c r="EDP145" s="3262"/>
      <c r="EDQ145" s="3262"/>
      <c r="EDR145" s="3262"/>
      <c r="EDS145" s="3262"/>
      <c r="EDT145" s="3262"/>
      <c r="EDV145" s="3262"/>
      <c r="EDW145" s="3262"/>
      <c r="EDX145" s="3262"/>
      <c r="EDY145" s="3262"/>
      <c r="EDZ145" s="3262"/>
      <c r="EEA145" s="3262"/>
      <c r="EEB145" s="3262"/>
      <c r="EEC145" s="3262"/>
      <c r="EED145" s="3262"/>
      <c r="EEE145" s="3262"/>
      <c r="EEF145" s="3262"/>
      <c r="EEG145" s="3262"/>
      <c r="EEH145" s="3262"/>
      <c r="EEI145" s="3262"/>
      <c r="EEJ145" s="3262"/>
      <c r="EEL145" s="3262"/>
      <c r="EEM145" s="3262"/>
      <c r="EEN145" s="3262"/>
      <c r="EEO145" s="3262"/>
      <c r="EEP145" s="3262"/>
      <c r="EEQ145" s="3262"/>
      <c r="EER145" s="3262"/>
      <c r="EES145" s="3262"/>
      <c r="EET145" s="3262"/>
      <c r="EEU145" s="3262"/>
      <c r="EEV145" s="3262"/>
      <c r="EEW145" s="3262"/>
      <c r="EEX145" s="3262"/>
      <c r="EEY145" s="3262"/>
      <c r="EEZ145" s="3262"/>
      <c r="EFB145" s="3262"/>
      <c r="EFC145" s="3262"/>
      <c r="EFD145" s="3262"/>
      <c r="EFE145" s="3262"/>
      <c r="EFF145" s="3262"/>
      <c r="EFG145" s="3262"/>
      <c r="EFH145" s="3262"/>
      <c r="EFI145" s="3262"/>
      <c r="EFJ145" s="3262"/>
      <c r="EFK145" s="3262"/>
      <c r="EFL145" s="3262"/>
      <c r="EFM145" s="3262"/>
      <c r="EFN145" s="3262"/>
      <c r="EFO145" s="3262"/>
      <c r="EFP145" s="3262"/>
      <c r="EFR145" s="3262"/>
      <c r="EFS145" s="3262"/>
      <c r="EFT145" s="3262"/>
      <c r="EFU145" s="3262"/>
      <c r="EFV145" s="3262"/>
      <c r="EFW145" s="3262"/>
      <c r="EFX145" s="3262"/>
      <c r="EFY145" s="3262"/>
      <c r="EFZ145" s="3262"/>
      <c r="EGA145" s="3262"/>
      <c r="EGB145" s="3262"/>
      <c r="EGC145" s="3262"/>
      <c r="EGD145" s="3262"/>
      <c r="EGE145" s="3262"/>
      <c r="EGF145" s="3262"/>
      <c r="EGH145" s="3262"/>
      <c r="EGI145" s="3262"/>
      <c r="EGJ145" s="3262"/>
      <c r="EGK145" s="3262"/>
      <c r="EGL145" s="3262"/>
      <c r="EGM145" s="3262"/>
      <c r="EGN145" s="3262"/>
      <c r="EGO145" s="3262"/>
      <c r="EGP145" s="3262"/>
      <c r="EGQ145" s="3262"/>
      <c r="EGR145" s="3262"/>
      <c r="EGS145" s="3262"/>
      <c r="EGT145" s="3262"/>
      <c r="EGU145" s="3262"/>
      <c r="EGV145" s="3262"/>
      <c r="EGX145" s="3262"/>
      <c r="EGY145" s="3262"/>
      <c r="EGZ145" s="3262"/>
      <c r="EHA145" s="3262"/>
      <c r="EHB145" s="3262"/>
      <c r="EHC145" s="3262"/>
      <c r="EHD145" s="3262"/>
      <c r="EHE145" s="3262"/>
      <c r="EHF145" s="3262"/>
      <c r="EHG145" s="3262"/>
      <c r="EHH145" s="3262"/>
      <c r="EHI145" s="3262"/>
      <c r="EHJ145" s="3262"/>
      <c r="EHK145" s="3262"/>
      <c r="EHL145" s="3262"/>
      <c r="EHN145" s="3262"/>
      <c r="EHO145" s="3262"/>
      <c r="EHP145" s="3262"/>
      <c r="EHQ145" s="3262"/>
      <c r="EHR145" s="3262"/>
      <c r="EHS145" s="3262"/>
      <c r="EHT145" s="3262"/>
      <c r="EHU145" s="3262"/>
      <c r="EHV145" s="3262"/>
      <c r="EHW145" s="3262"/>
      <c r="EHX145" s="3262"/>
      <c r="EHY145" s="3262"/>
      <c r="EHZ145" s="3262"/>
      <c r="EIA145" s="3262"/>
      <c r="EIB145" s="3262"/>
      <c r="EID145" s="3262"/>
      <c r="EIE145" s="3262"/>
      <c r="EIF145" s="3262"/>
      <c r="EIG145" s="3262"/>
      <c r="EIH145" s="3262"/>
      <c r="EII145" s="3262"/>
      <c r="EIJ145" s="3262"/>
      <c r="EIK145" s="3262"/>
      <c r="EIL145" s="3262"/>
      <c r="EIM145" s="3262"/>
      <c r="EIN145" s="3262"/>
      <c r="EIO145" s="3262"/>
      <c r="EIP145" s="3262"/>
      <c r="EIQ145" s="3262"/>
      <c r="EIR145" s="3262"/>
      <c r="EIT145" s="3262"/>
      <c r="EIU145" s="3262"/>
      <c r="EIV145" s="3262"/>
      <c r="EIW145" s="3262"/>
      <c r="EIX145" s="3262"/>
      <c r="EIY145" s="3262"/>
      <c r="EIZ145" s="3262"/>
      <c r="EJA145" s="3262"/>
      <c r="EJB145" s="3262"/>
      <c r="EJC145" s="3262"/>
      <c r="EJD145" s="3262"/>
      <c r="EJE145" s="3262"/>
      <c r="EJF145" s="3262"/>
      <c r="EJG145" s="3262"/>
      <c r="EJH145" s="3262"/>
      <c r="EJJ145" s="3262"/>
      <c r="EJK145" s="3262"/>
      <c r="EJL145" s="3262"/>
      <c r="EJM145" s="3262"/>
      <c r="EJN145" s="3262"/>
      <c r="EJO145" s="3262"/>
      <c r="EJP145" s="3262"/>
      <c r="EJQ145" s="3262"/>
      <c r="EJR145" s="3262"/>
      <c r="EJS145" s="3262"/>
      <c r="EJT145" s="3262"/>
      <c r="EJU145" s="3262"/>
      <c r="EJV145" s="3262"/>
      <c r="EJW145" s="3262"/>
      <c r="EJX145" s="3262"/>
      <c r="EJZ145" s="3262"/>
      <c r="EKA145" s="3262"/>
      <c r="EKB145" s="3262"/>
      <c r="EKC145" s="3262"/>
      <c r="EKD145" s="3262"/>
      <c r="EKE145" s="3262"/>
      <c r="EKF145" s="3262"/>
      <c r="EKG145" s="3262"/>
      <c r="EKH145" s="3262"/>
      <c r="EKI145" s="3262"/>
      <c r="EKJ145" s="3262"/>
      <c r="EKK145" s="3262"/>
      <c r="EKL145" s="3262"/>
      <c r="EKM145" s="3262"/>
      <c r="EKN145" s="3262"/>
      <c r="EKP145" s="3262"/>
      <c r="EKQ145" s="3262"/>
      <c r="EKR145" s="3262"/>
      <c r="EKS145" s="3262"/>
      <c r="EKT145" s="3262"/>
      <c r="EKU145" s="3262"/>
      <c r="EKV145" s="3262"/>
      <c r="EKW145" s="3262"/>
      <c r="EKX145" s="3262"/>
      <c r="EKY145" s="3262"/>
      <c r="EKZ145" s="3262"/>
      <c r="ELA145" s="3262"/>
      <c r="ELB145" s="3262"/>
      <c r="ELC145" s="3262"/>
      <c r="ELD145" s="3262"/>
      <c r="ELF145" s="3262"/>
      <c r="ELG145" s="3262"/>
      <c r="ELH145" s="3262"/>
      <c r="ELI145" s="3262"/>
      <c r="ELJ145" s="3262"/>
      <c r="ELK145" s="3262"/>
      <c r="ELL145" s="3262"/>
      <c r="ELM145" s="3262"/>
      <c r="ELN145" s="3262"/>
      <c r="ELO145" s="3262"/>
      <c r="ELP145" s="3262"/>
      <c r="ELQ145" s="3262"/>
      <c r="ELR145" s="3262"/>
      <c r="ELS145" s="3262"/>
      <c r="ELT145" s="3262"/>
      <c r="ELV145" s="3262"/>
      <c r="ELW145" s="3262"/>
      <c r="ELX145" s="3262"/>
      <c r="ELY145" s="3262"/>
      <c r="ELZ145" s="3262"/>
      <c r="EMA145" s="3262"/>
      <c r="EMB145" s="3262"/>
      <c r="EMC145" s="3262"/>
      <c r="EMD145" s="3262"/>
      <c r="EME145" s="3262"/>
      <c r="EMF145" s="3262"/>
      <c r="EMG145" s="3262"/>
      <c r="EMH145" s="3262"/>
      <c r="EMI145" s="3262"/>
      <c r="EMJ145" s="3262"/>
      <c r="EML145" s="3262"/>
      <c r="EMM145" s="3262"/>
      <c r="EMN145" s="3262"/>
      <c r="EMO145" s="3262"/>
      <c r="EMP145" s="3262"/>
      <c r="EMQ145" s="3262"/>
      <c r="EMR145" s="3262"/>
      <c r="EMS145" s="3262"/>
      <c r="EMT145" s="3262"/>
      <c r="EMU145" s="3262"/>
      <c r="EMV145" s="3262"/>
      <c r="EMW145" s="3262"/>
      <c r="EMX145" s="3262"/>
      <c r="EMY145" s="3262"/>
      <c r="EMZ145" s="3262"/>
      <c r="ENB145" s="3262"/>
      <c r="ENC145" s="3262"/>
      <c r="END145" s="3262"/>
      <c r="ENE145" s="3262"/>
      <c r="ENF145" s="3262"/>
      <c r="ENG145" s="3262"/>
      <c r="ENH145" s="3262"/>
      <c r="ENI145" s="3262"/>
      <c r="ENJ145" s="3262"/>
      <c r="ENK145" s="3262"/>
      <c r="ENL145" s="3262"/>
      <c r="ENM145" s="3262"/>
      <c r="ENN145" s="3262"/>
      <c r="ENO145" s="3262"/>
      <c r="ENP145" s="3262"/>
      <c r="ENR145" s="3262"/>
      <c r="ENS145" s="3262"/>
      <c r="ENT145" s="3262"/>
      <c r="ENU145" s="3262"/>
      <c r="ENV145" s="3262"/>
      <c r="ENW145" s="3262"/>
      <c r="ENX145" s="3262"/>
      <c r="ENY145" s="3262"/>
      <c r="ENZ145" s="3262"/>
      <c r="EOA145" s="3262"/>
      <c r="EOB145" s="3262"/>
      <c r="EOC145" s="3262"/>
      <c r="EOD145" s="3262"/>
      <c r="EOE145" s="3262"/>
      <c r="EOF145" s="3262"/>
      <c r="EOH145" s="3262"/>
      <c r="EOI145" s="3262"/>
      <c r="EOJ145" s="3262"/>
      <c r="EOK145" s="3262"/>
      <c r="EOL145" s="3262"/>
      <c r="EOM145" s="3262"/>
      <c r="EON145" s="3262"/>
      <c r="EOO145" s="3262"/>
      <c r="EOP145" s="3262"/>
      <c r="EOQ145" s="3262"/>
      <c r="EOR145" s="3262"/>
      <c r="EOS145" s="3262"/>
      <c r="EOT145" s="3262"/>
      <c r="EOU145" s="3262"/>
      <c r="EOV145" s="3262"/>
      <c r="EOX145" s="3262"/>
      <c r="EOY145" s="3262"/>
      <c r="EOZ145" s="3262"/>
      <c r="EPA145" s="3262"/>
      <c r="EPB145" s="3262"/>
      <c r="EPC145" s="3262"/>
      <c r="EPD145" s="3262"/>
      <c r="EPE145" s="3262"/>
      <c r="EPF145" s="3262"/>
      <c r="EPG145" s="3262"/>
      <c r="EPH145" s="3262"/>
      <c r="EPI145" s="3262"/>
      <c r="EPJ145" s="3262"/>
      <c r="EPK145" s="3262"/>
      <c r="EPL145" s="3262"/>
      <c r="EPN145" s="3262"/>
      <c r="EPO145" s="3262"/>
      <c r="EPP145" s="3262"/>
      <c r="EPQ145" s="3262"/>
      <c r="EPR145" s="3262"/>
      <c r="EPS145" s="3262"/>
      <c r="EPT145" s="3262"/>
      <c r="EPU145" s="3262"/>
      <c r="EPV145" s="3262"/>
      <c r="EPW145" s="3262"/>
      <c r="EPX145" s="3262"/>
      <c r="EPY145" s="3262"/>
      <c r="EPZ145" s="3262"/>
      <c r="EQA145" s="3262"/>
      <c r="EQB145" s="3262"/>
      <c r="EQD145" s="3262"/>
      <c r="EQE145" s="3262"/>
      <c r="EQF145" s="3262"/>
      <c r="EQG145" s="3262"/>
      <c r="EQH145" s="3262"/>
      <c r="EQI145" s="3262"/>
      <c r="EQJ145" s="3262"/>
      <c r="EQK145" s="3262"/>
      <c r="EQL145" s="3262"/>
      <c r="EQM145" s="3262"/>
      <c r="EQN145" s="3262"/>
      <c r="EQO145" s="3262"/>
      <c r="EQP145" s="3262"/>
      <c r="EQQ145" s="3262"/>
      <c r="EQR145" s="3262"/>
      <c r="EQT145" s="3262"/>
      <c r="EQU145" s="3262"/>
      <c r="EQV145" s="3262"/>
      <c r="EQW145" s="3262"/>
      <c r="EQX145" s="3262"/>
      <c r="EQY145" s="3262"/>
      <c r="EQZ145" s="3262"/>
      <c r="ERA145" s="3262"/>
      <c r="ERB145" s="3262"/>
      <c r="ERC145" s="3262"/>
      <c r="ERD145" s="3262"/>
      <c r="ERE145" s="3262"/>
      <c r="ERF145" s="3262"/>
      <c r="ERG145" s="3262"/>
      <c r="ERH145" s="3262"/>
      <c r="ERJ145" s="3262"/>
      <c r="ERK145" s="3262"/>
      <c r="ERL145" s="3262"/>
      <c r="ERM145" s="3262"/>
      <c r="ERN145" s="3262"/>
      <c r="ERO145" s="3262"/>
      <c r="ERP145" s="3262"/>
      <c r="ERQ145" s="3262"/>
      <c r="ERR145" s="3262"/>
      <c r="ERS145" s="3262"/>
      <c r="ERT145" s="3262"/>
      <c r="ERU145" s="3262"/>
      <c r="ERV145" s="3262"/>
      <c r="ERW145" s="3262"/>
      <c r="ERX145" s="3262"/>
      <c r="ERZ145" s="3262"/>
      <c r="ESA145" s="3262"/>
      <c r="ESB145" s="3262"/>
      <c r="ESC145" s="3262"/>
      <c r="ESD145" s="3262"/>
      <c r="ESE145" s="3262"/>
      <c r="ESF145" s="3262"/>
      <c r="ESG145" s="3262"/>
      <c r="ESH145" s="3262"/>
      <c r="ESI145" s="3262"/>
      <c r="ESJ145" s="3262"/>
      <c r="ESK145" s="3262"/>
      <c r="ESL145" s="3262"/>
      <c r="ESM145" s="3262"/>
      <c r="ESN145" s="3262"/>
      <c r="ESP145" s="3262"/>
      <c r="ESQ145" s="3262"/>
      <c r="ESR145" s="3262"/>
      <c r="ESS145" s="3262"/>
      <c r="EST145" s="3262"/>
      <c r="ESU145" s="3262"/>
      <c r="ESV145" s="3262"/>
      <c r="ESW145" s="3262"/>
      <c r="ESX145" s="3262"/>
      <c r="ESY145" s="3262"/>
      <c r="ESZ145" s="3262"/>
      <c r="ETA145" s="3262"/>
      <c r="ETB145" s="3262"/>
      <c r="ETC145" s="3262"/>
      <c r="ETD145" s="3262"/>
      <c r="ETF145" s="3262"/>
      <c r="ETG145" s="3262"/>
      <c r="ETH145" s="3262"/>
      <c r="ETI145" s="3262"/>
      <c r="ETJ145" s="3262"/>
      <c r="ETK145" s="3262"/>
      <c r="ETL145" s="3262"/>
      <c r="ETM145" s="3262"/>
      <c r="ETN145" s="3262"/>
      <c r="ETO145" s="3262"/>
      <c r="ETP145" s="3262"/>
      <c r="ETQ145" s="3262"/>
      <c r="ETR145" s="3262"/>
      <c r="ETS145" s="3262"/>
      <c r="ETT145" s="3262"/>
      <c r="ETV145" s="3262"/>
      <c r="ETW145" s="3262"/>
      <c r="ETX145" s="3262"/>
      <c r="ETY145" s="3262"/>
      <c r="ETZ145" s="3262"/>
      <c r="EUA145" s="3262"/>
      <c r="EUB145" s="3262"/>
      <c r="EUC145" s="3262"/>
      <c r="EUD145" s="3262"/>
      <c r="EUE145" s="3262"/>
      <c r="EUF145" s="3262"/>
      <c r="EUG145" s="3262"/>
      <c r="EUH145" s="3262"/>
      <c r="EUI145" s="3262"/>
      <c r="EUJ145" s="3262"/>
      <c r="EUL145" s="3262"/>
      <c r="EUM145" s="3262"/>
      <c r="EUN145" s="3262"/>
      <c r="EUO145" s="3262"/>
      <c r="EUP145" s="3262"/>
      <c r="EUQ145" s="3262"/>
      <c r="EUR145" s="3262"/>
      <c r="EUS145" s="3262"/>
      <c r="EUT145" s="3262"/>
      <c r="EUU145" s="3262"/>
      <c r="EUV145" s="3262"/>
      <c r="EUW145" s="3262"/>
      <c r="EUX145" s="3262"/>
      <c r="EUY145" s="3262"/>
      <c r="EUZ145" s="3262"/>
      <c r="EVB145" s="3262"/>
      <c r="EVC145" s="3262"/>
      <c r="EVD145" s="3262"/>
      <c r="EVE145" s="3262"/>
      <c r="EVF145" s="3262"/>
      <c r="EVG145" s="3262"/>
      <c r="EVH145" s="3262"/>
      <c r="EVI145" s="3262"/>
      <c r="EVJ145" s="3262"/>
      <c r="EVK145" s="3262"/>
      <c r="EVL145" s="3262"/>
      <c r="EVM145" s="3262"/>
      <c r="EVN145" s="3262"/>
      <c r="EVO145" s="3262"/>
      <c r="EVP145" s="3262"/>
      <c r="EVR145" s="3262"/>
      <c r="EVS145" s="3262"/>
      <c r="EVT145" s="3262"/>
      <c r="EVU145" s="3262"/>
      <c r="EVV145" s="3262"/>
      <c r="EVW145" s="3262"/>
      <c r="EVX145" s="3262"/>
      <c r="EVY145" s="3262"/>
      <c r="EVZ145" s="3262"/>
      <c r="EWA145" s="3262"/>
      <c r="EWB145" s="3262"/>
      <c r="EWC145" s="3262"/>
      <c r="EWD145" s="3262"/>
      <c r="EWE145" s="3262"/>
      <c r="EWF145" s="3262"/>
      <c r="EWH145" s="3262"/>
      <c r="EWI145" s="3262"/>
      <c r="EWJ145" s="3262"/>
      <c r="EWK145" s="3262"/>
      <c r="EWL145" s="3262"/>
      <c r="EWM145" s="3262"/>
      <c r="EWN145" s="3262"/>
      <c r="EWO145" s="3262"/>
      <c r="EWP145" s="3262"/>
      <c r="EWQ145" s="3262"/>
      <c r="EWR145" s="3262"/>
      <c r="EWS145" s="3262"/>
      <c r="EWT145" s="3262"/>
      <c r="EWU145" s="3262"/>
      <c r="EWV145" s="3262"/>
      <c r="EWX145" s="3262"/>
      <c r="EWY145" s="3262"/>
      <c r="EWZ145" s="3262"/>
      <c r="EXA145" s="3262"/>
      <c r="EXB145" s="3262"/>
      <c r="EXC145" s="3262"/>
      <c r="EXD145" s="3262"/>
      <c r="EXE145" s="3262"/>
      <c r="EXF145" s="3262"/>
      <c r="EXG145" s="3262"/>
      <c r="EXH145" s="3262"/>
      <c r="EXI145" s="3262"/>
      <c r="EXJ145" s="3262"/>
      <c r="EXK145" s="3262"/>
      <c r="EXL145" s="3262"/>
      <c r="EXN145" s="3262"/>
      <c r="EXO145" s="3262"/>
      <c r="EXP145" s="3262"/>
      <c r="EXQ145" s="3262"/>
      <c r="EXR145" s="3262"/>
      <c r="EXS145" s="3262"/>
      <c r="EXT145" s="3262"/>
      <c r="EXU145" s="3262"/>
      <c r="EXV145" s="3262"/>
      <c r="EXW145" s="3262"/>
      <c r="EXX145" s="3262"/>
      <c r="EXY145" s="3262"/>
      <c r="EXZ145" s="3262"/>
      <c r="EYA145" s="3262"/>
      <c r="EYB145" s="3262"/>
      <c r="EYD145" s="3262"/>
      <c r="EYE145" s="3262"/>
      <c r="EYF145" s="3262"/>
      <c r="EYG145" s="3262"/>
      <c r="EYH145" s="3262"/>
      <c r="EYI145" s="3262"/>
      <c r="EYJ145" s="3262"/>
      <c r="EYK145" s="3262"/>
      <c r="EYL145" s="3262"/>
      <c r="EYM145" s="3262"/>
      <c r="EYN145" s="3262"/>
      <c r="EYO145" s="3262"/>
      <c r="EYP145" s="3262"/>
      <c r="EYQ145" s="3262"/>
      <c r="EYR145" s="3262"/>
      <c r="EYT145" s="3262"/>
      <c r="EYU145" s="3262"/>
      <c r="EYV145" s="3262"/>
      <c r="EYW145" s="3262"/>
      <c r="EYX145" s="3262"/>
      <c r="EYY145" s="3262"/>
      <c r="EYZ145" s="3262"/>
      <c r="EZA145" s="3262"/>
      <c r="EZB145" s="3262"/>
      <c r="EZC145" s="3262"/>
      <c r="EZD145" s="3262"/>
      <c r="EZE145" s="3262"/>
      <c r="EZF145" s="3262"/>
      <c r="EZG145" s="3262"/>
      <c r="EZH145" s="3262"/>
      <c r="EZJ145" s="3262"/>
      <c r="EZK145" s="3262"/>
      <c r="EZL145" s="3262"/>
      <c r="EZM145" s="3262"/>
      <c r="EZN145" s="3262"/>
      <c r="EZO145" s="3262"/>
      <c r="EZP145" s="3262"/>
      <c r="EZQ145" s="3262"/>
      <c r="EZR145" s="3262"/>
      <c r="EZS145" s="3262"/>
      <c r="EZT145" s="3262"/>
      <c r="EZU145" s="3262"/>
      <c r="EZV145" s="3262"/>
      <c r="EZW145" s="3262"/>
      <c r="EZX145" s="3262"/>
      <c r="EZZ145" s="3262"/>
      <c r="FAA145" s="3262"/>
      <c r="FAB145" s="3262"/>
      <c r="FAC145" s="3262"/>
      <c r="FAD145" s="3262"/>
      <c r="FAE145" s="3262"/>
      <c r="FAF145" s="3262"/>
      <c r="FAG145" s="3262"/>
      <c r="FAH145" s="3262"/>
      <c r="FAI145" s="3262"/>
      <c r="FAJ145" s="3262"/>
      <c r="FAK145" s="3262"/>
      <c r="FAL145" s="3262"/>
      <c r="FAM145" s="3262"/>
      <c r="FAN145" s="3262"/>
      <c r="FAP145" s="3262"/>
      <c r="FAQ145" s="3262"/>
      <c r="FAR145" s="3262"/>
      <c r="FAS145" s="3262"/>
      <c r="FAT145" s="3262"/>
      <c r="FAU145" s="3262"/>
      <c r="FAV145" s="3262"/>
      <c r="FAW145" s="3262"/>
      <c r="FAX145" s="3262"/>
      <c r="FAY145" s="3262"/>
      <c r="FAZ145" s="3262"/>
      <c r="FBA145" s="3262"/>
      <c r="FBB145" s="3262"/>
      <c r="FBC145" s="3262"/>
      <c r="FBD145" s="3262"/>
      <c r="FBF145" s="3262"/>
      <c r="FBG145" s="3262"/>
      <c r="FBH145" s="3262"/>
      <c r="FBI145" s="3262"/>
      <c r="FBJ145" s="3262"/>
      <c r="FBK145" s="3262"/>
      <c r="FBL145" s="3262"/>
      <c r="FBM145" s="3262"/>
      <c r="FBN145" s="3262"/>
      <c r="FBO145" s="3262"/>
      <c r="FBP145" s="3262"/>
      <c r="FBQ145" s="3262"/>
      <c r="FBR145" s="3262"/>
      <c r="FBS145" s="3262"/>
      <c r="FBT145" s="3262"/>
      <c r="FBV145" s="3262"/>
      <c r="FBW145" s="3262"/>
      <c r="FBX145" s="3262"/>
      <c r="FBY145" s="3262"/>
      <c r="FBZ145" s="3262"/>
      <c r="FCA145" s="3262"/>
      <c r="FCB145" s="3262"/>
      <c r="FCC145" s="3262"/>
      <c r="FCD145" s="3262"/>
      <c r="FCE145" s="3262"/>
      <c r="FCF145" s="3262"/>
      <c r="FCG145" s="3262"/>
      <c r="FCH145" s="3262"/>
      <c r="FCI145" s="3262"/>
      <c r="FCJ145" s="3262"/>
      <c r="FCL145" s="3262"/>
      <c r="FCM145" s="3262"/>
      <c r="FCN145" s="3262"/>
      <c r="FCO145" s="3262"/>
      <c r="FCP145" s="3262"/>
      <c r="FCQ145" s="3262"/>
      <c r="FCR145" s="3262"/>
      <c r="FCS145" s="3262"/>
      <c r="FCT145" s="3262"/>
      <c r="FCU145" s="3262"/>
      <c r="FCV145" s="3262"/>
      <c r="FCW145" s="3262"/>
      <c r="FCX145" s="3262"/>
      <c r="FCY145" s="3262"/>
      <c r="FCZ145" s="3262"/>
      <c r="FDB145" s="3262"/>
      <c r="FDC145" s="3262"/>
      <c r="FDD145" s="3262"/>
      <c r="FDE145" s="3262"/>
      <c r="FDF145" s="3262"/>
      <c r="FDG145" s="3262"/>
      <c r="FDH145" s="3262"/>
      <c r="FDI145" s="3262"/>
      <c r="FDJ145" s="3262"/>
      <c r="FDK145" s="3262"/>
      <c r="FDL145" s="3262"/>
      <c r="FDM145" s="3262"/>
      <c r="FDN145" s="3262"/>
      <c r="FDO145" s="3262"/>
      <c r="FDP145" s="3262"/>
      <c r="FDR145" s="3262"/>
      <c r="FDS145" s="3262"/>
      <c r="FDT145" s="3262"/>
      <c r="FDU145" s="3262"/>
      <c r="FDV145" s="3262"/>
      <c r="FDW145" s="3262"/>
      <c r="FDX145" s="3262"/>
      <c r="FDY145" s="3262"/>
      <c r="FDZ145" s="3262"/>
      <c r="FEA145" s="3262"/>
      <c r="FEB145" s="3262"/>
      <c r="FEC145" s="3262"/>
      <c r="FED145" s="3262"/>
      <c r="FEE145" s="3262"/>
      <c r="FEF145" s="3262"/>
      <c r="FEH145" s="3262"/>
      <c r="FEI145" s="3262"/>
      <c r="FEJ145" s="3262"/>
      <c r="FEK145" s="3262"/>
      <c r="FEL145" s="3262"/>
      <c r="FEM145" s="3262"/>
      <c r="FEN145" s="3262"/>
      <c r="FEO145" s="3262"/>
      <c r="FEP145" s="3262"/>
      <c r="FEQ145" s="3262"/>
      <c r="FER145" s="3262"/>
      <c r="FES145" s="3262"/>
      <c r="FET145" s="3262"/>
      <c r="FEU145" s="3262"/>
      <c r="FEV145" s="3262"/>
      <c r="FEX145" s="3262"/>
      <c r="FEY145" s="3262"/>
      <c r="FEZ145" s="3262"/>
      <c r="FFA145" s="3262"/>
      <c r="FFB145" s="3262"/>
      <c r="FFC145" s="3262"/>
      <c r="FFD145" s="3262"/>
      <c r="FFE145" s="3262"/>
      <c r="FFF145" s="3262"/>
      <c r="FFG145" s="3262"/>
      <c r="FFH145" s="3262"/>
      <c r="FFI145" s="3262"/>
      <c r="FFJ145" s="3262"/>
      <c r="FFK145" s="3262"/>
      <c r="FFL145" s="3262"/>
      <c r="FFN145" s="3262"/>
      <c r="FFO145" s="3262"/>
      <c r="FFP145" s="3262"/>
      <c r="FFQ145" s="3262"/>
      <c r="FFR145" s="3262"/>
      <c r="FFS145" s="3262"/>
      <c r="FFT145" s="3262"/>
      <c r="FFU145" s="3262"/>
      <c r="FFV145" s="3262"/>
      <c r="FFW145" s="3262"/>
      <c r="FFX145" s="3262"/>
      <c r="FFY145" s="3262"/>
      <c r="FFZ145" s="3262"/>
      <c r="FGA145" s="3262"/>
      <c r="FGB145" s="3262"/>
      <c r="FGD145" s="3262"/>
      <c r="FGE145" s="3262"/>
      <c r="FGF145" s="3262"/>
      <c r="FGG145" s="3262"/>
      <c r="FGH145" s="3262"/>
      <c r="FGI145" s="3262"/>
      <c r="FGJ145" s="3262"/>
      <c r="FGK145" s="3262"/>
      <c r="FGL145" s="3262"/>
      <c r="FGM145" s="3262"/>
      <c r="FGN145" s="3262"/>
      <c r="FGO145" s="3262"/>
      <c r="FGP145" s="3262"/>
      <c r="FGQ145" s="3262"/>
      <c r="FGR145" s="3262"/>
      <c r="FGT145" s="3262"/>
      <c r="FGU145" s="3262"/>
      <c r="FGV145" s="3262"/>
      <c r="FGW145" s="3262"/>
      <c r="FGX145" s="3262"/>
      <c r="FGY145" s="3262"/>
      <c r="FGZ145" s="3262"/>
      <c r="FHA145" s="3262"/>
      <c r="FHB145" s="3262"/>
      <c r="FHC145" s="3262"/>
      <c r="FHD145" s="3262"/>
      <c r="FHE145" s="3262"/>
      <c r="FHF145" s="3262"/>
      <c r="FHG145" s="3262"/>
      <c r="FHH145" s="3262"/>
      <c r="FHJ145" s="3262"/>
      <c r="FHK145" s="3262"/>
      <c r="FHL145" s="3262"/>
      <c r="FHM145" s="3262"/>
      <c r="FHN145" s="3262"/>
      <c r="FHO145" s="3262"/>
      <c r="FHP145" s="3262"/>
      <c r="FHQ145" s="3262"/>
      <c r="FHR145" s="3262"/>
      <c r="FHS145" s="3262"/>
      <c r="FHT145" s="3262"/>
      <c r="FHU145" s="3262"/>
      <c r="FHV145" s="3262"/>
      <c r="FHW145" s="3262"/>
      <c r="FHX145" s="3262"/>
      <c r="FHZ145" s="3262"/>
      <c r="FIA145" s="3262"/>
      <c r="FIB145" s="3262"/>
      <c r="FIC145" s="3262"/>
      <c r="FID145" s="3262"/>
      <c r="FIE145" s="3262"/>
      <c r="FIF145" s="3262"/>
      <c r="FIG145" s="3262"/>
      <c r="FIH145" s="3262"/>
      <c r="FII145" s="3262"/>
      <c r="FIJ145" s="3262"/>
      <c r="FIK145" s="3262"/>
      <c r="FIL145" s="3262"/>
      <c r="FIM145" s="3262"/>
      <c r="FIN145" s="3262"/>
      <c r="FIP145" s="3262"/>
      <c r="FIQ145" s="3262"/>
      <c r="FIR145" s="3262"/>
      <c r="FIS145" s="3262"/>
      <c r="FIT145" s="3262"/>
      <c r="FIU145" s="3262"/>
      <c r="FIV145" s="3262"/>
      <c r="FIW145" s="3262"/>
      <c r="FIX145" s="3262"/>
      <c r="FIY145" s="3262"/>
      <c r="FIZ145" s="3262"/>
      <c r="FJA145" s="3262"/>
      <c r="FJB145" s="3262"/>
      <c r="FJC145" s="3262"/>
      <c r="FJD145" s="3262"/>
      <c r="FJF145" s="3262"/>
      <c r="FJG145" s="3262"/>
      <c r="FJH145" s="3262"/>
      <c r="FJI145" s="3262"/>
      <c r="FJJ145" s="3262"/>
      <c r="FJK145" s="3262"/>
      <c r="FJL145" s="3262"/>
      <c r="FJM145" s="3262"/>
      <c r="FJN145" s="3262"/>
      <c r="FJO145" s="3262"/>
      <c r="FJP145" s="3262"/>
      <c r="FJQ145" s="3262"/>
      <c r="FJR145" s="3262"/>
      <c r="FJS145" s="3262"/>
      <c r="FJT145" s="3262"/>
      <c r="FJV145" s="3262"/>
      <c r="FJW145" s="3262"/>
      <c r="FJX145" s="3262"/>
      <c r="FJY145" s="3262"/>
      <c r="FJZ145" s="3262"/>
      <c r="FKA145" s="3262"/>
      <c r="FKB145" s="3262"/>
      <c r="FKC145" s="3262"/>
      <c r="FKD145" s="3262"/>
      <c r="FKE145" s="3262"/>
      <c r="FKF145" s="3262"/>
      <c r="FKG145" s="3262"/>
      <c r="FKH145" s="3262"/>
      <c r="FKI145" s="3262"/>
      <c r="FKJ145" s="3262"/>
      <c r="FKL145" s="3262"/>
      <c r="FKM145" s="3262"/>
      <c r="FKN145" s="3262"/>
      <c r="FKO145" s="3262"/>
      <c r="FKP145" s="3262"/>
      <c r="FKQ145" s="3262"/>
      <c r="FKR145" s="3262"/>
      <c r="FKS145" s="3262"/>
      <c r="FKT145" s="3262"/>
      <c r="FKU145" s="3262"/>
      <c r="FKV145" s="3262"/>
      <c r="FKW145" s="3262"/>
      <c r="FKX145" s="3262"/>
      <c r="FKY145" s="3262"/>
      <c r="FKZ145" s="3262"/>
      <c r="FLB145" s="3262"/>
      <c r="FLC145" s="3262"/>
      <c r="FLD145" s="3262"/>
      <c r="FLE145" s="3262"/>
      <c r="FLF145" s="3262"/>
      <c r="FLG145" s="3262"/>
      <c r="FLH145" s="3262"/>
      <c r="FLI145" s="3262"/>
      <c r="FLJ145" s="3262"/>
      <c r="FLK145" s="3262"/>
      <c r="FLL145" s="3262"/>
      <c r="FLM145" s="3262"/>
      <c r="FLN145" s="3262"/>
      <c r="FLO145" s="3262"/>
      <c r="FLP145" s="3262"/>
      <c r="FLR145" s="3262"/>
      <c r="FLS145" s="3262"/>
      <c r="FLT145" s="3262"/>
      <c r="FLU145" s="3262"/>
      <c r="FLV145" s="3262"/>
      <c r="FLW145" s="3262"/>
      <c r="FLX145" s="3262"/>
      <c r="FLY145" s="3262"/>
      <c r="FLZ145" s="3262"/>
      <c r="FMA145" s="3262"/>
      <c r="FMB145" s="3262"/>
      <c r="FMC145" s="3262"/>
      <c r="FMD145" s="3262"/>
      <c r="FME145" s="3262"/>
      <c r="FMF145" s="3262"/>
      <c r="FMH145" s="3262"/>
      <c r="FMI145" s="3262"/>
      <c r="FMJ145" s="3262"/>
      <c r="FMK145" s="3262"/>
      <c r="FML145" s="3262"/>
      <c r="FMM145" s="3262"/>
      <c r="FMN145" s="3262"/>
      <c r="FMO145" s="3262"/>
      <c r="FMP145" s="3262"/>
      <c r="FMQ145" s="3262"/>
      <c r="FMR145" s="3262"/>
      <c r="FMS145" s="3262"/>
      <c r="FMT145" s="3262"/>
      <c r="FMU145" s="3262"/>
      <c r="FMV145" s="3262"/>
      <c r="FMX145" s="3262"/>
      <c r="FMY145" s="3262"/>
      <c r="FMZ145" s="3262"/>
      <c r="FNA145" s="3262"/>
      <c r="FNB145" s="3262"/>
      <c r="FNC145" s="3262"/>
      <c r="FND145" s="3262"/>
      <c r="FNE145" s="3262"/>
      <c r="FNF145" s="3262"/>
      <c r="FNG145" s="3262"/>
      <c r="FNH145" s="3262"/>
      <c r="FNI145" s="3262"/>
      <c r="FNJ145" s="3262"/>
      <c r="FNK145" s="3262"/>
      <c r="FNL145" s="3262"/>
      <c r="FNN145" s="3262"/>
      <c r="FNO145" s="3262"/>
      <c r="FNP145" s="3262"/>
      <c r="FNQ145" s="3262"/>
      <c r="FNR145" s="3262"/>
      <c r="FNS145" s="3262"/>
      <c r="FNT145" s="3262"/>
      <c r="FNU145" s="3262"/>
      <c r="FNV145" s="3262"/>
      <c r="FNW145" s="3262"/>
      <c r="FNX145" s="3262"/>
      <c r="FNY145" s="3262"/>
      <c r="FNZ145" s="3262"/>
      <c r="FOA145" s="3262"/>
      <c r="FOB145" s="3262"/>
      <c r="FOD145" s="3262"/>
      <c r="FOE145" s="3262"/>
      <c r="FOF145" s="3262"/>
      <c r="FOG145" s="3262"/>
      <c r="FOH145" s="3262"/>
      <c r="FOI145" s="3262"/>
      <c r="FOJ145" s="3262"/>
      <c r="FOK145" s="3262"/>
      <c r="FOL145" s="3262"/>
      <c r="FOM145" s="3262"/>
      <c r="FON145" s="3262"/>
      <c r="FOO145" s="3262"/>
      <c r="FOP145" s="3262"/>
      <c r="FOQ145" s="3262"/>
      <c r="FOR145" s="3262"/>
      <c r="FOT145" s="3262"/>
      <c r="FOU145" s="3262"/>
      <c r="FOV145" s="3262"/>
      <c r="FOW145" s="3262"/>
      <c r="FOX145" s="3262"/>
      <c r="FOY145" s="3262"/>
      <c r="FOZ145" s="3262"/>
      <c r="FPA145" s="3262"/>
      <c r="FPB145" s="3262"/>
      <c r="FPC145" s="3262"/>
      <c r="FPD145" s="3262"/>
      <c r="FPE145" s="3262"/>
      <c r="FPF145" s="3262"/>
      <c r="FPG145" s="3262"/>
      <c r="FPH145" s="3262"/>
      <c r="FPJ145" s="3262"/>
      <c r="FPK145" s="3262"/>
      <c r="FPL145" s="3262"/>
      <c r="FPM145" s="3262"/>
      <c r="FPN145" s="3262"/>
      <c r="FPO145" s="3262"/>
      <c r="FPP145" s="3262"/>
      <c r="FPQ145" s="3262"/>
      <c r="FPR145" s="3262"/>
      <c r="FPS145" s="3262"/>
      <c r="FPT145" s="3262"/>
      <c r="FPU145" s="3262"/>
      <c r="FPV145" s="3262"/>
      <c r="FPW145" s="3262"/>
      <c r="FPX145" s="3262"/>
      <c r="FPZ145" s="3262"/>
      <c r="FQA145" s="3262"/>
      <c r="FQB145" s="3262"/>
      <c r="FQC145" s="3262"/>
      <c r="FQD145" s="3262"/>
      <c r="FQE145" s="3262"/>
      <c r="FQF145" s="3262"/>
      <c r="FQG145" s="3262"/>
      <c r="FQH145" s="3262"/>
      <c r="FQI145" s="3262"/>
      <c r="FQJ145" s="3262"/>
      <c r="FQK145" s="3262"/>
      <c r="FQL145" s="3262"/>
      <c r="FQM145" s="3262"/>
      <c r="FQN145" s="3262"/>
      <c r="FQP145" s="3262"/>
      <c r="FQQ145" s="3262"/>
      <c r="FQR145" s="3262"/>
      <c r="FQS145" s="3262"/>
      <c r="FQT145" s="3262"/>
      <c r="FQU145" s="3262"/>
      <c r="FQV145" s="3262"/>
      <c r="FQW145" s="3262"/>
      <c r="FQX145" s="3262"/>
      <c r="FQY145" s="3262"/>
      <c r="FQZ145" s="3262"/>
      <c r="FRA145" s="3262"/>
      <c r="FRB145" s="3262"/>
      <c r="FRC145" s="3262"/>
      <c r="FRD145" s="3262"/>
      <c r="FRF145" s="3262"/>
      <c r="FRG145" s="3262"/>
      <c r="FRH145" s="3262"/>
      <c r="FRI145" s="3262"/>
      <c r="FRJ145" s="3262"/>
      <c r="FRK145" s="3262"/>
      <c r="FRL145" s="3262"/>
      <c r="FRM145" s="3262"/>
      <c r="FRN145" s="3262"/>
      <c r="FRO145" s="3262"/>
      <c r="FRP145" s="3262"/>
      <c r="FRQ145" s="3262"/>
      <c r="FRR145" s="3262"/>
      <c r="FRS145" s="3262"/>
      <c r="FRT145" s="3262"/>
      <c r="FRV145" s="3262"/>
      <c r="FRW145" s="3262"/>
      <c r="FRX145" s="3262"/>
      <c r="FRY145" s="3262"/>
      <c r="FRZ145" s="3262"/>
      <c r="FSA145" s="3262"/>
      <c r="FSB145" s="3262"/>
      <c r="FSC145" s="3262"/>
      <c r="FSD145" s="3262"/>
      <c r="FSE145" s="3262"/>
      <c r="FSF145" s="3262"/>
      <c r="FSG145" s="3262"/>
      <c r="FSH145" s="3262"/>
      <c r="FSI145" s="3262"/>
      <c r="FSJ145" s="3262"/>
      <c r="FSL145" s="3262"/>
      <c r="FSM145" s="3262"/>
      <c r="FSN145" s="3262"/>
      <c r="FSO145" s="3262"/>
      <c r="FSP145" s="3262"/>
      <c r="FSQ145" s="3262"/>
      <c r="FSR145" s="3262"/>
      <c r="FSS145" s="3262"/>
      <c r="FST145" s="3262"/>
      <c r="FSU145" s="3262"/>
      <c r="FSV145" s="3262"/>
      <c r="FSW145" s="3262"/>
      <c r="FSX145" s="3262"/>
      <c r="FSY145" s="3262"/>
      <c r="FSZ145" s="3262"/>
      <c r="FTB145" s="3262"/>
      <c r="FTC145" s="3262"/>
      <c r="FTD145" s="3262"/>
      <c r="FTE145" s="3262"/>
      <c r="FTF145" s="3262"/>
      <c r="FTG145" s="3262"/>
      <c r="FTH145" s="3262"/>
      <c r="FTI145" s="3262"/>
      <c r="FTJ145" s="3262"/>
      <c r="FTK145" s="3262"/>
      <c r="FTL145" s="3262"/>
      <c r="FTM145" s="3262"/>
      <c r="FTN145" s="3262"/>
      <c r="FTO145" s="3262"/>
      <c r="FTP145" s="3262"/>
      <c r="FTR145" s="3262"/>
      <c r="FTS145" s="3262"/>
      <c r="FTT145" s="3262"/>
      <c r="FTU145" s="3262"/>
      <c r="FTV145" s="3262"/>
      <c r="FTW145" s="3262"/>
      <c r="FTX145" s="3262"/>
      <c r="FTY145" s="3262"/>
      <c r="FTZ145" s="3262"/>
      <c r="FUA145" s="3262"/>
      <c r="FUB145" s="3262"/>
      <c r="FUC145" s="3262"/>
      <c r="FUD145" s="3262"/>
      <c r="FUE145" s="3262"/>
      <c r="FUF145" s="3262"/>
      <c r="FUH145" s="3262"/>
      <c r="FUI145" s="3262"/>
      <c r="FUJ145" s="3262"/>
      <c r="FUK145" s="3262"/>
      <c r="FUL145" s="3262"/>
      <c r="FUM145" s="3262"/>
      <c r="FUN145" s="3262"/>
      <c r="FUO145" s="3262"/>
      <c r="FUP145" s="3262"/>
      <c r="FUQ145" s="3262"/>
      <c r="FUR145" s="3262"/>
      <c r="FUS145" s="3262"/>
      <c r="FUT145" s="3262"/>
      <c r="FUU145" s="3262"/>
      <c r="FUV145" s="3262"/>
      <c r="FUX145" s="3262"/>
      <c r="FUY145" s="3262"/>
      <c r="FUZ145" s="3262"/>
      <c r="FVA145" s="3262"/>
      <c r="FVB145" s="3262"/>
      <c r="FVC145" s="3262"/>
      <c r="FVD145" s="3262"/>
      <c r="FVE145" s="3262"/>
      <c r="FVF145" s="3262"/>
      <c r="FVG145" s="3262"/>
      <c r="FVH145" s="3262"/>
      <c r="FVI145" s="3262"/>
      <c r="FVJ145" s="3262"/>
      <c r="FVK145" s="3262"/>
      <c r="FVL145" s="3262"/>
      <c r="FVN145" s="3262"/>
      <c r="FVO145" s="3262"/>
      <c r="FVP145" s="3262"/>
      <c r="FVQ145" s="3262"/>
      <c r="FVR145" s="3262"/>
      <c r="FVS145" s="3262"/>
      <c r="FVT145" s="3262"/>
      <c r="FVU145" s="3262"/>
      <c r="FVV145" s="3262"/>
      <c r="FVW145" s="3262"/>
      <c r="FVX145" s="3262"/>
      <c r="FVY145" s="3262"/>
      <c r="FVZ145" s="3262"/>
      <c r="FWA145" s="3262"/>
      <c r="FWB145" s="3262"/>
      <c r="FWD145" s="3262"/>
      <c r="FWE145" s="3262"/>
      <c r="FWF145" s="3262"/>
      <c r="FWG145" s="3262"/>
      <c r="FWH145" s="3262"/>
      <c r="FWI145" s="3262"/>
      <c r="FWJ145" s="3262"/>
      <c r="FWK145" s="3262"/>
      <c r="FWL145" s="3262"/>
      <c r="FWM145" s="3262"/>
      <c r="FWN145" s="3262"/>
      <c r="FWO145" s="3262"/>
      <c r="FWP145" s="3262"/>
      <c r="FWQ145" s="3262"/>
      <c r="FWR145" s="3262"/>
      <c r="FWT145" s="3262"/>
      <c r="FWU145" s="3262"/>
      <c r="FWV145" s="3262"/>
      <c r="FWW145" s="3262"/>
      <c r="FWX145" s="3262"/>
      <c r="FWY145" s="3262"/>
      <c r="FWZ145" s="3262"/>
      <c r="FXA145" s="3262"/>
      <c r="FXB145" s="3262"/>
      <c r="FXC145" s="3262"/>
      <c r="FXD145" s="3262"/>
      <c r="FXE145" s="3262"/>
      <c r="FXF145" s="3262"/>
      <c r="FXG145" s="3262"/>
      <c r="FXH145" s="3262"/>
      <c r="FXJ145" s="3262"/>
      <c r="FXK145" s="3262"/>
      <c r="FXL145" s="3262"/>
      <c r="FXM145" s="3262"/>
      <c r="FXN145" s="3262"/>
      <c r="FXO145" s="3262"/>
      <c r="FXP145" s="3262"/>
      <c r="FXQ145" s="3262"/>
      <c r="FXR145" s="3262"/>
      <c r="FXS145" s="3262"/>
      <c r="FXT145" s="3262"/>
      <c r="FXU145" s="3262"/>
      <c r="FXV145" s="3262"/>
      <c r="FXW145" s="3262"/>
      <c r="FXX145" s="3262"/>
      <c r="FXZ145" s="3262"/>
      <c r="FYA145" s="3262"/>
      <c r="FYB145" s="3262"/>
      <c r="FYC145" s="3262"/>
      <c r="FYD145" s="3262"/>
      <c r="FYE145" s="3262"/>
      <c r="FYF145" s="3262"/>
      <c r="FYG145" s="3262"/>
      <c r="FYH145" s="3262"/>
      <c r="FYI145" s="3262"/>
      <c r="FYJ145" s="3262"/>
      <c r="FYK145" s="3262"/>
      <c r="FYL145" s="3262"/>
      <c r="FYM145" s="3262"/>
      <c r="FYN145" s="3262"/>
      <c r="FYP145" s="3262"/>
      <c r="FYQ145" s="3262"/>
      <c r="FYR145" s="3262"/>
      <c r="FYS145" s="3262"/>
      <c r="FYT145" s="3262"/>
      <c r="FYU145" s="3262"/>
      <c r="FYV145" s="3262"/>
      <c r="FYW145" s="3262"/>
      <c r="FYX145" s="3262"/>
      <c r="FYY145" s="3262"/>
      <c r="FYZ145" s="3262"/>
      <c r="FZA145" s="3262"/>
      <c r="FZB145" s="3262"/>
      <c r="FZC145" s="3262"/>
      <c r="FZD145" s="3262"/>
      <c r="FZF145" s="3262"/>
      <c r="FZG145" s="3262"/>
      <c r="FZH145" s="3262"/>
      <c r="FZI145" s="3262"/>
      <c r="FZJ145" s="3262"/>
      <c r="FZK145" s="3262"/>
      <c r="FZL145" s="3262"/>
      <c r="FZM145" s="3262"/>
      <c r="FZN145" s="3262"/>
      <c r="FZO145" s="3262"/>
      <c r="FZP145" s="3262"/>
      <c r="FZQ145" s="3262"/>
      <c r="FZR145" s="3262"/>
      <c r="FZS145" s="3262"/>
      <c r="FZT145" s="3262"/>
      <c r="FZV145" s="3262"/>
      <c r="FZW145" s="3262"/>
      <c r="FZX145" s="3262"/>
      <c r="FZY145" s="3262"/>
      <c r="FZZ145" s="3262"/>
      <c r="GAA145" s="3262"/>
      <c r="GAB145" s="3262"/>
      <c r="GAC145" s="3262"/>
      <c r="GAD145" s="3262"/>
      <c r="GAE145" s="3262"/>
      <c r="GAF145" s="3262"/>
      <c r="GAG145" s="3262"/>
      <c r="GAH145" s="3262"/>
      <c r="GAI145" s="3262"/>
      <c r="GAJ145" s="3262"/>
      <c r="GAL145" s="3262"/>
      <c r="GAM145" s="3262"/>
      <c r="GAN145" s="3262"/>
      <c r="GAO145" s="3262"/>
      <c r="GAP145" s="3262"/>
      <c r="GAQ145" s="3262"/>
      <c r="GAR145" s="3262"/>
      <c r="GAS145" s="3262"/>
      <c r="GAT145" s="3262"/>
      <c r="GAU145" s="3262"/>
      <c r="GAV145" s="3262"/>
      <c r="GAW145" s="3262"/>
      <c r="GAX145" s="3262"/>
      <c r="GAY145" s="3262"/>
      <c r="GAZ145" s="3262"/>
      <c r="GBB145" s="3262"/>
      <c r="GBC145" s="3262"/>
      <c r="GBD145" s="3262"/>
      <c r="GBE145" s="3262"/>
      <c r="GBF145" s="3262"/>
      <c r="GBG145" s="3262"/>
      <c r="GBH145" s="3262"/>
      <c r="GBI145" s="3262"/>
      <c r="GBJ145" s="3262"/>
      <c r="GBK145" s="3262"/>
      <c r="GBL145" s="3262"/>
      <c r="GBM145" s="3262"/>
      <c r="GBN145" s="3262"/>
      <c r="GBO145" s="3262"/>
      <c r="GBP145" s="3262"/>
      <c r="GBR145" s="3262"/>
      <c r="GBS145" s="3262"/>
      <c r="GBT145" s="3262"/>
      <c r="GBU145" s="3262"/>
      <c r="GBV145" s="3262"/>
      <c r="GBW145" s="3262"/>
      <c r="GBX145" s="3262"/>
      <c r="GBY145" s="3262"/>
      <c r="GBZ145" s="3262"/>
      <c r="GCA145" s="3262"/>
      <c r="GCB145" s="3262"/>
      <c r="GCC145" s="3262"/>
      <c r="GCD145" s="3262"/>
      <c r="GCE145" s="3262"/>
      <c r="GCF145" s="3262"/>
      <c r="GCH145" s="3262"/>
      <c r="GCI145" s="3262"/>
      <c r="GCJ145" s="3262"/>
      <c r="GCK145" s="3262"/>
      <c r="GCL145" s="3262"/>
      <c r="GCM145" s="3262"/>
      <c r="GCN145" s="3262"/>
      <c r="GCO145" s="3262"/>
      <c r="GCP145" s="3262"/>
      <c r="GCQ145" s="3262"/>
      <c r="GCR145" s="3262"/>
      <c r="GCS145" s="3262"/>
      <c r="GCT145" s="3262"/>
      <c r="GCU145" s="3262"/>
      <c r="GCV145" s="3262"/>
      <c r="GCX145" s="3262"/>
      <c r="GCY145" s="3262"/>
      <c r="GCZ145" s="3262"/>
      <c r="GDA145" s="3262"/>
      <c r="GDB145" s="3262"/>
      <c r="GDC145" s="3262"/>
      <c r="GDD145" s="3262"/>
      <c r="GDE145" s="3262"/>
      <c r="GDF145" s="3262"/>
      <c r="GDG145" s="3262"/>
      <c r="GDH145" s="3262"/>
      <c r="GDI145" s="3262"/>
      <c r="GDJ145" s="3262"/>
      <c r="GDK145" s="3262"/>
      <c r="GDL145" s="3262"/>
      <c r="GDN145" s="3262"/>
      <c r="GDO145" s="3262"/>
      <c r="GDP145" s="3262"/>
      <c r="GDQ145" s="3262"/>
      <c r="GDR145" s="3262"/>
      <c r="GDS145" s="3262"/>
      <c r="GDT145" s="3262"/>
      <c r="GDU145" s="3262"/>
      <c r="GDV145" s="3262"/>
      <c r="GDW145" s="3262"/>
      <c r="GDX145" s="3262"/>
      <c r="GDY145" s="3262"/>
      <c r="GDZ145" s="3262"/>
      <c r="GEA145" s="3262"/>
      <c r="GEB145" s="3262"/>
      <c r="GED145" s="3262"/>
      <c r="GEE145" s="3262"/>
      <c r="GEF145" s="3262"/>
      <c r="GEG145" s="3262"/>
      <c r="GEH145" s="3262"/>
      <c r="GEI145" s="3262"/>
      <c r="GEJ145" s="3262"/>
      <c r="GEK145" s="3262"/>
      <c r="GEL145" s="3262"/>
      <c r="GEM145" s="3262"/>
      <c r="GEN145" s="3262"/>
      <c r="GEO145" s="3262"/>
      <c r="GEP145" s="3262"/>
      <c r="GEQ145" s="3262"/>
      <c r="GER145" s="3262"/>
      <c r="GET145" s="3262"/>
      <c r="GEU145" s="3262"/>
      <c r="GEV145" s="3262"/>
      <c r="GEW145" s="3262"/>
      <c r="GEX145" s="3262"/>
      <c r="GEY145" s="3262"/>
      <c r="GEZ145" s="3262"/>
      <c r="GFA145" s="3262"/>
      <c r="GFB145" s="3262"/>
      <c r="GFC145" s="3262"/>
      <c r="GFD145" s="3262"/>
      <c r="GFE145" s="3262"/>
      <c r="GFF145" s="3262"/>
      <c r="GFG145" s="3262"/>
      <c r="GFH145" s="3262"/>
      <c r="GFJ145" s="3262"/>
      <c r="GFK145" s="3262"/>
      <c r="GFL145" s="3262"/>
      <c r="GFM145" s="3262"/>
      <c r="GFN145" s="3262"/>
      <c r="GFO145" s="3262"/>
      <c r="GFP145" s="3262"/>
      <c r="GFQ145" s="3262"/>
      <c r="GFR145" s="3262"/>
      <c r="GFS145" s="3262"/>
      <c r="GFT145" s="3262"/>
      <c r="GFU145" s="3262"/>
      <c r="GFV145" s="3262"/>
      <c r="GFW145" s="3262"/>
      <c r="GFX145" s="3262"/>
      <c r="GFZ145" s="3262"/>
      <c r="GGA145" s="3262"/>
      <c r="GGB145" s="3262"/>
      <c r="GGC145" s="3262"/>
      <c r="GGD145" s="3262"/>
      <c r="GGE145" s="3262"/>
      <c r="GGF145" s="3262"/>
      <c r="GGG145" s="3262"/>
      <c r="GGH145" s="3262"/>
      <c r="GGI145" s="3262"/>
      <c r="GGJ145" s="3262"/>
      <c r="GGK145" s="3262"/>
      <c r="GGL145" s="3262"/>
      <c r="GGM145" s="3262"/>
      <c r="GGN145" s="3262"/>
      <c r="GGP145" s="3262"/>
      <c r="GGQ145" s="3262"/>
      <c r="GGR145" s="3262"/>
      <c r="GGS145" s="3262"/>
      <c r="GGT145" s="3262"/>
      <c r="GGU145" s="3262"/>
      <c r="GGV145" s="3262"/>
      <c r="GGW145" s="3262"/>
      <c r="GGX145" s="3262"/>
      <c r="GGY145" s="3262"/>
      <c r="GGZ145" s="3262"/>
      <c r="GHA145" s="3262"/>
      <c r="GHB145" s="3262"/>
      <c r="GHC145" s="3262"/>
      <c r="GHD145" s="3262"/>
      <c r="GHF145" s="3262"/>
      <c r="GHG145" s="3262"/>
      <c r="GHH145" s="3262"/>
      <c r="GHI145" s="3262"/>
      <c r="GHJ145" s="3262"/>
      <c r="GHK145" s="3262"/>
      <c r="GHL145" s="3262"/>
      <c r="GHM145" s="3262"/>
      <c r="GHN145" s="3262"/>
      <c r="GHO145" s="3262"/>
      <c r="GHP145" s="3262"/>
      <c r="GHQ145" s="3262"/>
      <c r="GHR145" s="3262"/>
      <c r="GHS145" s="3262"/>
      <c r="GHT145" s="3262"/>
      <c r="GHV145" s="3262"/>
      <c r="GHW145" s="3262"/>
      <c r="GHX145" s="3262"/>
      <c r="GHY145" s="3262"/>
      <c r="GHZ145" s="3262"/>
      <c r="GIA145" s="3262"/>
      <c r="GIB145" s="3262"/>
      <c r="GIC145" s="3262"/>
      <c r="GID145" s="3262"/>
      <c r="GIE145" s="3262"/>
      <c r="GIF145" s="3262"/>
      <c r="GIG145" s="3262"/>
      <c r="GIH145" s="3262"/>
      <c r="GII145" s="3262"/>
      <c r="GIJ145" s="3262"/>
      <c r="GIL145" s="3262"/>
      <c r="GIM145" s="3262"/>
      <c r="GIN145" s="3262"/>
      <c r="GIO145" s="3262"/>
      <c r="GIP145" s="3262"/>
      <c r="GIQ145" s="3262"/>
      <c r="GIR145" s="3262"/>
      <c r="GIS145" s="3262"/>
      <c r="GIT145" s="3262"/>
      <c r="GIU145" s="3262"/>
      <c r="GIV145" s="3262"/>
      <c r="GIW145" s="3262"/>
      <c r="GIX145" s="3262"/>
      <c r="GIY145" s="3262"/>
      <c r="GIZ145" s="3262"/>
      <c r="GJB145" s="3262"/>
      <c r="GJC145" s="3262"/>
      <c r="GJD145" s="3262"/>
      <c r="GJE145" s="3262"/>
      <c r="GJF145" s="3262"/>
      <c r="GJG145" s="3262"/>
      <c r="GJH145" s="3262"/>
      <c r="GJI145" s="3262"/>
      <c r="GJJ145" s="3262"/>
      <c r="GJK145" s="3262"/>
      <c r="GJL145" s="3262"/>
      <c r="GJM145" s="3262"/>
      <c r="GJN145" s="3262"/>
      <c r="GJO145" s="3262"/>
      <c r="GJP145" s="3262"/>
      <c r="GJR145" s="3262"/>
      <c r="GJS145" s="3262"/>
      <c r="GJT145" s="3262"/>
      <c r="GJU145" s="3262"/>
      <c r="GJV145" s="3262"/>
      <c r="GJW145" s="3262"/>
      <c r="GJX145" s="3262"/>
      <c r="GJY145" s="3262"/>
      <c r="GJZ145" s="3262"/>
      <c r="GKA145" s="3262"/>
      <c r="GKB145" s="3262"/>
      <c r="GKC145" s="3262"/>
      <c r="GKD145" s="3262"/>
      <c r="GKE145" s="3262"/>
      <c r="GKF145" s="3262"/>
      <c r="GKH145" s="3262"/>
      <c r="GKI145" s="3262"/>
      <c r="GKJ145" s="3262"/>
      <c r="GKK145" s="3262"/>
      <c r="GKL145" s="3262"/>
      <c r="GKM145" s="3262"/>
      <c r="GKN145" s="3262"/>
      <c r="GKO145" s="3262"/>
      <c r="GKP145" s="3262"/>
      <c r="GKQ145" s="3262"/>
      <c r="GKR145" s="3262"/>
      <c r="GKS145" s="3262"/>
      <c r="GKT145" s="3262"/>
      <c r="GKU145" s="3262"/>
      <c r="GKV145" s="3262"/>
      <c r="GKX145" s="3262"/>
      <c r="GKY145" s="3262"/>
      <c r="GKZ145" s="3262"/>
      <c r="GLA145" s="3262"/>
      <c r="GLB145" s="3262"/>
      <c r="GLC145" s="3262"/>
      <c r="GLD145" s="3262"/>
      <c r="GLE145" s="3262"/>
      <c r="GLF145" s="3262"/>
      <c r="GLG145" s="3262"/>
      <c r="GLH145" s="3262"/>
      <c r="GLI145" s="3262"/>
      <c r="GLJ145" s="3262"/>
      <c r="GLK145" s="3262"/>
      <c r="GLL145" s="3262"/>
      <c r="GLN145" s="3262"/>
      <c r="GLO145" s="3262"/>
      <c r="GLP145" s="3262"/>
      <c r="GLQ145" s="3262"/>
      <c r="GLR145" s="3262"/>
      <c r="GLS145" s="3262"/>
      <c r="GLT145" s="3262"/>
      <c r="GLU145" s="3262"/>
      <c r="GLV145" s="3262"/>
      <c r="GLW145" s="3262"/>
      <c r="GLX145" s="3262"/>
      <c r="GLY145" s="3262"/>
      <c r="GLZ145" s="3262"/>
      <c r="GMA145" s="3262"/>
      <c r="GMB145" s="3262"/>
      <c r="GMD145" s="3262"/>
      <c r="GME145" s="3262"/>
      <c r="GMF145" s="3262"/>
      <c r="GMG145" s="3262"/>
      <c r="GMH145" s="3262"/>
      <c r="GMI145" s="3262"/>
      <c r="GMJ145" s="3262"/>
      <c r="GMK145" s="3262"/>
      <c r="GML145" s="3262"/>
      <c r="GMM145" s="3262"/>
      <c r="GMN145" s="3262"/>
      <c r="GMO145" s="3262"/>
      <c r="GMP145" s="3262"/>
      <c r="GMQ145" s="3262"/>
      <c r="GMR145" s="3262"/>
      <c r="GMT145" s="3262"/>
      <c r="GMU145" s="3262"/>
      <c r="GMV145" s="3262"/>
      <c r="GMW145" s="3262"/>
      <c r="GMX145" s="3262"/>
      <c r="GMY145" s="3262"/>
      <c r="GMZ145" s="3262"/>
      <c r="GNA145" s="3262"/>
      <c r="GNB145" s="3262"/>
      <c r="GNC145" s="3262"/>
      <c r="GND145" s="3262"/>
      <c r="GNE145" s="3262"/>
      <c r="GNF145" s="3262"/>
      <c r="GNG145" s="3262"/>
      <c r="GNH145" s="3262"/>
      <c r="GNJ145" s="3262"/>
      <c r="GNK145" s="3262"/>
      <c r="GNL145" s="3262"/>
      <c r="GNM145" s="3262"/>
      <c r="GNN145" s="3262"/>
      <c r="GNO145" s="3262"/>
      <c r="GNP145" s="3262"/>
      <c r="GNQ145" s="3262"/>
      <c r="GNR145" s="3262"/>
      <c r="GNS145" s="3262"/>
      <c r="GNT145" s="3262"/>
      <c r="GNU145" s="3262"/>
      <c r="GNV145" s="3262"/>
      <c r="GNW145" s="3262"/>
      <c r="GNX145" s="3262"/>
      <c r="GNZ145" s="3262"/>
      <c r="GOA145" s="3262"/>
      <c r="GOB145" s="3262"/>
      <c r="GOC145" s="3262"/>
      <c r="GOD145" s="3262"/>
      <c r="GOE145" s="3262"/>
      <c r="GOF145" s="3262"/>
      <c r="GOG145" s="3262"/>
      <c r="GOH145" s="3262"/>
      <c r="GOI145" s="3262"/>
      <c r="GOJ145" s="3262"/>
      <c r="GOK145" s="3262"/>
      <c r="GOL145" s="3262"/>
      <c r="GOM145" s="3262"/>
      <c r="GON145" s="3262"/>
      <c r="GOP145" s="3262"/>
      <c r="GOQ145" s="3262"/>
      <c r="GOR145" s="3262"/>
      <c r="GOS145" s="3262"/>
      <c r="GOT145" s="3262"/>
      <c r="GOU145" s="3262"/>
      <c r="GOV145" s="3262"/>
      <c r="GOW145" s="3262"/>
      <c r="GOX145" s="3262"/>
      <c r="GOY145" s="3262"/>
      <c r="GOZ145" s="3262"/>
      <c r="GPA145" s="3262"/>
      <c r="GPB145" s="3262"/>
      <c r="GPC145" s="3262"/>
      <c r="GPD145" s="3262"/>
      <c r="GPF145" s="3262"/>
      <c r="GPG145" s="3262"/>
      <c r="GPH145" s="3262"/>
      <c r="GPI145" s="3262"/>
      <c r="GPJ145" s="3262"/>
      <c r="GPK145" s="3262"/>
      <c r="GPL145" s="3262"/>
      <c r="GPM145" s="3262"/>
      <c r="GPN145" s="3262"/>
      <c r="GPO145" s="3262"/>
      <c r="GPP145" s="3262"/>
      <c r="GPQ145" s="3262"/>
      <c r="GPR145" s="3262"/>
      <c r="GPS145" s="3262"/>
      <c r="GPT145" s="3262"/>
      <c r="GPV145" s="3262"/>
      <c r="GPW145" s="3262"/>
      <c r="GPX145" s="3262"/>
      <c r="GPY145" s="3262"/>
      <c r="GPZ145" s="3262"/>
      <c r="GQA145" s="3262"/>
      <c r="GQB145" s="3262"/>
      <c r="GQC145" s="3262"/>
      <c r="GQD145" s="3262"/>
      <c r="GQE145" s="3262"/>
      <c r="GQF145" s="3262"/>
      <c r="GQG145" s="3262"/>
      <c r="GQH145" s="3262"/>
      <c r="GQI145" s="3262"/>
      <c r="GQJ145" s="3262"/>
      <c r="GQL145" s="3262"/>
      <c r="GQM145" s="3262"/>
      <c r="GQN145" s="3262"/>
      <c r="GQO145" s="3262"/>
      <c r="GQP145" s="3262"/>
      <c r="GQQ145" s="3262"/>
      <c r="GQR145" s="3262"/>
      <c r="GQS145" s="3262"/>
      <c r="GQT145" s="3262"/>
      <c r="GQU145" s="3262"/>
      <c r="GQV145" s="3262"/>
      <c r="GQW145" s="3262"/>
      <c r="GQX145" s="3262"/>
      <c r="GQY145" s="3262"/>
      <c r="GQZ145" s="3262"/>
      <c r="GRB145" s="3262"/>
      <c r="GRC145" s="3262"/>
      <c r="GRD145" s="3262"/>
      <c r="GRE145" s="3262"/>
      <c r="GRF145" s="3262"/>
      <c r="GRG145" s="3262"/>
      <c r="GRH145" s="3262"/>
      <c r="GRI145" s="3262"/>
      <c r="GRJ145" s="3262"/>
      <c r="GRK145" s="3262"/>
      <c r="GRL145" s="3262"/>
      <c r="GRM145" s="3262"/>
      <c r="GRN145" s="3262"/>
      <c r="GRO145" s="3262"/>
      <c r="GRP145" s="3262"/>
      <c r="GRR145" s="3262"/>
      <c r="GRS145" s="3262"/>
      <c r="GRT145" s="3262"/>
      <c r="GRU145" s="3262"/>
      <c r="GRV145" s="3262"/>
      <c r="GRW145" s="3262"/>
      <c r="GRX145" s="3262"/>
      <c r="GRY145" s="3262"/>
      <c r="GRZ145" s="3262"/>
      <c r="GSA145" s="3262"/>
      <c r="GSB145" s="3262"/>
      <c r="GSC145" s="3262"/>
      <c r="GSD145" s="3262"/>
      <c r="GSE145" s="3262"/>
      <c r="GSF145" s="3262"/>
      <c r="GSH145" s="3262"/>
      <c r="GSI145" s="3262"/>
      <c r="GSJ145" s="3262"/>
      <c r="GSK145" s="3262"/>
      <c r="GSL145" s="3262"/>
      <c r="GSM145" s="3262"/>
      <c r="GSN145" s="3262"/>
      <c r="GSO145" s="3262"/>
      <c r="GSP145" s="3262"/>
      <c r="GSQ145" s="3262"/>
      <c r="GSR145" s="3262"/>
      <c r="GSS145" s="3262"/>
      <c r="GST145" s="3262"/>
      <c r="GSU145" s="3262"/>
      <c r="GSV145" s="3262"/>
      <c r="GSX145" s="3262"/>
      <c r="GSY145" s="3262"/>
      <c r="GSZ145" s="3262"/>
      <c r="GTA145" s="3262"/>
      <c r="GTB145" s="3262"/>
      <c r="GTC145" s="3262"/>
      <c r="GTD145" s="3262"/>
      <c r="GTE145" s="3262"/>
      <c r="GTF145" s="3262"/>
      <c r="GTG145" s="3262"/>
      <c r="GTH145" s="3262"/>
      <c r="GTI145" s="3262"/>
      <c r="GTJ145" s="3262"/>
      <c r="GTK145" s="3262"/>
      <c r="GTL145" s="3262"/>
      <c r="GTN145" s="3262"/>
      <c r="GTO145" s="3262"/>
      <c r="GTP145" s="3262"/>
      <c r="GTQ145" s="3262"/>
      <c r="GTR145" s="3262"/>
      <c r="GTS145" s="3262"/>
      <c r="GTT145" s="3262"/>
      <c r="GTU145" s="3262"/>
      <c r="GTV145" s="3262"/>
      <c r="GTW145" s="3262"/>
      <c r="GTX145" s="3262"/>
      <c r="GTY145" s="3262"/>
      <c r="GTZ145" s="3262"/>
      <c r="GUA145" s="3262"/>
      <c r="GUB145" s="3262"/>
      <c r="GUD145" s="3262"/>
      <c r="GUE145" s="3262"/>
      <c r="GUF145" s="3262"/>
      <c r="GUG145" s="3262"/>
      <c r="GUH145" s="3262"/>
      <c r="GUI145" s="3262"/>
      <c r="GUJ145" s="3262"/>
      <c r="GUK145" s="3262"/>
      <c r="GUL145" s="3262"/>
      <c r="GUM145" s="3262"/>
      <c r="GUN145" s="3262"/>
      <c r="GUO145" s="3262"/>
      <c r="GUP145" s="3262"/>
      <c r="GUQ145" s="3262"/>
      <c r="GUR145" s="3262"/>
      <c r="GUT145" s="3262"/>
      <c r="GUU145" s="3262"/>
      <c r="GUV145" s="3262"/>
      <c r="GUW145" s="3262"/>
      <c r="GUX145" s="3262"/>
      <c r="GUY145" s="3262"/>
      <c r="GUZ145" s="3262"/>
      <c r="GVA145" s="3262"/>
      <c r="GVB145" s="3262"/>
      <c r="GVC145" s="3262"/>
      <c r="GVD145" s="3262"/>
      <c r="GVE145" s="3262"/>
      <c r="GVF145" s="3262"/>
      <c r="GVG145" s="3262"/>
      <c r="GVH145" s="3262"/>
      <c r="GVJ145" s="3262"/>
      <c r="GVK145" s="3262"/>
      <c r="GVL145" s="3262"/>
      <c r="GVM145" s="3262"/>
      <c r="GVN145" s="3262"/>
      <c r="GVO145" s="3262"/>
      <c r="GVP145" s="3262"/>
      <c r="GVQ145" s="3262"/>
      <c r="GVR145" s="3262"/>
      <c r="GVS145" s="3262"/>
      <c r="GVT145" s="3262"/>
      <c r="GVU145" s="3262"/>
      <c r="GVV145" s="3262"/>
      <c r="GVW145" s="3262"/>
      <c r="GVX145" s="3262"/>
      <c r="GVZ145" s="3262"/>
      <c r="GWA145" s="3262"/>
      <c r="GWB145" s="3262"/>
      <c r="GWC145" s="3262"/>
      <c r="GWD145" s="3262"/>
      <c r="GWE145" s="3262"/>
      <c r="GWF145" s="3262"/>
      <c r="GWG145" s="3262"/>
      <c r="GWH145" s="3262"/>
      <c r="GWI145" s="3262"/>
      <c r="GWJ145" s="3262"/>
      <c r="GWK145" s="3262"/>
      <c r="GWL145" s="3262"/>
      <c r="GWM145" s="3262"/>
      <c r="GWN145" s="3262"/>
      <c r="GWP145" s="3262"/>
      <c r="GWQ145" s="3262"/>
      <c r="GWR145" s="3262"/>
      <c r="GWS145" s="3262"/>
      <c r="GWT145" s="3262"/>
      <c r="GWU145" s="3262"/>
      <c r="GWV145" s="3262"/>
      <c r="GWW145" s="3262"/>
      <c r="GWX145" s="3262"/>
      <c r="GWY145" s="3262"/>
      <c r="GWZ145" s="3262"/>
      <c r="GXA145" s="3262"/>
      <c r="GXB145" s="3262"/>
      <c r="GXC145" s="3262"/>
      <c r="GXD145" s="3262"/>
      <c r="GXF145" s="3262"/>
      <c r="GXG145" s="3262"/>
      <c r="GXH145" s="3262"/>
      <c r="GXI145" s="3262"/>
      <c r="GXJ145" s="3262"/>
      <c r="GXK145" s="3262"/>
      <c r="GXL145" s="3262"/>
      <c r="GXM145" s="3262"/>
      <c r="GXN145" s="3262"/>
      <c r="GXO145" s="3262"/>
      <c r="GXP145" s="3262"/>
      <c r="GXQ145" s="3262"/>
      <c r="GXR145" s="3262"/>
      <c r="GXS145" s="3262"/>
      <c r="GXT145" s="3262"/>
      <c r="GXV145" s="3262"/>
      <c r="GXW145" s="3262"/>
      <c r="GXX145" s="3262"/>
      <c r="GXY145" s="3262"/>
      <c r="GXZ145" s="3262"/>
      <c r="GYA145" s="3262"/>
      <c r="GYB145" s="3262"/>
      <c r="GYC145" s="3262"/>
      <c r="GYD145" s="3262"/>
      <c r="GYE145" s="3262"/>
      <c r="GYF145" s="3262"/>
      <c r="GYG145" s="3262"/>
      <c r="GYH145" s="3262"/>
      <c r="GYI145" s="3262"/>
      <c r="GYJ145" s="3262"/>
      <c r="GYL145" s="3262"/>
      <c r="GYM145" s="3262"/>
      <c r="GYN145" s="3262"/>
      <c r="GYO145" s="3262"/>
      <c r="GYP145" s="3262"/>
      <c r="GYQ145" s="3262"/>
      <c r="GYR145" s="3262"/>
      <c r="GYS145" s="3262"/>
      <c r="GYT145" s="3262"/>
      <c r="GYU145" s="3262"/>
      <c r="GYV145" s="3262"/>
      <c r="GYW145" s="3262"/>
      <c r="GYX145" s="3262"/>
      <c r="GYY145" s="3262"/>
      <c r="GYZ145" s="3262"/>
      <c r="GZB145" s="3262"/>
      <c r="GZC145" s="3262"/>
      <c r="GZD145" s="3262"/>
      <c r="GZE145" s="3262"/>
      <c r="GZF145" s="3262"/>
      <c r="GZG145" s="3262"/>
      <c r="GZH145" s="3262"/>
      <c r="GZI145" s="3262"/>
      <c r="GZJ145" s="3262"/>
      <c r="GZK145" s="3262"/>
      <c r="GZL145" s="3262"/>
      <c r="GZM145" s="3262"/>
      <c r="GZN145" s="3262"/>
      <c r="GZO145" s="3262"/>
      <c r="GZP145" s="3262"/>
      <c r="GZR145" s="3262"/>
      <c r="GZS145" s="3262"/>
      <c r="GZT145" s="3262"/>
      <c r="GZU145" s="3262"/>
      <c r="GZV145" s="3262"/>
      <c r="GZW145" s="3262"/>
      <c r="GZX145" s="3262"/>
      <c r="GZY145" s="3262"/>
      <c r="GZZ145" s="3262"/>
      <c r="HAA145" s="3262"/>
      <c r="HAB145" s="3262"/>
      <c r="HAC145" s="3262"/>
      <c r="HAD145" s="3262"/>
      <c r="HAE145" s="3262"/>
      <c r="HAF145" s="3262"/>
      <c r="HAH145" s="3262"/>
      <c r="HAI145" s="3262"/>
      <c r="HAJ145" s="3262"/>
      <c r="HAK145" s="3262"/>
      <c r="HAL145" s="3262"/>
      <c r="HAM145" s="3262"/>
      <c r="HAN145" s="3262"/>
      <c r="HAO145" s="3262"/>
      <c r="HAP145" s="3262"/>
      <c r="HAQ145" s="3262"/>
      <c r="HAR145" s="3262"/>
      <c r="HAS145" s="3262"/>
      <c r="HAT145" s="3262"/>
      <c r="HAU145" s="3262"/>
      <c r="HAV145" s="3262"/>
      <c r="HAX145" s="3262"/>
      <c r="HAY145" s="3262"/>
      <c r="HAZ145" s="3262"/>
      <c r="HBA145" s="3262"/>
      <c r="HBB145" s="3262"/>
      <c r="HBC145" s="3262"/>
      <c r="HBD145" s="3262"/>
      <c r="HBE145" s="3262"/>
      <c r="HBF145" s="3262"/>
      <c r="HBG145" s="3262"/>
      <c r="HBH145" s="3262"/>
      <c r="HBI145" s="3262"/>
      <c r="HBJ145" s="3262"/>
      <c r="HBK145" s="3262"/>
      <c r="HBL145" s="3262"/>
      <c r="HBN145" s="3262"/>
      <c r="HBO145" s="3262"/>
      <c r="HBP145" s="3262"/>
      <c r="HBQ145" s="3262"/>
      <c r="HBR145" s="3262"/>
      <c r="HBS145" s="3262"/>
      <c r="HBT145" s="3262"/>
      <c r="HBU145" s="3262"/>
      <c r="HBV145" s="3262"/>
      <c r="HBW145" s="3262"/>
      <c r="HBX145" s="3262"/>
      <c r="HBY145" s="3262"/>
      <c r="HBZ145" s="3262"/>
      <c r="HCA145" s="3262"/>
      <c r="HCB145" s="3262"/>
      <c r="HCD145" s="3262"/>
      <c r="HCE145" s="3262"/>
      <c r="HCF145" s="3262"/>
      <c r="HCG145" s="3262"/>
      <c r="HCH145" s="3262"/>
      <c r="HCI145" s="3262"/>
      <c r="HCJ145" s="3262"/>
      <c r="HCK145" s="3262"/>
      <c r="HCL145" s="3262"/>
      <c r="HCM145" s="3262"/>
      <c r="HCN145" s="3262"/>
      <c r="HCO145" s="3262"/>
      <c r="HCP145" s="3262"/>
      <c r="HCQ145" s="3262"/>
      <c r="HCR145" s="3262"/>
      <c r="HCT145" s="3262"/>
      <c r="HCU145" s="3262"/>
      <c r="HCV145" s="3262"/>
      <c r="HCW145" s="3262"/>
      <c r="HCX145" s="3262"/>
      <c r="HCY145" s="3262"/>
      <c r="HCZ145" s="3262"/>
      <c r="HDA145" s="3262"/>
      <c r="HDB145" s="3262"/>
      <c r="HDC145" s="3262"/>
      <c r="HDD145" s="3262"/>
      <c r="HDE145" s="3262"/>
      <c r="HDF145" s="3262"/>
      <c r="HDG145" s="3262"/>
      <c r="HDH145" s="3262"/>
      <c r="HDJ145" s="3262"/>
      <c r="HDK145" s="3262"/>
      <c r="HDL145" s="3262"/>
      <c r="HDM145" s="3262"/>
      <c r="HDN145" s="3262"/>
      <c r="HDO145" s="3262"/>
      <c r="HDP145" s="3262"/>
      <c r="HDQ145" s="3262"/>
      <c r="HDR145" s="3262"/>
      <c r="HDS145" s="3262"/>
      <c r="HDT145" s="3262"/>
      <c r="HDU145" s="3262"/>
      <c r="HDV145" s="3262"/>
      <c r="HDW145" s="3262"/>
      <c r="HDX145" s="3262"/>
      <c r="HDZ145" s="3262"/>
      <c r="HEA145" s="3262"/>
      <c r="HEB145" s="3262"/>
      <c r="HEC145" s="3262"/>
      <c r="HED145" s="3262"/>
      <c r="HEE145" s="3262"/>
      <c r="HEF145" s="3262"/>
      <c r="HEG145" s="3262"/>
      <c r="HEH145" s="3262"/>
      <c r="HEI145" s="3262"/>
      <c r="HEJ145" s="3262"/>
      <c r="HEK145" s="3262"/>
      <c r="HEL145" s="3262"/>
      <c r="HEM145" s="3262"/>
      <c r="HEN145" s="3262"/>
      <c r="HEP145" s="3262"/>
      <c r="HEQ145" s="3262"/>
      <c r="HER145" s="3262"/>
      <c r="HES145" s="3262"/>
      <c r="HET145" s="3262"/>
      <c r="HEU145" s="3262"/>
      <c r="HEV145" s="3262"/>
      <c r="HEW145" s="3262"/>
      <c r="HEX145" s="3262"/>
      <c r="HEY145" s="3262"/>
      <c r="HEZ145" s="3262"/>
      <c r="HFA145" s="3262"/>
      <c r="HFB145" s="3262"/>
      <c r="HFC145" s="3262"/>
      <c r="HFD145" s="3262"/>
      <c r="HFF145" s="3262"/>
      <c r="HFG145" s="3262"/>
      <c r="HFH145" s="3262"/>
      <c r="HFI145" s="3262"/>
      <c r="HFJ145" s="3262"/>
      <c r="HFK145" s="3262"/>
      <c r="HFL145" s="3262"/>
      <c r="HFM145" s="3262"/>
      <c r="HFN145" s="3262"/>
      <c r="HFO145" s="3262"/>
      <c r="HFP145" s="3262"/>
      <c r="HFQ145" s="3262"/>
      <c r="HFR145" s="3262"/>
      <c r="HFS145" s="3262"/>
      <c r="HFT145" s="3262"/>
      <c r="HFV145" s="3262"/>
      <c r="HFW145" s="3262"/>
      <c r="HFX145" s="3262"/>
      <c r="HFY145" s="3262"/>
      <c r="HFZ145" s="3262"/>
      <c r="HGA145" s="3262"/>
      <c r="HGB145" s="3262"/>
      <c r="HGC145" s="3262"/>
      <c r="HGD145" s="3262"/>
      <c r="HGE145" s="3262"/>
      <c r="HGF145" s="3262"/>
      <c r="HGG145" s="3262"/>
      <c r="HGH145" s="3262"/>
      <c r="HGI145" s="3262"/>
      <c r="HGJ145" s="3262"/>
      <c r="HGL145" s="3262"/>
      <c r="HGM145" s="3262"/>
      <c r="HGN145" s="3262"/>
      <c r="HGO145" s="3262"/>
      <c r="HGP145" s="3262"/>
      <c r="HGQ145" s="3262"/>
      <c r="HGR145" s="3262"/>
      <c r="HGS145" s="3262"/>
      <c r="HGT145" s="3262"/>
      <c r="HGU145" s="3262"/>
      <c r="HGV145" s="3262"/>
      <c r="HGW145" s="3262"/>
      <c r="HGX145" s="3262"/>
      <c r="HGY145" s="3262"/>
      <c r="HGZ145" s="3262"/>
      <c r="HHB145" s="3262"/>
      <c r="HHC145" s="3262"/>
      <c r="HHD145" s="3262"/>
      <c r="HHE145" s="3262"/>
      <c r="HHF145" s="3262"/>
      <c r="HHG145" s="3262"/>
      <c r="HHH145" s="3262"/>
      <c r="HHI145" s="3262"/>
      <c r="HHJ145" s="3262"/>
      <c r="HHK145" s="3262"/>
      <c r="HHL145" s="3262"/>
      <c r="HHM145" s="3262"/>
      <c r="HHN145" s="3262"/>
      <c r="HHO145" s="3262"/>
      <c r="HHP145" s="3262"/>
      <c r="HHR145" s="3262"/>
      <c r="HHS145" s="3262"/>
      <c r="HHT145" s="3262"/>
      <c r="HHU145" s="3262"/>
      <c r="HHV145" s="3262"/>
      <c r="HHW145" s="3262"/>
      <c r="HHX145" s="3262"/>
      <c r="HHY145" s="3262"/>
      <c r="HHZ145" s="3262"/>
      <c r="HIA145" s="3262"/>
      <c r="HIB145" s="3262"/>
      <c r="HIC145" s="3262"/>
      <c r="HID145" s="3262"/>
      <c r="HIE145" s="3262"/>
      <c r="HIF145" s="3262"/>
      <c r="HIH145" s="3262"/>
      <c r="HII145" s="3262"/>
      <c r="HIJ145" s="3262"/>
      <c r="HIK145" s="3262"/>
      <c r="HIL145" s="3262"/>
      <c r="HIM145" s="3262"/>
      <c r="HIN145" s="3262"/>
      <c r="HIO145" s="3262"/>
      <c r="HIP145" s="3262"/>
      <c r="HIQ145" s="3262"/>
      <c r="HIR145" s="3262"/>
      <c r="HIS145" s="3262"/>
      <c r="HIT145" s="3262"/>
      <c r="HIU145" s="3262"/>
      <c r="HIV145" s="3262"/>
      <c r="HIX145" s="3262"/>
      <c r="HIY145" s="3262"/>
      <c r="HIZ145" s="3262"/>
      <c r="HJA145" s="3262"/>
      <c r="HJB145" s="3262"/>
      <c r="HJC145" s="3262"/>
      <c r="HJD145" s="3262"/>
      <c r="HJE145" s="3262"/>
      <c r="HJF145" s="3262"/>
      <c r="HJG145" s="3262"/>
      <c r="HJH145" s="3262"/>
      <c r="HJI145" s="3262"/>
      <c r="HJJ145" s="3262"/>
      <c r="HJK145" s="3262"/>
      <c r="HJL145" s="3262"/>
      <c r="HJN145" s="3262"/>
      <c r="HJO145" s="3262"/>
      <c r="HJP145" s="3262"/>
      <c r="HJQ145" s="3262"/>
      <c r="HJR145" s="3262"/>
      <c r="HJS145" s="3262"/>
      <c r="HJT145" s="3262"/>
      <c r="HJU145" s="3262"/>
      <c r="HJV145" s="3262"/>
      <c r="HJW145" s="3262"/>
      <c r="HJX145" s="3262"/>
      <c r="HJY145" s="3262"/>
      <c r="HJZ145" s="3262"/>
      <c r="HKA145" s="3262"/>
      <c r="HKB145" s="3262"/>
      <c r="HKD145" s="3262"/>
      <c r="HKE145" s="3262"/>
      <c r="HKF145" s="3262"/>
      <c r="HKG145" s="3262"/>
      <c r="HKH145" s="3262"/>
      <c r="HKI145" s="3262"/>
      <c r="HKJ145" s="3262"/>
      <c r="HKK145" s="3262"/>
      <c r="HKL145" s="3262"/>
      <c r="HKM145" s="3262"/>
      <c r="HKN145" s="3262"/>
      <c r="HKO145" s="3262"/>
      <c r="HKP145" s="3262"/>
      <c r="HKQ145" s="3262"/>
      <c r="HKR145" s="3262"/>
      <c r="HKT145" s="3262"/>
      <c r="HKU145" s="3262"/>
      <c r="HKV145" s="3262"/>
      <c r="HKW145" s="3262"/>
      <c r="HKX145" s="3262"/>
      <c r="HKY145" s="3262"/>
      <c r="HKZ145" s="3262"/>
      <c r="HLA145" s="3262"/>
      <c r="HLB145" s="3262"/>
      <c r="HLC145" s="3262"/>
      <c r="HLD145" s="3262"/>
      <c r="HLE145" s="3262"/>
      <c r="HLF145" s="3262"/>
      <c r="HLG145" s="3262"/>
      <c r="HLH145" s="3262"/>
      <c r="HLJ145" s="3262"/>
      <c r="HLK145" s="3262"/>
      <c r="HLL145" s="3262"/>
      <c r="HLM145" s="3262"/>
      <c r="HLN145" s="3262"/>
      <c r="HLO145" s="3262"/>
      <c r="HLP145" s="3262"/>
      <c r="HLQ145" s="3262"/>
      <c r="HLR145" s="3262"/>
      <c r="HLS145" s="3262"/>
      <c r="HLT145" s="3262"/>
      <c r="HLU145" s="3262"/>
      <c r="HLV145" s="3262"/>
      <c r="HLW145" s="3262"/>
      <c r="HLX145" s="3262"/>
      <c r="HLZ145" s="3262"/>
      <c r="HMA145" s="3262"/>
      <c r="HMB145" s="3262"/>
      <c r="HMC145" s="3262"/>
      <c r="HMD145" s="3262"/>
      <c r="HME145" s="3262"/>
      <c r="HMF145" s="3262"/>
      <c r="HMG145" s="3262"/>
      <c r="HMH145" s="3262"/>
      <c r="HMI145" s="3262"/>
      <c r="HMJ145" s="3262"/>
      <c r="HMK145" s="3262"/>
      <c r="HML145" s="3262"/>
      <c r="HMM145" s="3262"/>
      <c r="HMN145" s="3262"/>
      <c r="HMP145" s="3262"/>
      <c r="HMQ145" s="3262"/>
      <c r="HMR145" s="3262"/>
      <c r="HMS145" s="3262"/>
      <c r="HMT145" s="3262"/>
      <c r="HMU145" s="3262"/>
      <c r="HMV145" s="3262"/>
      <c r="HMW145" s="3262"/>
      <c r="HMX145" s="3262"/>
      <c r="HMY145" s="3262"/>
      <c r="HMZ145" s="3262"/>
      <c r="HNA145" s="3262"/>
      <c r="HNB145" s="3262"/>
      <c r="HNC145" s="3262"/>
      <c r="HND145" s="3262"/>
      <c r="HNF145" s="3262"/>
      <c r="HNG145" s="3262"/>
      <c r="HNH145" s="3262"/>
      <c r="HNI145" s="3262"/>
      <c r="HNJ145" s="3262"/>
      <c r="HNK145" s="3262"/>
      <c r="HNL145" s="3262"/>
      <c r="HNM145" s="3262"/>
      <c r="HNN145" s="3262"/>
      <c r="HNO145" s="3262"/>
      <c r="HNP145" s="3262"/>
      <c r="HNQ145" s="3262"/>
      <c r="HNR145" s="3262"/>
      <c r="HNS145" s="3262"/>
      <c r="HNT145" s="3262"/>
      <c r="HNV145" s="3262"/>
      <c r="HNW145" s="3262"/>
      <c r="HNX145" s="3262"/>
      <c r="HNY145" s="3262"/>
      <c r="HNZ145" s="3262"/>
      <c r="HOA145" s="3262"/>
      <c r="HOB145" s="3262"/>
      <c r="HOC145" s="3262"/>
      <c r="HOD145" s="3262"/>
      <c r="HOE145" s="3262"/>
      <c r="HOF145" s="3262"/>
      <c r="HOG145" s="3262"/>
      <c r="HOH145" s="3262"/>
      <c r="HOI145" s="3262"/>
      <c r="HOJ145" s="3262"/>
      <c r="HOL145" s="3262"/>
      <c r="HOM145" s="3262"/>
      <c r="HON145" s="3262"/>
      <c r="HOO145" s="3262"/>
      <c r="HOP145" s="3262"/>
      <c r="HOQ145" s="3262"/>
      <c r="HOR145" s="3262"/>
      <c r="HOS145" s="3262"/>
      <c r="HOT145" s="3262"/>
      <c r="HOU145" s="3262"/>
      <c r="HOV145" s="3262"/>
      <c r="HOW145" s="3262"/>
      <c r="HOX145" s="3262"/>
      <c r="HOY145" s="3262"/>
      <c r="HOZ145" s="3262"/>
      <c r="HPB145" s="3262"/>
      <c r="HPC145" s="3262"/>
      <c r="HPD145" s="3262"/>
      <c r="HPE145" s="3262"/>
      <c r="HPF145" s="3262"/>
      <c r="HPG145" s="3262"/>
      <c r="HPH145" s="3262"/>
      <c r="HPI145" s="3262"/>
      <c r="HPJ145" s="3262"/>
      <c r="HPK145" s="3262"/>
      <c r="HPL145" s="3262"/>
      <c r="HPM145" s="3262"/>
      <c r="HPN145" s="3262"/>
      <c r="HPO145" s="3262"/>
      <c r="HPP145" s="3262"/>
      <c r="HPR145" s="3262"/>
      <c r="HPS145" s="3262"/>
      <c r="HPT145" s="3262"/>
      <c r="HPU145" s="3262"/>
      <c r="HPV145" s="3262"/>
      <c r="HPW145" s="3262"/>
      <c r="HPX145" s="3262"/>
      <c r="HPY145" s="3262"/>
      <c r="HPZ145" s="3262"/>
      <c r="HQA145" s="3262"/>
      <c r="HQB145" s="3262"/>
      <c r="HQC145" s="3262"/>
      <c r="HQD145" s="3262"/>
      <c r="HQE145" s="3262"/>
      <c r="HQF145" s="3262"/>
      <c r="HQH145" s="3262"/>
      <c r="HQI145" s="3262"/>
      <c r="HQJ145" s="3262"/>
      <c r="HQK145" s="3262"/>
      <c r="HQL145" s="3262"/>
      <c r="HQM145" s="3262"/>
      <c r="HQN145" s="3262"/>
      <c r="HQO145" s="3262"/>
      <c r="HQP145" s="3262"/>
      <c r="HQQ145" s="3262"/>
      <c r="HQR145" s="3262"/>
      <c r="HQS145" s="3262"/>
      <c r="HQT145" s="3262"/>
      <c r="HQU145" s="3262"/>
      <c r="HQV145" s="3262"/>
      <c r="HQX145" s="3262"/>
      <c r="HQY145" s="3262"/>
      <c r="HQZ145" s="3262"/>
      <c r="HRA145" s="3262"/>
      <c r="HRB145" s="3262"/>
      <c r="HRC145" s="3262"/>
      <c r="HRD145" s="3262"/>
      <c r="HRE145" s="3262"/>
      <c r="HRF145" s="3262"/>
      <c r="HRG145" s="3262"/>
      <c r="HRH145" s="3262"/>
      <c r="HRI145" s="3262"/>
      <c r="HRJ145" s="3262"/>
      <c r="HRK145" s="3262"/>
      <c r="HRL145" s="3262"/>
      <c r="HRN145" s="3262"/>
      <c r="HRO145" s="3262"/>
      <c r="HRP145" s="3262"/>
      <c r="HRQ145" s="3262"/>
      <c r="HRR145" s="3262"/>
      <c r="HRS145" s="3262"/>
      <c r="HRT145" s="3262"/>
      <c r="HRU145" s="3262"/>
      <c r="HRV145" s="3262"/>
      <c r="HRW145" s="3262"/>
      <c r="HRX145" s="3262"/>
      <c r="HRY145" s="3262"/>
      <c r="HRZ145" s="3262"/>
      <c r="HSA145" s="3262"/>
      <c r="HSB145" s="3262"/>
      <c r="HSD145" s="3262"/>
      <c r="HSE145" s="3262"/>
      <c r="HSF145" s="3262"/>
      <c r="HSG145" s="3262"/>
      <c r="HSH145" s="3262"/>
      <c r="HSI145" s="3262"/>
      <c r="HSJ145" s="3262"/>
      <c r="HSK145" s="3262"/>
      <c r="HSL145" s="3262"/>
      <c r="HSM145" s="3262"/>
      <c r="HSN145" s="3262"/>
      <c r="HSO145" s="3262"/>
      <c r="HSP145" s="3262"/>
      <c r="HSQ145" s="3262"/>
      <c r="HSR145" s="3262"/>
      <c r="HST145" s="3262"/>
      <c r="HSU145" s="3262"/>
      <c r="HSV145" s="3262"/>
      <c r="HSW145" s="3262"/>
      <c r="HSX145" s="3262"/>
      <c r="HSY145" s="3262"/>
      <c r="HSZ145" s="3262"/>
      <c r="HTA145" s="3262"/>
      <c r="HTB145" s="3262"/>
      <c r="HTC145" s="3262"/>
      <c r="HTD145" s="3262"/>
      <c r="HTE145" s="3262"/>
      <c r="HTF145" s="3262"/>
      <c r="HTG145" s="3262"/>
      <c r="HTH145" s="3262"/>
      <c r="HTJ145" s="3262"/>
      <c r="HTK145" s="3262"/>
      <c r="HTL145" s="3262"/>
      <c r="HTM145" s="3262"/>
      <c r="HTN145" s="3262"/>
      <c r="HTO145" s="3262"/>
      <c r="HTP145" s="3262"/>
      <c r="HTQ145" s="3262"/>
      <c r="HTR145" s="3262"/>
      <c r="HTS145" s="3262"/>
      <c r="HTT145" s="3262"/>
      <c r="HTU145" s="3262"/>
      <c r="HTV145" s="3262"/>
      <c r="HTW145" s="3262"/>
      <c r="HTX145" s="3262"/>
      <c r="HTZ145" s="3262"/>
      <c r="HUA145" s="3262"/>
      <c r="HUB145" s="3262"/>
      <c r="HUC145" s="3262"/>
      <c r="HUD145" s="3262"/>
      <c r="HUE145" s="3262"/>
      <c r="HUF145" s="3262"/>
      <c r="HUG145" s="3262"/>
      <c r="HUH145" s="3262"/>
      <c r="HUI145" s="3262"/>
      <c r="HUJ145" s="3262"/>
      <c r="HUK145" s="3262"/>
      <c r="HUL145" s="3262"/>
      <c r="HUM145" s="3262"/>
      <c r="HUN145" s="3262"/>
      <c r="HUP145" s="3262"/>
      <c r="HUQ145" s="3262"/>
      <c r="HUR145" s="3262"/>
      <c r="HUS145" s="3262"/>
      <c r="HUT145" s="3262"/>
      <c r="HUU145" s="3262"/>
      <c r="HUV145" s="3262"/>
      <c r="HUW145" s="3262"/>
      <c r="HUX145" s="3262"/>
      <c r="HUY145" s="3262"/>
      <c r="HUZ145" s="3262"/>
      <c r="HVA145" s="3262"/>
      <c r="HVB145" s="3262"/>
      <c r="HVC145" s="3262"/>
      <c r="HVD145" s="3262"/>
      <c r="HVF145" s="3262"/>
      <c r="HVG145" s="3262"/>
      <c r="HVH145" s="3262"/>
      <c r="HVI145" s="3262"/>
      <c r="HVJ145" s="3262"/>
      <c r="HVK145" s="3262"/>
      <c r="HVL145" s="3262"/>
      <c r="HVM145" s="3262"/>
      <c r="HVN145" s="3262"/>
      <c r="HVO145" s="3262"/>
      <c r="HVP145" s="3262"/>
      <c r="HVQ145" s="3262"/>
      <c r="HVR145" s="3262"/>
      <c r="HVS145" s="3262"/>
      <c r="HVT145" s="3262"/>
      <c r="HVV145" s="3262"/>
      <c r="HVW145" s="3262"/>
      <c r="HVX145" s="3262"/>
      <c r="HVY145" s="3262"/>
      <c r="HVZ145" s="3262"/>
      <c r="HWA145" s="3262"/>
      <c r="HWB145" s="3262"/>
      <c r="HWC145" s="3262"/>
      <c r="HWD145" s="3262"/>
      <c r="HWE145" s="3262"/>
      <c r="HWF145" s="3262"/>
      <c r="HWG145" s="3262"/>
      <c r="HWH145" s="3262"/>
      <c r="HWI145" s="3262"/>
      <c r="HWJ145" s="3262"/>
      <c r="HWL145" s="3262"/>
      <c r="HWM145" s="3262"/>
      <c r="HWN145" s="3262"/>
      <c r="HWO145" s="3262"/>
      <c r="HWP145" s="3262"/>
      <c r="HWQ145" s="3262"/>
      <c r="HWR145" s="3262"/>
      <c r="HWS145" s="3262"/>
      <c r="HWT145" s="3262"/>
      <c r="HWU145" s="3262"/>
      <c r="HWV145" s="3262"/>
      <c r="HWW145" s="3262"/>
      <c r="HWX145" s="3262"/>
      <c r="HWY145" s="3262"/>
      <c r="HWZ145" s="3262"/>
      <c r="HXB145" s="3262"/>
      <c r="HXC145" s="3262"/>
      <c r="HXD145" s="3262"/>
      <c r="HXE145" s="3262"/>
      <c r="HXF145" s="3262"/>
      <c r="HXG145" s="3262"/>
      <c r="HXH145" s="3262"/>
      <c r="HXI145" s="3262"/>
      <c r="HXJ145" s="3262"/>
      <c r="HXK145" s="3262"/>
      <c r="HXL145" s="3262"/>
      <c r="HXM145" s="3262"/>
      <c r="HXN145" s="3262"/>
      <c r="HXO145" s="3262"/>
      <c r="HXP145" s="3262"/>
      <c r="HXR145" s="3262"/>
      <c r="HXS145" s="3262"/>
      <c r="HXT145" s="3262"/>
      <c r="HXU145" s="3262"/>
      <c r="HXV145" s="3262"/>
      <c r="HXW145" s="3262"/>
      <c r="HXX145" s="3262"/>
      <c r="HXY145" s="3262"/>
      <c r="HXZ145" s="3262"/>
      <c r="HYA145" s="3262"/>
      <c r="HYB145" s="3262"/>
      <c r="HYC145" s="3262"/>
      <c r="HYD145" s="3262"/>
      <c r="HYE145" s="3262"/>
      <c r="HYF145" s="3262"/>
      <c r="HYH145" s="3262"/>
      <c r="HYI145" s="3262"/>
      <c r="HYJ145" s="3262"/>
      <c r="HYK145" s="3262"/>
      <c r="HYL145" s="3262"/>
      <c r="HYM145" s="3262"/>
      <c r="HYN145" s="3262"/>
      <c r="HYO145" s="3262"/>
      <c r="HYP145" s="3262"/>
      <c r="HYQ145" s="3262"/>
      <c r="HYR145" s="3262"/>
      <c r="HYS145" s="3262"/>
      <c r="HYT145" s="3262"/>
      <c r="HYU145" s="3262"/>
      <c r="HYV145" s="3262"/>
      <c r="HYX145" s="3262"/>
      <c r="HYY145" s="3262"/>
      <c r="HYZ145" s="3262"/>
      <c r="HZA145" s="3262"/>
      <c r="HZB145" s="3262"/>
      <c r="HZC145" s="3262"/>
      <c r="HZD145" s="3262"/>
      <c r="HZE145" s="3262"/>
      <c r="HZF145" s="3262"/>
      <c r="HZG145" s="3262"/>
      <c r="HZH145" s="3262"/>
      <c r="HZI145" s="3262"/>
      <c r="HZJ145" s="3262"/>
      <c r="HZK145" s="3262"/>
      <c r="HZL145" s="3262"/>
      <c r="HZN145" s="3262"/>
      <c r="HZO145" s="3262"/>
      <c r="HZP145" s="3262"/>
      <c r="HZQ145" s="3262"/>
      <c r="HZR145" s="3262"/>
      <c r="HZS145" s="3262"/>
      <c r="HZT145" s="3262"/>
      <c r="HZU145" s="3262"/>
      <c r="HZV145" s="3262"/>
      <c r="HZW145" s="3262"/>
      <c r="HZX145" s="3262"/>
      <c r="HZY145" s="3262"/>
      <c r="HZZ145" s="3262"/>
      <c r="IAA145" s="3262"/>
      <c r="IAB145" s="3262"/>
      <c r="IAD145" s="3262"/>
      <c r="IAE145" s="3262"/>
      <c r="IAF145" s="3262"/>
      <c r="IAG145" s="3262"/>
      <c r="IAH145" s="3262"/>
      <c r="IAI145" s="3262"/>
      <c r="IAJ145" s="3262"/>
      <c r="IAK145" s="3262"/>
      <c r="IAL145" s="3262"/>
      <c r="IAM145" s="3262"/>
      <c r="IAN145" s="3262"/>
      <c r="IAO145" s="3262"/>
      <c r="IAP145" s="3262"/>
      <c r="IAQ145" s="3262"/>
      <c r="IAR145" s="3262"/>
      <c r="IAT145" s="3262"/>
      <c r="IAU145" s="3262"/>
      <c r="IAV145" s="3262"/>
      <c r="IAW145" s="3262"/>
      <c r="IAX145" s="3262"/>
      <c r="IAY145" s="3262"/>
      <c r="IAZ145" s="3262"/>
      <c r="IBA145" s="3262"/>
      <c r="IBB145" s="3262"/>
      <c r="IBC145" s="3262"/>
      <c r="IBD145" s="3262"/>
      <c r="IBE145" s="3262"/>
      <c r="IBF145" s="3262"/>
      <c r="IBG145" s="3262"/>
      <c r="IBH145" s="3262"/>
      <c r="IBJ145" s="3262"/>
      <c r="IBK145" s="3262"/>
      <c r="IBL145" s="3262"/>
      <c r="IBM145" s="3262"/>
      <c r="IBN145" s="3262"/>
      <c r="IBO145" s="3262"/>
      <c r="IBP145" s="3262"/>
      <c r="IBQ145" s="3262"/>
      <c r="IBR145" s="3262"/>
      <c r="IBS145" s="3262"/>
      <c r="IBT145" s="3262"/>
      <c r="IBU145" s="3262"/>
      <c r="IBV145" s="3262"/>
      <c r="IBW145" s="3262"/>
      <c r="IBX145" s="3262"/>
      <c r="IBZ145" s="3262"/>
      <c r="ICA145" s="3262"/>
      <c r="ICB145" s="3262"/>
      <c r="ICC145" s="3262"/>
      <c r="ICD145" s="3262"/>
      <c r="ICE145" s="3262"/>
      <c r="ICF145" s="3262"/>
      <c r="ICG145" s="3262"/>
      <c r="ICH145" s="3262"/>
      <c r="ICI145" s="3262"/>
      <c r="ICJ145" s="3262"/>
      <c r="ICK145" s="3262"/>
      <c r="ICL145" s="3262"/>
      <c r="ICM145" s="3262"/>
      <c r="ICN145" s="3262"/>
      <c r="ICP145" s="3262"/>
      <c r="ICQ145" s="3262"/>
      <c r="ICR145" s="3262"/>
      <c r="ICS145" s="3262"/>
      <c r="ICT145" s="3262"/>
      <c r="ICU145" s="3262"/>
      <c r="ICV145" s="3262"/>
      <c r="ICW145" s="3262"/>
      <c r="ICX145" s="3262"/>
      <c r="ICY145" s="3262"/>
      <c r="ICZ145" s="3262"/>
      <c r="IDA145" s="3262"/>
      <c r="IDB145" s="3262"/>
      <c r="IDC145" s="3262"/>
      <c r="IDD145" s="3262"/>
      <c r="IDF145" s="3262"/>
      <c r="IDG145" s="3262"/>
      <c r="IDH145" s="3262"/>
      <c r="IDI145" s="3262"/>
      <c r="IDJ145" s="3262"/>
      <c r="IDK145" s="3262"/>
      <c r="IDL145" s="3262"/>
      <c r="IDM145" s="3262"/>
      <c r="IDN145" s="3262"/>
      <c r="IDO145" s="3262"/>
      <c r="IDP145" s="3262"/>
      <c r="IDQ145" s="3262"/>
      <c r="IDR145" s="3262"/>
      <c r="IDS145" s="3262"/>
      <c r="IDT145" s="3262"/>
      <c r="IDV145" s="3262"/>
      <c r="IDW145" s="3262"/>
      <c r="IDX145" s="3262"/>
      <c r="IDY145" s="3262"/>
      <c r="IDZ145" s="3262"/>
      <c r="IEA145" s="3262"/>
      <c r="IEB145" s="3262"/>
      <c r="IEC145" s="3262"/>
      <c r="IED145" s="3262"/>
      <c r="IEE145" s="3262"/>
      <c r="IEF145" s="3262"/>
      <c r="IEG145" s="3262"/>
      <c r="IEH145" s="3262"/>
      <c r="IEI145" s="3262"/>
      <c r="IEJ145" s="3262"/>
      <c r="IEL145" s="3262"/>
      <c r="IEM145" s="3262"/>
      <c r="IEN145" s="3262"/>
      <c r="IEO145" s="3262"/>
      <c r="IEP145" s="3262"/>
      <c r="IEQ145" s="3262"/>
      <c r="IER145" s="3262"/>
      <c r="IES145" s="3262"/>
      <c r="IET145" s="3262"/>
      <c r="IEU145" s="3262"/>
      <c r="IEV145" s="3262"/>
      <c r="IEW145" s="3262"/>
      <c r="IEX145" s="3262"/>
      <c r="IEY145" s="3262"/>
      <c r="IEZ145" s="3262"/>
      <c r="IFB145" s="3262"/>
      <c r="IFC145" s="3262"/>
      <c r="IFD145" s="3262"/>
      <c r="IFE145" s="3262"/>
      <c r="IFF145" s="3262"/>
      <c r="IFG145" s="3262"/>
      <c r="IFH145" s="3262"/>
      <c r="IFI145" s="3262"/>
      <c r="IFJ145" s="3262"/>
      <c r="IFK145" s="3262"/>
      <c r="IFL145" s="3262"/>
      <c r="IFM145" s="3262"/>
      <c r="IFN145" s="3262"/>
      <c r="IFO145" s="3262"/>
      <c r="IFP145" s="3262"/>
      <c r="IFR145" s="3262"/>
      <c r="IFS145" s="3262"/>
      <c r="IFT145" s="3262"/>
      <c r="IFU145" s="3262"/>
      <c r="IFV145" s="3262"/>
      <c r="IFW145" s="3262"/>
      <c r="IFX145" s="3262"/>
      <c r="IFY145" s="3262"/>
      <c r="IFZ145" s="3262"/>
      <c r="IGA145" s="3262"/>
      <c r="IGB145" s="3262"/>
      <c r="IGC145" s="3262"/>
      <c r="IGD145" s="3262"/>
      <c r="IGE145" s="3262"/>
      <c r="IGF145" s="3262"/>
      <c r="IGH145" s="3262"/>
      <c r="IGI145" s="3262"/>
      <c r="IGJ145" s="3262"/>
      <c r="IGK145" s="3262"/>
      <c r="IGL145" s="3262"/>
      <c r="IGM145" s="3262"/>
      <c r="IGN145" s="3262"/>
      <c r="IGO145" s="3262"/>
      <c r="IGP145" s="3262"/>
      <c r="IGQ145" s="3262"/>
      <c r="IGR145" s="3262"/>
      <c r="IGS145" s="3262"/>
      <c r="IGT145" s="3262"/>
      <c r="IGU145" s="3262"/>
      <c r="IGV145" s="3262"/>
      <c r="IGX145" s="3262"/>
      <c r="IGY145" s="3262"/>
      <c r="IGZ145" s="3262"/>
      <c r="IHA145" s="3262"/>
      <c r="IHB145" s="3262"/>
      <c r="IHC145" s="3262"/>
      <c r="IHD145" s="3262"/>
      <c r="IHE145" s="3262"/>
      <c r="IHF145" s="3262"/>
      <c r="IHG145" s="3262"/>
      <c r="IHH145" s="3262"/>
      <c r="IHI145" s="3262"/>
      <c r="IHJ145" s="3262"/>
      <c r="IHK145" s="3262"/>
      <c r="IHL145" s="3262"/>
      <c r="IHN145" s="3262"/>
      <c r="IHO145" s="3262"/>
      <c r="IHP145" s="3262"/>
      <c r="IHQ145" s="3262"/>
      <c r="IHR145" s="3262"/>
      <c r="IHS145" s="3262"/>
      <c r="IHT145" s="3262"/>
      <c r="IHU145" s="3262"/>
      <c r="IHV145" s="3262"/>
      <c r="IHW145" s="3262"/>
      <c r="IHX145" s="3262"/>
      <c r="IHY145" s="3262"/>
      <c r="IHZ145" s="3262"/>
      <c r="IIA145" s="3262"/>
      <c r="IIB145" s="3262"/>
      <c r="IID145" s="3262"/>
      <c r="IIE145" s="3262"/>
      <c r="IIF145" s="3262"/>
      <c r="IIG145" s="3262"/>
      <c r="IIH145" s="3262"/>
      <c r="III145" s="3262"/>
      <c r="IIJ145" s="3262"/>
      <c r="IIK145" s="3262"/>
      <c r="IIL145" s="3262"/>
      <c r="IIM145" s="3262"/>
      <c r="IIN145" s="3262"/>
      <c r="IIO145" s="3262"/>
      <c r="IIP145" s="3262"/>
      <c r="IIQ145" s="3262"/>
      <c r="IIR145" s="3262"/>
      <c r="IIT145" s="3262"/>
      <c r="IIU145" s="3262"/>
      <c r="IIV145" s="3262"/>
      <c r="IIW145" s="3262"/>
      <c r="IIX145" s="3262"/>
      <c r="IIY145" s="3262"/>
      <c r="IIZ145" s="3262"/>
      <c r="IJA145" s="3262"/>
      <c r="IJB145" s="3262"/>
      <c r="IJC145" s="3262"/>
      <c r="IJD145" s="3262"/>
      <c r="IJE145" s="3262"/>
      <c r="IJF145" s="3262"/>
      <c r="IJG145" s="3262"/>
      <c r="IJH145" s="3262"/>
      <c r="IJJ145" s="3262"/>
      <c r="IJK145" s="3262"/>
      <c r="IJL145" s="3262"/>
      <c r="IJM145" s="3262"/>
      <c r="IJN145" s="3262"/>
      <c r="IJO145" s="3262"/>
      <c r="IJP145" s="3262"/>
      <c r="IJQ145" s="3262"/>
      <c r="IJR145" s="3262"/>
      <c r="IJS145" s="3262"/>
      <c r="IJT145" s="3262"/>
      <c r="IJU145" s="3262"/>
      <c r="IJV145" s="3262"/>
      <c r="IJW145" s="3262"/>
      <c r="IJX145" s="3262"/>
      <c r="IJZ145" s="3262"/>
      <c r="IKA145" s="3262"/>
      <c r="IKB145" s="3262"/>
      <c r="IKC145" s="3262"/>
      <c r="IKD145" s="3262"/>
      <c r="IKE145" s="3262"/>
      <c r="IKF145" s="3262"/>
      <c r="IKG145" s="3262"/>
      <c r="IKH145" s="3262"/>
      <c r="IKI145" s="3262"/>
      <c r="IKJ145" s="3262"/>
      <c r="IKK145" s="3262"/>
      <c r="IKL145" s="3262"/>
      <c r="IKM145" s="3262"/>
      <c r="IKN145" s="3262"/>
      <c r="IKP145" s="3262"/>
      <c r="IKQ145" s="3262"/>
      <c r="IKR145" s="3262"/>
      <c r="IKS145" s="3262"/>
      <c r="IKT145" s="3262"/>
      <c r="IKU145" s="3262"/>
      <c r="IKV145" s="3262"/>
      <c r="IKW145" s="3262"/>
      <c r="IKX145" s="3262"/>
      <c r="IKY145" s="3262"/>
      <c r="IKZ145" s="3262"/>
      <c r="ILA145" s="3262"/>
      <c r="ILB145" s="3262"/>
      <c r="ILC145" s="3262"/>
      <c r="ILD145" s="3262"/>
      <c r="ILF145" s="3262"/>
      <c r="ILG145" s="3262"/>
      <c r="ILH145" s="3262"/>
      <c r="ILI145" s="3262"/>
      <c r="ILJ145" s="3262"/>
      <c r="ILK145" s="3262"/>
      <c r="ILL145" s="3262"/>
      <c r="ILM145" s="3262"/>
      <c r="ILN145" s="3262"/>
      <c r="ILO145" s="3262"/>
      <c r="ILP145" s="3262"/>
      <c r="ILQ145" s="3262"/>
      <c r="ILR145" s="3262"/>
      <c r="ILS145" s="3262"/>
      <c r="ILT145" s="3262"/>
      <c r="ILV145" s="3262"/>
      <c r="ILW145" s="3262"/>
      <c r="ILX145" s="3262"/>
      <c r="ILY145" s="3262"/>
      <c r="ILZ145" s="3262"/>
      <c r="IMA145" s="3262"/>
      <c r="IMB145" s="3262"/>
      <c r="IMC145" s="3262"/>
      <c r="IMD145" s="3262"/>
      <c r="IME145" s="3262"/>
      <c r="IMF145" s="3262"/>
      <c r="IMG145" s="3262"/>
      <c r="IMH145" s="3262"/>
      <c r="IMI145" s="3262"/>
      <c r="IMJ145" s="3262"/>
      <c r="IML145" s="3262"/>
      <c r="IMM145" s="3262"/>
      <c r="IMN145" s="3262"/>
      <c r="IMO145" s="3262"/>
      <c r="IMP145" s="3262"/>
      <c r="IMQ145" s="3262"/>
      <c r="IMR145" s="3262"/>
      <c r="IMS145" s="3262"/>
      <c r="IMT145" s="3262"/>
      <c r="IMU145" s="3262"/>
      <c r="IMV145" s="3262"/>
      <c r="IMW145" s="3262"/>
      <c r="IMX145" s="3262"/>
      <c r="IMY145" s="3262"/>
      <c r="IMZ145" s="3262"/>
      <c r="INB145" s="3262"/>
      <c r="INC145" s="3262"/>
      <c r="IND145" s="3262"/>
      <c r="INE145" s="3262"/>
      <c r="INF145" s="3262"/>
      <c r="ING145" s="3262"/>
      <c r="INH145" s="3262"/>
      <c r="INI145" s="3262"/>
      <c r="INJ145" s="3262"/>
      <c r="INK145" s="3262"/>
      <c r="INL145" s="3262"/>
      <c r="INM145" s="3262"/>
      <c r="INN145" s="3262"/>
      <c r="INO145" s="3262"/>
      <c r="INP145" s="3262"/>
      <c r="INR145" s="3262"/>
      <c r="INS145" s="3262"/>
      <c r="INT145" s="3262"/>
      <c r="INU145" s="3262"/>
      <c r="INV145" s="3262"/>
      <c r="INW145" s="3262"/>
      <c r="INX145" s="3262"/>
      <c r="INY145" s="3262"/>
      <c r="INZ145" s="3262"/>
      <c r="IOA145" s="3262"/>
      <c r="IOB145" s="3262"/>
      <c r="IOC145" s="3262"/>
      <c r="IOD145" s="3262"/>
      <c r="IOE145" s="3262"/>
      <c r="IOF145" s="3262"/>
      <c r="IOH145" s="3262"/>
      <c r="IOI145" s="3262"/>
      <c r="IOJ145" s="3262"/>
      <c r="IOK145" s="3262"/>
      <c r="IOL145" s="3262"/>
      <c r="IOM145" s="3262"/>
      <c r="ION145" s="3262"/>
      <c r="IOO145" s="3262"/>
      <c r="IOP145" s="3262"/>
      <c r="IOQ145" s="3262"/>
      <c r="IOR145" s="3262"/>
      <c r="IOS145" s="3262"/>
      <c r="IOT145" s="3262"/>
      <c r="IOU145" s="3262"/>
      <c r="IOV145" s="3262"/>
      <c r="IOX145" s="3262"/>
      <c r="IOY145" s="3262"/>
      <c r="IOZ145" s="3262"/>
      <c r="IPA145" s="3262"/>
      <c r="IPB145" s="3262"/>
      <c r="IPC145" s="3262"/>
      <c r="IPD145" s="3262"/>
      <c r="IPE145" s="3262"/>
      <c r="IPF145" s="3262"/>
      <c r="IPG145" s="3262"/>
      <c r="IPH145" s="3262"/>
      <c r="IPI145" s="3262"/>
      <c r="IPJ145" s="3262"/>
      <c r="IPK145" s="3262"/>
      <c r="IPL145" s="3262"/>
      <c r="IPN145" s="3262"/>
      <c r="IPO145" s="3262"/>
      <c r="IPP145" s="3262"/>
      <c r="IPQ145" s="3262"/>
      <c r="IPR145" s="3262"/>
      <c r="IPS145" s="3262"/>
      <c r="IPT145" s="3262"/>
      <c r="IPU145" s="3262"/>
      <c r="IPV145" s="3262"/>
      <c r="IPW145" s="3262"/>
      <c r="IPX145" s="3262"/>
      <c r="IPY145" s="3262"/>
      <c r="IPZ145" s="3262"/>
      <c r="IQA145" s="3262"/>
      <c r="IQB145" s="3262"/>
      <c r="IQD145" s="3262"/>
      <c r="IQE145" s="3262"/>
      <c r="IQF145" s="3262"/>
      <c r="IQG145" s="3262"/>
      <c r="IQH145" s="3262"/>
      <c r="IQI145" s="3262"/>
      <c r="IQJ145" s="3262"/>
      <c r="IQK145" s="3262"/>
      <c r="IQL145" s="3262"/>
      <c r="IQM145" s="3262"/>
      <c r="IQN145" s="3262"/>
      <c r="IQO145" s="3262"/>
      <c r="IQP145" s="3262"/>
      <c r="IQQ145" s="3262"/>
      <c r="IQR145" s="3262"/>
      <c r="IQT145" s="3262"/>
      <c r="IQU145" s="3262"/>
      <c r="IQV145" s="3262"/>
      <c r="IQW145" s="3262"/>
      <c r="IQX145" s="3262"/>
      <c r="IQY145" s="3262"/>
      <c r="IQZ145" s="3262"/>
      <c r="IRA145" s="3262"/>
      <c r="IRB145" s="3262"/>
      <c r="IRC145" s="3262"/>
      <c r="IRD145" s="3262"/>
      <c r="IRE145" s="3262"/>
      <c r="IRF145" s="3262"/>
      <c r="IRG145" s="3262"/>
      <c r="IRH145" s="3262"/>
      <c r="IRJ145" s="3262"/>
      <c r="IRK145" s="3262"/>
      <c r="IRL145" s="3262"/>
      <c r="IRM145" s="3262"/>
      <c r="IRN145" s="3262"/>
      <c r="IRO145" s="3262"/>
      <c r="IRP145" s="3262"/>
      <c r="IRQ145" s="3262"/>
      <c r="IRR145" s="3262"/>
      <c r="IRS145" s="3262"/>
      <c r="IRT145" s="3262"/>
      <c r="IRU145" s="3262"/>
      <c r="IRV145" s="3262"/>
      <c r="IRW145" s="3262"/>
      <c r="IRX145" s="3262"/>
      <c r="IRZ145" s="3262"/>
      <c r="ISA145" s="3262"/>
      <c r="ISB145" s="3262"/>
      <c r="ISC145" s="3262"/>
      <c r="ISD145" s="3262"/>
      <c r="ISE145" s="3262"/>
      <c r="ISF145" s="3262"/>
      <c r="ISG145" s="3262"/>
      <c r="ISH145" s="3262"/>
      <c r="ISI145" s="3262"/>
      <c r="ISJ145" s="3262"/>
      <c r="ISK145" s="3262"/>
      <c r="ISL145" s="3262"/>
      <c r="ISM145" s="3262"/>
      <c r="ISN145" s="3262"/>
      <c r="ISP145" s="3262"/>
      <c r="ISQ145" s="3262"/>
      <c r="ISR145" s="3262"/>
      <c r="ISS145" s="3262"/>
      <c r="IST145" s="3262"/>
      <c r="ISU145" s="3262"/>
      <c r="ISV145" s="3262"/>
      <c r="ISW145" s="3262"/>
      <c r="ISX145" s="3262"/>
      <c r="ISY145" s="3262"/>
      <c r="ISZ145" s="3262"/>
      <c r="ITA145" s="3262"/>
      <c r="ITB145" s="3262"/>
      <c r="ITC145" s="3262"/>
      <c r="ITD145" s="3262"/>
      <c r="ITF145" s="3262"/>
      <c r="ITG145" s="3262"/>
      <c r="ITH145" s="3262"/>
      <c r="ITI145" s="3262"/>
      <c r="ITJ145" s="3262"/>
      <c r="ITK145" s="3262"/>
      <c r="ITL145" s="3262"/>
      <c r="ITM145" s="3262"/>
      <c r="ITN145" s="3262"/>
      <c r="ITO145" s="3262"/>
      <c r="ITP145" s="3262"/>
      <c r="ITQ145" s="3262"/>
      <c r="ITR145" s="3262"/>
      <c r="ITS145" s="3262"/>
      <c r="ITT145" s="3262"/>
      <c r="ITV145" s="3262"/>
      <c r="ITW145" s="3262"/>
      <c r="ITX145" s="3262"/>
      <c r="ITY145" s="3262"/>
      <c r="ITZ145" s="3262"/>
      <c r="IUA145" s="3262"/>
      <c r="IUB145" s="3262"/>
      <c r="IUC145" s="3262"/>
      <c r="IUD145" s="3262"/>
      <c r="IUE145" s="3262"/>
      <c r="IUF145" s="3262"/>
      <c r="IUG145" s="3262"/>
      <c r="IUH145" s="3262"/>
      <c r="IUI145" s="3262"/>
      <c r="IUJ145" s="3262"/>
      <c r="IUL145" s="3262"/>
      <c r="IUM145" s="3262"/>
      <c r="IUN145" s="3262"/>
      <c r="IUO145" s="3262"/>
      <c r="IUP145" s="3262"/>
      <c r="IUQ145" s="3262"/>
      <c r="IUR145" s="3262"/>
      <c r="IUS145" s="3262"/>
      <c r="IUT145" s="3262"/>
      <c r="IUU145" s="3262"/>
      <c r="IUV145" s="3262"/>
      <c r="IUW145" s="3262"/>
      <c r="IUX145" s="3262"/>
      <c r="IUY145" s="3262"/>
      <c r="IUZ145" s="3262"/>
      <c r="IVB145" s="3262"/>
      <c r="IVC145" s="3262"/>
      <c r="IVD145" s="3262"/>
      <c r="IVE145" s="3262"/>
      <c r="IVF145" s="3262"/>
      <c r="IVG145" s="3262"/>
      <c r="IVH145" s="3262"/>
      <c r="IVI145" s="3262"/>
      <c r="IVJ145" s="3262"/>
      <c r="IVK145" s="3262"/>
      <c r="IVL145" s="3262"/>
      <c r="IVM145" s="3262"/>
      <c r="IVN145" s="3262"/>
      <c r="IVO145" s="3262"/>
      <c r="IVP145" s="3262"/>
      <c r="IVR145" s="3262"/>
      <c r="IVS145" s="3262"/>
      <c r="IVT145" s="3262"/>
      <c r="IVU145" s="3262"/>
      <c r="IVV145" s="3262"/>
      <c r="IVW145" s="3262"/>
      <c r="IVX145" s="3262"/>
      <c r="IVY145" s="3262"/>
      <c r="IVZ145" s="3262"/>
      <c r="IWA145" s="3262"/>
      <c r="IWB145" s="3262"/>
      <c r="IWC145" s="3262"/>
      <c r="IWD145" s="3262"/>
      <c r="IWE145" s="3262"/>
      <c r="IWF145" s="3262"/>
      <c r="IWH145" s="3262"/>
      <c r="IWI145" s="3262"/>
      <c r="IWJ145" s="3262"/>
      <c r="IWK145" s="3262"/>
      <c r="IWL145" s="3262"/>
      <c r="IWM145" s="3262"/>
      <c r="IWN145" s="3262"/>
      <c r="IWO145" s="3262"/>
      <c r="IWP145" s="3262"/>
      <c r="IWQ145" s="3262"/>
      <c r="IWR145" s="3262"/>
      <c r="IWS145" s="3262"/>
      <c r="IWT145" s="3262"/>
      <c r="IWU145" s="3262"/>
      <c r="IWV145" s="3262"/>
      <c r="IWX145" s="3262"/>
      <c r="IWY145" s="3262"/>
      <c r="IWZ145" s="3262"/>
      <c r="IXA145" s="3262"/>
      <c r="IXB145" s="3262"/>
      <c r="IXC145" s="3262"/>
      <c r="IXD145" s="3262"/>
      <c r="IXE145" s="3262"/>
      <c r="IXF145" s="3262"/>
      <c r="IXG145" s="3262"/>
      <c r="IXH145" s="3262"/>
      <c r="IXI145" s="3262"/>
      <c r="IXJ145" s="3262"/>
      <c r="IXK145" s="3262"/>
      <c r="IXL145" s="3262"/>
      <c r="IXN145" s="3262"/>
      <c r="IXO145" s="3262"/>
      <c r="IXP145" s="3262"/>
      <c r="IXQ145" s="3262"/>
      <c r="IXR145" s="3262"/>
      <c r="IXS145" s="3262"/>
      <c r="IXT145" s="3262"/>
      <c r="IXU145" s="3262"/>
      <c r="IXV145" s="3262"/>
      <c r="IXW145" s="3262"/>
      <c r="IXX145" s="3262"/>
      <c r="IXY145" s="3262"/>
      <c r="IXZ145" s="3262"/>
      <c r="IYA145" s="3262"/>
      <c r="IYB145" s="3262"/>
      <c r="IYD145" s="3262"/>
      <c r="IYE145" s="3262"/>
      <c r="IYF145" s="3262"/>
      <c r="IYG145" s="3262"/>
      <c r="IYH145" s="3262"/>
      <c r="IYI145" s="3262"/>
      <c r="IYJ145" s="3262"/>
      <c r="IYK145" s="3262"/>
      <c r="IYL145" s="3262"/>
      <c r="IYM145" s="3262"/>
      <c r="IYN145" s="3262"/>
      <c r="IYO145" s="3262"/>
      <c r="IYP145" s="3262"/>
      <c r="IYQ145" s="3262"/>
      <c r="IYR145" s="3262"/>
      <c r="IYT145" s="3262"/>
      <c r="IYU145" s="3262"/>
      <c r="IYV145" s="3262"/>
      <c r="IYW145" s="3262"/>
      <c r="IYX145" s="3262"/>
      <c r="IYY145" s="3262"/>
      <c r="IYZ145" s="3262"/>
      <c r="IZA145" s="3262"/>
      <c r="IZB145" s="3262"/>
      <c r="IZC145" s="3262"/>
      <c r="IZD145" s="3262"/>
      <c r="IZE145" s="3262"/>
      <c r="IZF145" s="3262"/>
      <c r="IZG145" s="3262"/>
      <c r="IZH145" s="3262"/>
      <c r="IZJ145" s="3262"/>
      <c r="IZK145" s="3262"/>
      <c r="IZL145" s="3262"/>
      <c r="IZM145" s="3262"/>
      <c r="IZN145" s="3262"/>
      <c r="IZO145" s="3262"/>
      <c r="IZP145" s="3262"/>
      <c r="IZQ145" s="3262"/>
      <c r="IZR145" s="3262"/>
      <c r="IZS145" s="3262"/>
      <c r="IZT145" s="3262"/>
      <c r="IZU145" s="3262"/>
      <c r="IZV145" s="3262"/>
      <c r="IZW145" s="3262"/>
      <c r="IZX145" s="3262"/>
      <c r="IZZ145" s="3262"/>
      <c r="JAA145" s="3262"/>
      <c r="JAB145" s="3262"/>
      <c r="JAC145" s="3262"/>
      <c r="JAD145" s="3262"/>
      <c r="JAE145" s="3262"/>
      <c r="JAF145" s="3262"/>
      <c r="JAG145" s="3262"/>
      <c r="JAH145" s="3262"/>
      <c r="JAI145" s="3262"/>
      <c r="JAJ145" s="3262"/>
      <c r="JAK145" s="3262"/>
      <c r="JAL145" s="3262"/>
      <c r="JAM145" s="3262"/>
      <c r="JAN145" s="3262"/>
      <c r="JAP145" s="3262"/>
      <c r="JAQ145" s="3262"/>
      <c r="JAR145" s="3262"/>
      <c r="JAS145" s="3262"/>
      <c r="JAT145" s="3262"/>
      <c r="JAU145" s="3262"/>
      <c r="JAV145" s="3262"/>
      <c r="JAW145" s="3262"/>
      <c r="JAX145" s="3262"/>
      <c r="JAY145" s="3262"/>
      <c r="JAZ145" s="3262"/>
      <c r="JBA145" s="3262"/>
      <c r="JBB145" s="3262"/>
      <c r="JBC145" s="3262"/>
      <c r="JBD145" s="3262"/>
      <c r="JBF145" s="3262"/>
      <c r="JBG145" s="3262"/>
      <c r="JBH145" s="3262"/>
      <c r="JBI145" s="3262"/>
      <c r="JBJ145" s="3262"/>
      <c r="JBK145" s="3262"/>
      <c r="JBL145" s="3262"/>
      <c r="JBM145" s="3262"/>
      <c r="JBN145" s="3262"/>
      <c r="JBO145" s="3262"/>
      <c r="JBP145" s="3262"/>
      <c r="JBQ145" s="3262"/>
      <c r="JBR145" s="3262"/>
      <c r="JBS145" s="3262"/>
      <c r="JBT145" s="3262"/>
      <c r="JBV145" s="3262"/>
      <c r="JBW145" s="3262"/>
      <c r="JBX145" s="3262"/>
      <c r="JBY145" s="3262"/>
      <c r="JBZ145" s="3262"/>
      <c r="JCA145" s="3262"/>
      <c r="JCB145" s="3262"/>
      <c r="JCC145" s="3262"/>
      <c r="JCD145" s="3262"/>
      <c r="JCE145" s="3262"/>
      <c r="JCF145" s="3262"/>
      <c r="JCG145" s="3262"/>
      <c r="JCH145" s="3262"/>
      <c r="JCI145" s="3262"/>
      <c r="JCJ145" s="3262"/>
      <c r="JCL145" s="3262"/>
      <c r="JCM145" s="3262"/>
      <c r="JCN145" s="3262"/>
      <c r="JCO145" s="3262"/>
      <c r="JCP145" s="3262"/>
      <c r="JCQ145" s="3262"/>
      <c r="JCR145" s="3262"/>
      <c r="JCS145" s="3262"/>
      <c r="JCT145" s="3262"/>
      <c r="JCU145" s="3262"/>
      <c r="JCV145" s="3262"/>
      <c r="JCW145" s="3262"/>
      <c r="JCX145" s="3262"/>
      <c r="JCY145" s="3262"/>
      <c r="JCZ145" s="3262"/>
      <c r="JDB145" s="3262"/>
      <c r="JDC145" s="3262"/>
      <c r="JDD145" s="3262"/>
      <c r="JDE145" s="3262"/>
      <c r="JDF145" s="3262"/>
      <c r="JDG145" s="3262"/>
      <c r="JDH145" s="3262"/>
      <c r="JDI145" s="3262"/>
      <c r="JDJ145" s="3262"/>
      <c r="JDK145" s="3262"/>
      <c r="JDL145" s="3262"/>
      <c r="JDM145" s="3262"/>
      <c r="JDN145" s="3262"/>
      <c r="JDO145" s="3262"/>
      <c r="JDP145" s="3262"/>
      <c r="JDR145" s="3262"/>
      <c r="JDS145" s="3262"/>
      <c r="JDT145" s="3262"/>
      <c r="JDU145" s="3262"/>
      <c r="JDV145" s="3262"/>
      <c r="JDW145" s="3262"/>
      <c r="JDX145" s="3262"/>
      <c r="JDY145" s="3262"/>
      <c r="JDZ145" s="3262"/>
      <c r="JEA145" s="3262"/>
      <c r="JEB145" s="3262"/>
      <c r="JEC145" s="3262"/>
      <c r="JED145" s="3262"/>
      <c r="JEE145" s="3262"/>
      <c r="JEF145" s="3262"/>
      <c r="JEH145" s="3262"/>
      <c r="JEI145" s="3262"/>
      <c r="JEJ145" s="3262"/>
      <c r="JEK145" s="3262"/>
      <c r="JEL145" s="3262"/>
      <c r="JEM145" s="3262"/>
      <c r="JEN145" s="3262"/>
      <c r="JEO145" s="3262"/>
      <c r="JEP145" s="3262"/>
      <c r="JEQ145" s="3262"/>
      <c r="JER145" s="3262"/>
      <c r="JES145" s="3262"/>
      <c r="JET145" s="3262"/>
      <c r="JEU145" s="3262"/>
      <c r="JEV145" s="3262"/>
      <c r="JEX145" s="3262"/>
      <c r="JEY145" s="3262"/>
      <c r="JEZ145" s="3262"/>
      <c r="JFA145" s="3262"/>
      <c r="JFB145" s="3262"/>
      <c r="JFC145" s="3262"/>
      <c r="JFD145" s="3262"/>
      <c r="JFE145" s="3262"/>
      <c r="JFF145" s="3262"/>
      <c r="JFG145" s="3262"/>
      <c r="JFH145" s="3262"/>
      <c r="JFI145" s="3262"/>
      <c r="JFJ145" s="3262"/>
      <c r="JFK145" s="3262"/>
      <c r="JFL145" s="3262"/>
      <c r="JFN145" s="3262"/>
      <c r="JFO145" s="3262"/>
      <c r="JFP145" s="3262"/>
      <c r="JFQ145" s="3262"/>
      <c r="JFR145" s="3262"/>
      <c r="JFS145" s="3262"/>
      <c r="JFT145" s="3262"/>
      <c r="JFU145" s="3262"/>
      <c r="JFV145" s="3262"/>
      <c r="JFW145" s="3262"/>
      <c r="JFX145" s="3262"/>
      <c r="JFY145" s="3262"/>
      <c r="JFZ145" s="3262"/>
      <c r="JGA145" s="3262"/>
      <c r="JGB145" s="3262"/>
      <c r="JGD145" s="3262"/>
      <c r="JGE145" s="3262"/>
      <c r="JGF145" s="3262"/>
      <c r="JGG145" s="3262"/>
      <c r="JGH145" s="3262"/>
      <c r="JGI145" s="3262"/>
      <c r="JGJ145" s="3262"/>
      <c r="JGK145" s="3262"/>
      <c r="JGL145" s="3262"/>
      <c r="JGM145" s="3262"/>
      <c r="JGN145" s="3262"/>
      <c r="JGO145" s="3262"/>
      <c r="JGP145" s="3262"/>
      <c r="JGQ145" s="3262"/>
      <c r="JGR145" s="3262"/>
      <c r="JGT145" s="3262"/>
      <c r="JGU145" s="3262"/>
      <c r="JGV145" s="3262"/>
      <c r="JGW145" s="3262"/>
      <c r="JGX145" s="3262"/>
      <c r="JGY145" s="3262"/>
      <c r="JGZ145" s="3262"/>
      <c r="JHA145" s="3262"/>
      <c r="JHB145" s="3262"/>
      <c r="JHC145" s="3262"/>
      <c r="JHD145" s="3262"/>
      <c r="JHE145" s="3262"/>
      <c r="JHF145" s="3262"/>
      <c r="JHG145" s="3262"/>
      <c r="JHH145" s="3262"/>
      <c r="JHJ145" s="3262"/>
      <c r="JHK145" s="3262"/>
      <c r="JHL145" s="3262"/>
      <c r="JHM145" s="3262"/>
      <c r="JHN145" s="3262"/>
      <c r="JHO145" s="3262"/>
      <c r="JHP145" s="3262"/>
      <c r="JHQ145" s="3262"/>
      <c r="JHR145" s="3262"/>
      <c r="JHS145" s="3262"/>
      <c r="JHT145" s="3262"/>
      <c r="JHU145" s="3262"/>
      <c r="JHV145" s="3262"/>
      <c r="JHW145" s="3262"/>
      <c r="JHX145" s="3262"/>
      <c r="JHZ145" s="3262"/>
      <c r="JIA145" s="3262"/>
      <c r="JIB145" s="3262"/>
      <c r="JIC145" s="3262"/>
      <c r="JID145" s="3262"/>
      <c r="JIE145" s="3262"/>
      <c r="JIF145" s="3262"/>
      <c r="JIG145" s="3262"/>
      <c r="JIH145" s="3262"/>
      <c r="JII145" s="3262"/>
      <c r="JIJ145" s="3262"/>
      <c r="JIK145" s="3262"/>
      <c r="JIL145" s="3262"/>
      <c r="JIM145" s="3262"/>
      <c r="JIN145" s="3262"/>
      <c r="JIP145" s="3262"/>
      <c r="JIQ145" s="3262"/>
      <c r="JIR145" s="3262"/>
      <c r="JIS145" s="3262"/>
      <c r="JIT145" s="3262"/>
      <c r="JIU145" s="3262"/>
      <c r="JIV145" s="3262"/>
      <c r="JIW145" s="3262"/>
      <c r="JIX145" s="3262"/>
      <c r="JIY145" s="3262"/>
      <c r="JIZ145" s="3262"/>
      <c r="JJA145" s="3262"/>
      <c r="JJB145" s="3262"/>
      <c r="JJC145" s="3262"/>
      <c r="JJD145" s="3262"/>
      <c r="JJF145" s="3262"/>
      <c r="JJG145" s="3262"/>
      <c r="JJH145" s="3262"/>
      <c r="JJI145" s="3262"/>
      <c r="JJJ145" s="3262"/>
      <c r="JJK145" s="3262"/>
      <c r="JJL145" s="3262"/>
      <c r="JJM145" s="3262"/>
      <c r="JJN145" s="3262"/>
      <c r="JJO145" s="3262"/>
      <c r="JJP145" s="3262"/>
      <c r="JJQ145" s="3262"/>
      <c r="JJR145" s="3262"/>
      <c r="JJS145" s="3262"/>
      <c r="JJT145" s="3262"/>
      <c r="JJV145" s="3262"/>
      <c r="JJW145" s="3262"/>
      <c r="JJX145" s="3262"/>
      <c r="JJY145" s="3262"/>
      <c r="JJZ145" s="3262"/>
      <c r="JKA145" s="3262"/>
      <c r="JKB145" s="3262"/>
      <c r="JKC145" s="3262"/>
      <c r="JKD145" s="3262"/>
      <c r="JKE145" s="3262"/>
      <c r="JKF145" s="3262"/>
      <c r="JKG145" s="3262"/>
      <c r="JKH145" s="3262"/>
      <c r="JKI145" s="3262"/>
      <c r="JKJ145" s="3262"/>
      <c r="JKL145" s="3262"/>
      <c r="JKM145" s="3262"/>
      <c r="JKN145" s="3262"/>
      <c r="JKO145" s="3262"/>
      <c r="JKP145" s="3262"/>
      <c r="JKQ145" s="3262"/>
      <c r="JKR145" s="3262"/>
      <c r="JKS145" s="3262"/>
      <c r="JKT145" s="3262"/>
      <c r="JKU145" s="3262"/>
      <c r="JKV145" s="3262"/>
      <c r="JKW145" s="3262"/>
      <c r="JKX145" s="3262"/>
      <c r="JKY145" s="3262"/>
      <c r="JKZ145" s="3262"/>
      <c r="JLB145" s="3262"/>
      <c r="JLC145" s="3262"/>
      <c r="JLD145" s="3262"/>
      <c r="JLE145" s="3262"/>
      <c r="JLF145" s="3262"/>
      <c r="JLG145" s="3262"/>
      <c r="JLH145" s="3262"/>
      <c r="JLI145" s="3262"/>
      <c r="JLJ145" s="3262"/>
      <c r="JLK145" s="3262"/>
      <c r="JLL145" s="3262"/>
      <c r="JLM145" s="3262"/>
      <c r="JLN145" s="3262"/>
      <c r="JLO145" s="3262"/>
      <c r="JLP145" s="3262"/>
      <c r="JLR145" s="3262"/>
      <c r="JLS145" s="3262"/>
      <c r="JLT145" s="3262"/>
      <c r="JLU145" s="3262"/>
      <c r="JLV145" s="3262"/>
      <c r="JLW145" s="3262"/>
      <c r="JLX145" s="3262"/>
      <c r="JLY145" s="3262"/>
      <c r="JLZ145" s="3262"/>
      <c r="JMA145" s="3262"/>
      <c r="JMB145" s="3262"/>
      <c r="JMC145" s="3262"/>
      <c r="JMD145" s="3262"/>
      <c r="JME145" s="3262"/>
      <c r="JMF145" s="3262"/>
      <c r="JMH145" s="3262"/>
      <c r="JMI145" s="3262"/>
      <c r="JMJ145" s="3262"/>
      <c r="JMK145" s="3262"/>
      <c r="JML145" s="3262"/>
      <c r="JMM145" s="3262"/>
      <c r="JMN145" s="3262"/>
      <c r="JMO145" s="3262"/>
      <c r="JMP145" s="3262"/>
      <c r="JMQ145" s="3262"/>
      <c r="JMR145" s="3262"/>
      <c r="JMS145" s="3262"/>
      <c r="JMT145" s="3262"/>
      <c r="JMU145" s="3262"/>
      <c r="JMV145" s="3262"/>
      <c r="JMX145" s="3262"/>
      <c r="JMY145" s="3262"/>
      <c r="JMZ145" s="3262"/>
      <c r="JNA145" s="3262"/>
      <c r="JNB145" s="3262"/>
      <c r="JNC145" s="3262"/>
      <c r="JND145" s="3262"/>
      <c r="JNE145" s="3262"/>
      <c r="JNF145" s="3262"/>
      <c r="JNG145" s="3262"/>
      <c r="JNH145" s="3262"/>
      <c r="JNI145" s="3262"/>
      <c r="JNJ145" s="3262"/>
      <c r="JNK145" s="3262"/>
      <c r="JNL145" s="3262"/>
      <c r="JNN145" s="3262"/>
      <c r="JNO145" s="3262"/>
      <c r="JNP145" s="3262"/>
      <c r="JNQ145" s="3262"/>
      <c r="JNR145" s="3262"/>
      <c r="JNS145" s="3262"/>
      <c r="JNT145" s="3262"/>
      <c r="JNU145" s="3262"/>
      <c r="JNV145" s="3262"/>
      <c r="JNW145" s="3262"/>
      <c r="JNX145" s="3262"/>
      <c r="JNY145" s="3262"/>
      <c r="JNZ145" s="3262"/>
      <c r="JOA145" s="3262"/>
      <c r="JOB145" s="3262"/>
      <c r="JOD145" s="3262"/>
      <c r="JOE145" s="3262"/>
      <c r="JOF145" s="3262"/>
      <c r="JOG145" s="3262"/>
      <c r="JOH145" s="3262"/>
      <c r="JOI145" s="3262"/>
      <c r="JOJ145" s="3262"/>
      <c r="JOK145" s="3262"/>
      <c r="JOL145" s="3262"/>
      <c r="JOM145" s="3262"/>
      <c r="JON145" s="3262"/>
      <c r="JOO145" s="3262"/>
      <c r="JOP145" s="3262"/>
      <c r="JOQ145" s="3262"/>
      <c r="JOR145" s="3262"/>
      <c r="JOT145" s="3262"/>
      <c r="JOU145" s="3262"/>
      <c r="JOV145" s="3262"/>
      <c r="JOW145" s="3262"/>
      <c r="JOX145" s="3262"/>
      <c r="JOY145" s="3262"/>
      <c r="JOZ145" s="3262"/>
      <c r="JPA145" s="3262"/>
      <c r="JPB145" s="3262"/>
      <c r="JPC145" s="3262"/>
      <c r="JPD145" s="3262"/>
      <c r="JPE145" s="3262"/>
      <c r="JPF145" s="3262"/>
      <c r="JPG145" s="3262"/>
      <c r="JPH145" s="3262"/>
      <c r="JPJ145" s="3262"/>
      <c r="JPK145" s="3262"/>
      <c r="JPL145" s="3262"/>
      <c r="JPM145" s="3262"/>
      <c r="JPN145" s="3262"/>
      <c r="JPO145" s="3262"/>
      <c r="JPP145" s="3262"/>
      <c r="JPQ145" s="3262"/>
      <c r="JPR145" s="3262"/>
      <c r="JPS145" s="3262"/>
      <c r="JPT145" s="3262"/>
      <c r="JPU145" s="3262"/>
      <c r="JPV145" s="3262"/>
      <c r="JPW145" s="3262"/>
      <c r="JPX145" s="3262"/>
      <c r="JPZ145" s="3262"/>
      <c r="JQA145" s="3262"/>
      <c r="JQB145" s="3262"/>
      <c r="JQC145" s="3262"/>
      <c r="JQD145" s="3262"/>
      <c r="JQE145" s="3262"/>
      <c r="JQF145" s="3262"/>
      <c r="JQG145" s="3262"/>
      <c r="JQH145" s="3262"/>
      <c r="JQI145" s="3262"/>
      <c r="JQJ145" s="3262"/>
      <c r="JQK145" s="3262"/>
      <c r="JQL145" s="3262"/>
      <c r="JQM145" s="3262"/>
      <c r="JQN145" s="3262"/>
      <c r="JQP145" s="3262"/>
      <c r="JQQ145" s="3262"/>
      <c r="JQR145" s="3262"/>
      <c r="JQS145" s="3262"/>
      <c r="JQT145" s="3262"/>
      <c r="JQU145" s="3262"/>
      <c r="JQV145" s="3262"/>
      <c r="JQW145" s="3262"/>
      <c r="JQX145" s="3262"/>
      <c r="JQY145" s="3262"/>
      <c r="JQZ145" s="3262"/>
      <c r="JRA145" s="3262"/>
      <c r="JRB145" s="3262"/>
      <c r="JRC145" s="3262"/>
      <c r="JRD145" s="3262"/>
      <c r="JRF145" s="3262"/>
      <c r="JRG145" s="3262"/>
      <c r="JRH145" s="3262"/>
      <c r="JRI145" s="3262"/>
      <c r="JRJ145" s="3262"/>
      <c r="JRK145" s="3262"/>
      <c r="JRL145" s="3262"/>
      <c r="JRM145" s="3262"/>
      <c r="JRN145" s="3262"/>
      <c r="JRO145" s="3262"/>
      <c r="JRP145" s="3262"/>
      <c r="JRQ145" s="3262"/>
      <c r="JRR145" s="3262"/>
      <c r="JRS145" s="3262"/>
      <c r="JRT145" s="3262"/>
      <c r="JRV145" s="3262"/>
      <c r="JRW145" s="3262"/>
      <c r="JRX145" s="3262"/>
      <c r="JRY145" s="3262"/>
      <c r="JRZ145" s="3262"/>
      <c r="JSA145" s="3262"/>
      <c r="JSB145" s="3262"/>
      <c r="JSC145" s="3262"/>
      <c r="JSD145" s="3262"/>
      <c r="JSE145" s="3262"/>
      <c r="JSF145" s="3262"/>
      <c r="JSG145" s="3262"/>
      <c r="JSH145" s="3262"/>
      <c r="JSI145" s="3262"/>
      <c r="JSJ145" s="3262"/>
      <c r="JSL145" s="3262"/>
      <c r="JSM145" s="3262"/>
      <c r="JSN145" s="3262"/>
      <c r="JSO145" s="3262"/>
      <c r="JSP145" s="3262"/>
      <c r="JSQ145" s="3262"/>
      <c r="JSR145" s="3262"/>
      <c r="JSS145" s="3262"/>
      <c r="JST145" s="3262"/>
      <c r="JSU145" s="3262"/>
      <c r="JSV145" s="3262"/>
      <c r="JSW145" s="3262"/>
      <c r="JSX145" s="3262"/>
      <c r="JSY145" s="3262"/>
      <c r="JSZ145" s="3262"/>
      <c r="JTB145" s="3262"/>
      <c r="JTC145" s="3262"/>
      <c r="JTD145" s="3262"/>
      <c r="JTE145" s="3262"/>
      <c r="JTF145" s="3262"/>
      <c r="JTG145" s="3262"/>
      <c r="JTH145" s="3262"/>
      <c r="JTI145" s="3262"/>
      <c r="JTJ145" s="3262"/>
      <c r="JTK145" s="3262"/>
      <c r="JTL145" s="3262"/>
      <c r="JTM145" s="3262"/>
      <c r="JTN145" s="3262"/>
      <c r="JTO145" s="3262"/>
      <c r="JTP145" s="3262"/>
      <c r="JTR145" s="3262"/>
      <c r="JTS145" s="3262"/>
      <c r="JTT145" s="3262"/>
      <c r="JTU145" s="3262"/>
      <c r="JTV145" s="3262"/>
      <c r="JTW145" s="3262"/>
      <c r="JTX145" s="3262"/>
      <c r="JTY145" s="3262"/>
      <c r="JTZ145" s="3262"/>
      <c r="JUA145" s="3262"/>
      <c r="JUB145" s="3262"/>
      <c r="JUC145" s="3262"/>
      <c r="JUD145" s="3262"/>
      <c r="JUE145" s="3262"/>
      <c r="JUF145" s="3262"/>
      <c r="JUH145" s="3262"/>
      <c r="JUI145" s="3262"/>
      <c r="JUJ145" s="3262"/>
      <c r="JUK145" s="3262"/>
      <c r="JUL145" s="3262"/>
      <c r="JUM145" s="3262"/>
      <c r="JUN145" s="3262"/>
      <c r="JUO145" s="3262"/>
      <c r="JUP145" s="3262"/>
      <c r="JUQ145" s="3262"/>
      <c r="JUR145" s="3262"/>
      <c r="JUS145" s="3262"/>
      <c r="JUT145" s="3262"/>
      <c r="JUU145" s="3262"/>
      <c r="JUV145" s="3262"/>
      <c r="JUX145" s="3262"/>
      <c r="JUY145" s="3262"/>
      <c r="JUZ145" s="3262"/>
      <c r="JVA145" s="3262"/>
      <c r="JVB145" s="3262"/>
      <c r="JVC145" s="3262"/>
      <c r="JVD145" s="3262"/>
      <c r="JVE145" s="3262"/>
      <c r="JVF145" s="3262"/>
      <c r="JVG145" s="3262"/>
      <c r="JVH145" s="3262"/>
      <c r="JVI145" s="3262"/>
      <c r="JVJ145" s="3262"/>
      <c r="JVK145" s="3262"/>
      <c r="JVL145" s="3262"/>
      <c r="JVN145" s="3262"/>
      <c r="JVO145" s="3262"/>
      <c r="JVP145" s="3262"/>
      <c r="JVQ145" s="3262"/>
      <c r="JVR145" s="3262"/>
      <c r="JVS145" s="3262"/>
      <c r="JVT145" s="3262"/>
      <c r="JVU145" s="3262"/>
      <c r="JVV145" s="3262"/>
      <c r="JVW145" s="3262"/>
      <c r="JVX145" s="3262"/>
      <c r="JVY145" s="3262"/>
      <c r="JVZ145" s="3262"/>
      <c r="JWA145" s="3262"/>
      <c r="JWB145" s="3262"/>
      <c r="JWD145" s="3262"/>
      <c r="JWE145" s="3262"/>
      <c r="JWF145" s="3262"/>
      <c r="JWG145" s="3262"/>
      <c r="JWH145" s="3262"/>
      <c r="JWI145" s="3262"/>
      <c r="JWJ145" s="3262"/>
      <c r="JWK145" s="3262"/>
      <c r="JWL145" s="3262"/>
      <c r="JWM145" s="3262"/>
      <c r="JWN145" s="3262"/>
      <c r="JWO145" s="3262"/>
      <c r="JWP145" s="3262"/>
      <c r="JWQ145" s="3262"/>
      <c r="JWR145" s="3262"/>
      <c r="JWT145" s="3262"/>
      <c r="JWU145" s="3262"/>
      <c r="JWV145" s="3262"/>
      <c r="JWW145" s="3262"/>
      <c r="JWX145" s="3262"/>
      <c r="JWY145" s="3262"/>
      <c r="JWZ145" s="3262"/>
      <c r="JXA145" s="3262"/>
      <c r="JXB145" s="3262"/>
      <c r="JXC145" s="3262"/>
      <c r="JXD145" s="3262"/>
      <c r="JXE145" s="3262"/>
      <c r="JXF145" s="3262"/>
      <c r="JXG145" s="3262"/>
      <c r="JXH145" s="3262"/>
      <c r="JXJ145" s="3262"/>
      <c r="JXK145" s="3262"/>
      <c r="JXL145" s="3262"/>
      <c r="JXM145" s="3262"/>
      <c r="JXN145" s="3262"/>
      <c r="JXO145" s="3262"/>
      <c r="JXP145" s="3262"/>
      <c r="JXQ145" s="3262"/>
      <c r="JXR145" s="3262"/>
      <c r="JXS145" s="3262"/>
      <c r="JXT145" s="3262"/>
      <c r="JXU145" s="3262"/>
      <c r="JXV145" s="3262"/>
      <c r="JXW145" s="3262"/>
      <c r="JXX145" s="3262"/>
      <c r="JXZ145" s="3262"/>
      <c r="JYA145" s="3262"/>
      <c r="JYB145" s="3262"/>
      <c r="JYC145" s="3262"/>
      <c r="JYD145" s="3262"/>
      <c r="JYE145" s="3262"/>
      <c r="JYF145" s="3262"/>
      <c r="JYG145" s="3262"/>
      <c r="JYH145" s="3262"/>
      <c r="JYI145" s="3262"/>
      <c r="JYJ145" s="3262"/>
      <c r="JYK145" s="3262"/>
      <c r="JYL145" s="3262"/>
      <c r="JYM145" s="3262"/>
      <c r="JYN145" s="3262"/>
      <c r="JYP145" s="3262"/>
      <c r="JYQ145" s="3262"/>
      <c r="JYR145" s="3262"/>
      <c r="JYS145" s="3262"/>
      <c r="JYT145" s="3262"/>
      <c r="JYU145" s="3262"/>
      <c r="JYV145" s="3262"/>
      <c r="JYW145" s="3262"/>
      <c r="JYX145" s="3262"/>
      <c r="JYY145" s="3262"/>
      <c r="JYZ145" s="3262"/>
      <c r="JZA145" s="3262"/>
      <c r="JZB145" s="3262"/>
      <c r="JZC145" s="3262"/>
      <c r="JZD145" s="3262"/>
      <c r="JZF145" s="3262"/>
      <c r="JZG145" s="3262"/>
      <c r="JZH145" s="3262"/>
      <c r="JZI145" s="3262"/>
      <c r="JZJ145" s="3262"/>
      <c r="JZK145" s="3262"/>
      <c r="JZL145" s="3262"/>
      <c r="JZM145" s="3262"/>
      <c r="JZN145" s="3262"/>
      <c r="JZO145" s="3262"/>
      <c r="JZP145" s="3262"/>
      <c r="JZQ145" s="3262"/>
      <c r="JZR145" s="3262"/>
      <c r="JZS145" s="3262"/>
      <c r="JZT145" s="3262"/>
      <c r="JZV145" s="3262"/>
      <c r="JZW145" s="3262"/>
      <c r="JZX145" s="3262"/>
      <c r="JZY145" s="3262"/>
      <c r="JZZ145" s="3262"/>
      <c r="KAA145" s="3262"/>
      <c r="KAB145" s="3262"/>
      <c r="KAC145" s="3262"/>
      <c r="KAD145" s="3262"/>
      <c r="KAE145" s="3262"/>
      <c r="KAF145" s="3262"/>
      <c r="KAG145" s="3262"/>
      <c r="KAH145" s="3262"/>
      <c r="KAI145" s="3262"/>
      <c r="KAJ145" s="3262"/>
      <c r="KAL145" s="3262"/>
      <c r="KAM145" s="3262"/>
      <c r="KAN145" s="3262"/>
      <c r="KAO145" s="3262"/>
      <c r="KAP145" s="3262"/>
      <c r="KAQ145" s="3262"/>
      <c r="KAR145" s="3262"/>
      <c r="KAS145" s="3262"/>
      <c r="KAT145" s="3262"/>
      <c r="KAU145" s="3262"/>
      <c r="KAV145" s="3262"/>
      <c r="KAW145" s="3262"/>
      <c r="KAX145" s="3262"/>
      <c r="KAY145" s="3262"/>
      <c r="KAZ145" s="3262"/>
      <c r="KBB145" s="3262"/>
      <c r="KBC145" s="3262"/>
      <c r="KBD145" s="3262"/>
      <c r="KBE145" s="3262"/>
      <c r="KBF145" s="3262"/>
      <c r="KBG145" s="3262"/>
      <c r="KBH145" s="3262"/>
      <c r="KBI145" s="3262"/>
      <c r="KBJ145" s="3262"/>
      <c r="KBK145" s="3262"/>
      <c r="KBL145" s="3262"/>
      <c r="KBM145" s="3262"/>
      <c r="KBN145" s="3262"/>
      <c r="KBO145" s="3262"/>
      <c r="KBP145" s="3262"/>
      <c r="KBR145" s="3262"/>
      <c r="KBS145" s="3262"/>
      <c r="KBT145" s="3262"/>
      <c r="KBU145" s="3262"/>
      <c r="KBV145" s="3262"/>
      <c r="KBW145" s="3262"/>
      <c r="KBX145" s="3262"/>
      <c r="KBY145" s="3262"/>
      <c r="KBZ145" s="3262"/>
      <c r="KCA145" s="3262"/>
      <c r="KCB145" s="3262"/>
      <c r="KCC145" s="3262"/>
      <c r="KCD145" s="3262"/>
      <c r="KCE145" s="3262"/>
      <c r="KCF145" s="3262"/>
      <c r="KCH145" s="3262"/>
      <c r="KCI145" s="3262"/>
      <c r="KCJ145" s="3262"/>
      <c r="KCK145" s="3262"/>
      <c r="KCL145" s="3262"/>
      <c r="KCM145" s="3262"/>
      <c r="KCN145" s="3262"/>
      <c r="KCO145" s="3262"/>
      <c r="KCP145" s="3262"/>
      <c r="KCQ145" s="3262"/>
      <c r="KCR145" s="3262"/>
      <c r="KCS145" s="3262"/>
      <c r="KCT145" s="3262"/>
      <c r="KCU145" s="3262"/>
      <c r="KCV145" s="3262"/>
      <c r="KCX145" s="3262"/>
      <c r="KCY145" s="3262"/>
      <c r="KCZ145" s="3262"/>
      <c r="KDA145" s="3262"/>
      <c r="KDB145" s="3262"/>
      <c r="KDC145" s="3262"/>
      <c r="KDD145" s="3262"/>
      <c r="KDE145" s="3262"/>
      <c r="KDF145" s="3262"/>
      <c r="KDG145" s="3262"/>
      <c r="KDH145" s="3262"/>
      <c r="KDI145" s="3262"/>
      <c r="KDJ145" s="3262"/>
      <c r="KDK145" s="3262"/>
      <c r="KDL145" s="3262"/>
      <c r="KDN145" s="3262"/>
      <c r="KDO145" s="3262"/>
      <c r="KDP145" s="3262"/>
      <c r="KDQ145" s="3262"/>
      <c r="KDR145" s="3262"/>
      <c r="KDS145" s="3262"/>
      <c r="KDT145" s="3262"/>
      <c r="KDU145" s="3262"/>
      <c r="KDV145" s="3262"/>
      <c r="KDW145" s="3262"/>
      <c r="KDX145" s="3262"/>
      <c r="KDY145" s="3262"/>
      <c r="KDZ145" s="3262"/>
      <c r="KEA145" s="3262"/>
      <c r="KEB145" s="3262"/>
      <c r="KED145" s="3262"/>
      <c r="KEE145" s="3262"/>
      <c r="KEF145" s="3262"/>
      <c r="KEG145" s="3262"/>
      <c r="KEH145" s="3262"/>
      <c r="KEI145" s="3262"/>
      <c r="KEJ145" s="3262"/>
      <c r="KEK145" s="3262"/>
      <c r="KEL145" s="3262"/>
      <c r="KEM145" s="3262"/>
      <c r="KEN145" s="3262"/>
      <c r="KEO145" s="3262"/>
      <c r="KEP145" s="3262"/>
      <c r="KEQ145" s="3262"/>
      <c r="KER145" s="3262"/>
      <c r="KET145" s="3262"/>
      <c r="KEU145" s="3262"/>
      <c r="KEV145" s="3262"/>
      <c r="KEW145" s="3262"/>
      <c r="KEX145" s="3262"/>
      <c r="KEY145" s="3262"/>
      <c r="KEZ145" s="3262"/>
      <c r="KFA145" s="3262"/>
      <c r="KFB145" s="3262"/>
      <c r="KFC145" s="3262"/>
      <c r="KFD145" s="3262"/>
      <c r="KFE145" s="3262"/>
      <c r="KFF145" s="3262"/>
      <c r="KFG145" s="3262"/>
      <c r="KFH145" s="3262"/>
      <c r="KFJ145" s="3262"/>
      <c r="KFK145" s="3262"/>
      <c r="KFL145" s="3262"/>
      <c r="KFM145" s="3262"/>
      <c r="KFN145" s="3262"/>
      <c r="KFO145" s="3262"/>
      <c r="KFP145" s="3262"/>
      <c r="KFQ145" s="3262"/>
      <c r="KFR145" s="3262"/>
      <c r="KFS145" s="3262"/>
      <c r="KFT145" s="3262"/>
      <c r="KFU145" s="3262"/>
      <c r="KFV145" s="3262"/>
      <c r="KFW145" s="3262"/>
      <c r="KFX145" s="3262"/>
      <c r="KFZ145" s="3262"/>
      <c r="KGA145" s="3262"/>
      <c r="KGB145" s="3262"/>
      <c r="KGC145" s="3262"/>
      <c r="KGD145" s="3262"/>
      <c r="KGE145" s="3262"/>
      <c r="KGF145" s="3262"/>
      <c r="KGG145" s="3262"/>
      <c r="KGH145" s="3262"/>
      <c r="KGI145" s="3262"/>
      <c r="KGJ145" s="3262"/>
      <c r="KGK145" s="3262"/>
      <c r="KGL145" s="3262"/>
      <c r="KGM145" s="3262"/>
      <c r="KGN145" s="3262"/>
      <c r="KGP145" s="3262"/>
      <c r="KGQ145" s="3262"/>
      <c r="KGR145" s="3262"/>
      <c r="KGS145" s="3262"/>
      <c r="KGT145" s="3262"/>
      <c r="KGU145" s="3262"/>
      <c r="KGV145" s="3262"/>
      <c r="KGW145" s="3262"/>
      <c r="KGX145" s="3262"/>
      <c r="KGY145" s="3262"/>
      <c r="KGZ145" s="3262"/>
      <c r="KHA145" s="3262"/>
      <c r="KHB145" s="3262"/>
      <c r="KHC145" s="3262"/>
      <c r="KHD145" s="3262"/>
      <c r="KHF145" s="3262"/>
      <c r="KHG145" s="3262"/>
      <c r="KHH145" s="3262"/>
      <c r="KHI145" s="3262"/>
      <c r="KHJ145" s="3262"/>
      <c r="KHK145" s="3262"/>
      <c r="KHL145" s="3262"/>
      <c r="KHM145" s="3262"/>
      <c r="KHN145" s="3262"/>
      <c r="KHO145" s="3262"/>
      <c r="KHP145" s="3262"/>
      <c r="KHQ145" s="3262"/>
      <c r="KHR145" s="3262"/>
      <c r="KHS145" s="3262"/>
      <c r="KHT145" s="3262"/>
      <c r="KHV145" s="3262"/>
      <c r="KHW145" s="3262"/>
      <c r="KHX145" s="3262"/>
      <c r="KHY145" s="3262"/>
      <c r="KHZ145" s="3262"/>
      <c r="KIA145" s="3262"/>
      <c r="KIB145" s="3262"/>
      <c r="KIC145" s="3262"/>
      <c r="KID145" s="3262"/>
      <c r="KIE145" s="3262"/>
      <c r="KIF145" s="3262"/>
      <c r="KIG145" s="3262"/>
      <c r="KIH145" s="3262"/>
      <c r="KII145" s="3262"/>
      <c r="KIJ145" s="3262"/>
      <c r="KIL145" s="3262"/>
      <c r="KIM145" s="3262"/>
      <c r="KIN145" s="3262"/>
      <c r="KIO145" s="3262"/>
      <c r="KIP145" s="3262"/>
      <c r="KIQ145" s="3262"/>
      <c r="KIR145" s="3262"/>
      <c r="KIS145" s="3262"/>
      <c r="KIT145" s="3262"/>
      <c r="KIU145" s="3262"/>
      <c r="KIV145" s="3262"/>
      <c r="KIW145" s="3262"/>
      <c r="KIX145" s="3262"/>
      <c r="KIY145" s="3262"/>
      <c r="KIZ145" s="3262"/>
      <c r="KJB145" s="3262"/>
      <c r="KJC145" s="3262"/>
      <c r="KJD145" s="3262"/>
      <c r="KJE145" s="3262"/>
      <c r="KJF145" s="3262"/>
      <c r="KJG145" s="3262"/>
      <c r="KJH145" s="3262"/>
      <c r="KJI145" s="3262"/>
      <c r="KJJ145" s="3262"/>
      <c r="KJK145" s="3262"/>
      <c r="KJL145" s="3262"/>
      <c r="KJM145" s="3262"/>
      <c r="KJN145" s="3262"/>
      <c r="KJO145" s="3262"/>
      <c r="KJP145" s="3262"/>
      <c r="KJR145" s="3262"/>
      <c r="KJS145" s="3262"/>
      <c r="KJT145" s="3262"/>
      <c r="KJU145" s="3262"/>
      <c r="KJV145" s="3262"/>
      <c r="KJW145" s="3262"/>
      <c r="KJX145" s="3262"/>
      <c r="KJY145" s="3262"/>
      <c r="KJZ145" s="3262"/>
      <c r="KKA145" s="3262"/>
      <c r="KKB145" s="3262"/>
      <c r="KKC145" s="3262"/>
      <c r="KKD145" s="3262"/>
      <c r="KKE145" s="3262"/>
      <c r="KKF145" s="3262"/>
      <c r="KKH145" s="3262"/>
      <c r="KKI145" s="3262"/>
      <c r="KKJ145" s="3262"/>
      <c r="KKK145" s="3262"/>
      <c r="KKL145" s="3262"/>
      <c r="KKM145" s="3262"/>
      <c r="KKN145" s="3262"/>
      <c r="KKO145" s="3262"/>
      <c r="KKP145" s="3262"/>
      <c r="KKQ145" s="3262"/>
      <c r="KKR145" s="3262"/>
      <c r="KKS145" s="3262"/>
      <c r="KKT145" s="3262"/>
      <c r="KKU145" s="3262"/>
      <c r="KKV145" s="3262"/>
      <c r="KKX145" s="3262"/>
      <c r="KKY145" s="3262"/>
      <c r="KKZ145" s="3262"/>
      <c r="KLA145" s="3262"/>
      <c r="KLB145" s="3262"/>
      <c r="KLC145" s="3262"/>
      <c r="KLD145" s="3262"/>
      <c r="KLE145" s="3262"/>
      <c r="KLF145" s="3262"/>
      <c r="KLG145" s="3262"/>
      <c r="KLH145" s="3262"/>
      <c r="KLI145" s="3262"/>
      <c r="KLJ145" s="3262"/>
      <c r="KLK145" s="3262"/>
      <c r="KLL145" s="3262"/>
      <c r="KLN145" s="3262"/>
      <c r="KLO145" s="3262"/>
      <c r="KLP145" s="3262"/>
      <c r="KLQ145" s="3262"/>
      <c r="KLR145" s="3262"/>
      <c r="KLS145" s="3262"/>
      <c r="KLT145" s="3262"/>
      <c r="KLU145" s="3262"/>
      <c r="KLV145" s="3262"/>
      <c r="KLW145" s="3262"/>
      <c r="KLX145" s="3262"/>
      <c r="KLY145" s="3262"/>
      <c r="KLZ145" s="3262"/>
      <c r="KMA145" s="3262"/>
      <c r="KMB145" s="3262"/>
      <c r="KMD145" s="3262"/>
      <c r="KME145" s="3262"/>
      <c r="KMF145" s="3262"/>
      <c r="KMG145" s="3262"/>
      <c r="KMH145" s="3262"/>
      <c r="KMI145" s="3262"/>
      <c r="KMJ145" s="3262"/>
      <c r="KMK145" s="3262"/>
      <c r="KML145" s="3262"/>
      <c r="KMM145" s="3262"/>
      <c r="KMN145" s="3262"/>
      <c r="KMO145" s="3262"/>
      <c r="KMP145" s="3262"/>
      <c r="KMQ145" s="3262"/>
      <c r="KMR145" s="3262"/>
      <c r="KMT145" s="3262"/>
      <c r="KMU145" s="3262"/>
      <c r="KMV145" s="3262"/>
      <c r="KMW145" s="3262"/>
      <c r="KMX145" s="3262"/>
      <c r="KMY145" s="3262"/>
      <c r="KMZ145" s="3262"/>
      <c r="KNA145" s="3262"/>
      <c r="KNB145" s="3262"/>
      <c r="KNC145" s="3262"/>
      <c r="KND145" s="3262"/>
      <c r="KNE145" s="3262"/>
      <c r="KNF145" s="3262"/>
      <c r="KNG145" s="3262"/>
      <c r="KNH145" s="3262"/>
      <c r="KNJ145" s="3262"/>
      <c r="KNK145" s="3262"/>
      <c r="KNL145" s="3262"/>
      <c r="KNM145" s="3262"/>
      <c r="KNN145" s="3262"/>
      <c r="KNO145" s="3262"/>
      <c r="KNP145" s="3262"/>
      <c r="KNQ145" s="3262"/>
      <c r="KNR145" s="3262"/>
      <c r="KNS145" s="3262"/>
      <c r="KNT145" s="3262"/>
      <c r="KNU145" s="3262"/>
      <c r="KNV145" s="3262"/>
      <c r="KNW145" s="3262"/>
      <c r="KNX145" s="3262"/>
      <c r="KNZ145" s="3262"/>
      <c r="KOA145" s="3262"/>
      <c r="KOB145" s="3262"/>
      <c r="KOC145" s="3262"/>
      <c r="KOD145" s="3262"/>
      <c r="KOE145" s="3262"/>
      <c r="KOF145" s="3262"/>
      <c r="KOG145" s="3262"/>
      <c r="KOH145" s="3262"/>
      <c r="KOI145" s="3262"/>
      <c r="KOJ145" s="3262"/>
      <c r="KOK145" s="3262"/>
      <c r="KOL145" s="3262"/>
      <c r="KOM145" s="3262"/>
      <c r="KON145" s="3262"/>
      <c r="KOP145" s="3262"/>
      <c r="KOQ145" s="3262"/>
      <c r="KOR145" s="3262"/>
      <c r="KOS145" s="3262"/>
      <c r="KOT145" s="3262"/>
      <c r="KOU145" s="3262"/>
      <c r="KOV145" s="3262"/>
      <c r="KOW145" s="3262"/>
      <c r="KOX145" s="3262"/>
      <c r="KOY145" s="3262"/>
      <c r="KOZ145" s="3262"/>
      <c r="KPA145" s="3262"/>
      <c r="KPB145" s="3262"/>
      <c r="KPC145" s="3262"/>
      <c r="KPD145" s="3262"/>
      <c r="KPF145" s="3262"/>
      <c r="KPG145" s="3262"/>
      <c r="KPH145" s="3262"/>
      <c r="KPI145" s="3262"/>
      <c r="KPJ145" s="3262"/>
      <c r="KPK145" s="3262"/>
      <c r="KPL145" s="3262"/>
      <c r="KPM145" s="3262"/>
      <c r="KPN145" s="3262"/>
      <c r="KPO145" s="3262"/>
      <c r="KPP145" s="3262"/>
      <c r="KPQ145" s="3262"/>
      <c r="KPR145" s="3262"/>
      <c r="KPS145" s="3262"/>
      <c r="KPT145" s="3262"/>
      <c r="KPV145" s="3262"/>
      <c r="KPW145" s="3262"/>
      <c r="KPX145" s="3262"/>
      <c r="KPY145" s="3262"/>
      <c r="KPZ145" s="3262"/>
      <c r="KQA145" s="3262"/>
      <c r="KQB145" s="3262"/>
      <c r="KQC145" s="3262"/>
      <c r="KQD145" s="3262"/>
      <c r="KQE145" s="3262"/>
      <c r="KQF145" s="3262"/>
      <c r="KQG145" s="3262"/>
      <c r="KQH145" s="3262"/>
      <c r="KQI145" s="3262"/>
      <c r="KQJ145" s="3262"/>
      <c r="KQL145" s="3262"/>
      <c r="KQM145" s="3262"/>
      <c r="KQN145" s="3262"/>
      <c r="KQO145" s="3262"/>
      <c r="KQP145" s="3262"/>
      <c r="KQQ145" s="3262"/>
      <c r="KQR145" s="3262"/>
      <c r="KQS145" s="3262"/>
      <c r="KQT145" s="3262"/>
      <c r="KQU145" s="3262"/>
      <c r="KQV145" s="3262"/>
      <c r="KQW145" s="3262"/>
      <c r="KQX145" s="3262"/>
      <c r="KQY145" s="3262"/>
      <c r="KQZ145" s="3262"/>
      <c r="KRB145" s="3262"/>
      <c r="KRC145" s="3262"/>
      <c r="KRD145" s="3262"/>
      <c r="KRE145" s="3262"/>
      <c r="KRF145" s="3262"/>
      <c r="KRG145" s="3262"/>
      <c r="KRH145" s="3262"/>
      <c r="KRI145" s="3262"/>
      <c r="KRJ145" s="3262"/>
      <c r="KRK145" s="3262"/>
      <c r="KRL145" s="3262"/>
      <c r="KRM145" s="3262"/>
      <c r="KRN145" s="3262"/>
      <c r="KRO145" s="3262"/>
      <c r="KRP145" s="3262"/>
      <c r="KRR145" s="3262"/>
      <c r="KRS145" s="3262"/>
      <c r="KRT145" s="3262"/>
      <c r="KRU145" s="3262"/>
      <c r="KRV145" s="3262"/>
      <c r="KRW145" s="3262"/>
      <c r="KRX145" s="3262"/>
      <c r="KRY145" s="3262"/>
      <c r="KRZ145" s="3262"/>
      <c r="KSA145" s="3262"/>
      <c r="KSB145" s="3262"/>
      <c r="KSC145" s="3262"/>
      <c r="KSD145" s="3262"/>
      <c r="KSE145" s="3262"/>
      <c r="KSF145" s="3262"/>
      <c r="KSH145" s="3262"/>
      <c r="KSI145" s="3262"/>
      <c r="KSJ145" s="3262"/>
      <c r="KSK145" s="3262"/>
      <c r="KSL145" s="3262"/>
      <c r="KSM145" s="3262"/>
      <c r="KSN145" s="3262"/>
      <c r="KSO145" s="3262"/>
      <c r="KSP145" s="3262"/>
      <c r="KSQ145" s="3262"/>
      <c r="KSR145" s="3262"/>
      <c r="KSS145" s="3262"/>
      <c r="KST145" s="3262"/>
      <c r="KSU145" s="3262"/>
      <c r="KSV145" s="3262"/>
      <c r="KSX145" s="3262"/>
      <c r="KSY145" s="3262"/>
      <c r="KSZ145" s="3262"/>
      <c r="KTA145" s="3262"/>
      <c r="KTB145" s="3262"/>
      <c r="KTC145" s="3262"/>
      <c r="KTD145" s="3262"/>
      <c r="KTE145" s="3262"/>
      <c r="KTF145" s="3262"/>
      <c r="KTG145" s="3262"/>
      <c r="KTH145" s="3262"/>
      <c r="KTI145" s="3262"/>
      <c r="KTJ145" s="3262"/>
      <c r="KTK145" s="3262"/>
      <c r="KTL145" s="3262"/>
      <c r="KTN145" s="3262"/>
      <c r="KTO145" s="3262"/>
      <c r="KTP145" s="3262"/>
      <c r="KTQ145" s="3262"/>
      <c r="KTR145" s="3262"/>
      <c r="KTS145" s="3262"/>
      <c r="KTT145" s="3262"/>
      <c r="KTU145" s="3262"/>
      <c r="KTV145" s="3262"/>
      <c r="KTW145" s="3262"/>
      <c r="KTX145" s="3262"/>
      <c r="KTY145" s="3262"/>
      <c r="KTZ145" s="3262"/>
      <c r="KUA145" s="3262"/>
      <c r="KUB145" s="3262"/>
      <c r="KUD145" s="3262"/>
      <c r="KUE145" s="3262"/>
      <c r="KUF145" s="3262"/>
      <c r="KUG145" s="3262"/>
      <c r="KUH145" s="3262"/>
      <c r="KUI145" s="3262"/>
      <c r="KUJ145" s="3262"/>
      <c r="KUK145" s="3262"/>
      <c r="KUL145" s="3262"/>
      <c r="KUM145" s="3262"/>
      <c r="KUN145" s="3262"/>
      <c r="KUO145" s="3262"/>
      <c r="KUP145" s="3262"/>
      <c r="KUQ145" s="3262"/>
      <c r="KUR145" s="3262"/>
      <c r="KUT145" s="3262"/>
      <c r="KUU145" s="3262"/>
      <c r="KUV145" s="3262"/>
      <c r="KUW145" s="3262"/>
      <c r="KUX145" s="3262"/>
      <c r="KUY145" s="3262"/>
      <c r="KUZ145" s="3262"/>
      <c r="KVA145" s="3262"/>
      <c r="KVB145" s="3262"/>
      <c r="KVC145" s="3262"/>
      <c r="KVD145" s="3262"/>
      <c r="KVE145" s="3262"/>
      <c r="KVF145" s="3262"/>
      <c r="KVG145" s="3262"/>
      <c r="KVH145" s="3262"/>
      <c r="KVJ145" s="3262"/>
      <c r="KVK145" s="3262"/>
      <c r="KVL145" s="3262"/>
      <c r="KVM145" s="3262"/>
      <c r="KVN145" s="3262"/>
      <c r="KVO145" s="3262"/>
      <c r="KVP145" s="3262"/>
      <c r="KVQ145" s="3262"/>
      <c r="KVR145" s="3262"/>
      <c r="KVS145" s="3262"/>
      <c r="KVT145" s="3262"/>
      <c r="KVU145" s="3262"/>
      <c r="KVV145" s="3262"/>
      <c r="KVW145" s="3262"/>
      <c r="KVX145" s="3262"/>
      <c r="KVZ145" s="3262"/>
      <c r="KWA145" s="3262"/>
      <c r="KWB145" s="3262"/>
      <c r="KWC145" s="3262"/>
      <c r="KWD145" s="3262"/>
      <c r="KWE145" s="3262"/>
      <c r="KWF145" s="3262"/>
      <c r="KWG145" s="3262"/>
      <c r="KWH145" s="3262"/>
      <c r="KWI145" s="3262"/>
      <c r="KWJ145" s="3262"/>
      <c r="KWK145" s="3262"/>
      <c r="KWL145" s="3262"/>
      <c r="KWM145" s="3262"/>
      <c r="KWN145" s="3262"/>
      <c r="KWP145" s="3262"/>
      <c r="KWQ145" s="3262"/>
      <c r="KWR145" s="3262"/>
      <c r="KWS145" s="3262"/>
      <c r="KWT145" s="3262"/>
      <c r="KWU145" s="3262"/>
      <c r="KWV145" s="3262"/>
      <c r="KWW145" s="3262"/>
      <c r="KWX145" s="3262"/>
      <c r="KWY145" s="3262"/>
      <c r="KWZ145" s="3262"/>
      <c r="KXA145" s="3262"/>
      <c r="KXB145" s="3262"/>
      <c r="KXC145" s="3262"/>
      <c r="KXD145" s="3262"/>
      <c r="KXF145" s="3262"/>
      <c r="KXG145" s="3262"/>
      <c r="KXH145" s="3262"/>
      <c r="KXI145" s="3262"/>
      <c r="KXJ145" s="3262"/>
      <c r="KXK145" s="3262"/>
      <c r="KXL145" s="3262"/>
      <c r="KXM145" s="3262"/>
      <c r="KXN145" s="3262"/>
      <c r="KXO145" s="3262"/>
      <c r="KXP145" s="3262"/>
      <c r="KXQ145" s="3262"/>
      <c r="KXR145" s="3262"/>
      <c r="KXS145" s="3262"/>
      <c r="KXT145" s="3262"/>
      <c r="KXV145" s="3262"/>
      <c r="KXW145" s="3262"/>
      <c r="KXX145" s="3262"/>
      <c r="KXY145" s="3262"/>
      <c r="KXZ145" s="3262"/>
      <c r="KYA145" s="3262"/>
      <c r="KYB145" s="3262"/>
      <c r="KYC145" s="3262"/>
      <c r="KYD145" s="3262"/>
      <c r="KYE145" s="3262"/>
      <c r="KYF145" s="3262"/>
      <c r="KYG145" s="3262"/>
      <c r="KYH145" s="3262"/>
      <c r="KYI145" s="3262"/>
      <c r="KYJ145" s="3262"/>
      <c r="KYL145" s="3262"/>
      <c r="KYM145" s="3262"/>
      <c r="KYN145" s="3262"/>
      <c r="KYO145" s="3262"/>
      <c r="KYP145" s="3262"/>
      <c r="KYQ145" s="3262"/>
      <c r="KYR145" s="3262"/>
      <c r="KYS145" s="3262"/>
      <c r="KYT145" s="3262"/>
      <c r="KYU145" s="3262"/>
      <c r="KYV145" s="3262"/>
      <c r="KYW145" s="3262"/>
      <c r="KYX145" s="3262"/>
      <c r="KYY145" s="3262"/>
      <c r="KYZ145" s="3262"/>
      <c r="KZB145" s="3262"/>
      <c r="KZC145" s="3262"/>
      <c r="KZD145" s="3262"/>
      <c r="KZE145" s="3262"/>
      <c r="KZF145" s="3262"/>
      <c r="KZG145" s="3262"/>
      <c r="KZH145" s="3262"/>
      <c r="KZI145" s="3262"/>
      <c r="KZJ145" s="3262"/>
      <c r="KZK145" s="3262"/>
      <c r="KZL145" s="3262"/>
      <c r="KZM145" s="3262"/>
      <c r="KZN145" s="3262"/>
      <c r="KZO145" s="3262"/>
      <c r="KZP145" s="3262"/>
      <c r="KZR145" s="3262"/>
      <c r="KZS145" s="3262"/>
      <c r="KZT145" s="3262"/>
      <c r="KZU145" s="3262"/>
      <c r="KZV145" s="3262"/>
      <c r="KZW145" s="3262"/>
      <c r="KZX145" s="3262"/>
      <c r="KZY145" s="3262"/>
      <c r="KZZ145" s="3262"/>
      <c r="LAA145" s="3262"/>
      <c r="LAB145" s="3262"/>
      <c r="LAC145" s="3262"/>
      <c r="LAD145" s="3262"/>
      <c r="LAE145" s="3262"/>
      <c r="LAF145" s="3262"/>
      <c r="LAH145" s="3262"/>
      <c r="LAI145" s="3262"/>
      <c r="LAJ145" s="3262"/>
      <c r="LAK145" s="3262"/>
      <c r="LAL145" s="3262"/>
      <c r="LAM145" s="3262"/>
      <c r="LAN145" s="3262"/>
      <c r="LAO145" s="3262"/>
      <c r="LAP145" s="3262"/>
      <c r="LAQ145" s="3262"/>
      <c r="LAR145" s="3262"/>
      <c r="LAS145" s="3262"/>
      <c r="LAT145" s="3262"/>
      <c r="LAU145" s="3262"/>
      <c r="LAV145" s="3262"/>
      <c r="LAX145" s="3262"/>
      <c r="LAY145" s="3262"/>
      <c r="LAZ145" s="3262"/>
      <c r="LBA145" s="3262"/>
      <c r="LBB145" s="3262"/>
      <c r="LBC145" s="3262"/>
      <c r="LBD145" s="3262"/>
      <c r="LBE145" s="3262"/>
      <c r="LBF145" s="3262"/>
      <c r="LBG145" s="3262"/>
      <c r="LBH145" s="3262"/>
      <c r="LBI145" s="3262"/>
      <c r="LBJ145" s="3262"/>
      <c r="LBK145" s="3262"/>
      <c r="LBL145" s="3262"/>
      <c r="LBN145" s="3262"/>
      <c r="LBO145" s="3262"/>
      <c r="LBP145" s="3262"/>
      <c r="LBQ145" s="3262"/>
      <c r="LBR145" s="3262"/>
      <c r="LBS145" s="3262"/>
      <c r="LBT145" s="3262"/>
      <c r="LBU145" s="3262"/>
      <c r="LBV145" s="3262"/>
      <c r="LBW145" s="3262"/>
      <c r="LBX145" s="3262"/>
      <c r="LBY145" s="3262"/>
      <c r="LBZ145" s="3262"/>
      <c r="LCA145" s="3262"/>
      <c r="LCB145" s="3262"/>
      <c r="LCD145" s="3262"/>
      <c r="LCE145" s="3262"/>
      <c r="LCF145" s="3262"/>
      <c r="LCG145" s="3262"/>
      <c r="LCH145" s="3262"/>
      <c r="LCI145" s="3262"/>
      <c r="LCJ145" s="3262"/>
      <c r="LCK145" s="3262"/>
      <c r="LCL145" s="3262"/>
      <c r="LCM145" s="3262"/>
      <c r="LCN145" s="3262"/>
      <c r="LCO145" s="3262"/>
      <c r="LCP145" s="3262"/>
      <c r="LCQ145" s="3262"/>
      <c r="LCR145" s="3262"/>
      <c r="LCT145" s="3262"/>
      <c r="LCU145" s="3262"/>
      <c r="LCV145" s="3262"/>
      <c r="LCW145" s="3262"/>
      <c r="LCX145" s="3262"/>
      <c r="LCY145" s="3262"/>
      <c r="LCZ145" s="3262"/>
      <c r="LDA145" s="3262"/>
      <c r="LDB145" s="3262"/>
      <c r="LDC145" s="3262"/>
      <c r="LDD145" s="3262"/>
      <c r="LDE145" s="3262"/>
      <c r="LDF145" s="3262"/>
      <c r="LDG145" s="3262"/>
      <c r="LDH145" s="3262"/>
      <c r="LDJ145" s="3262"/>
      <c r="LDK145" s="3262"/>
      <c r="LDL145" s="3262"/>
      <c r="LDM145" s="3262"/>
      <c r="LDN145" s="3262"/>
      <c r="LDO145" s="3262"/>
      <c r="LDP145" s="3262"/>
      <c r="LDQ145" s="3262"/>
      <c r="LDR145" s="3262"/>
      <c r="LDS145" s="3262"/>
      <c r="LDT145" s="3262"/>
      <c r="LDU145" s="3262"/>
      <c r="LDV145" s="3262"/>
      <c r="LDW145" s="3262"/>
      <c r="LDX145" s="3262"/>
      <c r="LDZ145" s="3262"/>
      <c r="LEA145" s="3262"/>
      <c r="LEB145" s="3262"/>
      <c r="LEC145" s="3262"/>
      <c r="LED145" s="3262"/>
      <c r="LEE145" s="3262"/>
      <c r="LEF145" s="3262"/>
      <c r="LEG145" s="3262"/>
      <c r="LEH145" s="3262"/>
      <c r="LEI145" s="3262"/>
      <c r="LEJ145" s="3262"/>
      <c r="LEK145" s="3262"/>
      <c r="LEL145" s="3262"/>
      <c r="LEM145" s="3262"/>
      <c r="LEN145" s="3262"/>
      <c r="LEP145" s="3262"/>
      <c r="LEQ145" s="3262"/>
      <c r="LER145" s="3262"/>
      <c r="LES145" s="3262"/>
      <c r="LET145" s="3262"/>
      <c r="LEU145" s="3262"/>
      <c r="LEV145" s="3262"/>
      <c r="LEW145" s="3262"/>
      <c r="LEX145" s="3262"/>
      <c r="LEY145" s="3262"/>
      <c r="LEZ145" s="3262"/>
      <c r="LFA145" s="3262"/>
      <c r="LFB145" s="3262"/>
      <c r="LFC145" s="3262"/>
      <c r="LFD145" s="3262"/>
      <c r="LFF145" s="3262"/>
      <c r="LFG145" s="3262"/>
      <c r="LFH145" s="3262"/>
      <c r="LFI145" s="3262"/>
      <c r="LFJ145" s="3262"/>
      <c r="LFK145" s="3262"/>
      <c r="LFL145" s="3262"/>
      <c r="LFM145" s="3262"/>
      <c r="LFN145" s="3262"/>
      <c r="LFO145" s="3262"/>
      <c r="LFP145" s="3262"/>
      <c r="LFQ145" s="3262"/>
      <c r="LFR145" s="3262"/>
      <c r="LFS145" s="3262"/>
      <c r="LFT145" s="3262"/>
      <c r="LFV145" s="3262"/>
      <c r="LFW145" s="3262"/>
      <c r="LFX145" s="3262"/>
      <c r="LFY145" s="3262"/>
      <c r="LFZ145" s="3262"/>
      <c r="LGA145" s="3262"/>
      <c r="LGB145" s="3262"/>
      <c r="LGC145" s="3262"/>
      <c r="LGD145" s="3262"/>
      <c r="LGE145" s="3262"/>
      <c r="LGF145" s="3262"/>
      <c r="LGG145" s="3262"/>
      <c r="LGH145" s="3262"/>
      <c r="LGI145" s="3262"/>
      <c r="LGJ145" s="3262"/>
      <c r="LGL145" s="3262"/>
      <c r="LGM145" s="3262"/>
      <c r="LGN145" s="3262"/>
      <c r="LGO145" s="3262"/>
      <c r="LGP145" s="3262"/>
      <c r="LGQ145" s="3262"/>
      <c r="LGR145" s="3262"/>
      <c r="LGS145" s="3262"/>
      <c r="LGT145" s="3262"/>
      <c r="LGU145" s="3262"/>
      <c r="LGV145" s="3262"/>
      <c r="LGW145" s="3262"/>
      <c r="LGX145" s="3262"/>
      <c r="LGY145" s="3262"/>
      <c r="LGZ145" s="3262"/>
      <c r="LHB145" s="3262"/>
      <c r="LHC145" s="3262"/>
      <c r="LHD145" s="3262"/>
      <c r="LHE145" s="3262"/>
      <c r="LHF145" s="3262"/>
      <c r="LHG145" s="3262"/>
      <c r="LHH145" s="3262"/>
      <c r="LHI145" s="3262"/>
      <c r="LHJ145" s="3262"/>
      <c r="LHK145" s="3262"/>
      <c r="LHL145" s="3262"/>
      <c r="LHM145" s="3262"/>
      <c r="LHN145" s="3262"/>
      <c r="LHO145" s="3262"/>
      <c r="LHP145" s="3262"/>
      <c r="LHR145" s="3262"/>
      <c r="LHS145" s="3262"/>
      <c r="LHT145" s="3262"/>
      <c r="LHU145" s="3262"/>
      <c r="LHV145" s="3262"/>
      <c r="LHW145" s="3262"/>
      <c r="LHX145" s="3262"/>
      <c r="LHY145" s="3262"/>
      <c r="LHZ145" s="3262"/>
      <c r="LIA145" s="3262"/>
      <c r="LIB145" s="3262"/>
      <c r="LIC145" s="3262"/>
      <c r="LID145" s="3262"/>
      <c r="LIE145" s="3262"/>
      <c r="LIF145" s="3262"/>
      <c r="LIH145" s="3262"/>
      <c r="LII145" s="3262"/>
      <c r="LIJ145" s="3262"/>
      <c r="LIK145" s="3262"/>
      <c r="LIL145" s="3262"/>
      <c r="LIM145" s="3262"/>
      <c r="LIN145" s="3262"/>
      <c r="LIO145" s="3262"/>
      <c r="LIP145" s="3262"/>
      <c r="LIQ145" s="3262"/>
      <c r="LIR145" s="3262"/>
      <c r="LIS145" s="3262"/>
      <c r="LIT145" s="3262"/>
      <c r="LIU145" s="3262"/>
      <c r="LIV145" s="3262"/>
      <c r="LIX145" s="3262"/>
      <c r="LIY145" s="3262"/>
      <c r="LIZ145" s="3262"/>
      <c r="LJA145" s="3262"/>
      <c r="LJB145" s="3262"/>
      <c r="LJC145" s="3262"/>
      <c r="LJD145" s="3262"/>
      <c r="LJE145" s="3262"/>
      <c r="LJF145" s="3262"/>
      <c r="LJG145" s="3262"/>
      <c r="LJH145" s="3262"/>
      <c r="LJI145" s="3262"/>
      <c r="LJJ145" s="3262"/>
      <c r="LJK145" s="3262"/>
      <c r="LJL145" s="3262"/>
      <c r="LJN145" s="3262"/>
      <c r="LJO145" s="3262"/>
      <c r="LJP145" s="3262"/>
      <c r="LJQ145" s="3262"/>
      <c r="LJR145" s="3262"/>
      <c r="LJS145" s="3262"/>
      <c r="LJT145" s="3262"/>
      <c r="LJU145" s="3262"/>
      <c r="LJV145" s="3262"/>
      <c r="LJW145" s="3262"/>
      <c r="LJX145" s="3262"/>
      <c r="LJY145" s="3262"/>
      <c r="LJZ145" s="3262"/>
      <c r="LKA145" s="3262"/>
      <c r="LKB145" s="3262"/>
      <c r="LKD145" s="3262"/>
      <c r="LKE145" s="3262"/>
      <c r="LKF145" s="3262"/>
      <c r="LKG145" s="3262"/>
      <c r="LKH145" s="3262"/>
      <c r="LKI145" s="3262"/>
      <c r="LKJ145" s="3262"/>
      <c r="LKK145" s="3262"/>
      <c r="LKL145" s="3262"/>
      <c r="LKM145" s="3262"/>
      <c r="LKN145" s="3262"/>
      <c r="LKO145" s="3262"/>
      <c r="LKP145" s="3262"/>
      <c r="LKQ145" s="3262"/>
      <c r="LKR145" s="3262"/>
      <c r="LKT145" s="3262"/>
      <c r="LKU145" s="3262"/>
      <c r="LKV145" s="3262"/>
      <c r="LKW145" s="3262"/>
      <c r="LKX145" s="3262"/>
      <c r="LKY145" s="3262"/>
      <c r="LKZ145" s="3262"/>
      <c r="LLA145" s="3262"/>
      <c r="LLB145" s="3262"/>
      <c r="LLC145" s="3262"/>
      <c r="LLD145" s="3262"/>
      <c r="LLE145" s="3262"/>
      <c r="LLF145" s="3262"/>
      <c r="LLG145" s="3262"/>
      <c r="LLH145" s="3262"/>
      <c r="LLJ145" s="3262"/>
      <c r="LLK145" s="3262"/>
      <c r="LLL145" s="3262"/>
      <c r="LLM145" s="3262"/>
      <c r="LLN145" s="3262"/>
      <c r="LLO145" s="3262"/>
      <c r="LLP145" s="3262"/>
      <c r="LLQ145" s="3262"/>
      <c r="LLR145" s="3262"/>
      <c r="LLS145" s="3262"/>
      <c r="LLT145" s="3262"/>
      <c r="LLU145" s="3262"/>
      <c r="LLV145" s="3262"/>
      <c r="LLW145" s="3262"/>
      <c r="LLX145" s="3262"/>
      <c r="LLZ145" s="3262"/>
      <c r="LMA145" s="3262"/>
      <c r="LMB145" s="3262"/>
      <c r="LMC145" s="3262"/>
      <c r="LMD145" s="3262"/>
      <c r="LME145" s="3262"/>
      <c r="LMF145" s="3262"/>
      <c r="LMG145" s="3262"/>
      <c r="LMH145" s="3262"/>
      <c r="LMI145" s="3262"/>
      <c r="LMJ145" s="3262"/>
      <c r="LMK145" s="3262"/>
      <c r="LML145" s="3262"/>
      <c r="LMM145" s="3262"/>
      <c r="LMN145" s="3262"/>
      <c r="LMP145" s="3262"/>
      <c r="LMQ145" s="3262"/>
      <c r="LMR145" s="3262"/>
      <c r="LMS145" s="3262"/>
      <c r="LMT145" s="3262"/>
      <c r="LMU145" s="3262"/>
      <c r="LMV145" s="3262"/>
      <c r="LMW145" s="3262"/>
      <c r="LMX145" s="3262"/>
      <c r="LMY145" s="3262"/>
      <c r="LMZ145" s="3262"/>
      <c r="LNA145" s="3262"/>
      <c r="LNB145" s="3262"/>
      <c r="LNC145" s="3262"/>
      <c r="LND145" s="3262"/>
      <c r="LNF145" s="3262"/>
      <c r="LNG145" s="3262"/>
      <c r="LNH145" s="3262"/>
      <c r="LNI145" s="3262"/>
      <c r="LNJ145" s="3262"/>
      <c r="LNK145" s="3262"/>
      <c r="LNL145" s="3262"/>
      <c r="LNM145" s="3262"/>
      <c r="LNN145" s="3262"/>
      <c r="LNO145" s="3262"/>
      <c r="LNP145" s="3262"/>
      <c r="LNQ145" s="3262"/>
      <c r="LNR145" s="3262"/>
      <c r="LNS145" s="3262"/>
      <c r="LNT145" s="3262"/>
      <c r="LNV145" s="3262"/>
      <c r="LNW145" s="3262"/>
      <c r="LNX145" s="3262"/>
      <c r="LNY145" s="3262"/>
      <c r="LNZ145" s="3262"/>
      <c r="LOA145" s="3262"/>
      <c r="LOB145" s="3262"/>
      <c r="LOC145" s="3262"/>
      <c r="LOD145" s="3262"/>
      <c r="LOE145" s="3262"/>
      <c r="LOF145" s="3262"/>
      <c r="LOG145" s="3262"/>
      <c r="LOH145" s="3262"/>
      <c r="LOI145" s="3262"/>
      <c r="LOJ145" s="3262"/>
      <c r="LOL145" s="3262"/>
      <c r="LOM145" s="3262"/>
      <c r="LON145" s="3262"/>
      <c r="LOO145" s="3262"/>
      <c r="LOP145" s="3262"/>
      <c r="LOQ145" s="3262"/>
      <c r="LOR145" s="3262"/>
      <c r="LOS145" s="3262"/>
      <c r="LOT145" s="3262"/>
      <c r="LOU145" s="3262"/>
      <c r="LOV145" s="3262"/>
      <c r="LOW145" s="3262"/>
      <c r="LOX145" s="3262"/>
      <c r="LOY145" s="3262"/>
      <c r="LOZ145" s="3262"/>
      <c r="LPB145" s="3262"/>
      <c r="LPC145" s="3262"/>
      <c r="LPD145" s="3262"/>
      <c r="LPE145" s="3262"/>
      <c r="LPF145" s="3262"/>
      <c r="LPG145" s="3262"/>
      <c r="LPH145" s="3262"/>
      <c r="LPI145" s="3262"/>
      <c r="LPJ145" s="3262"/>
      <c r="LPK145" s="3262"/>
      <c r="LPL145" s="3262"/>
      <c r="LPM145" s="3262"/>
      <c r="LPN145" s="3262"/>
      <c r="LPO145" s="3262"/>
      <c r="LPP145" s="3262"/>
      <c r="LPR145" s="3262"/>
      <c r="LPS145" s="3262"/>
      <c r="LPT145" s="3262"/>
      <c r="LPU145" s="3262"/>
      <c r="LPV145" s="3262"/>
      <c r="LPW145" s="3262"/>
      <c r="LPX145" s="3262"/>
      <c r="LPY145" s="3262"/>
      <c r="LPZ145" s="3262"/>
      <c r="LQA145" s="3262"/>
      <c r="LQB145" s="3262"/>
      <c r="LQC145" s="3262"/>
      <c r="LQD145" s="3262"/>
      <c r="LQE145" s="3262"/>
      <c r="LQF145" s="3262"/>
      <c r="LQH145" s="3262"/>
      <c r="LQI145" s="3262"/>
      <c r="LQJ145" s="3262"/>
      <c r="LQK145" s="3262"/>
      <c r="LQL145" s="3262"/>
      <c r="LQM145" s="3262"/>
      <c r="LQN145" s="3262"/>
      <c r="LQO145" s="3262"/>
      <c r="LQP145" s="3262"/>
      <c r="LQQ145" s="3262"/>
      <c r="LQR145" s="3262"/>
      <c r="LQS145" s="3262"/>
      <c r="LQT145" s="3262"/>
      <c r="LQU145" s="3262"/>
      <c r="LQV145" s="3262"/>
      <c r="LQX145" s="3262"/>
      <c r="LQY145" s="3262"/>
      <c r="LQZ145" s="3262"/>
      <c r="LRA145" s="3262"/>
      <c r="LRB145" s="3262"/>
      <c r="LRC145" s="3262"/>
      <c r="LRD145" s="3262"/>
      <c r="LRE145" s="3262"/>
      <c r="LRF145" s="3262"/>
      <c r="LRG145" s="3262"/>
      <c r="LRH145" s="3262"/>
      <c r="LRI145" s="3262"/>
      <c r="LRJ145" s="3262"/>
      <c r="LRK145" s="3262"/>
      <c r="LRL145" s="3262"/>
      <c r="LRN145" s="3262"/>
      <c r="LRO145" s="3262"/>
      <c r="LRP145" s="3262"/>
      <c r="LRQ145" s="3262"/>
      <c r="LRR145" s="3262"/>
      <c r="LRS145" s="3262"/>
      <c r="LRT145" s="3262"/>
      <c r="LRU145" s="3262"/>
      <c r="LRV145" s="3262"/>
      <c r="LRW145" s="3262"/>
      <c r="LRX145" s="3262"/>
      <c r="LRY145" s="3262"/>
      <c r="LRZ145" s="3262"/>
      <c r="LSA145" s="3262"/>
      <c r="LSB145" s="3262"/>
      <c r="LSD145" s="3262"/>
      <c r="LSE145" s="3262"/>
      <c r="LSF145" s="3262"/>
      <c r="LSG145" s="3262"/>
      <c r="LSH145" s="3262"/>
      <c r="LSI145" s="3262"/>
      <c r="LSJ145" s="3262"/>
      <c r="LSK145" s="3262"/>
      <c r="LSL145" s="3262"/>
      <c r="LSM145" s="3262"/>
      <c r="LSN145" s="3262"/>
      <c r="LSO145" s="3262"/>
      <c r="LSP145" s="3262"/>
      <c r="LSQ145" s="3262"/>
      <c r="LSR145" s="3262"/>
      <c r="LST145" s="3262"/>
      <c r="LSU145" s="3262"/>
      <c r="LSV145" s="3262"/>
      <c r="LSW145" s="3262"/>
      <c r="LSX145" s="3262"/>
      <c r="LSY145" s="3262"/>
      <c r="LSZ145" s="3262"/>
      <c r="LTA145" s="3262"/>
      <c r="LTB145" s="3262"/>
      <c r="LTC145" s="3262"/>
      <c r="LTD145" s="3262"/>
      <c r="LTE145" s="3262"/>
      <c r="LTF145" s="3262"/>
      <c r="LTG145" s="3262"/>
      <c r="LTH145" s="3262"/>
      <c r="LTJ145" s="3262"/>
      <c r="LTK145" s="3262"/>
      <c r="LTL145" s="3262"/>
      <c r="LTM145" s="3262"/>
      <c r="LTN145" s="3262"/>
      <c r="LTO145" s="3262"/>
      <c r="LTP145" s="3262"/>
      <c r="LTQ145" s="3262"/>
      <c r="LTR145" s="3262"/>
      <c r="LTS145" s="3262"/>
      <c r="LTT145" s="3262"/>
      <c r="LTU145" s="3262"/>
      <c r="LTV145" s="3262"/>
      <c r="LTW145" s="3262"/>
      <c r="LTX145" s="3262"/>
      <c r="LTZ145" s="3262"/>
      <c r="LUA145" s="3262"/>
      <c r="LUB145" s="3262"/>
      <c r="LUC145" s="3262"/>
      <c r="LUD145" s="3262"/>
      <c r="LUE145" s="3262"/>
      <c r="LUF145" s="3262"/>
      <c r="LUG145" s="3262"/>
      <c r="LUH145" s="3262"/>
      <c r="LUI145" s="3262"/>
      <c r="LUJ145" s="3262"/>
      <c r="LUK145" s="3262"/>
      <c r="LUL145" s="3262"/>
      <c r="LUM145" s="3262"/>
      <c r="LUN145" s="3262"/>
      <c r="LUP145" s="3262"/>
      <c r="LUQ145" s="3262"/>
      <c r="LUR145" s="3262"/>
      <c r="LUS145" s="3262"/>
      <c r="LUT145" s="3262"/>
      <c r="LUU145" s="3262"/>
      <c r="LUV145" s="3262"/>
      <c r="LUW145" s="3262"/>
      <c r="LUX145" s="3262"/>
      <c r="LUY145" s="3262"/>
      <c r="LUZ145" s="3262"/>
      <c r="LVA145" s="3262"/>
      <c r="LVB145" s="3262"/>
      <c r="LVC145" s="3262"/>
      <c r="LVD145" s="3262"/>
      <c r="LVF145" s="3262"/>
      <c r="LVG145" s="3262"/>
      <c r="LVH145" s="3262"/>
      <c r="LVI145" s="3262"/>
      <c r="LVJ145" s="3262"/>
      <c r="LVK145" s="3262"/>
      <c r="LVL145" s="3262"/>
      <c r="LVM145" s="3262"/>
      <c r="LVN145" s="3262"/>
      <c r="LVO145" s="3262"/>
      <c r="LVP145" s="3262"/>
      <c r="LVQ145" s="3262"/>
      <c r="LVR145" s="3262"/>
      <c r="LVS145" s="3262"/>
      <c r="LVT145" s="3262"/>
      <c r="LVV145" s="3262"/>
      <c r="LVW145" s="3262"/>
      <c r="LVX145" s="3262"/>
      <c r="LVY145" s="3262"/>
      <c r="LVZ145" s="3262"/>
      <c r="LWA145" s="3262"/>
      <c r="LWB145" s="3262"/>
      <c r="LWC145" s="3262"/>
      <c r="LWD145" s="3262"/>
      <c r="LWE145" s="3262"/>
      <c r="LWF145" s="3262"/>
      <c r="LWG145" s="3262"/>
      <c r="LWH145" s="3262"/>
      <c r="LWI145" s="3262"/>
      <c r="LWJ145" s="3262"/>
      <c r="LWL145" s="3262"/>
      <c r="LWM145" s="3262"/>
      <c r="LWN145" s="3262"/>
      <c r="LWO145" s="3262"/>
      <c r="LWP145" s="3262"/>
      <c r="LWQ145" s="3262"/>
      <c r="LWR145" s="3262"/>
      <c r="LWS145" s="3262"/>
      <c r="LWT145" s="3262"/>
      <c r="LWU145" s="3262"/>
      <c r="LWV145" s="3262"/>
      <c r="LWW145" s="3262"/>
      <c r="LWX145" s="3262"/>
      <c r="LWY145" s="3262"/>
      <c r="LWZ145" s="3262"/>
      <c r="LXB145" s="3262"/>
      <c r="LXC145" s="3262"/>
      <c r="LXD145" s="3262"/>
      <c r="LXE145" s="3262"/>
      <c r="LXF145" s="3262"/>
      <c r="LXG145" s="3262"/>
      <c r="LXH145" s="3262"/>
      <c r="LXI145" s="3262"/>
      <c r="LXJ145" s="3262"/>
      <c r="LXK145" s="3262"/>
      <c r="LXL145" s="3262"/>
      <c r="LXM145" s="3262"/>
      <c r="LXN145" s="3262"/>
      <c r="LXO145" s="3262"/>
      <c r="LXP145" s="3262"/>
      <c r="LXR145" s="3262"/>
      <c r="LXS145" s="3262"/>
      <c r="LXT145" s="3262"/>
      <c r="LXU145" s="3262"/>
      <c r="LXV145" s="3262"/>
      <c r="LXW145" s="3262"/>
      <c r="LXX145" s="3262"/>
      <c r="LXY145" s="3262"/>
      <c r="LXZ145" s="3262"/>
      <c r="LYA145" s="3262"/>
      <c r="LYB145" s="3262"/>
      <c r="LYC145" s="3262"/>
      <c r="LYD145" s="3262"/>
      <c r="LYE145" s="3262"/>
      <c r="LYF145" s="3262"/>
      <c r="LYH145" s="3262"/>
      <c r="LYI145" s="3262"/>
      <c r="LYJ145" s="3262"/>
      <c r="LYK145" s="3262"/>
      <c r="LYL145" s="3262"/>
      <c r="LYM145" s="3262"/>
      <c r="LYN145" s="3262"/>
      <c r="LYO145" s="3262"/>
      <c r="LYP145" s="3262"/>
      <c r="LYQ145" s="3262"/>
      <c r="LYR145" s="3262"/>
      <c r="LYS145" s="3262"/>
      <c r="LYT145" s="3262"/>
      <c r="LYU145" s="3262"/>
      <c r="LYV145" s="3262"/>
      <c r="LYX145" s="3262"/>
      <c r="LYY145" s="3262"/>
      <c r="LYZ145" s="3262"/>
      <c r="LZA145" s="3262"/>
      <c r="LZB145" s="3262"/>
      <c r="LZC145" s="3262"/>
      <c r="LZD145" s="3262"/>
      <c r="LZE145" s="3262"/>
      <c r="LZF145" s="3262"/>
      <c r="LZG145" s="3262"/>
      <c r="LZH145" s="3262"/>
      <c r="LZI145" s="3262"/>
      <c r="LZJ145" s="3262"/>
      <c r="LZK145" s="3262"/>
      <c r="LZL145" s="3262"/>
      <c r="LZN145" s="3262"/>
      <c r="LZO145" s="3262"/>
      <c r="LZP145" s="3262"/>
      <c r="LZQ145" s="3262"/>
      <c r="LZR145" s="3262"/>
      <c r="LZS145" s="3262"/>
      <c r="LZT145" s="3262"/>
      <c r="LZU145" s="3262"/>
      <c r="LZV145" s="3262"/>
      <c r="LZW145" s="3262"/>
      <c r="LZX145" s="3262"/>
      <c r="LZY145" s="3262"/>
      <c r="LZZ145" s="3262"/>
      <c r="MAA145" s="3262"/>
      <c r="MAB145" s="3262"/>
      <c r="MAD145" s="3262"/>
      <c r="MAE145" s="3262"/>
      <c r="MAF145" s="3262"/>
      <c r="MAG145" s="3262"/>
      <c r="MAH145" s="3262"/>
      <c r="MAI145" s="3262"/>
      <c r="MAJ145" s="3262"/>
      <c r="MAK145" s="3262"/>
      <c r="MAL145" s="3262"/>
      <c r="MAM145" s="3262"/>
      <c r="MAN145" s="3262"/>
      <c r="MAO145" s="3262"/>
      <c r="MAP145" s="3262"/>
      <c r="MAQ145" s="3262"/>
      <c r="MAR145" s="3262"/>
      <c r="MAT145" s="3262"/>
      <c r="MAU145" s="3262"/>
      <c r="MAV145" s="3262"/>
      <c r="MAW145" s="3262"/>
      <c r="MAX145" s="3262"/>
      <c r="MAY145" s="3262"/>
      <c r="MAZ145" s="3262"/>
      <c r="MBA145" s="3262"/>
      <c r="MBB145" s="3262"/>
      <c r="MBC145" s="3262"/>
      <c r="MBD145" s="3262"/>
      <c r="MBE145" s="3262"/>
      <c r="MBF145" s="3262"/>
      <c r="MBG145" s="3262"/>
      <c r="MBH145" s="3262"/>
      <c r="MBJ145" s="3262"/>
      <c r="MBK145" s="3262"/>
      <c r="MBL145" s="3262"/>
      <c r="MBM145" s="3262"/>
      <c r="MBN145" s="3262"/>
      <c r="MBO145" s="3262"/>
      <c r="MBP145" s="3262"/>
      <c r="MBQ145" s="3262"/>
      <c r="MBR145" s="3262"/>
      <c r="MBS145" s="3262"/>
      <c r="MBT145" s="3262"/>
      <c r="MBU145" s="3262"/>
      <c r="MBV145" s="3262"/>
      <c r="MBW145" s="3262"/>
      <c r="MBX145" s="3262"/>
      <c r="MBZ145" s="3262"/>
      <c r="MCA145" s="3262"/>
      <c r="MCB145" s="3262"/>
      <c r="MCC145" s="3262"/>
      <c r="MCD145" s="3262"/>
      <c r="MCE145" s="3262"/>
      <c r="MCF145" s="3262"/>
      <c r="MCG145" s="3262"/>
      <c r="MCH145" s="3262"/>
      <c r="MCI145" s="3262"/>
      <c r="MCJ145" s="3262"/>
      <c r="MCK145" s="3262"/>
      <c r="MCL145" s="3262"/>
      <c r="MCM145" s="3262"/>
      <c r="MCN145" s="3262"/>
      <c r="MCP145" s="3262"/>
      <c r="MCQ145" s="3262"/>
      <c r="MCR145" s="3262"/>
      <c r="MCS145" s="3262"/>
      <c r="MCT145" s="3262"/>
      <c r="MCU145" s="3262"/>
      <c r="MCV145" s="3262"/>
      <c r="MCW145" s="3262"/>
      <c r="MCX145" s="3262"/>
      <c r="MCY145" s="3262"/>
      <c r="MCZ145" s="3262"/>
      <c r="MDA145" s="3262"/>
      <c r="MDB145" s="3262"/>
      <c r="MDC145" s="3262"/>
      <c r="MDD145" s="3262"/>
      <c r="MDF145" s="3262"/>
      <c r="MDG145" s="3262"/>
      <c r="MDH145" s="3262"/>
      <c r="MDI145" s="3262"/>
      <c r="MDJ145" s="3262"/>
      <c r="MDK145" s="3262"/>
      <c r="MDL145" s="3262"/>
      <c r="MDM145" s="3262"/>
      <c r="MDN145" s="3262"/>
      <c r="MDO145" s="3262"/>
      <c r="MDP145" s="3262"/>
      <c r="MDQ145" s="3262"/>
      <c r="MDR145" s="3262"/>
      <c r="MDS145" s="3262"/>
      <c r="MDT145" s="3262"/>
      <c r="MDV145" s="3262"/>
      <c r="MDW145" s="3262"/>
      <c r="MDX145" s="3262"/>
      <c r="MDY145" s="3262"/>
      <c r="MDZ145" s="3262"/>
      <c r="MEA145" s="3262"/>
      <c r="MEB145" s="3262"/>
      <c r="MEC145" s="3262"/>
      <c r="MED145" s="3262"/>
      <c r="MEE145" s="3262"/>
      <c r="MEF145" s="3262"/>
      <c r="MEG145" s="3262"/>
      <c r="MEH145" s="3262"/>
      <c r="MEI145" s="3262"/>
      <c r="MEJ145" s="3262"/>
      <c r="MEL145" s="3262"/>
      <c r="MEM145" s="3262"/>
      <c r="MEN145" s="3262"/>
      <c r="MEO145" s="3262"/>
      <c r="MEP145" s="3262"/>
      <c r="MEQ145" s="3262"/>
      <c r="MER145" s="3262"/>
      <c r="MES145" s="3262"/>
      <c r="MET145" s="3262"/>
      <c r="MEU145" s="3262"/>
      <c r="MEV145" s="3262"/>
      <c r="MEW145" s="3262"/>
      <c r="MEX145" s="3262"/>
      <c r="MEY145" s="3262"/>
      <c r="MEZ145" s="3262"/>
      <c r="MFB145" s="3262"/>
      <c r="MFC145" s="3262"/>
      <c r="MFD145" s="3262"/>
      <c r="MFE145" s="3262"/>
      <c r="MFF145" s="3262"/>
      <c r="MFG145" s="3262"/>
      <c r="MFH145" s="3262"/>
      <c r="MFI145" s="3262"/>
      <c r="MFJ145" s="3262"/>
      <c r="MFK145" s="3262"/>
      <c r="MFL145" s="3262"/>
      <c r="MFM145" s="3262"/>
      <c r="MFN145" s="3262"/>
      <c r="MFO145" s="3262"/>
      <c r="MFP145" s="3262"/>
      <c r="MFR145" s="3262"/>
      <c r="MFS145" s="3262"/>
      <c r="MFT145" s="3262"/>
      <c r="MFU145" s="3262"/>
      <c r="MFV145" s="3262"/>
      <c r="MFW145" s="3262"/>
      <c r="MFX145" s="3262"/>
      <c r="MFY145" s="3262"/>
      <c r="MFZ145" s="3262"/>
      <c r="MGA145" s="3262"/>
      <c r="MGB145" s="3262"/>
      <c r="MGC145" s="3262"/>
      <c r="MGD145" s="3262"/>
      <c r="MGE145" s="3262"/>
      <c r="MGF145" s="3262"/>
      <c r="MGH145" s="3262"/>
      <c r="MGI145" s="3262"/>
      <c r="MGJ145" s="3262"/>
      <c r="MGK145" s="3262"/>
      <c r="MGL145" s="3262"/>
      <c r="MGM145" s="3262"/>
      <c r="MGN145" s="3262"/>
      <c r="MGO145" s="3262"/>
      <c r="MGP145" s="3262"/>
      <c r="MGQ145" s="3262"/>
      <c r="MGR145" s="3262"/>
      <c r="MGS145" s="3262"/>
      <c r="MGT145" s="3262"/>
      <c r="MGU145" s="3262"/>
      <c r="MGV145" s="3262"/>
      <c r="MGX145" s="3262"/>
      <c r="MGY145" s="3262"/>
      <c r="MGZ145" s="3262"/>
      <c r="MHA145" s="3262"/>
      <c r="MHB145" s="3262"/>
      <c r="MHC145" s="3262"/>
      <c r="MHD145" s="3262"/>
      <c r="MHE145" s="3262"/>
      <c r="MHF145" s="3262"/>
      <c r="MHG145" s="3262"/>
      <c r="MHH145" s="3262"/>
      <c r="MHI145" s="3262"/>
      <c r="MHJ145" s="3262"/>
      <c r="MHK145" s="3262"/>
      <c r="MHL145" s="3262"/>
      <c r="MHN145" s="3262"/>
      <c r="MHO145" s="3262"/>
      <c r="MHP145" s="3262"/>
      <c r="MHQ145" s="3262"/>
      <c r="MHR145" s="3262"/>
      <c r="MHS145" s="3262"/>
      <c r="MHT145" s="3262"/>
      <c r="MHU145" s="3262"/>
      <c r="MHV145" s="3262"/>
      <c r="MHW145" s="3262"/>
      <c r="MHX145" s="3262"/>
      <c r="MHY145" s="3262"/>
      <c r="MHZ145" s="3262"/>
      <c r="MIA145" s="3262"/>
      <c r="MIB145" s="3262"/>
      <c r="MID145" s="3262"/>
      <c r="MIE145" s="3262"/>
      <c r="MIF145" s="3262"/>
      <c r="MIG145" s="3262"/>
      <c r="MIH145" s="3262"/>
      <c r="MII145" s="3262"/>
      <c r="MIJ145" s="3262"/>
      <c r="MIK145" s="3262"/>
      <c r="MIL145" s="3262"/>
      <c r="MIM145" s="3262"/>
      <c r="MIN145" s="3262"/>
      <c r="MIO145" s="3262"/>
      <c r="MIP145" s="3262"/>
      <c r="MIQ145" s="3262"/>
      <c r="MIR145" s="3262"/>
      <c r="MIT145" s="3262"/>
      <c r="MIU145" s="3262"/>
      <c r="MIV145" s="3262"/>
      <c r="MIW145" s="3262"/>
      <c r="MIX145" s="3262"/>
      <c r="MIY145" s="3262"/>
      <c r="MIZ145" s="3262"/>
      <c r="MJA145" s="3262"/>
      <c r="MJB145" s="3262"/>
      <c r="MJC145" s="3262"/>
      <c r="MJD145" s="3262"/>
      <c r="MJE145" s="3262"/>
      <c r="MJF145" s="3262"/>
      <c r="MJG145" s="3262"/>
      <c r="MJH145" s="3262"/>
      <c r="MJJ145" s="3262"/>
      <c r="MJK145" s="3262"/>
      <c r="MJL145" s="3262"/>
      <c r="MJM145" s="3262"/>
      <c r="MJN145" s="3262"/>
      <c r="MJO145" s="3262"/>
      <c r="MJP145" s="3262"/>
      <c r="MJQ145" s="3262"/>
      <c r="MJR145" s="3262"/>
      <c r="MJS145" s="3262"/>
      <c r="MJT145" s="3262"/>
      <c r="MJU145" s="3262"/>
      <c r="MJV145" s="3262"/>
      <c r="MJW145" s="3262"/>
      <c r="MJX145" s="3262"/>
      <c r="MJZ145" s="3262"/>
      <c r="MKA145" s="3262"/>
      <c r="MKB145" s="3262"/>
      <c r="MKC145" s="3262"/>
      <c r="MKD145" s="3262"/>
      <c r="MKE145" s="3262"/>
      <c r="MKF145" s="3262"/>
      <c r="MKG145" s="3262"/>
      <c r="MKH145" s="3262"/>
      <c r="MKI145" s="3262"/>
      <c r="MKJ145" s="3262"/>
      <c r="MKK145" s="3262"/>
      <c r="MKL145" s="3262"/>
      <c r="MKM145" s="3262"/>
      <c r="MKN145" s="3262"/>
      <c r="MKP145" s="3262"/>
      <c r="MKQ145" s="3262"/>
      <c r="MKR145" s="3262"/>
      <c r="MKS145" s="3262"/>
      <c r="MKT145" s="3262"/>
      <c r="MKU145" s="3262"/>
      <c r="MKV145" s="3262"/>
      <c r="MKW145" s="3262"/>
      <c r="MKX145" s="3262"/>
      <c r="MKY145" s="3262"/>
      <c r="MKZ145" s="3262"/>
      <c r="MLA145" s="3262"/>
      <c r="MLB145" s="3262"/>
      <c r="MLC145" s="3262"/>
      <c r="MLD145" s="3262"/>
      <c r="MLF145" s="3262"/>
      <c r="MLG145" s="3262"/>
      <c r="MLH145" s="3262"/>
      <c r="MLI145" s="3262"/>
      <c r="MLJ145" s="3262"/>
      <c r="MLK145" s="3262"/>
      <c r="MLL145" s="3262"/>
      <c r="MLM145" s="3262"/>
      <c r="MLN145" s="3262"/>
      <c r="MLO145" s="3262"/>
      <c r="MLP145" s="3262"/>
      <c r="MLQ145" s="3262"/>
      <c r="MLR145" s="3262"/>
      <c r="MLS145" s="3262"/>
      <c r="MLT145" s="3262"/>
      <c r="MLV145" s="3262"/>
      <c r="MLW145" s="3262"/>
      <c r="MLX145" s="3262"/>
      <c r="MLY145" s="3262"/>
      <c r="MLZ145" s="3262"/>
      <c r="MMA145" s="3262"/>
      <c r="MMB145" s="3262"/>
      <c r="MMC145" s="3262"/>
      <c r="MMD145" s="3262"/>
      <c r="MME145" s="3262"/>
      <c r="MMF145" s="3262"/>
      <c r="MMG145" s="3262"/>
      <c r="MMH145" s="3262"/>
      <c r="MMI145" s="3262"/>
      <c r="MMJ145" s="3262"/>
      <c r="MML145" s="3262"/>
      <c r="MMM145" s="3262"/>
      <c r="MMN145" s="3262"/>
      <c r="MMO145" s="3262"/>
      <c r="MMP145" s="3262"/>
      <c r="MMQ145" s="3262"/>
      <c r="MMR145" s="3262"/>
      <c r="MMS145" s="3262"/>
      <c r="MMT145" s="3262"/>
      <c r="MMU145" s="3262"/>
      <c r="MMV145" s="3262"/>
      <c r="MMW145" s="3262"/>
      <c r="MMX145" s="3262"/>
      <c r="MMY145" s="3262"/>
      <c r="MMZ145" s="3262"/>
      <c r="MNB145" s="3262"/>
      <c r="MNC145" s="3262"/>
      <c r="MND145" s="3262"/>
      <c r="MNE145" s="3262"/>
      <c r="MNF145" s="3262"/>
      <c r="MNG145" s="3262"/>
      <c r="MNH145" s="3262"/>
      <c r="MNI145" s="3262"/>
      <c r="MNJ145" s="3262"/>
      <c r="MNK145" s="3262"/>
      <c r="MNL145" s="3262"/>
      <c r="MNM145" s="3262"/>
      <c r="MNN145" s="3262"/>
      <c r="MNO145" s="3262"/>
      <c r="MNP145" s="3262"/>
      <c r="MNR145" s="3262"/>
      <c r="MNS145" s="3262"/>
      <c r="MNT145" s="3262"/>
      <c r="MNU145" s="3262"/>
      <c r="MNV145" s="3262"/>
      <c r="MNW145" s="3262"/>
      <c r="MNX145" s="3262"/>
      <c r="MNY145" s="3262"/>
      <c r="MNZ145" s="3262"/>
      <c r="MOA145" s="3262"/>
      <c r="MOB145" s="3262"/>
      <c r="MOC145" s="3262"/>
      <c r="MOD145" s="3262"/>
      <c r="MOE145" s="3262"/>
      <c r="MOF145" s="3262"/>
      <c r="MOH145" s="3262"/>
      <c r="MOI145" s="3262"/>
      <c r="MOJ145" s="3262"/>
      <c r="MOK145" s="3262"/>
      <c r="MOL145" s="3262"/>
      <c r="MOM145" s="3262"/>
      <c r="MON145" s="3262"/>
      <c r="MOO145" s="3262"/>
      <c r="MOP145" s="3262"/>
      <c r="MOQ145" s="3262"/>
      <c r="MOR145" s="3262"/>
      <c r="MOS145" s="3262"/>
      <c r="MOT145" s="3262"/>
      <c r="MOU145" s="3262"/>
      <c r="MOV145" s="3262"/>
      <c r="MOX145" s="3262"/>
      <c r="MOY145" s="3262"/>
      <c r="MOZ145" s="3262"/>
      <c r="MPA145" s="3262"/>
      <c r="MPB145" s="3262"/>
      <c r="MPC145" s="3262"/>
      <c r="MPD145" s="3262"/>
      <c r="MPE145" s="3262"/>
      <c r="MPF145" s="3262"/>
      <c r="MPG145" s="3262"/>
      <c r="MPH145" s="3262"/>
      <c r="MPI145" s="3262"/>
      <c r="MPJ145" s="3262"/>
      <c r="MPK145" s="3262"/>
      <c r="MPL145" s="3262"/>
      <c r="MPN145" s="3262"/>
      <c r="MPO145" s="3262"/>
      <c r="MPP145" s="3262"/>
      <c r="MPQ145" s="3262"/>
      <c r="MPR145" s="3262"/>
      <c r="MPS145" s="3262"/>
      <c r="MPT145" s="3262"/>
      <c r="MPU145" s="3262"/>
      <c r="MPV145" s="3262"/>
      <c r="MPW145" s="3262"/>
      <c r="MPX145" s="3262"/>
      <c r="MPY145" s="3262"/>
      <c r="MPZ145" s="3262"/>
      <c r="MQA145" s="3262"/>
      <c r="MQB145" s="3262"/>
      <c r="MQD145" s="3262"/>
      <c r="MQE145" s="3262"/>
      <c r="MQF145" s="3262"/>
      <c r="MQG145" s="3262"/>
      <c r="MQH145" s="3262"/>
      <c r="MQI145" s="3262"/>
      <c r="MQJ145" s="3262"/>
      <c r="MQK145" s="3262"/>
      <c r="MQL145" s="3262"/>
      <c r="MQM145" s="3262"/>
      <c r="MQN145" s="3262"/>
      <c r="MQO145" s="3262"/>
      <c r="MQP145" s="3262"/>
      <c r="MQQ145" s="3262"/>
      <c r="MQR145" s="3262"/>
      <c r="MQT145" s="3262"/>
      <c r="MQU145" s="3262"/>
      <c r="MQV145" s="3262"/>
      <c r="MQW145" s="3262"/>
      <c r="MQX145" s="3262"/>
      <c r="MQY145" s="3262"/>
      <c r="MQZ145" s="3262"/>
      <c r="MRA145" s="3262"/>
      <c r="MRB145" s="3262"/>
      <c r="MRC145" s="3262"/>
      <c r="MRD145" s="3262"/>
      <c r="MRE145" s="3262"/>
      <c r="MRF145" s="3262"/>
      <c r="MRG145" s="3262"/>
      <c r="MRH145" s="3262"/>
      <c r="MRJ145" s="3262"/>
      <c r="MRK145" s="3262"/>
      <c r="MRL145" s="3262"/>
      <c r="MRM145" s="3262"/>
      <c r="MRN145" s="3262"/>
      <c r="MRO145" s="3262"/>
      <c r="MRP145" s="3262"/>
      <c r="MRQ145" s="3262"/>
      <c r="MRR145" s="3262"/>
      <c r="MRS145" s="3262"/>
      <c r="MRT145" s="3262"/>
      <c r="MRU145" s="3262"/>
      <c r="MRV145" s="3262"/>
      <c r="MRW145" s="3262"/>
      <c r="MRX145" s="3262"/>
      <c r="MRZ145" s="3262"/>
      <c r="MSA145" s="3262"/>
      <c r="MSB145" s="3262"/>
      <c r="MSC145" s="3262"/>
      <c r="MSD145" s="3262"/>
      <c r="MSE145" s="3262"/>
      <c r="MSF145" s="3262"/>
      <c r="MSG145" s="3262"/>
      <c r="MSH145" s="3262"/>
      <c r="MSI145" s="3262"/>
      <c r="MSJ145" s="3262"/>
      <c r="MSK145" s="3262"/>
      <c r="MSL145" s="3262"/>
      <c r="MSM145" s="3262"/>
      <c r="MSN145" s="3262"/>
      <c r="MSP145" s="3262"/>
      <c r="MSQ145" s="3262"/>
      <c r="MSR145" s="3262"/>
      <c r="MSS145" s="3262"/>
      <c r="MST145" s="3262"/>
      <c r="MSU145" s="3262"/>
      <c r="MSV145" s="3262"/>
      <c r="MSW145" s="3262"/>
      <c r="MSX145" s="3262"/>
      <c r="MSY145" s="3262"/>
      <c r="MSZ145" s="3262"/>
      <c r="MTA145" s="3262"/>
      <c r="MTB145" s="3262"/>
      <c r="MTC145" s="3262"/>
      <c r="MTD145" s="3262"/>
      <c r="MTF145" s="3262"/>
      <c r="MTG145" s="3262"/>
      <c r="MTH145" s="3262"/>
      <c r="MTI145" s="3262"/>
      <c r="MTJ145" s="3262"/>
      <c r="MTK145" s="3262"/>
      <c r="MTL145" s="3262"/>
      <c r="MTM145" s="3262"/>
      <c r="MTN145" s="3262"/>
      <c r="MTO145" s="3262"/>
      <c r="MTP145" s="3262"/>
      <c r="MTQ145" s="3262"/>
      <c r="MTR145" s="3262"/>
      <c r="MTS145" s="3262"/>
      <c r="MTT145" s="3262"/>
      <c r="MTV145" s="3262"/>
      <c r="MTW145" s="3262"/>
      <c r="MTX145" s="3262"/>
      <c r="MTY145" s="3262"/>
      <c r="MTZ145" s="3262"/>
      <c r="MUA145" s="3262"/>
      <c r="MUB145" s="3262"/>
      <c r="MUC145" s="3262"/>
      <c r="MUD145" s="3262"/>
      <c r="MUE145" s="3262"/>
      <c r="MUF145" s="3262"/>
      <c r="MUG145" s="3262"/>
      <c r="MUH145" s="3262"/>
      <c r="MUI145" s="3262"/>
      <c r="MUJ145" s="3262"/>
      <c r="MUL145" s="3262"/>
      <c r="MUM145" s="3262"/>
      <c r="MUN145" s="3262"/>
      <c r="MUO145" s="3262"/>
      <c r="MUP145" s="3262"/>
      <c r="MUQ145" s="3262"/>
      <c r="MUR145" s="3262"/>
      <c r="MUS145" s="3262"/>
      <c r="MUT145" s="3262"/>
      <c r="MUU145" s="3262"/>
      <c r="MUV145" s="3262"/>
      <c r="MUW145" s="3262"/>
      <c r="MUX145" s="3262"/>
      <c r="MUY145" s="3262"/>
      <c r="MUZ145" s="3262"/>
      <c r="MVB145" s="3262"/>
      <c r="MVC145" s="3262"/>
      <c r="MVD145" s="3262"/>
      <c r="MVE145" s="3262"/>
      <c r="MVF145" s="3262"/>
      <c r="MVG145" s="3262"/>
      <c r="MVH145" s="3262"/>
      <c r="MVI145" s="3262"/>
      <c r="MVJ145" s="3262"/>
      <c r="MVK145" s="3262"/>
      <c r="MVL145" s="3262"/>
      <c r="MVM145" s="3262"/>
      <c r="MVN145" s="3262"/>
      <c r="MVO145" s="3262"/>
      <c r="MVP145" s="3262"/>
      <c r="MVR145" s="3262"/>
      <c r="MVS145" s="3262"/>
      <c r="MVT145" s="3262"/>
      <c r="MVU145" s="3262"/>
      <c r="MVV145" s="3262"/>
      <c r="MVW145" s="3262"/>
      <c r="MVX145" s="3262"/>
      <c r="MVY145" s="3262"/>
      <c r="MVZ145" s="3262"/>
      <c r="MWA145" s="3262"/>
      <c r="MWB145" s="3262"/>
      <c r="MWC145" s="3262"/>
      <c r="MWD145" s="3262"/>
      <c r="MWE145" s="3262"/>
      <c r="MWF145" s="3262"/>
      <c r="MWH145" s="3262"/>
      <c r="MWI145" s="3262"/>
      <c r="MWJ145" s="3262"/>
      <c r="MWK145" s="3262"/>
      <c r="MWL145" s="3262"/>
      <c r="MWM145" s="3262"/>
      <c r="MWN145" s="3262"/>
      <c r="MWO145" s="3262"/>
      <c r="MWP145" s="3262"/>
      <c r="MWQ145" s="3262"/>
      <c r="MWR145" s="3262"/>
      <c r="MWS145" s="3262"/>
      <c r="MWT145" s="3262"/>
      <c r="MWU145" s="3262"/>
      <c r="MWV145" s="3262"/>
      <c r="MWX145" s="3262"/>
      <c r="MWY145" s="3262"/>
      <c r="MWZ145" s="3262"/>
      <c r="MXA145" s="3262"/>
      <c r="MXB145" s="3262"/>
      <c r="MXC145" s="3262"/>
      <c r="MXD145" s="3262"/>
      <c r="MXE145" s="3262"/>
      <c r="MXF145" s="3262"/>
      <c r="MXG145" s="3262"/>
      <c r="MXH145" s="3262"/>
      <c r="MXI145" s="3262"/>
      <c r="MXJ145" s="3262"/>
      <c r="MXK145" s="3262"/>
      <c r="MXL145" s="3262"/>
      <c r="MXN145" s="3262"/>
      <c r="MXO145" s="3262"/>
      <c r="MXP145" s="3262"/>
      <c r="MXQ145" s="3262"/>
      <c r="MXR145" s="3262"/>
      <c r="MXS145" s="3262"/>
      <c r="MXT145" s="3262"/>
      <c r="MXU145" s="3262"/>
      <c r="MXV145" s="3262"/>
      <c r="MXW145" s="3262"/>
      <c r="MXX145" s="3262"/>
      <c r="MXY145" s="3262"/>
      <c r="MXZ145" s="3262"/>
      <c r="MYA145" s="3262"/>
      <c r="MYB145" s="3262"/>
      <c r="MYD145" s="3262"/>
      <c r="MYE145" s="3262"/>
      <c r="MYF145" s="3262"/>
      <c r="MYG145" s="3262"/>
      <c r="MYH145" s="3262"/>
      <c r="MYI145" s="3262"/>
      <c r="MYJ145" s="3262"/>
      <c r="MYK145" s="3262"/>
      <c r="MYL145" s="3262"/>
      <c r="MYM145" s="3262"/>
      <c r="MYN145" s="3262"/>
      <c r="MYO145" s="3262"/>
      <c r="MYP145" s="3262"/>
      <c r="MYQ145" s="3262"/>
      <c r="MYR145" s="3262"/>
      <c r="MYT145" s="3262"/>
      <c r="MYU145" s="3262"/>
      <c r="MYV145" s="3262"/>
      <c r="MYW145" s="3262"/>
      <c r="MYX145" s="3262"/>
      <c r="MYY145" s="3262"/>
      <c r="MYZ145" s="3262"/>
      <c r="MZA145" s="3262"/>
      <c r="MZB145" s="3262"/>
      <c r="MZC145" s="3262"/>
      <c r="MZD145" s="3262"/>
      <c r="MZE145" s="3262"/>
      <c r="MZF145" s="3262"/>
      <c r="MZG145" s="3262"/>
      <c r="MZH145" s="3262"/>
      <c r="MZJ145" s="3262"/>
      <c r="MZK145" s="3262"/>
      <c r="MZL145" s="3262"/>
      <c r="MZM145" s="3262"/>
      <c r="MZN145" s="3262"/>
      <c r="MZO145" s="3262"/>
      <c r="MZP145" s="3262"/>
      <c r="MZQ145" s="3262"/>
      <c r="MZR145" s="3262"/>
      <c r="MZS145" s="3262"/>
      <c r="MZT145" s="3262"/>
      <c r="MZU145" s="3262"/>
      <c r="MZV145" s="3262"/>
      <c r="MZW145" s="3262"/>
      <c r="MZX145" s="3262"/>
      <c r="MZZ145" s="3262"/>
      <c r="NAA145" s="3262"/>
      <c r="NAB145" s="3262"/>
      <c r="NAC145" s="3262"/>
      <c r="NAD145" s="3262"/>
      <c r="NAE145" s="3262"/>
      <c r="NAF145" s="3262"/>
      <c r="NAG145" s="3262"/>
      <c r="NAH145" s="3262"/>
      <c r="NAI145" s="3262"/>
      <c r="NAJ145" s="3262"/>
      <c r="NAK145" s="3262"/>
      <c r="NAL145" s="3262"/>
      <c r="NAM145" s="3262"/>
      <c r="NAN145" s="3262"/>
      <c r="NAP145" s="3262"/>
      <c r="NAQ145" s="3262"/>
      <c r="NAR145" s="3262"/>
      <c r="NAS145" s="3262"/>
      <c r="NAT145" s="3262"/>
      <c r="NAU145" s="3262"/>
      <c r="NAV145" s="3262"/>
      <c r="NAW145" s="3262"/>
      <c r="NAX145" s="3262"/>
      <c r="NAY145" s="3262"/>
      <c r="NAZ145" s="3262"/>
      <c r="NBA145" s="3262"/>
      <c r="NBB145" s="3262"/>
      <c r="NBC145" s="3262"/>
      <c r="NBD145" s="3262"/>
      <c r="NBF145" s="3262"/>
      <c r="NBG145" s="3262"/>
      <c r="NBH145" s="3262"/>
      <c r="NBI145" s="3262"/>
      <c r="NBJ145" s="3262"/>
      <c r="NBK145" s="3262"/>
      <c r="NBL145" s="3262"/>
      <c r="NBM145" s="3262"/>
      <c r="NBN145" s="3262"/>
      <c r="NBO145" s="3262"/>
      <c r="NBP145" s="3262"/>
      <c r="NBQ145" s="3262"/>
      <c r="NBR145" s="3262"/>
      <c r="NBS145" s="3262"/>
      <c r="NBT145" s="3262"/>
      <c r="NBV145" s="3262"/>
      <c r="NBW145" s="3262"/>
      <c r="NBX145" s="3262"/>
      <c r="NBY145" s="3262"/>
      <c r="NBZ145" s="3262"/>
      <c r="NCA145" s="3262"/>
      <c r="NCB145" s="3262"/>
      <c r="NCC145" s="3262"/>
      <c r="NCD145" s="3262"/>
      <c r="NCE145" s="3262"/>
      <c r="NCF145" s="3262"/>
      <c r="NCG145" s="3262"/>
      <c r="NCH145" s="3262"/>
      <c r="NCI145" s="3262"/>
      <c r="NCJ145" s="3262"/>
      <c r="NCL145" s="3262"/>
      <c r="NCM145" s="3262"/>
      <c r="NCN145" s="3262"/>
      <c r="NCO145" s="3262"/>
      <c r="NCP145" s="3262"/>
      <c r="NCQ145" s="3262"/>
      <c r="NCR145" s="3262"/>
      <c r="NCS145" s="3262"/>
      <c r="NCT145" s="3262"/>
      <c r="NCU145" s="3262"/>
      <c r="NCV145" s="3262"/>
      <c r="NCW145" s="3262"/>
      <c r="NCX145" s="3262"/>
      <c r="NCY145" s="3262"/>
      <c r="NCZ145" s="3262"/>
      <c r="NDB145" s="3262"/>
      <c r="NDC145" s="3262"/>
      <c r="NDD145" s="3262"/>
      <c r="NDE145" s="3262"/>
      <c r="NDF145" s="3262"/>
      <c r="NDG145" s="3262"/>
      <c r="NDH145" s="3262"/>
      <c r="NDI145" s="3262"/>
      <c r="NDJ145" s="3262"/>
      <c r="NDK145" s="3262"/>
      <c r="NDL145" s="3262"/>
      <c r="NDM145" s="3262"/>
      <c r="NDN145" s="3262"/>
      <c r="NDO145" s="3262"/>
      <c r="NDP145" s="3262"/>
      <c r="NDR145" s="3262"/>
      <c r="NDS145" s="3262"/>
      <c r="NDT145" s="3262"/>
      <c r="NDU145" s="3262"/>
      <c r="NDV145" s="3262"/>
      <c r="NDW145" s="3262"/>
      <c r="NDX145" s="3262"/>
      <c r="NDY145" s="3262"/>
      <c r="NDZ145" s="3262"/>
      <c r="NEA145" s="3262"/>
      <c r="NEB145" s="3262"/>
      <c r="NEC145" s="3262"/>
      <c r="NED145" s="3262"/>
      <c r="NEE145" s="3262"/>
      <c r="NEF145" s="3262"/>
      <c r="NEH145" s="3262"/>
      <c r="NEI145" s="3262"/>
      <c r="NEJ145" s="3262"/>
      <c r="NEK145" s="3262"/>
      <c r="NEL145" s="3262"/>
      <c r="NEM145" s="3262"/>
      <c r="NEN145" s="3262"/>
      <c r="NEO145" s="3262"/>
      <c r="NEP145" s="3262"/>
      <c r="NEQ145" s="3262"/>
      <c r="NER145" s="3262"/>
      <c r="NES145" s="3262"/>
      <c r="NET145" s="3262"/>
      <c r="NEU145" s="3262"/>
      <c r="NEV145" s="3262"/>
      <c r="NEX145" s="3262"/>
      <c r="NEY145" s="3262"/>
      <c r="NEZ145" s="3262"/>
      <c r="NFA145" s="3262"/>
      <c r="NFB145" s="3262"/>
      <c r="NFC145" s="3262"/>
      <c r="NFD145" s="3262"/>
      <c r="NFE145" s="3262"/>
      <c r="NFF145" s="3262"/>
      <c r="NFG145" s="3262"/>
      <c r="NFH145" s="3262"/>
      <c r="NFI145" s="3262"/>
      <c r="NFJ145" s="3262"/>
      <c r="NFK145" s="3262"/>
      <c r="NFL145" s="3262"/>
      <c r="NFN145" s="3262"/>
      <c r="NFO145" s="3262"/>
      <c r="NFP145" s="3262"/>
      <c r="NFQ145" s="3262"/>
      <c r="NFR145" s="3262"/>
      <c r="NFS145" s="3262"/>
      <c r="NFT145" s="3262"/>
      <c r="NFU145" s="3262"/>
      <c r="NFV145" s="3262"/>
      <c r="NFW145" s="3262"/>
      <c r="NFX145" s="3262"/>
      <c r="NFY145" s="3262"/>
      <c r="NFZ145" s="3262"/>
      <c r="NGA145" s="3262"/>
      <c r="NGB145" s="3262"/>
      <c r="NGD145" s="3262"/>
      <c r="NGE145" s="3262"/>
      <c r="NGF145" s="3262"/>
      <c r="NGG145" s="3262"/>
      <c r="NGH145" s="3262"/>
      <c r="NGI145" s="3262"/>
      <c r="NGJ145" s="3262"/>
      <c r="NGK145" s="3262"/>
      <c r="NGL145" s="3262"/>
      <c r="NGM145" s="3262"/>
      <c r="NGN145" s="3262"/>
      <c r="NGO145" s="3262"/>
      <c r="NGP145" s="3262"/>
      <c r="NGQ145" s="3262"/>
      <c r="NGR145" s="3262"/>
      <c r="NGT145" s="3262"/>
      <c r="NGU145" s="3262"/>
      <c r="NGV145" s="3262"/>
      <c r="NGW145" s="3262"/>
      <c r="NGX145" s="3262"/>
      <c r="NGY145" s="3262"/>
      <c r="NGZ145" s="3262"/>
      <c r="NHA145" s="3262"/>
      <c r="NHB145" s="3262"/>
      <c r="NHC145" s="3262"/>
      <c r="NHD145" s="3262"/>
      <c r="NHE145" s="3262"/>
      <c r="NHF145" s="3262"/>
      <c r="NHG145" s="3262"/>
      <c r="NHH145" s="3262"/>
      <c r="NHJ145" s="3262"/>
      <c r="NHK145" s="3262"/>
      <c r="NHL145" s="3262"/>
      <c r="NHM145" s="3262"/>
      <c r="NHN145" s="3262"/>
      <c r="NHO145" s="3262"/>
      <c r="NHP145" s="3262"/>
      <c r="NHQ145" s="3262"/>
      <c r="NHR145" s="3262"/>
      <c r="NHS145" s="3262"/>
      <c r="NHT145" s="3262"/>
      <c r="NHU145" s="3262"/>
      <c r="NHV145" s="3262"/>
      <c r="NHW145" s="3262"/>
      <c r="NHX145" s="3262"/>
      <c r="NHZ145" s="3262"/>
      <c r="NIA145" s="3262"/>
      <c r="NIB145" s="3262"/>
      <c r="NIC145" s="3262"/>
      <c r="NID145" s="3262"/>
      <c r="NIE145" s="3262"/>
      <c r="NIF145" s="3262"/>
      <c r="NIG145" s="3262"/>
      <c r="NIH145" s="3262"/>
      <c r="NII145" s="3262"/>
      <c r="NIJ145" s="3262"/>
      <c r="NIK145" s="3262"/>
      <c r="NIL145" s="3262"/>
      <c r="NIM145" s="3262"/>
      <c r="NIN145" s="3262"/>
      <c r="NIP145" s="3262"/>
      <c r="NIQ145" s="3262"/>
      <c r="NIR145" s="3262"/>
      <c r="NIS145" s="3262"/>
      <c r="NIT145" s="3262"/>
      <c r="NIU145" s="3262"/>
      <c r="NIV145" s="3262"/>
      <c r="NIW145" s="3262"/>
      <c r="NIX145" s="3262"/>
      <c r="NIY145" s="3262"/>
      <c r="NIZ145" s="3262"/>
      <c r="NJA145" s="3262"/>
      <c r="NJB145" s="3262"/>
      <c r="NJC145" s="3262"/>
      <c r="NJD145" s="3262"/>
      <c r="NJF145" s="3262"/>
      <c r="NJG145" s="3262"/>
      <c r="NJH145" s="3262"/>
      <c r="NJI145" s="3262"/>
      <c r="NJJ145" s="3262"/>
      <c r="NJK145" s="3262"/>
      <c r="NJL145" s="3262"/>
      <c r="NJM145" s="3262"/>
      <c r="NJN145" s="3262"/>
      <c r="NJO145" s="3262"/>
      <c r="NJP145" s="3262"/>
      <c r="NJQ145" s="3262"/>
      <c r="NJR145" s="3262"/>
      <c r="NJS145" s="3262"/>
      <c r="NJT145" s="3262"/>
      <c r="NJV145" s="3262"/>
      <c r="NJW145" s="3262"/>
      <c r="NJX145" s="3262"/>
      <c r="NJY145" s="3262"/>
      <c r="NJZ145" s="3262"/>
      <c r="NKA145" s="3262"/>
      <c r="NKB145" s="3262"/>
      <c r="NKC145" s="3262"/>
      <c r="NKD145" s="3262"/>
      <c r="NKE145" s="3262"/>
      <c r="NKF145" s="3262"/>
      <c r="NKG145" s="3262"/>
      <c r="NKH145" s="3262"/>
      <c r="NKI145" s="3262"/>
      <c r="NKJ145" s="3262"/>
      <c r="NKL145" s="3262"/>
      <c r="NKM145" s="3262"/>
      <c r="NKN145" s="3262"/>
      <c r="NKO145" s="3262"/>
      <c r="NKP145" s="3262"/>
      <c r="NKQ145" s="3262"/>
      <c r="NKR145" s="3262"/>
      <c r="NKS145" s="3262"/>
      <c r="NKT145" s="3262"/>
      <c r="NKU145" s="3262"/>
      <c r="NKV145" s="3262"/>
      <c r="NKW145" s="3262"/>
      <c r="NKX145" s="3262"/>
      <c r="NKY145" s="3262"/>
      <c r="NKZ145" s="3262"/>
      <c r="NLB145" s="3262"/>
      <c r="NLC145" s="3262"/>
      <c r="NLD145" s="3262"/>
      <c r="NLE145" s="3262"/>
      <c r="NLF145" s="3262"/>
      <c r="NLG145" s="3262"/>
      <c r="NLH145" s="3262"/>
      <c r="NLI145" s="3262"/>
      <c r="NLJ145" s="3262"/>
      <c r="NLK145" s="3262"/>
      <c r="NLL145" s="3262"/>
      <c r="NLM145" s="3262"/>
      <c r="NLN145" s="3262"/>
      <c r="NLO145" s="3262"/>
      <c r="NLP145" s="3262"/>
      <c r="NLR145" s="3262"/>
      <c r="NLS145" s="3262"/>
      <c r="NLT145" s="3262"/>
      <c r="NLU145" s="3262"/>
      <c r="NLV145" s="3262"/>
      <c r="NLW145" s="3262"/>
      <c r="NLX145" s="3262"/>
      <c r="NLY145" s="3262"/>
      <c r="NLZ145" s="3262"/>
      <c r="NMA145" s="3262"/>
      <c r="NMB145" s="3262"/>
      <c r="NMC145" s="3262"/>
      <c r="NMD145" s="3262"/>
      <c r="NME145" s="3262"/>
      <c r="NMF145" s="3262"/>
      <c r="NMH145" s="3262"/>
      <c r="NMI145" s="3262"/>
      <c r="NMJ145" s="3262"/>
      <c r="NMK145" s="3262"/>
      <c r="NML145" s="3262"/>
      <c r="NMM145" s="3262"/>
      <c r="NMN145" s="3262"/>
      <c r="NMO145" s="3262"/>
      <c r="NMP145" s="3262"/>
      <c r="NMQ145" s="3262"/>
      <c r="NMR145" s="3262"/>
      <c r="NMS145" s="3262"/>
      <c r="NMT145" s="3262"/>
      <c r="NMU145" s="3262"/>
      <c r="NMV145" s="3262"/>
      <c r="NMX145" s="3262"/>
      <c r="NMY145" s="3262"/>
      <c r="NMZ145" s="3262"/>
      <c r="NNA145" s="3262"/>
      <c r="NNB145" s="3262"/>
      <c r="NNC145" s="3262"/>
      <c r="NND145" s="3262"/>
      <c r="NNE145" s="3262"/>
      <c r="NNF145" s="3262"/>
      <c r="NNG145" s="3262"/>
      <c r="NNH145" s="3262"/>
      <c r="NNI145" s="3262"/>
      <c r="NNJ145" s="3262"/>
      <c r="NNK145" s="3262"/>
      <c r="NNL145" s="3262"/>
      <c r="NNN145" s="3262"/>
      <c r="NNO145" s="3262"/>
      <c r="NNP145" s="3262"/>
      <c r="NNQ145" s="3262"/>
      <c r="NNR145" s="3262"/>
      <c r="NNS145" s="3262"/>
      <c r="NNT145" s="3262"/>
      <c r="NNU145" s="3262"/>
      <c r="NNV145" s="3262"/>
      <c r="NNW145" s="3262"/>
      <c r="NNX145" s="3262"/>
      <c r="NNY145" s="3262"/>
      <c r="NNZ145" s="3262"/>
      <c r="NOA145" s="3262"/>
      <c r="NOB145" s="3262"/>
      <c r="NOD145" s="3262"/>
      <c r="NOE145" s="3262"/>
      <c r="NOF145" s="3262"/>
      <c r="NOG145" s="3262"/>
      <c r="NOH145" s="3262"/>
      <c r="NOI145" s="3262"/>
      <c r="NOJ145" s="3262"/>
      <c r="NOK145" s="3262"/>
      <c r="NOL145" s="3262"/>
      <c r="NOM145" s="3262"/>
      <c r="NON145" s="3262"/>
      <c r="NOO145" s="3262"/>
      <c r="NOP145" s="3262"/>
      <c r="NOQ145" s="3262"/>
      <c r="NOR145" s="3262"/>
      <c r="NOT145" s="3262"/>
      <c r="NOU145" s="3262"/>
      <c r="NOV145" s="3262"/>
      <c r="NOW145" s="3262"/>
      <c r="NOX145" s="3262"/>
      <c r="NOY145" s="3262"/>
      <c r="NOZ145" s="3262"/>
      <c r="NPA145" s="3262"/>
      <c r="NPB145" s="3262"/>
      <c r="NPC145" s="3262"/>
      <c r="NPD145" s="3262"/>
      <c r="NPE145" s="3262"/>
      <c r="NPF145" s="3262"/>
      <c r="NPG145" s="3262"/>
      <c r="NPH145" s="3262"/>
      <c r="NPJ145" s="3262"/>
      <c r="NPK145" s="3262"/>
      <c r="NPL145" s="3262"/>
      <c r="NPM145" s="3262"/>
      <c r="NPN145" s="3262"/>
      <c r="NPO145" s="3262"/>
      <c r="NPP145" s="3262"/>
      <c r="NPQ145" s="3262"/>
      <c r="NPR145" s="3262"/>
      <c r="NPS145" s="3262"/>
      <c r="NPT145" s="3262"/>
      <c r="NPU145" s="3262"/>
      <c r="NPV145" s="3262"/>
      <c r="NPW145" s="3262"/>
      <c r="NPX145" s="3262"/>
      <c r="NPZ145" s="3262"/>
      <c r="NQA145" s="3262"/>
      <c r="NQB145" s="3262"/>
      <c r="NQC145" s="3262"/>
      <c r="NQD145" s="3262"/>
      <c r="NQE145" s="3262"/>
      <c r="NQF145" s="3262"/>
      <c r="NQG145" s="3262"/>
      <c r="NQH145" s="3262"/>
      <c r="NQI145" s="3262"/>
      <c r="NQJ145" s="3262"/>
      <c r="NQK145" s="3262"/>
      <c r="NQL145" s="3262"/>
      <c r="NQM145" s="3262"/>
      <c r="NQN145" s="3262"/>
      <c r="NQP145" s="3262"/>
      <c r="NQQ145" s="3262"/>
      <c r="NQR145" s="3262"/>
      <c r="NQS145" s="3262"/>
      <c r="NQT145" s="3262"/>
      <c r="NQU145" s="3262"/>
      <c r="NQV145" s="3262"/>
      <c r="NQW145" s="3262"/>
      <c r="NQX145" s="3262"/>
      <c r="NQY145" s="3262"/>
      <c r="NQZ145" s="3262"/>
      <c r="NRA145" s="3262"/>
      <c r="NRB145" s="3262"/>
      <c r="NRC145" s="3262"/>
      <c r="NRD145" s="3262"/>
      <c r="NRF145" s="3262"/>
      <c r="NRG145" s="3262"/>
      <c r="NRH145" s="3262"/>
      <c r="NRI145" s="3262"/>
      <c r="NRJ145" s="3262"/>
      <c r="NRK145" s="3262"/>
      <c r="NRL145" s="3262"/>
      <c r="NRM145" s="3262"/>
      <c r="NRN145" s="3262"/>
      <c r="NRO145" s="3262"/>
      <c r="NRP145" s="3262"/>
      <c r="NRQ145" s="3262"/>
      <c r="NRR145" s="3262"/>
      <c r="NRS145" s="3262"/>
      <c r="NRT145" s="3262"/>
      <c r="NRV145" s="3262"/>
      <c r="NRW145" s="3262"/>
      <c r="NRX145" s="3262"/>
      <c r="NRY145" s="3262"/>
      <c r="NRZ145" s="3262"/>
      <c r="NSA145" s="3262"/>
      <c r="NSB145" s="3262"/>
      <c r="NSC145" s="3262"/>
      <c r="NSD145" s="3262"/>
      <c r="NSE145" s="3262"/>
      <c r="NSF145" s="3262"/>
      <c r="NSG145" s="3262"/>
      <c r="NSH145" s="3262"/>
      <c r="NSI145" s="3262"/>
      <c r="NSJ145" s="3262"/>
      <c r="NSL145" s="3262"/>
      <c r="NSM145" s="3262"/>
      <c r="NSN145" s="3262"/>
      <c r="NSO145" s="3262"/>
      <c r="NSP145" s="3262"/>
      <c r="NSQ145" s="3262"/>
      <c r="NSR145" s="3262"/>
      <c r="NSS145" s="3262"/>
      <c r="NST145" s="3262"/>
      <c r="NSU145" s="3262"/>
      <c r="NSV145" s="3262"/>
      <c r="NSW145" s="3262"/>
      <c r="NSX145" s="3262"/>
      <c r="NSY145" s="3262"/>
      <c r="NSZ145" s="3262"/>
      <c r="NTB145" s="3262"/>
      <c r="NTC145" s="3262"/>
      <c r="NTD145" s="3262"/>
      <c r="NTE145" s="3262"/>
      <c r="NTF145" s="3262"/>
      <c r="NTG145" s="3262"/>
      <c r="NTH145" s="3262"/>
      <c r="NTI145" s="3262"/>
      <c r="NTJ145" s="3262"/>
      <c r="NTK145" s="3262"/>
      <c r="NTL145" s="3262"/>
      <c r="NTM145" s="3262"/>
      <c r="NTN145" s="3262"/>
      <c r="NTO145" s="3262"/>
      <c r="NTP145" s="3262"/>
      <c r="NTR145" s="3262"/>
      <c r="NTS145" s="3262"/>
      <c r="NTT145" s="3262"/>
      <c r="NTU145" s="3262"/>
      <c r="NTV145" s="3262"/>
      <c r="NTW145" s="3262"/>
      <c r="NTX145" s="3262"/>
      <c r="NTY145" s="3262"/>
      <c r="NTZ145" s="3262"/>
      <c r="NUA145" s="3262"/>
      <c r="NUB145" s="3262"/>
      <c r="NUC145" s="3262"/>
      <c r="NUD145" s="3262"/>
      <c r="NUE145" s="3262"/>
      <c r="NUF145" s="3262"/>
      <c r="NUH145" s="3262"/>
      <c r="NUI145" s="3262"/>
      <c r="NUJ145" s="3262"/>
      <c r="NUK145" s="3262"/>
      <c r="NUL145" s="3262"/>
      <c r="NUM145" s="3262"/>
      <c r="NUN145" s="3262"/>
      <c r="NUO145" s="3262"/>
      <c r="NUP145" s="3262"/>
      <c r="NUQ145" s="3262"/>
      <c r="NUR145" s="3262"/>
      <c r="NUS145" s="3262"/>
      <c r="NUT145" s="3262"/>
      <c r="NUU145" s="3262"/>
      <c r="NUV145" s="3262"/>
      <c r="NUX145" s="3262"/>
      <c r="NUY145" s="3262"/>
      <c r="NUZ145" s="3262"/>
      <c r="NVA145" s="3262"/>
      <c r="NVB145" s="3262"/>
      <c r="NVC145" s="3262"/>
      <c r="NVD145" s="3262"/>
      <c r="NVE145" s="3262"/>
      <c r="NVF145" s="3262"/>
      <c r="NVG145" s="3262"/>
      <c r="NVH145" s="3262"/>
      <c r="NVI145" s="3262"/>
      <c r="NVJ145" s="3262"/>
      <c r="NVK145" s="3262"/>
      <c r="NVL145" s="3262"/>
      <c r="NVN145" s="3262"/>
      <c r="NVO145" s="3262"/>
      <c r="NVP145" s="3262"/>
      <c r="NVQ145" s="3262"/>
      <c r="NVR145" s="3262"/>
      <c r="NVS145" s="3262"/>
      <c r="NVT145" s="3262"/>
      <c r="NVU145" s="3262"/>
      <c r="NVV145" s="3262"/>
      <c r="NVW145" s="3262"/>
      <c r="NVX145" s="3262"/>
      <c r="NVY145" s="3262"/>
      <c r="NVZ145" s="3262"/>
      <c r="NWA145" s="3262"/>
      <c r="NWB145" s="3262"/>
      <c r="NWD145" s="3262"/>
      <c r="NWE145" s="3262"/>
      <c r="NWF145" s="3262"/>
      <c r="NWG145" s="3262"/>
      <c r="NWH145" s="3262"/>
      <c r="NWI145" s="3262"/>
      <c r="NWJ145" s="3262"/>
      <c r="NWK145" s="3262"/>
      <c r="NWL145" s="3262"/>
      <c r="NWM145" s="3262"/>
      <c r="NWN145" s="3262"/>
      <c r="NWO145" s="3262"/>
      <c r="NWP145" s="3262"/>
      <c r="NWQ145" s="3262"/>
      <c r="NWR145" s="3262"/>
      <c r="NWT145" s="3262"/>
      <c r="NWU145" s="3262"/>
      <c r="NWV145" s="3262"/>
      <c r="NWW145" s="3262"/>
      <c r="NWX145" s="3262"/>
      <c r="NWY145" s="3262"/>
      <c r="NWZ145" s="3262"/>
      <c r="NXA145" s="3262"/>
      <c r="NXB145" s="3262"/>
      <c r="NXC145" s="3262"/>
      <c r="NXD145" s="3262"/>
      <c r="NXE145" s="3262"/>
      <c r="NXF145" s="3262"/>
      <c r="NXG145" s="3262"/>
      <c r="NXH145" s="3262"/>
      <c r="NXJ145" s="3262"/>
      <c r="NXK145" s="3262"/>
      <c r="NXL145" s="3262"/>
      <c r="NXM145" s="3262"/>
      <c r="NXN145" s="3262"/>
      <c r="NXO145" s="3262"/>
      <c r="NXP145" s="3262"/>
      <c r="NXQ145" s="3262"/>
      <c r="NXR145" s="3262"/>
      <c r="NXS145" s="3262"/>
      <c r="NXT145" s="3262"/>
      <c r="NXU145" s="3262"/>
      <c r="NXV145" s="3262"/>
      <c r="NXW145" s="3262"/>
      <c r="NXX145" s="3262"/>
      <c r="NXZ145" s="3262"/>
      <c r="NYA145" s="3262"/>
      <c r="NYB145" s="3262"/>
      <c r="NYC145" s="3262"/>
      <c r="NYD145" s="3262"/>
      <c r="NYE145" s="3262"/>
      <c r="NYF145" s="3262"/>
      <c r="NYG145" s="3262"/>
      <c r="NYH145" s="3262"/>
      <c r="NYI145" s="3262"/>
      <c r="NYJ145" s="3262"/>
      <c r="NYK145" s="3262"/>
      <c r="NYL145" s="3262"/>
      <c r="NYM145" s="3262"/>
      <c r="NYN145" s="3262"/>
      <c r="NYP145" s="3262"/>
      <c r="NYQ145" s="3262"/>
      <c r="NYR145" s="3262"/>
      <c r="NYS145" s="3262"/>
      <c r="NYT145" s="3262"/>
      <c r="NYU145" s="3262"/>
      <c r="NYV145" s="3262"/>
      <c r="NYW145" s="3262"/>
      <c r="NYX145" s="3262"/>
      <c r="NYY145" s="3262"/>
      <c r="NYZ145" s="3262"/>
      <c r="NZA145" s="3262"/>
      <c r="NZB145" s="3262"/>
      <c r="NZC145" s="3262"/>
      <c r="NZD145" s="3262"/>
      <c r="NZF145" s="3262"/>
      <c r="NZG145" s="3262"/>
      <c r="NZH145" s="3262"/>
      <c r="NZI145" s="3262"/>
      <c r="NZJ145" s="3262"/>
      <c r="NZK145" s="3262"/>
      <c r="NZL145" s="3262"/>
      <c r="NZM145" s="3262"/>
      <c r="NZN145" s="3262"/>
      <c r="NZO145" s="3262"/>
      <c r="NZP145" s="3262"/>
      <c r="NZQ145" s="3262"/>
      <c r="NZR145" s="3262"/>
      <c r="NZS145" s="3262"/>
      <c r="NZT145" s="3262"/>
      <c r="NZV145" s="3262"/>
      <c r="NZW145" s="3262"/>
      <c r="NZX145" s="3262"/>
      <c r="NZY145" s="3262"/>
      <c r="NZZ145" s="3262"/>
      <c r="OAA145" s="3262"/>
      <c r="OAB145" s="3262"/>
      <c r="OAC145" s="3262"/>
      <c r="OAD145" s="3262"/>
      <c r="OAE145" s="3262"/>
      <c r="OAF145" s="3262"/>
      <c r="OAG145" s="3262"/>
      <c r="OAH145" s="3262"/>
      <c r="OAI145" s="3262"/>
      <c r="OAJ145" s="3262"/>
      <c r="OAL145" s="3262"/>
      <c r="OAM145" s="3262"/>
      <c r="OAN145" s="3262"/>
      <c r="OAO145" s="3262"/>
      <c r="OAP145" s="3262"/>
      <c r="OAQ145" s="3262"/>
      <c r="OAR145" s="3262"/>
      <c r="OAS145" s="3262"/>
      <c r="OAT145" s="3262"/>
      <c r="OAU145" s="3262"/>
      <c r="OAV145" s="3262"/>
      <c r="OAW145" s="3262"/>
      <c r="OAX145" s="3262"/>
      <c r="OAY145" s="3262"/>
      <c r="OAZ145" s="3262"/>
      <c r="OBB145" s="3262"/>
      <c r="OBC145" s="3262"/>
      <c r="OBD145" s="3262"/>
      <c r="OBE145" s="3262"/>
      <c r="OBF145" s="3262"/>
      <c r="OBG145" s="3262"/>
      <c r="OBH145" s="3262"/>
      <c r="OBI145" s="3262"/>
      <c r="OBJ145" s="3262"/>
      <c r="OBK145" s="3262"/>
      <c r="OBL145" s="3262"/>
      <c r="OBM145" s="3262"/>
      <c r="OBN145" s="3262"/>
      <c r="OBO145" s="3262"/>
      <c r="OBP145" s="3262"/>
      <c r="OBR145" s="3262"/>
      <c r="OBS145" s="3262"/>
      <c r="OBT145" s="3262"/>
      <c r="OBU145" s="3262"/>
      <c r="OBV145" s="3262"/>
      <c r="OBW145" s="3262"/>
      <c r="OBX145" s="3262"/>
      <c r="OBY145" s="3262"/>
      <c r="OBZ145" s="3262"/>
      <c r="OCA145" s="3262"/>
      <c r="OCB145" s="3262"/>
      <c r="OCC145" s="3262"/>
      <c r="OCD145" s="3262"/>
      <c r="OCE145" s="3262"/>
      <c r="OCF145" s="3262"/>
      <c r="OCH145" s="3262"/>
      <c r="OCI145" s="3262"/>
      <c r="OCJ145" s="3262"/>
      <c r="OCK145" s="3262"/>
      <c r="OCL145" s="3262"/>
      <c r="OCM145" s="3262"/>
      <c r="OCN145" s="3262"/>
      <c r="OCO145" s="3262"/>
      <c r="OCP145" s="3262"/>
      <c r="OCQ145" s="3262"/>
      <c r="OCR145" s="3262"/>
      <c r="OCS145" s="3262"/>
      <c r="OCT145" s="3262"/>
      <c r="OCU145" s="3262"/>
      <c r="OCV145" s="3262"/>
      <c r="OCX145" s="3262"/>
      <c r="OCY145" s="3262"/>
      <c r="OCZ145" s="3262"/>
      <c r="ODA145" s="3262"/>
      <c r="ODB145" s="3262"/>
      <c r="ODC145" s="3262"/>
      <c r="ODD145" s="3262"/>
      <c r="ODE145" s="3262"/>
      <c r="ODF145" s="3262"/>
      <c r="ODG145" s="3262"/>
      <c r="ODH145" s="3262"/>
      <c r="ODI145" s="3262"/>
      <c r="ODJ145" s="3262"/>
      <c r="ODK145" s="3262"/>
      <c r="ODL145" s="3262"/>
      <c r="ODN145" s="3262"/>
      <c r="ODO145" s="3262"/>
      <c r="ODP145" s="3262"/>
      <c r="ODQ145" s="3262"/>
      <c r="ODR145" s="3262"/>
      <c r="ODS145" s="3262"/>
      <c r="ODT145" s="3262"/>
      <c r="ODU145" s="3262"/>
      <c r="ODV145" s="3262"/>
      <c r="ODW145" s="3262"/>
      <c r="ODX145" s="3262"/>
      <c r="ODY145" s="3262"/>
      <c r="ODZ145" s="3262"/>
      <c r="OEA145" s="3262"/>
      <c r="OEB145" s="3262"/>
      <c r="OED145" s="3262"/>
      <c r="OEE145" s="3262"/>
      <c r="OEF145" s="3262"/>
      <c r="OEG145" s="3262"/>
      <c r="OEH145" s="3262"/>
      <c r="OEI145" s="3262"/>
      <c r="OEJ145" s="3262"/>
      <c r="OEK145" s="3262"/>
      <c r="OEL145" s="3262"/>
      <c r="OEM145" s="3262"/>
      <c r="OEN145" s="3262"/>
      <c r="OEO145" s="3262"/>
      <c r="OEP145" s="3262"/>
      <c r="OEQ145" s="3262"/>
      <c r="OER145" s="3262"/>
      <c r="OET145" s="3262"/>
      <c r="OEU145" s="3262"/>
      <c r="OEV145" s="3262"/>
      <c r="OEW145" s="3262"/>
      <c r="OEX145" s="3262"/>
      <c r="OEY145" s="3262"/>
      <c r="OEZ145" s="3262"/>
      <c r="OFA145" s="3262"/>
      <c r="OFB145" s="3262"/>
      <c r="OFC145" s="3262"/>
      <c r="OFD145" s="3262"/>
      <c r="OFE145" s="3262"/>
      <c r="OFF145" s="3262"/>
      <c r="OFG145" s="3262"/>
      <c r="OFH145" s="3262"/>
      <c r="OFJ145" s="3262"/>
      <c r="OFK145" s="3262"/>
      <c r="OFL145" s="3262"/>
      <c r="OFM145" s="3262"/>
      <c r="OFN145" s="3262"/>
      <c r="OFO145" s="3262"/>
      <c r="OFP145" s="3262"/>
      <c r="OFQ145" s="3262"/>
      <c r="OFR145" s="3262"/>
      <c r="OFS145" s="3262"/>
      <c r="OFT145" s="3262"/>
      <c r="OFU145" s="3262"/>
      <c r="OFV145" s="3262"/>
      <c r="OFW145" s="3262"/>
      <c r="OFX145" s="3262"/>
      <c r="OFZ145" s="3262"/>
      <c r="OGA145" s="3262"/>
      <c r="OGB145" s="3262"/>
      <c r="OGC145" s="3262"/>
      <c r="OGD145" s="3262"/>
      <c r="OGE145" s="3262"/>
      <c r="OGF145" s="3262"/>
      <c r="OGG145" s="3262"/>
      <c r="OGH145" s="3262"/>
      <c r="OGI145" s="3262"/>
      <c r="OGJ145" s="3262"/>
      <c r="OGK145" s="3262"/>
      <c r="OGL145" s="3262"/>
      <c r="OGM145" s="3262"/>
      <c r="OGN145" s="3262"/>
      <c r="OGP145" s="3262"/>
      <c r="OGQ145" s="3262"/>
      <c r="OGR145" s="3262"/>
      <c r="OGS145" s="3262"/>
      <c r="OGT145" s="3262"/>
      <c r="OGU145" s="3262"/>
      <c r="OGV145" s="3262"/>
      <c r="OGW145" s="3262"/>
      <c r="OGX145" s="3262"/>
      <c r="OGY145" s="3262"/>
      <c r="OGZ145" s="3262"/>
      <c r="OHA145" s="3262"/>
      <c r="OHB145" s="3262"/>
      <c r="OHC145" s="3262"/>
      <c r="OHD145" s="3262"/>
      <c r="OHF145" s="3262"/>
      <c r="OHG145" s="3262"/>
      <c r="OHH145" s="3262"/>
      <c r="OHI145" s="3262"/>
      <c r="OHJ145" s="3262"/>
      <c r="OHK145" s="3262"/>
      <c r="OHL145" s="3262"/>
      <c r="OHM145" s="3262"/>
      <c r="OHN145" s="3262"/>
      <c r="OHO145" s="3262"/>
      <c r="OHP145" s="3262"/>
      <c r="OHQ145" s="3262"/>
      <c r="OHR145" s="3262"/>
      <c r="OHS145" s="3262"/>
      <c r="OHT145" s="3262"/>
      <c r="OHV145" s="3262"/>
      <c r="OHW145" s="3262"/>
      <c r="OHX145" s="3262"/>
      <c r="OHY145" s="3262"/>
      <c r="OHZ145" s="3262"/>
      <c r="OIA145" s="3262"/>
      <c r="OIB145" s="3262"/>
      <c r="OIC145" s="3262"/>
      <c r="OID145" s="3262"/>
      <c r="OIE145" s="3262"/>
      <c r="OIF145" s="3262"/>
      <c r="OIG145" s="3262"/>
      <c r="OIH145" s="3262"/>
      <c r="OII145" s="3262"/>
      <c r="OIJ145" s="3262"/>
      <c r="OIL145" s="3262"/>
      <c r="OIM145" s="3262"/>
      <c r="OIN145" s="3262"/>
      <c r="OIO145" s="3262"/>
      <c r="OIP145" s="3262"/>
      <c r="OIQ145" s="3262"/>
      <c r="OIR145" s="3262"/>
      <c r="OIS145" s="3262"/>
      <c r="OIT145" s="3262"/>
      <c r="OIU145" s="3262"/>
      <c r="OIV145" s="3262"/>
      <c r="OIW145" s="3262"/>
      <c r="OIX145" s="3262"/>
      <c r="OIY145" s="3262"/>
      <c r="OIZ145" s="3262"/>
      <c r="OJB145" s="3262"/>
      <c r="OJC145" s="3262"/>
      <c r="OJD145" s="3262"/>
      <c r="OJE145" s="3262"/>
      <c r="OJF145" s="3262"/>
      <c r="OJG145" s="3262"/>
      <c r="OJH145" s="3262"/>
      <c r="OJI145" s="3262"/>
      <c r="OJJ145" s="3262"/>
      <c r="OJK145" s="3262"/>
      <c r="OJL145" s="3262"/>
      <c r="OJM145" s="3262"/>
      <c r="OJN145" s="3262"/>
      <c r="OJO145" s="3262"/>
      <c r="OJP145" s="3262"/>
      <c r="OJR145" s="3262"/>
      <c r="OJS145" s="3262"/>
      <c r="OJT145" s="3262"/>
      <c r="OJU145" s="3262"/>
      <c r="OJV145" s="3262"/>
      <c r="OJW145" s="3262"/>
      <c r="OJX145" s="3262"/>
      <c r="OJY145" s="3262"/>
      <c r="OJZ145" s="3262"/>
      <c r="OKA145" s="3262"/>
      <c r="OKB145" s="3262"/>
      <c r="OKC145" s="3262"/>
      <c r="OKD145" s="3262"/>
      <c r="OKE145" s="3262"/>
      <c r="OKF145" s="3262"/>
      <c r="OKH145" s="3262"/>
      <c r="OKI145" s="3262"/>
      <c r="OKJ145" s="3262"/>
      <c r="OKK145" s="3262"/>
      <c r="OKL145" s="3262"/>
      <c r="OKM145" s="3262"/>
      <c r="OKN145" s="3262"/>
      <c r="OKO145" s="3262"/>
      <c r="OKP145" s="3262"/>
      <c r="OKQ145" s="3262"/>
      <c r="OKR145" s="3262"/>
      <c r="OKS145" s="3262"/>
      <c r="OKT145" s="3262"/>
      <c r="OKU145" s="3262"/>
      <c r="OKV145" s="3262"/>
      <c r="OKX145" s="3262"/>
      <c r="OKY145" s="3262"/>
      <c r="OKZ145" s="3262"/>
      <c r="OLA145" s="3262"/>
      <c r="OLB145" s="3262"/>
      <c r="OLC145" s="3262"/>
      <c r="OLD145" s="3262"/>
      <c r="OLE145" s="3262"/>
      <c r="OLF145" s="3262"/>
      <c r="OLG145" s="3262"/>
      <c r="OLH145" s="3262"/>
      <c r="OLI145" s="3262"/>
      <c r="OLJ145" s="3262"/>
      <c r="OLK145" s="3262"/>
      <c r="OLL145" s="3262"/>
      <c r="OLN145" s="3262"/>
      <c r="OLO145" s="3262"/>
      <c r="OLP145" s="3262"/>
      <c r="OLQ145" s="3262"/>
      <c r="OLR145" s="3262"/>
      <c r="OLS145" s="3262"/>
      <c r="OLT145" s="3262"/>
      <c r="OLU145" s="3262"/>
      <c r="OLV145" s="3262"/>
      <c r="OLW145" s="3262"/>
      <c r="OLX145" s="3262"/>
      <c r="OLY145" s="3262"/>
      <c r="OLZ145" s="3262"/>
      <c r="OMA145" s="3262"/>
      <c r="OMB145" s="3262"/>
      <c r="OMD145" s="3262"/>
      <c r="OME145" s="3262"/>
      <c r="OMF145" s="3262"/>
      <c r="OMG145" s="3262"/>
      <c r="OMH145" s="3262"/>
      <c r="OMI145" s="3262"/>
      <c r="OMJ145" s="3262"/>
      <c r="OMK145" s="3262"/>
      <c r="OML145" s="3262"/>
      <c r="OMM145" s="3262"/>
      <c r="OMN145" s="3262"/>
      <c r="OMO145" s="3262"/>
      <c r="OMP145" s="3262"/>
      <c r="OMQ145" s="3262"/>
      <c r="OMR145" s="3262"/>
      <c r="OMT145" s="3262"/>
      <c r="OMU145" s="3262"/>
      <c r="OMV145" s="3262"/>
      <c r="OMW145" s="3262"/>
      <c r="OMX145" s="3262"/>
      <c r="OMY145" s="3262"/>
      <c r="OMZ145" s="3262"/>
      <c r="ONA145" s="3262"/>
      <c r="ONB145" s="3262"/>
      <c r="ONC145" s="3262"/>
      <c r="OND145" s="3262"/>
      <c r="ONE145" s="3262"/>
      <c r="ONF145" s="3262"/>
      <c r="ONG145" s="3262"/>
      <c r="ONH145" s="3262"/>
      <c r="ONJ145" s="3262"/>
      <c r="ONK145" s="3262"/>
      <c r="ONL145" s="3262"/>
      <c r="ONM145" s="3262"/>
      <c r="ONN145" s="3262"/>
      <c r="ONO145" s="3262"/>
      <c r="ONP145" s="3262"/>
      <c r="ONQ145" s="3262"/>
      <c r="ONR145" s="3262"/>
      <c r="ONS145" s="3262"/>
      <c r="ONT145" s="3262"/>
      <c r="ONU145" s="3262"/>
      <c r="ONV145" s="3262"/>
      <c r="ONW145" s="3262"/>
      <c r="ONX145" s="3262"/>
      <c r="ONZ145" s="3262"/>
      <c r="OOA145" s="3262"/>
      <c r="OOB145" s="3262"/>
      <c r="OOC145" s="3262"/>
      <c r="OOD145" s="3262"/>
      <c r="OOE145" s="3262"/>
      <c r="OOF145" s="3262"/>
      <c r="OOG145" s="3262"/>
      <c r="OOH145" s="3262"/>
      <c r="OOI145" s="3262"/>
      <c r="OOJ145" s="3262"/>
      <c r="OOK145" s="3262"/>
      <c r="OOL145" s="3262"/>
      <c r="OOM145" s="3262"/>
      <c r="OON145" s="3262"/>
      <c r="OOP145" s="3262"/>
      <c r="OOQ145" s="3262"/>
      <c r="OOR145" s="3262"/>
      <c r="OOS145" s="3262"/>
      <c r="OOT145" s="3262"/>
      <c r="OOU145" s="3262"/>
      <c r="OOV145" s="3262"/>
      <c r="OOW145" s="3262"/>
      <c r="OOX145" s="3262"/>
      <c r="OOY145" s="3262"/>
      <c r="OOZ145" s="3262"/>
      <c r="OPA145" s="3262"/>
      <c r="OPB145" s="3262"/>
      <c r="OPC145" s="3262"/>
      <c r="OPD145" s="3262"/>
      <c r="OPF145" s="3262"/>
      <c r="OPG145" s="3262"/>
      <c r="OPH145" s="3262"/>
      <c r="OPI145" s="3262"/>
      <c r="OPJ145" s="3262"/>
      <c r="OPK145" s="3262"/>
      <c r="OPL145" s="3262"/>
      <c r="OPM145" s="3262"/>
      <c r="OPN145" s="3262"/>
      <c r="OPO145" s="3262"/>
      <c r="OPP145" s="3262"/>
      <c r="OPQ145" s="3262"/>
      <c r="OPR145" s="3262"/>
      <c r="OPS145" s="3262"/>
      <c r="OPT145" s="3262"/>
      <c r="OPV145" s="3262"/>
      <c r="OPW145" s="3262"/>
      <c r="OPX145" s="3262"/>
      <c r="OPY145" s="3262"/>
      <c r="OPZ145" s="3262"/>
      <c r="OQA145" s="3262"/>
      <c r="OQB145" s="3262"/>
      <c r="OQC145" s="3262"/>
      <c r="OQD145" s="3262"/>
      <c r="OQE145" s="3262"/>
      <c r="OQF145" s="3262"/>
      <c r="OQG145" s="3262"/>
      <c r="OQH145" s="3262"/>
      <c r="OQI145" s="3262"/>
      <c r="OQJ145" s="3262"/>
      <c r="OQL145" s="3262"/>
      <c r="OQM145" s="3262"/>
      <c r="OQN145" s="3262"/>
      <c r="OQO145" s="3262"/>
      <c r="OQP145" s="3262"/>
      <c r="OQQ145" s="3262"/>
      <c r="OQR145" s="3262"/>
      <c r="OQS145" s="3262"/>
      <c r="OQT145" s="3262"/>
      <c r="OQU145" s="3262"/>
      <c r="OQV145" s="3262"/>
      <c r="OQW145" s="3262"/>
      <c r="OQX145" s="3262"/>
      <c r="OQY145" s="3262"/>
      <c r="OQZ145" s="3262"/>
      <c r="ORB145" s="3262"/>
      <c r="ORC145" s="3262"/>
      <c r="ORD145" s="3262"/>
      <c r="ORE145" s="3262"/>
      <c r="ORF145" s="3262"/>
      <c r="ORG145" s="3262"/>
      <c r="ORH145" s="3262"/>
      <c r="ORI145" s="3262"/>
      <c r="ORJ145" s="3262"/>
      <c r="ORK145" s="3262"/>
      <c r="ORL145" s="3262"/>
      <c r="ORM145" s="3262"/>
      <c r="ORN145" s="3262"/>
      <c r="ORO145" s="3262"/>
      <c r="ORP145" s="3262"/>
      <c r="ORR145" s="3262"/>
      <c r="ORS145" s="3262"/>
      <c r="ORT145" s="3262"/>
      <c r="ORU145" s="3262"/>
      <c r="ORV145" s="3262"/>
      <c r="ORW145" s="3262"/>
      <c r="ORX145" s="3262"/>
      <c r="ORY145" s="3262"/>
      <c r="ORZ145" s="3262"/>
      <c r="OSA145" s="3262"/>
      <c r="OSB145" s="3262"/>
      <c r="OSC145" s="3262"/>
      <c r="OSD145" s="3262"/>
      <c r="OSE145" s="3262"/>
      <c r="OSF145" s="3262"/>
      <c r="OSH145" s="3262"/>
      <c r="OSI145" s="3262"/>
      <c r="OSJ145" s="3262"/>
      <c r="OSK145" s="3262"/>
      <c r="OSL145" s="3262"/>
      <c r="OSM145" s="3262"/>
      <c r="OSN145" s="3262"/>
      <c r="OSO145" s="3262"/>
      <c r="OSP145" s="3262"/>
      <c r="OSQ145" s="3262"/>
      <c r="OSR145" s="3262"/>
      <c r="OSS145" s="3262"/>
      <c r="OST145" s="3262"/>
      <c r="OSU145" s="3262"/>
      <c r="OSV145" s="3262"/>
      <c r="OSX145" s="3262"/>
      <c r="OSY145" s="3262"/>
      <c r="OSZ145" s="3262"/>
      <c r="OTA145" s="3262"/>
      <c r="OTB145" s="3262"/>
      <c r="OTC145" s="3262"/>
      <c r="OTD145" s="3262"/>
      <c r="OTE145" s="3262"/>
      <c r="OTF145" s="3262"/>
      <c r="OTG145" s="3262"/>
      <c r="OTH145" s="3262"/>
      <c r="OTI145" s="3262"/>
      <c r="OTJ145" s="3262"/>
      <c r="OTK145" s="3262"/>
      <c r="OTL145" s="3262"/>
      <c r="OTN145" s="3262"/>
      <c r="OTO145" s="3262"/>
      <c r="OTP145" s="3262"/>
      <c r="OTQ145" s="3262"/>
      <c r="OTR145" s="3262"/>
      <c r="OTS145" s="3262"/>
      <c r="OTT145" s="3262"/>
      <c r="OTU145" s="3262"/>
      <c r="OTV145" s="3262"/>
      <c r="OTW145" s="3262"/>
      <c r="OTX145" s="3262"/>
      <c r="OTY145" s="3262"/>
      <c r="OTZ145" s="3262"/>
      <c r="OUA145" s="3262"/>
      <c r="OUB145" s="3262"/>
      <c r="OUD145" s="3262"/>
      <c r="OUE145" s="3262"/>
      <c r="OUF145" s="3262"/>
      <c r="OUG145" s="3262"/>
      <c r="OUH145" s="3262"/>
      <c r="OUI145" s="3262"/>
      <c r="OUJ145" s="3262"/>
      <c r="OUK145" s="3262"/>
      <c r="OUL145" s="3262"/>
      <c r="OUM145" s="3262"/>
      <c r="OUN145" s="3262"/>
      <c r="OUO145" s="3262"/>
      <c r="OUP145" s="3262"/>
      <c r="OUQ145" s="3262"/>
      <c r="OUR145" s="3262"/>
      <c r="OUT145" s="3262"/>
      <c r="OUU145" s="3262"/>
      <c r="OUV145" s="3262"/>
      <c r="OUW145" s="3262"/>
      <c r="OUX145" s="3262"/>
      <c r="OUY145" s="3262"/>
      <c r="OUZ145" s="3262"/>
      <c r="OVA145" s="3262"/>
      <c r="OVB145" s="3262"/>
      <c r="OVC145" s="3262"/>
      <c r="OVD145" s="3262"/>
      <c r="OVE145" s="3262"/>
      <c r="OVF145" s="3262"/>
      <c r="OVG145" s="3262"/>
      <c r="OVH145" s="3262"/>
      <c r="OVJ145" s="3262"/>
      <c r="OVK145" s="3262"/>
      <c r="OVL145" s="3262"/>
      <c r="OVM145" s="3262"/>
      <c r="OVN145" s="3262"/>
      <c r="OVO145" s="3262"/>
      <c r="OVP145" s="3262"/>
      <c r="OVQ145" s="3262"/>
      <c r="OVR145" s="3262"/>
      <c r="OVS145" s="3262"/>
      <c r="OVT145" s="3262"/>
      <c r="OVU145" s="3262"/>
      <c r="OVV145" s="3262"/>
      <c r="OVW145" s="3262"/>
      <c r="OVX145" s="3262"/>
      <c r="OVZ145" s="3262"/>
      <c r="OWA145" s="3262"/>
      <c r="OWB145" s="3262"/>
      <c r="OWC145" s="3262"/>
      <c r="OWD145" s="3262"/>
      <c r="OWE145" s="3262"/>
      <c r="OWF145" s="3262"/>
      <c r="OWG145" s="3262"/>
      <c r="OWH145" s="3262"/>
      <c r="OWI145" s="3262"/>
      <c r="OWJ145" s="3262"/>
      <c r="OWK145" s="3262"/>
      <c r="OWL145" s="3262"/>
      <c r="OWM145" s="3262"/>
      <c r="OWN145" s="3262"/>
      <c r="OWP145" s="3262"/>
      <c r="OWQ145" s="3262"/>
      <c r="OWR145" s="3262"/>
      <c r="OWS145" s="3262"/>
      <c r="OWT145" s="3262"/>
      <c r="OWU145" s="3262"/>
      <c r="OWV145" s="3262"/>
      <c r="OWW145" s="3262"/>
      <c r="OWX145" s="3262"/>
      <c r="OWY145" s="3262"/>
      <c r="OWZ145" s="3262"/>
      <c r="OXA145" s="3262"/>
      <c r="OXB145" s="3262"/>
      <c r="OXC145" s="3262"/>
      <c r="OXD145" s="3262"/>
      <c r="OXF145" s="3262"/>
      <c r="OXG145" s="3262"/>
      <c r="OXH145" s="3262"/>
      <c r="OXI145" s="3262"/>
      <c r="OXJ145" s="3262"/>
      <c r="OXK145" s="3262"/>
      <c r="OXL145" s="3262"/>
      <c r="OXM145" s="3262"/>
      <c r="OXN145" s="3262"/>
      <c r="OXO145" s="3262"/>
      <c r="OXP145" s="3262"/>
      <c r="OXQ145" s="3262"/>
      <c r="OXR145" s="3262"/>
      <c r="OXS145" s="3262"/>
      <c r="OXT145" s="3262"/>
      <c r="OXV145" s="3262"/>
      <c r="OXW145" s="3262"/>
      <c r="OXX145" s="3262"/>
      <c r="OXY145" s="3262"/>
      <c r="OXZ145" s="3262"/>
      <c r="OYA145" s="3262"/>
      <c r="OYB145" s="3262"/>
      <c r="OYC145" s="3262"/>
      <c r="OYD145" s="3262"/>
      <c r="OYE145" s="3262"/>
      <c r="OYF145" s="3262"/>
      <c r="OYG145" s="3262"/>
      <c r="OYH145" s="3262"/>
      <c r="OYI145" s="3262"/>
      <c r="OYJ145" s="3262"/>
      <c r="OYL145" s="3262"/>
      <c r="OYM145" s="3262"/>
      <c r="OYN145" s="3262"/>
      <c r="OYO145" s="3262"/>
      <c r="OYP145" s="3262"/>
      <c r="OYQ145" s="3262"/>
      <c r="OYR145" s="3262"/>
      <c r="OYS145" s="3262"/>
      <c r="OYT145" s="3262"/>
      <c r="OYU145" s="3262"/>
      <c r="OYV145" s="3262"/>
      <c r="OYW145" s="3262"/>
      <c r="OYX145" s="3262"/>
      <c r="OYY145" s="3262"/>
      <c r="OYZ145" s="3262"/>
      <c r="OZB145" s="3262"/>
      <c r="OZC145" s="3262"/>
      <c r="OZD145" s="3262"/>
      <c r="OZE145" s="3262"/>
      <c r="OZF145" s="3262"/>
      <c r="OZG145" s="3262"/>
      <c r="OZH145" s="3262"/>
      <c r="OZI145" s="3262"/>
      <c r="OZJ145" s="3262"/>
      <c r="OZK145" s="3262"/>
      <c r="OZL145" s="3262"/>
      <c r="OZM145" s="3262"/>
      <c r="OZN145" s="3262"/>
      <c r="OZO145" s="3262"/>
      <c r="OZP145" s="3262"/>
      <c r="OZR145" s="3262"/>
      <c r="OZS145" s="3262"/>
      <c r="OZT145" s="3262"/>
      <c r="OZU145" s="3262"/>
      <c r="OZV145" s="3262"/>
      <c r="OZW145" s="3262"/>
      <c r="OZX145" s="3262"/>
      <c r="OZY145" s="3262"/>
      <c r="OZZ145" s="3262"/>
      <c r="PAA145" s="3262"/>
      <c r="PAB145" s="3262"/>
      <c r="PAC145" s="3262"/>
      <c r="PAD145" s="3262"/>
      <c r="PAE145" s="3262"/>
      <c r="PAF145" s="3262"/>
      <c r="PAH145" s="3262"/>
      <c r="PAI145" s="3262"/>
      <c r="PAJ145" s="3262"/>
      <c r="PAK145" s="3262"/>
      <c r="PAL145" s="3262"/>
      <c r="PAM145" s="3262"/>
      <c r="PAN145" s="3262"/>
      <c r="PAO145" s="3262"/>
      <c r="PAP145" s="3262"/>
      <c r="PAQ145" s="3262"/>
      <c r="PAR145" s="3262"/>
      <c r="PAS145" s="3262"/>
      <c r="PAT145" s="3262"/>
      <c r="PAU145" s="3262"/>
      <c r="PAV145" s="3262"/>
      <c r="PAX145" s="3262"/>
      <c r="PAY145" s="3262"/>
      <c r="PAZ145" s="3262"/>
      <c r="PBA145" s="3262"/>
      <c r="PBB145" s="3262"/>
      <c r="PBC145" s="3262"/>
      <c r="PBD145" s="3262"/>
      <c r="PBE145" s="3262"/>
      <c r="PBF145" s="3262"/>
      <c r="PBG145" s="3262"/>
      <c r="PBH145" s="3262"/>
      <c r="PBI145" s="3262"/>
      <c r="PBJ145" s="3262"/>
      <c r="PBK145" s="3262"/>
      <c r="PBL145" s="3262"/>
      <c r="PBN145" s="3262"/>
      <c r="PBO145" s="3262"/>
      <c r="PBP145" s="3262"/>
      <c r="PBQ145" s="3262"/>
      <c r="PBR145" s="3262"/>
      <c r="PBS145" s="3262"/>
      <c r="PBT145" s="3262"/>
      <c r="PBU145" s="3262"/>
      <c r="PBV145" s="3262"/>
      <c r="PBW145" s="3262"/>
      <c r="PBX145" s="3262"/>
      <c r="PBY145" s="3262"/>
      <c r="PBZ145" s="3262"/>
      <c r="PCA145" s="3262"/>
      <c r="PCB145" s="3262"/>
      <c r="PCD145" s="3262"/>
      <c r="PCE145" s="3262"/>
      <c r="PCF145" s="3262"/>
      <c r="PCG145" s="3262"/>
      <c r="PCH145" s="3262"/>
      <c r="PCI145" s="3262"/>
      <c r="PCJ145" s="3262"/>
      <c r="PCK145" s="3262"/>
      <c r="PCL145" s="3262"/>
      <c r="PCM145" s="3262"/>
      <c r="PCN145" s="3262"/>
      <c r="PCO145" s="3262"/>
      <c r="PCP145" s="3262"/>
      <c r="PCQ145" s="3262"/>
      <c r="PCR145" s="3262"/>
      <c r="PCT145" s="3262"/>
      <c r="PCU145" s="3262"/>
      <c r="PCV145" s="3262"/>
      <c r="PCW145" s="3262"/>
      <c r="PCX145" s="3262"/>
      <c r="PCY145" s="3262"/>
      <c r="PCZ145" s="3262"/>
      <c r="PDA145" s="3262"/>
      <c r="PDB145" s="3262"/>
      <c r="PDC145" s="3262"/>
      <c r="PDD145" s="3262"/>
      <c r="PDE145" s="3262"/>
      <c r="PDF145" s="3262"/>
      <c r="PDG145" s="3262"/>
      <c r="PDH145" s="3262"/>
      <c r="PDJ145" s="3262"/>
      <c r="PDK145" s="3262"/>
      <c r="PDL145" s="3262"/>
      <c r="PDM145" s="3262"/>
      <c r="PDN145" s="3262"/>
      <c r="PDO145" s="3262"/>
      <c r="PDP145" s="3262"/>
      <c r="PDQ145" s="3262"/>
      <c r="PDR145" s="3262"/>
      <c r="PDS145" s="3262"/>
      <c r="PDT145" s="3262"/>
      <c r="PDU145" s="3262"/>
      <c r="PDV145" s="3262"/>
      <c r="PDW145" s="3262"/>
      <c r="PDX145" s="3262"/>
      <c r="PDZ145" s="3262"/>
      <c r="PEA145" s="3262"/>
      <c r="PEB145" s="3262"/>
      <c r="PEC145" s="3262"/>
      <c r="PED145" s="3262"/>
      <c r="PEE145" s="3262"/>
      <c r="PEF145" s="3262"/>
      <c r="PEG145" s="3262"/>
      <c r="PEH145" s="3262"/>
      <c r="PEI145" s="3262"/>
      <c r="PEJ145" s="3262"/>
      <c r="PEK145" s="3262"/>
      <c r="PEL145" s="3262"/>
      <c r="PEM145" s="3262"/>
      <c r="PEN145" s="3262"/>
      <c r="PEP145" s="3262"/>
      <c r="PEQ145" s="3262"/>
      <c r="PER145" s="3262"/>
      <c r="PES145" s="3262"/>
      <c r="PET145" s="3262"/>
      <c r="PEU145" s="3262"/>
      <c r="PEV145" s="3262"/>
      <c r="PEW145" s="3262"/>
      <c r="PEX145" s="3262"/>
      <c r="PEY145" s="3262"/>
      <c r="PEZ145" s="3262"/>
      <c r="PFA145" s="3262"/>
      <c r="PFB145" s="3262"/>
      <c r="PFC145" s="3262"/>
      <c r="PFD145" s="3262"/>
      <c r="PFF145" s="3262"/>
      <c r="PFG145" s="3262"/>
      <c r="PFH145" s="3262"/>
      <c r="PFI145" s="3262"/>
      <c r="PFJ145" s="3262"/>
      <c r="PFK145" s="3262"/>
      <c r="PFL145" s="3262"/>
      <c r="PFM145" s="3262"/>
      <c r="PFN145" s="3262"/>
      <c r="PFO145" s="3262"/>
      <c r="PFP145" s="3262"/>
      <c r="PFQ145" s="3262"/>
      <c r="PFR145" s="3262"/>
      <c r="PFS145" s="3262"/>
      <c r="PFT145" s="3262"/>
      <c r="PFV145" s="3262"/>
      <c r="PFW145" s="3262"/>
      <c r="PFX145" s="3262"/>
      <c r="PFY145" s="3262"/>
      <c r="PFZ145" s="3262"/>
      <c r="PGA145" s="3262"/>
      <c r="PGB145" s="3262"/>
      <c r="PGC145" s="3262"/>
      <c r="PGD145" s="3262"/>
      <c r="PGE145" s="3262"/>
      <c r="PGF145" s="3262"/>
      <c r="PGG145" s="3262"/>
      <c r="PGH145" s="3262"/>
      <c r="PGI145" s="3262"/>
      <c r="PGJ145" s="3262"/>
      <c r="PGL145" s="3262"/>
      <c r="PGM145" s="3262"/>
      <c r="PGN145" s="3262"/>
      <c r="PGO145" s="3262"/>
      <c r="PGP145" s="3262"/>
      <c r="PGQ145" s="3262"/>
      <c r="PGR145" s="3262"/>
      <c r="PGS145" s="3262"/>
      <c r="PGT145" s="3262"/>
      <c r="PGU145" s="3262"/>
      <c r="PGV145" s="3262"/>
      <c r="PGW145" s="3262"/>
      <c r="PGX145" s="3262"/>
      <c r="PGY145" s="3262"/>
      <c r="PGZ145" s="3262"/>
      <c r="PHB145" s="3262"/>
      <c r="PHC145" s="3262"/>
      <c r="PHD145" s="3262"/>
      <c r="PHE145" s="3262"/>
      <c r="PHF145" s="3262"/>
      <c r="PHG145" s="3262"/>
      <c r="PHH145" s="3262"/>
      <c r="PHI145" s="3262"/>
      <c r="PHJ145" s="3262"/>
      <c r="PHK145" s="3262"/>
      <c r="PHL145" s="3262"/>
      <c r="PHM145" s="3262"/>
      <c r="PHN145" s="3262"/>
      <c r="PHO145" s="3262"/>
      <c r="PHP145" s="3262"/>
      <c r="PHR145" s="3262"/>
      <c r="PHS145" s="3262"/>
      <c r="PHT145" s="3262"/>
      <c r="PHU145" s="3262"/>
      <c r="PHV145" s="3262"/>
      <c r="PHW145" s="3262"/>
      <c r="PHX145" s="3262"/>
      <c r="PHY145" s="3262"/>
      <c r="PHZ145" s="3262"/>
      <c r="PIA145" s="3262"/>
      <c r="PIB145" s="3262"/>
      <c r="PIC145" s="3262"/>
      <c r="PID145" s="3262"/>
      <c r="PIE145" s="3262"/>
      <c r="PIF145" s="3262"/>
      <c r="PIH145" s="3262"/>
      <c r="PII145" s="3262"/>
      <c r="PIJ145" s="3262"/>
      <c r="PIK145" s="3262"/>
      <c r="PIL145" s="3262"/>
      <c r="PIM145" s="3262"/>
      <c r="PIN145" s="3262"/>
      <c r="PIO145" s="3262"/>
      <c r="PIP145" s="3262"/>
      <c r="PIQ145" s="3262"/>
      <c r="PIR145" s="3262"/>
      <c r="PIS145" s="3262"/>
      <c r="PIT145" s="3262"/>
      <c r="PIU145" s="3262"/>
      <c r="PIV145" s="3262"/>
      <c r="PIX145" s="3262"/>
      <c r="PIY145" s="3262"/>
      <c r="PIZ145" s="3262"/>
      <c r="PJA145" s="3262"/>
      <c r="PJB145" s="3262"/>
      <c r="PJC145" s="3262"/>
      <c r="PJD145" s="3262"/>
      <c r="PJE145" s="3262"/>
      <c r="PJF145" s="3262"/>
      <c r="PJG145" s="3262"/>
      <c r="PJH145" s="3262"/>
      <c r="PJI145" s="3262"/>
      <c r="PJJ145" s="3262"/>
      <c r="PJK145" s="3262"/>
      <c r="PJL145" s="3262"/>
      <c r="PJN145" s="3262"/>
      <c r="PJO145" s="3262"/>
      <c r="PJP145" s="3262"/>
      <c r="PJQ145" s="3262"/>
      <c r="PJR145" s="3262"/>
      <c r="PJS145" s="3262"/>
      <c r="PJT145" s="3262"/>
      <c r="PJU145" s="3262"/>
      <c r="PJV145" s="3262"/>
      <c r="PJW145" s="3262"/>
      <c r="PJX145" s="3262"/>
      <c r="PJY145" s="3262"/>
      <c r="PJZ145" s="3262"/>
      <c r="PKA145" s="3262"/>
      <c r="PKB145" s="3262"/>
      <c r="PKD145" s="3262"/>
      <c r="PKE145" s="3262"/>
      <c r="PKF145" s="3262"/>
      <c r="PKG145" s="3262"/>
      <c r="PKH145" s="3262"/>
      <c r="PKI145" s="3262"/>
      <c r="PKJ145" s="3262"/>
      <c r="PKK145" s="3262"/>
      <c r="PKL145" s="3262"/>
      <c r="PKM145" s="3262"/>
      <c r="PKN145" s="3262"/>
      <c r="PKO145" s="3262"/>
      <c r="PKP145" s="3262"/>
      <c r="PKQ145" s="3262"/>
      <c r="PKR145" s="3262"/>
      <c r="PKT145" s="3262"/>
      <c r="PKU145" s="3262"/>
      <c r="PKV145" s="3262"/>
      <c r="PKW145" s="3262"/>
      <c r="PKX145" s="3262"/>
      <c r="PKY145" s="3262"/>
      <c r="PKZ145" s="3262"/>
      <c r="PLA145" s="3262"/>
      <c r="PLB145" s="3262"/>
      <c r="PLC145" s="3262"/>
      <c r="PLD145" s="3262"/>
      <c r="PLE145" s="3262"/>
      <c r="PLF145" s="3262"/>
      <c r="PLG145" s="3262"/>
      <c r="PLH145" s="3262"/>
      <c r="PLJ145" s="3262"/>
      <c r="PLK145" s="3262"/>
      <c r="PLL145" s="3262"/>
      <c r="PLM145" s="3262"/>
      <c r="PLN145" s="3262"/>
      <c r="PLO145" s="3262"/>
      <c r="PLP145" s="3262"/>
      <c r="PLQ145" s="3262"/>
      <c r="PLR145" s="3262"/>
      <c r="PLS145" s="3262"/>
      <c r="PLT145" s="3262"/>
      <c r="PLU145" s="3262"/>
      <c r="PLV145" s="3262"/>
      <c r="PLW145" s="3262"/>
      <c r="PLX145" s="3262"/>
      <c r="PLZ145" s="3262"/>
      <c r="PMA145" s="3262"/>
      <c r="PMB145" s="3262"/>
      <c r="PMC145" s="3262"/>
      <c r="PMD145" s="3262"/>
      <c r="PME145" s="3262"/>
      <c r="PMF145" s="3262"/>
      <c r="PMG145" s="3262"/>
      <c r="PMH145" s="3262"/>
      <c r="PMI145" s="3262"/>
      <c r="PMJ145" s="3262"/>
      <c r="PMK145" s="3262"/>
      <c r="PML145" s="3262"/>
      <c r="PMM145" s="3262"/>
      <c r="PMN145" s="3262"/>
      <c r="PMP145" s="3262"/>
      <c r="PMQ145" s="3262"/>
      <c r="PMR145" s="3262"/>
      <c r="PMS145" s="3262"/>
      <c r="PMT145" s="3262"/>
      <c r="PMU145" s="3262"/>
      <c r="PMV145" s="3262"/>
      <c r="PMW145" s="3262"/>
      <c r="PMX145" s="3262"/>
      <c r="PMY145" s="3262"/>
      <c r="PMZ145" s="3262"/>
      <c r="PNA145" s="3262"/>
      <c r="PNB145" s="3262"/>
      <c r="PNC145" s="3262"/>
      <c r="PND145" s="3262"/>
      <c r="PNF145" s="3262"/>
      <c r="PNG145" s="3262"/>
      <c r="PNH145" s="3262"/>
      <c r="PNI145" s="3262"/>
      <c r="PNJ145" s="3262"/>
      <c r="PNK145" s="3262"/>
      <c r="PNL145" s="3262"/>
      <c r="PNM145" s="3262"/>
      <c r="PNN145" s="3262"/>
      <c r="PNO145" s="3262"/>
      <c r="PNP145" s="3262"/>
      <c r="PNQ145" s="3262"/>
      <c r="PNR145" s="3262"/>
      <c r="PNS145" s="3262"/>
      <c r="PNT145" s="3262"/>
      <c r="PNV145" s="3262"/>
      <c r="PNW145" s="3262"/>
      <c r="PNX145" s="3262"/>
      <c r="PNY145" s="3262"/>
      <c r="PNZ145" s="3262"/>
      <c r="POA145" s="3262"/>
      <c r="POB145" s="3262"/>
      <c r="POC145" s="3262"/>
      <c r="POD145" s="3262"/>
      <c r="POE145" s="3262"/>
      <c r="POF145" s="3262"/>
      <c r="POG145" s="3262"/>
      <c r="POH145" s="3262"/>
      <c r="POI145" s="3262"/>
      <c r="POJ145" s="3262"/>
      <c r="POL145" s="3262"/>
      <c r="POM145" s="3262"/>
      <c r="PON145" s="3262"/>
      <c r="POO145" s="3262"/>
      <c r="POP145" s="3262"/>
      <c r="POQ145" s="3262"/>
      <c r="POR145" s="3262"/>
      <c r="POS145" s="3262"/>
      <c r="POT145" s="3262"/>
      <c r="POU145" s="3262"/>
      <c r="POV145" s="3262"/>
      <c r="POW145" s="3262"/>
      <c r="POX145" s="3262"/>
      <c r="POY145" s="3262"/>
      <c r="POZ145" s="3262"/>
      <c r="PPB145" s="3262"/>
      <c r="PPC145" s="3262"/>
      <c r="PPD145" s="3262"/>
      <c r="PPE145" s="3262"/>
      <c r="PPF145" s="3262"/>
      <c r="PPG145" s="3262"/>
      <c r="PPH145" s="3262"/>
      <c r="PPI145" s="3262"/>
      <c r="PPJ145" s="3262"/>
      <c r="PPK145" s="3262"/>
      <c r="PPL145" s="3262"/>
      <c r="PPM145" s="3262"/>
      <c r="PPN145" s="3262"/>
      <c r="PPO145" s="3262"/>
      <c r="PPP145" s="3262"/>
      <c r="PPR145" s="3262"/>
      <c r="PPS145" s="3262"/>
      <c r="PPT145" s="3262"/>
      <c r="PPU145" s="3262"/>
      <c r="PPV145" s="3262"/>
      <c r="PPW145" s="3262"/>
      <c r="PPX145" s="3262"/>
      <c r="PPY145" s="3262"/>
      <c r="PPZ145" s="3262"/>
      <c r="PQA145" s="3262"/>
      <c r="PQB145" s="3262"/>
      <c r="PQC145" s="3262"/>
      <c r="PQD145" s="3262"/>
      <c r="PQE145" s="3262"/>
      <c r="PQF145" s="3262"/>
      <c r="PQH145" s="3262"/>
      <c r="PQI145" s="3262"/>
      <c r="PQJ145" s="3262"/>
      <c r="PQK145" s="3262"/>
      <c r="PQL145" s="3262"/>
      <c r="PQM145" s="3262"/>
      <c r="PQN145" s="3262"/>
      <c r="PQO145" s="3262"/>
      <c r="PQP145" s="3262"/>
      <c r="PQQ145" s="3262"/>
      <c r="PQR145" s="3262"/>
      <c r="PQS145" s="3262"/>
      <c r="PQT145" s="3262"/>
      <c r="PQU145" s="3262"/>
      <c r="PQV145" s="3262"/>
      <c r="PQX145" s="3262"/>
      <c r="PQY145" s="3262"/>
      <c r="PQZ145" s="3262"/>
      <c r="PRA145" s="3262"/>
      <c r="PRB145" s="3262"/>
      <c r="PRC145" s="3262"/>
      <c r="PRD145" s="3262"/>
      <c r="PRE145" s="3262"/>
      <c r="PRF145" s="3262"/>
      <c r="PRG145" s="3262"/>
      <c r="PRH145" s="3262"/>
      <c r="PRI145" s="3262"/>
      <c r="PRJ145" s="3262"/>
      <c r="PRK145" s="3262"/>
      <c r="PRL145" s="3262"/>
      <c r="PRN145" s="3262"/>
      <c r="PRO145" s="3262"/>
      <c r="PRP145" s="3262"/>
      <c r="PRQ145" s="3262"/>
      <c r="PRR145" s="3262"/>
      <c r="PRS145" s="3262"/>
      <c r="PRT145" s="3262"/>
      <c r="PRU145" s="3262"/>
      <c r="PRV145" s="3262"/>
      <c r="PRW145" s="3262"/>
      <c r="PRX145" s="3262"/>
      <c r="PRY145" s="3262"/>
      <c r="PRZ145" s="3262"/>
      <c r="PSA145" s="3262"/>
      <c r="PSB145" s="3262"/>
      <c r="PSD145" s="3262"/>
      <c r="PSE145" s="3262"/>
      <c r="PSF145" s="3262"/>
      <c r="PSG145" s="3262"/>
      <c r="PSH145" s="3262"/>
      <c r="PSI145" s="3262"/>
      <c r="PSJ145" s="3262"/>
      <c r="PSK145" s="3262"/>
      <c r="PSL145" s="3262"/>
      <c r="PSM145" s="3262"/>
      <c r="PSN145" s="3262"/>
      <c r="PSO145" s="3262"/>
      <c r="PSP145" s="3262"/>
      <c r="PSQ145" s="3262"/>
      <c r="PSR145" s="3262"/>
      <c r="PST145" s="3262"/>
      <c r="PSU145" s="3262"/>
      <c r="PSV145" s="3262"/>
      <c r="PSW145" s="3262"/>
      <c r="PSX145" s="3262"/>
      <c r="PSY145" s="3262"/>
      <c r="PSZ145" s="3262"/>
      <c r="PTA145" s="3262"/>
      <c r="PTB145" s="3262"/>
      <c r="PTC145" s="3262"/>
      <c r="PTD145" s="3262"/>
      <c r="PTE145" s="3262"/>
      <c r="PTF145" s="3262"/>
      <c r="PTG145" s="3262"/>
      <c r="PTH145" s="3262"/>
      <c r="PTJ145" s="3262"/>
      <c r="PTK145" s="3262"/>
      <c r="PTL145" s="3262"/>
      <c r="PTM145" s="3262"/>
      <c r="PTN145" s="3262"/>
      <c r="PTO145" s="3262"/>
      <c r="PTP145" s="3262"/>
      <c r="PTQ145" s="3262"/>
      <c r="PTR145" s="3262"/>
      <c r="PTS145" s="3262"/>
      <c r="PTT145" s="3262"/>
      <c r="PTU145" s="3262"/>
      <c r="PTV145" s="3262"/>
      <c r="PTW145" s="3262"/>
      <c r="PTX145" s="3262"/>
      <c r="PTZ145" s="3262"/>
      <c r="PUA145" s="3262"/>
      <c r="PUB145" s="3262"/>
      <c r="PUC145" s="3262"/>
      <c r="PUD145" s="3262"/>
      <c r="PUE145" s="3262"/>
      <c r="PUF145" s="3262"/>
      <c r="PUG145" s="3262"/>
      <c r="PUH145" s="3262"/>
      <c r="PUI145" s="3262"/>
      <c r="PUJ145" s="3262"/>
      <c r="PUK145" s="3262"/>
      <c r="PUL145" s="3262"/>
      <c r="PUM145" s="3262"/>
      <c r="PUN145" s="3262"/>
      <c r="PUP145" s="3262"/>
      <c r="PUQ145" s="3262"/>
      <c r="PUR145" s="3262"/>
      <c r="PUS145" s="3262"/>
      <c r="PUT145" s="3262"/>
      <c r="PUU145" s="3262"/>
      <c r="PUV145" s="3262"/>
      <c r="PUW145" s="3262"/>
      <c r="PUX145" s="3262"/>
      <c r="PUY145" s="3262"/>
      <c r="PUZ145" s="3262"/>
      <c r="PVA145" s="3262"/>
      <c r="PVB145" s="3262"/>
      <c r="PVC145" s="3262"/>
      <c r="PVD145" s="3262"/>
      <c r="PVF145" s="3262"/>
      <c r="PVG145" s="3262"/>
      <c r="PVH145" s="3262"/>
      <c r="PVI145" s="3262"/>
      <c r="PVJ145" s="3262"/>
      <c r="PVK145" s="3262"/>
      <c r="PVL145" s="3262"/>
      <c r="PVM145" s="3262"/>
      <c r="PVN145" s="3262"/>
      <c r="PVO145" s="3262"/>
      <c r="PVP145" s="3262"/>
      <c r="PVQ145" s="3262"/>
      <c r="PVR145" s="3262"/>
      <c r="PVS145" s="3262"/>
      <c r="PVT145" s="3262"/>
      <c r="PVV145" s="3262"/>
      <c r="PVW145" s="3262"/>
      <c r="PVX145" s="3262"/>
      <c r="PVY145" s="3262"/>
      <c r="PVZ145" s="3262"/>
      <c r="PWA145" s="3262"/>
      <c r="PWB145" s="3262"/>
      <c r="PWC145" s="3262"/>
      <c r="PWD145" s="3262"/>
      <c r="PWE145" s="3262"/>
      <c r="PWF145" s="3262"/>
      <c r="PWG145" s="3262"/>
      <c r="PWH145" s="3262"/>
      <c r="PWI145" s="3262"/>
      <c r="PWJ145" s="3262"/>
      <c r="PWL145" s="3262"/>
      <c r="PWM145" s="3262"/>
      <c r="PWN145" s="3262"/>
      <c r="PWO145" s="3262"/>
      <c r="PWP145" s="3262"/>
      <c r="PWQ145" s="3262"/>
      <c r="PWR145" s="3262"/>
      <c r="PWS145" s="3262"/>
      <c r="PWT145" s="3262"/>
      <c r="PWU145" s="3262"/>
      <c r="PWV145" s="3262"/>
      <c r="PWW145" s="3262"/>
      <c r="PWX145" s="3262"/>
      <c r="PWY145" s="3262"/>
      <c r="PWZ145" s="3262"/>
      <c r="PXB145" s="3262"/>
      <c r="PXC145" s="3262"/>
      <c r="PXD145" s="3262"/>
      <c r="PXE145" s="3262"/>
      <c r="PXF145" s="3262"/>
      <c r="PXG145" s="3262"/>
      <c r="PXH145" s="3262"/>
      <c r="PXI145" s="3262"/>
      <c r="PXJ145" s="3262"/>
      <c r="PXK145" s="3262"/>
      <c r="PXL145" s="3262"/>
      <c r="PXM145" s="3262"/>
      <c r="PXN145" s="3262"/>
      <c r="PXO145" s="3262"/>
      <c r="PXP145" s="3262"/>
      <c r="PXR145" s="3262"/>
      <c r="PXS145" s="3262"/>
      <c r="PXT145" s="3262"/>
      <c r="PXU145" s="3262"/>
      <c r="PXV145" s="3262"/>
      <c r="PXW145" s="3262"/>
      <c r="PXX145" s="3262"/>
      <c r="PXY145" s="3262"/>
      <c r="PXZ145" s="3262"/>
      <c r="PYA145" s="3262"/>
      <c r="PYB145" s="3262"/>
      <c r="PYC145" s="3262"/>
      <c r="PYD145" s="3262"/>
      <c r="PYE145" s="3262"/>
      <c r="PYF145" s="3262"/>
      <c r="PYH145" s="3262"/>
      <c r="PYI145" s="3262"/>
      <c r="PYJ145" s="3262"/>
      <c r="PYK145" s="3262"/>
      <c r="PYL145" s="3262"/>
      <c r="PYM145" s="3262"/>
      <c r="PYN145" s="3262"/>
      <c r="PYO145" s="3262"/>
      <c r="PYP145" s="3262"/>
      <c r="PYQ145" s="3262"/>
      <c r="PYR145" s="3262"/>
      <c r="PYS145" s="3262"/>
      <c r="PYT145" s="3262"/>
      <c r="PYU145" s="3262"/>
      <c r="PYV145" s="3262"/>
      <c r="PYX145" s="3262"/>
      <c r="PYY145" s="3262"/>
      <c r="PYZ145" s="3262"/>
      <c r="PZA145" s="3262"/>
      <c r="PZB145" s="3262"/>
      <c r="PZC145" s="3262"/>
      <c r="PZD145" s="3262"/>
      <c r="PZE145" s="3262"/>
      <c r="PZF145" s="3262"/>
      <c r="PZG145" s="3262"/>
      <c r="PZH145" s="3262"/>
      <c r="PZI145" s="3262"/>
      <c r="PZJ145" s="3262"/>
      <c r="PZK145" s="3262"/>
      <c r="PZL145" s="3262"/>
      <c r="PZN145" s="3262"/>
      <c r="PZO145" s="3262"/>
      <c r="PZP145" s="3262"/>
      <c r="PZQ145" s="3262"/>
      <c r="PZR145" s="3262"/>
      <c r="PZS145" s="3262"/>
      <c r="PZT145" s="3262"/>
      <c r="PZU145" s="3262"/>
      <c r="PZV145" s="3262"/>
      <c r="PZW145" s="3262"/>
      <c r="PZX145" s="3262"/>
      <c r="PZY145" s="3262"/>
      <c r="PZZ145" s="3262"/>
      <c r="QAA145" s="3262"/>
      <c r="QAB145" s="3262"/>
      <c r="QAD145" s="3262"/>
      <c r="QAE145" s="3262"/>
      <c r="QAF145" s="3262"/>
      <c r="QAG145" s="3262"/>
      <c r="QAH145" s="3262"/>
      <c r="QAI145" s="3262"/>
      <c r="QAJ145" s="3262"/>
      <c r="QAK145" s="3262"/>
      <c r="QAL145" s="3262"/>
      <c r="QAM145" s="3262"/>
      <c r="QAN145" s="3262"/>
      <c r="QAO145" s="3262"/>
      <c r="QAP145" s="3262"/>
      <c r="QAQ145" s="3262"/>
      <c r="QAR145" s="3262"/>
      <c r="QAT145" s="3262"/>
      <c r="QAU145" s="3262"/>
      <c r="QAV145" s="3262"/>
      <c r="QAW145" s="3262"/>
      <c r="QAX145" s="3262"/>
      <c r="QAY145" s="3262"/>
      <c r="QAZ145" s="3262"/>
      <c r="QBA145" s="3262"/>
      <c r="QBB145" s="3262"/>
      <c r="QBC145" s="3262"/>
      <c r="QBD145" s="3262"/>
      <c r="QBE145" s="3262"/>
      <c r="QBF145" s="3262"/>
      <c r="QBG145" s="3262"/>
      <c r="QBH145" s="3262"/>
      <c r="QBJ145" s="3262"/>
      <c r="QBK145" s="3262"/>
      <c r="QBL145" s="3262"/>
      <c r="QBM145" s="3262"/>
      <c r="QBN145" s="3262"/>
      <c r="QBO145" s="3262"/>
      <c r="QBP145" s="3262"/>
      <c r="QBQ145" s="3262"/>
      <c r="QBR145" s="3262"/>
      <c r="QBS145" s="3262"/>
      <c r="QBT145" s="3262"/>
      <c r="QBU145" s="3262"/>
      <c r="QBV145" s="3262"/>
      <c r="QBW145" s="3262"/>
      <c r="QBX145" s="3262"/>
      <c r="QBZ145" s="3262"/>
      <c r="QCA145" s="3262"/>
      <c r="QCB145" s="3262"/>
      <c r="QCC145" s="3262"/>
      <c r="QCD145" s="3262"/>
      <c r="QCE145" s="3262"/>
      <c r="QCF145" s="3262"/>
      <c r="QCG145" s="3262"/>
      <c r="QCH145" s="3262"/>
      <c r="QCI145" s="3262"/>
      <c r="QCJ145" s="3262"/>
      <c r="QCK145" s="3262"/>
      <c r="QCL145" s="3262"/>
      <c r="QCM145" s="3262"/>
      <c r="QCN145" s="3262"/>
      <c r="QCP145" s="3262"/>
      <c r="QCQ145" s="3262"/>
      <c r="QCR145" s="3262"/>
      <c r="QCS145" s="3262"/>
      <c r="QCT145" s="3262"/>
      <c r="QCU145" s="3262"/>
      <c r="QCV145" s="3262"/>
      <c r="QCW145" s="3262"/>
      <c r="QCX145" s="3262"/>
      <c r="QCY145" s="3262"/>
      <c r="QCZ145" s="3262"/>
      <c r="QDA145" s="3262"/>
      <c r="QDB145" s="3262"/>
      <c r="QDC145" s="3262"/>
      <c r="QDD145" s="3262"/>
      <c r="QDF145" s="3262"/>
      <c r="QDG145" s="3262"/>
      <c r="QDH145" s="3262"/>
      <c r="QDI145" s="3262"/>
      <c r="QDJ145" s="3262"/>
      <c r="QDK145" s="3262"/>
      <c r="QDL145" s="3262"/>
      <c r="QDM145" s="3262"/>
      <c r="QDN145" s="3262"/>
      <c r="QDO145" s="3262"/>
      <c r="QDP145" s="3262"/>
      <c r="QDQ145" s="3262"/>
      <c r="QDR145" s="3262"/>
      <c r="QDS145" s="3262"/>
      <c r="QDT145" s="3262"/>
      <c r="QDV145" s="3262"/>
      <c r="QDW145" s="3262"/>
      <c r="QDX145" s="3262"/>
      <c r="QDY145" s="3262"/>
      <c r="QDZ145" s="3262"/>
      <c r="QEA145" s="3262"/>
      <c r="QEB145" s="3262"/>
      <c r="QEC145" s="3262"/>
      <c r="QED145" s="3262"/>
      <c r="QEE145" s="3262"/>
      <c r="QEF145" s="3262"/>
      <c r="QEG145" s="3262"/>
      <c r="QEH145" s="3262"/>
      <c r="QEI145" s="3262"/>
      <c r="QEJ145" s="3262"/>
      <c r="QEL145" s="3262"/>
      <c r="QEM145" s="3262"/>
      <c r="QEN145" s="3262"/>
      <c r="QEO145" s="3262"/>
      <c r="QEP145" s="3262"/>
      <c r="QEQ145" s="3262"/>
      <c r="QER145" s="3262"/>
      <c r="QES145" s="3262"/>
      <c r="QET145" s="3262"/>
      <c r="QEU145" s="3262"/>
      <c r="QEV145" s="3262"/>
      <c r="QEW145" s="3262"/>
      <c r="QEX145" s="3262"/>
      <c r="QEY145" s="3262"/>
      <c r="QEZ145" s="3262"/>
      <c r="QFB145" s="3262"/>
      <c r="QFC145" s="3262"/>
      <c r="QFD145" s="3262"/>
      <c r="QFE145" s="3262"/>
      <c r="QFF145" s="3262"/>
      <c r="QFG145" s="3262"/>
      <c r="QFH145" s="3262"/>
      <c r="QFI145" s="3262"/>
      <c r="QFJ145" s="3262"/>
      <c r="QFK145" s="3262"/>
      <c r="QFL145" s="3262"/>
      <c r="QFM145" s="3262"/>
      <c r="QFN145" s="3262"/>
      <c r="QFO145" s="3262"/>
      <c r="QFP145" s="3262"/>
      <c r="QFR145" s="3262"/>
      <c r="QFS145" s="3262"/>
      <c r="QFT145" s="3262"/>
      <c r="QFU145" s="3262"/>
      <c r="QFV145" s="3262"/>
      <c r="QFW145" s="3262"/>
      <c r="QFX145" s="3262"/>
      <c r="QFY145" s="3262"/>
      <c r="QFZ145" s="3262"/>
      <c r="QGA145" s="3262"/>
      <c r="QGB145" s="3262"/>
      <c r="QGC145" s="3262"/>
      <c r="QGD145" s="3262"/>
      <c r="QGE145" s="3262"/>
      <c r="QGF145" s="3262"/>
      <c r="QGH145" s="3262"/>
      <c r="QGI145" s="3262"/>
      <c r="QGJ145" s="3262"/>
      <c r="QGK145" s="3262"/>
      <c r="QGL145" s="3262"/>
      <c r="QGM145" s="3262"/>
      <c r="QGN145" s="3262"/>
      <c r="QGO145" s="3262"/>
      <c r="QGP145" s="3262"/>
      <c r="QGQ145" s="3262"/>
      <c r="QGR145" s="3262"/>
      <c r="QGS145" s="3262"/>
      <c r="QGT145" s="3262"/>
      <c r="QGU145" s="3262"/>
      <c r="QGV145" s="3262"/>
      <c r="QGX145" s="3262"/>
      <c r="QGY145" s="3262"/>
      <c r="QGZ145" s="3262"/>
      <c r="QHA145" s="3262"/>
      <c r="QHB145" s="3262"/>
      <c r="QHC145" s="3262"/>
      <c r="QHD145" s="3262"/>
      <c r="QHE145" s="3262"/>
      <c r="QHF145" s="3262"/>
      <c r="QHG145" s="3262"/>
      <c r="QHH145" s="3262"/>
      <c r="QHI145" s="3262"/>
      <c r="QHJ145" s="3262"/>
      <c r="QHK145" s="3262"/>
      <c r="QHL145" s="3262"/>
      <c r="QHN145" s="3262"/>
      <c r="QHO145" s="3262"/>
      <c r="QHP145" s="3262"/>
      <c r="QHQ145" s="3262"/>
      <c r="QHR145" s="3262"/>
      <c r="QHS145" s="3262"/>
      <c r="QHT145" s="3262"/>
      <c r="QHU145" s="3262"/>
      <c r="QHV145" s="3262"/>
      <c r="QHW145" s="3262"/>
      <c r="QHX145" s="3262"/>
      <c r="QHY145" s="3262"/>
      <c r="QHZ145" s="3262"/>
      <c r="QIA145" s="3262"/>
      <c r="QIB145" s="3262"/>
      <c r="QID145" s="3262"/>
      <c r="QIE145" s="3262"/>
      <c r="QIF145" s="3262"/>
      <c r="QIG145" s="3262"/>
      <c r="QIH145" s="3262"/>
      <c r="QII145" s="3262"/>
      <c r="QIJ145" s="3262"/>
      <c r="QIK145" s="3262"/>
      <c r="QIL145" s="3262"/>
      <c r="QIM145" s="3262"/>
      <c r="QIN145" s="3262"/>
      <c r="QIO145" s="3262"/>
      <c r="QIP145" s="3262"/>
      <c r="QIQ145" s="3262"/>
      <c r="QIR145" s="3262"/>
      <c r="QIT145" s="3262"/>
      <c r="QIU145" s="3262"/>
      <c r="QIV145" s="3262"/>
      <c r="QIW145" s="3262"/>
      <c r="QIX145" s="3262"/>
      <c r="QIY145" s="3262"/>
      <c r="QIZ145" s="3262"/>
      <c r="QJA145" s="3262"/>
      <c r="QJB145" s="3262"/>
      <c r="QJC145" s="3262"/>
      <c r="QJD145" s="3262"/>
      <c r="QJE145" s="3262"/>
      <c r="QJF145" s="3262"/>
      <c r="QJG145" s="3262"/>
      <c r="QJH145" s="3262"/>
      <c r="QJJ145" s="3262"/>
      <c r="QJK145" s="3262"/>
      <c r="QJL145" s="3262"/>
      <c r="QJM145" s="3262"/>
      <c r="QJN145" s="3262"/>
      <c r="QJO145" s="3262"/>
      <c r="QJP145" s="3262"/>
      <c r="QJQ145" s="3262"/>
      <c r="QJR145" s="3262"/>
      <c r="QJS145" s="3262"/>
      <c r="QJT145" s="3262"/>
      <c r="QJU145" s="3262"/>
      <c r="QJV145" s="3262"/>
      <c r="QJW145" s="3262"/>
      <c r="QJX145" s="3262"/>
      <c r="QJZ145" s="3262"/>
      <c r="QKA145" s="3262"/>
      <c r="QKB145" s="3262"/>
      <c r="QKC145" s="3262"/>
      <c r="QKD145" s="3262"/>
      <c r="QKE145" s="3262"/>
      <c r="QKF145" s="3262"/>
      <c r="QKG145" s="3262"/>
      <c r="QKH145" s="3262"/>
      <c r="QKI145" s="3262"/>
      <c r="QKJ145" s="3262"/>
      <c r="QKK145" s="3262"/>
      <c r="QKL145" s="3262"/>
      <c r="QKM145" s="3262"/>
      <c r="QKN145" s="3262"/>
      <c r="QKP145" s="3262"/>
      <c r="QKQ145" s="3262"/>
      <c r="QKR145" s="3262"/>
      <c r="QKS145" s="3262"/>
      <c r="QKT145" s="3262"/>
      <c r="QKU145" s="3262"/>
      <c r="QKV145" s="3262"/>
      <c r="QKW145" s="3262"/>
      <c r="QKX145" s="3262"/>
      <c r="QKY145" s="3262"/>
      <c r="QKZ145" s="3262"/>
      <c r="QLA145" s="3262"/>
      <c r="QLB145" s="3262"/>
      <c r="QLC145" s="3262"/>
      <c r="QLD145" s="3262"/>
      <c r="QLF145" s="3262"/>
      <c r="QLG145" s="3262"/>
      <c r="QLH145" s="3262"/>
      <c r="QLI145" s="3262"/>
      <c r="QLJ145" s="3262"/>
      <c r="QLK145" s="3262"/>
      <c r="QLL145" s="3262"/>
      <c r="QLM145" s="3262"/>
      <c r="QLN145" s="3262"/>
      <c r="QLO145" s="3262"/>
      <c r="QLP145" s="3262"/>
      <c r="QLQ145" s="3262"/>
      <c r="QLR145" s="3262"/>
      <c r="QLS145" s="3262"/>
      <c r="QLT145" s="3262"/>
      <c r="QLV145" s="3262"/>
      <c r="QLW145" s="3262"/>
      <c r="QLX145" s="3262"/>
      <c r="QLY145" s="3262"/>
      <c r="QLZ145" s="3262"/>
      <c r="QMA145" s="3262"/>
      <c r="QMB145" s="3262"/>
      <c r="QMC145" s="3262"/>
      <c r="QMD145" s="3262"/>
      <c r="QME145" s="3262"/>
      <c r="QMF145" s="3262"/>
      <c r="QMG145" s="3262"/>
      <c r="QMH145" s="3262"/>
      <c r="QMI145" s="3262"/>
      <c r="QMJ145" s="3262"/>
      <c r="QML145" s="3262"/>
      <c r="QMM145" s="3262"/>
      <c r="QMN145" s="3262"/>
      <c r="QMO145" s="3262"/>
      <c r="QMP145" s="3262"/>
      <c r="QMQ145" s="3262"/>
      <c r="QMR145" s="3262"/>
      <c r="QMS145" s="3262"/>
      <c r="QMT145" s="3262"/>
      <c r="QMU145" s="3262"/>
      <c r="QMV145" s="3262"/>
      <c r="QMW145" s="3262"/>
      <c r="QMX145" s="3262"/>
      <c r="QMY145" s="3262"/>
      <c r="QMZ145" s="3262"/>
      <c r="QNB145" s="3262"/>
      <c r="QNC145" s="3262"/>
      <c r="QND145" s="3262"/>
      <c r="QNE145" s="3262"/>
      <c r="QNF145" s="3262"/>
      <c r="QNG145" s="3262"/>
      <c r="QNH145" s="3262"/>
      <c r="QNI145" s="3262"/>
      <c r="QNJ145" s="3262"/>
      <c r="QNK145" s="3262"/>
      <c r="QNL145" s="3262"/>
      <c r="QNM145" s="3262"/>
      <c r="QNN145" s="3262"/>
      <c r="QNO145" s="3262"/>
      <c r="QNP145" s="3262"/>
      <c r="QNR145" s="3262"/>
      <c r="QNS145" s="3262"/>
      <c r="QNT145" s="3262"/>
      <c r="QNU145" s="3262"/>
      <c r="QNV145" s="3262"/>
      <c r="QNW145" s="3262"/>
      <c r="QNX145" s="3262"/>
      <c r="QNY145" s="3262"/>
      <c r="QNZ145" s="3262"/>
      <c r="QOA145" s="3262"/>
      <c r="QOB145" s="3262"/>
      <c r="QOC145" s="3262"/>
      <c r="QOD145" s="3262"/>
      <c r="QOE145" s="3262"/>
      <c r="QOF145" s="3262"/>
      <c r="QOH145" s="3262"/>
      <c r="QOI145" s="3262"/>
      <c r="QOJ145" s="3262"/>
      <c r="QOK145" s="3262"/>
      <c r="QOL145" s="3262"/>
      <c r="QOM145" s="3262"/>
      <c r="QON145" s="3262"/>
      <c r="QOO145" s="3262"/>
      <c r="QOP145" s="3262"/>
      <c r="QOQ145" s="3262"/>
      <c r="QOR145" s="3262"/>
      <c r="QOS145" s="3262"/>
      <c r="QOT145" s="3262"/>
      <c r="QOU145" s="3262"/>
      <c r="QOV145" s="3262"/>
      <c r="QOX145" s="3262"/>
      <c r="QOY145" s="3262"/>
      <c r="QOZ145" s="3262"/>
      <c r="QPA145" s="3262"/>
      <c r="QPB145" s="3262"/>
      <c r="QPC145" s="3262"/>
      <c r="QPD145" s="3262"/>
      <c r="QPE145" s="3262"/>
      <c r="QPF145" s="3262"/>
      <c r="QPG145" s="3262"/>
      <c r="QPH145" s="3262"/>
      <c r="QPI145" s="3262"/>
      <c r="QPJ145" s="3262"/>
      <c r="QPK145" s="3262"/>
      <c r="QPL145" s="3262"/>
      <c r="QPN145" s="3262"/>
      <c r="QPO145" s="3262"/>
      <c r="QPP145" s="3262"/>
      <c r="QPQ145" s="3262"/>
      <c r="QPR145" s="3262"/>
      <c r="QPS145" s="3262"/>
      <c r="QPT145" s="3262"/>
      <c r="QPU145" s="3262"/>
      <c r="QPV145" s="3262"/>
      <c r="QPW145" s="3262"/>
      <c r="QPX145" s="3262"/>
      <c r="QPY145" s="3262"/>
      <c r="QPZ145" s="3262"/>
      <c r="QQA145" s="3262"/>
      <c r="QQB145" s="3262"/>
      <c r="QQD145" s="3262"/>
      <c r="QQE145" s="3262"/>
      <c r="QQF145" s="3262"/>
      <c r="QQG145" s="3262"/>
      <c r="QQH145" s="3262"/>
      <c r="QQI145" s="3262"/>
      <c r="QQJ145" s="3262"/>
      <c r="QQK145" s="3262"/>
      <c r="QQL145" s="3262"/>
      <c r="QQM145" s="3262"/>
      <c r="QQN145" s="3262"/>
      <c r="QQO145" s="3262"/>
      <c r="QQP145" s="3262"/>
      <c r="QQQ145" s="3262"/>
      <c r="QQR145" s="3262"/>
      <c r="QQT145" s="3262"/>
      <c r="QQU145" s="3262"/>
      <c r="QQV145" s="3262"/>
      <c r="QQW145" s="3262"/>
      <c r="QQX145" s="3262"/>
      <c r="QQY145" s="3262"/>
      <c r="QQZ145" s="3262"/>
      <c r="QRA145" s="3262"/>
      <c r="QRB145" s="3262"/>
      <c r="QRC145" s="3262"/>
      <c r="QRD145" s="3262"/>
      <c r="QRE145" s="3262"/>
      <c r="QRF145" s="3262"/>
      <c r="QRG145" s="3262"/>
      <c r="QRH145" s="3262"/>
      <c r="QRJ145" s="3262"/>
      <c r="QRK145" s="3262"/>
      <c r="QRL145" s="3262"/>
      <c r="QRM145" s="3262"/>
      <c r="QRN145" s="3262"/>
      <c r="QRO145" s="3262"/>
      <c r="QRP145" s="3262"/>
      <c r="QRQ145" s="3262"/>
      <c r="QRR145" s="3262"/>
      <c r="QRS145" s="3262"/>
      <c r="QRT145" s="3262"/>
      <c r="QRU145" s="3262"/>
      <c r="QRV145" s="3262"/>
      <c r="QRW145" s="3262"/>
      <c r="QRX145" s="3262"/>
      <c r="QRZ145" s="3262"/>
      <c r="QSA145" s="3262"/>
      <c r="QSB145" s="3262"/>
      <c r="QSC145" s="3262"/>
      <c r="QSD145" s="3262"/>
      <c r="QSE145" s="3262"/>
      <c r="QSF145" s="3262"/>
      <c r="QSG145" s="3262"/>
      <c r="QSH145" s="3262"/>
      <c r="QSI145" s="3262"/>
      <c r="QSJ145" s="3262"/>
      <c r="QSK145" s="3262"/>
      <c r="QSL145" s="3262"/>
      <c r="QSM145" s="3262"/>
      <c r="QSN145" s="3262"/>
      <c r="QSP145" s="3262"/>
      <c r="QSQ145" s="3262"/>
      <c r="QSR145" s="3262"/>
      <c r="QSS145" s="3262"/>
      <c r="QST145" s="3262"/>
      <c r="QSU145" s="3262"/>
      <c r="QSV145" s="3262"/>
      <c r="QSW145" s="3262"/>
      <c r="QSX145" s="3262"/>
      <c r="QSY145" s="3262"/>
      <c r="QSZ145" s="3262"/>
      <c r="QTA145" s="3262"/>
      <c r="QTB145" s="3262"/>
      <c r="QTC145" s="3262"/>
      <c r="QTD145" s="3262"/>
      <c r="QTF145" s="3262"/>
      <c r="QTG145" s="3262"/>
      <c r="QTH145" s="3262"/>
      <c r="QTI145" s="3262"/>
      <c r="QTJ145" s="3262"/>
      <c r="QTK145" s="3262"/>
      <c r="QTL145" s="3262"/>
      <c r="QTM145" s="3262"/>
      <c r="QTN145" s="3262"/>
      <c r="QTO145" s="3262"/>
      <c r="QTP145" s="3262"/>
      <c r="QTQ145" s="3262"/>
      <c r="QTR145" s="3262"/>
      <c r="QTS145" s="3262"/>
      <c r="QTT145" s="3262"/>
      <c r="QTV145" s="3262"/>
      <c r="QTW145" s="3262"/>
      <c r="QTX145" s="3262"/>
      <c r="QTY145" s="3262"/>
      <c r="QTZ145" s="3262"/>
      <c r="QUA145" s="3262"/>
      <c r="QUB145" s="3262"/>
      <c r="QUC145" s="3262"/>
      <c r="QUD145" s="3262"/>
      <c r="QUE145" s="3262"/>
      <c r="QUF145" s="3262"/>
      <c r="QUG145" s="3262"/>
      <c r="QUH145" s="3262"/>
      <c r="QUI145" s="3262"/>
      <c r="QUJ145" s="3262"/>
      <c r="QUL145" s="3262"/>
      <c r="QUM145" s="3262"/>
      <c r="QUN145" s="3262"/>
      <c r="QUO145" s="3262"/>
      <c r="QUP145" s="3262"/>
      <c r="QUQ145" s="3262"/>
      <c r="QUR145" s="3262"/>
      <c r="QUS145" s="3262"/>
      <c r="QUT145" s="3262"/>
      <c r="QUU145" s="3262"/>
      <c r="QUV145" s="3262"/>
      <c r="QUW145" s="3262"/>
      <c r="QUX145" s="3262"/>
      <c r="QUY145" s="3262"/>
      <c r="QUZ145" s="3262"/>
      <c r="QVB145" s="3262"/>
      <c r="QVC145" s="3262"/>
      <c r="QVD145" s="3262"/>
      <c r="QVE145" s="3262"/>
      <c r="QVF145" s="3262"/>
      <c r="QVG145" s="3262"/>
      <c r="QVH145" s="3262"/>
      <c r="QVI145" s="3262"/>
      <c r="QVJ145" s="3262"/>
      <c r="QVK145" s="3262"/>
      <c r="QVL145" s="3262"/>
      <c r="QVM145" s="3262"/>
      <c r="QVN145" s="3262"/>
      <c r="QVO145" s="3262"/>
      <c r="QVP145" s="3262"/>
      <c r="QVR145" s="3262"/>
      <c r="QVS145" s="3262"/>
      <c r="QVT145" s="3262"/>
      <c r="QVU145" s="3262"/>
      <c r="QVV145" s="3262"/>
      <c r="QVW145" s="3262"/>
      <c r="QVX145" s="3262"/>
      <c r="QVY145" s="3262"/>
      <c r="QVZ145" s="3262"/>
      <c r="QWA145" s="3262"/>
      <c r="QWB145" s="3262"/>
      <c r="QWC145" s="3262"/>
      <c r="QWD145" s="3262"/>
      <c r="QWE145" s="3262"/>
      <c r="QWF145" s="3262"/>
      <c r="QWH145" s="3262"/>
      <c r="QWI145" s="3262"/>
      <c r="QWJ145" s="3262"/>
      <c r="QWK145" s="3262"/>
      <c r="QWL145" s="3262"/>
      <c r="QWM145" s="3262"/>
      <c r="QWN145" s="3262"/>
      <c r="QWO145" s="3262"/>
      <c r="QWP145" s="3262"/>
      <c r="QWQ145" s="3262"/>
      <c r="QWR145" s="3262"/>
      <c r="QWS145" s="3262"/>
      <c r="QWT145" s="3262"/>
      <c r="QWU145" s="3262"/>
      <c r="QWV145" s="3262"/>
      <c r="QWX145" s="3262"/>
      <c r="QWY145" s="3262"/>
      <c r="QWZ145" s="3262"/>
      <c r="QXA145" s="3262"/>
      <c r="QXB145" s="3262"/>
      <c r="QXC145" s="3262"/>
      <c r="QXD145" s="3262"/>
      <c r="QXE145" s="3262"/>
      <c r="QXF145" s="3262"/>
      <c r="QXG145" s="3262"/>
      <c r="QXH145" s="3262"/>
      <c r="QXI145" s="3262"/>
      <c r="QXJ145" s="3262"/>
      <c r="QXK145" s="3262"/>
      <c r="QXL145" s="3262"/>
      <c r="QXN145" s="3262"/>
      <c r="QXO145" s="3262"/>
      <c r="QXP145" s="3262"/>
      <c r="QXQ145" s="3262"/>
      <c r="QXR145" s="3262"/>
      <c r="QXS145" s="3262"/>
      <c r="QXT145" s="3262"/>
      <c r="QXU145" s="3262"/>
      <c r="QXV145" s="3262"/>
      <c r="QXW145" s="3262"/>
      <c r="QXX145" s="3262"/>
      <c r="QXY145" s="3262"/>
      <c r="QXZ145" s="3262"/>
      <c r="QYA145" s="3262"/>
      <c r="QYB145" s="3262"/>
      <c r="QYD145" s="3262"/>
      <c r="QYE145" s="3262"/>
      <c r="QYF145" s="3262"/>
      <c r="QYG145" s="3262"/>
      <c r="QYH145" s="3262"/>
      <c r="QYI145" s="3262"/>
      <c r="QYJ145" s="3262"/>
      <c r="QYK145" s="3262"/>
      <c r="QYL145" s="3262"/>
      <c r="QYM145" s="3262"/>
      <c r="QYN145" s="3262"/>
      <c r="QYO145" s="3262"/>
      <c r="QYP145" s="3262"/>
      <c r="QYQ145" s="3262"/>
      <c r="QYR145" s="3262"/>
      <c r="QYT145" s="3262"/>
      <c r="QYU145" s="3262"/>
      <c r="QYV145" s="3262"/>
      <c r="QYW145" s="3262"/>
      <c r="QYX145" s="3262"/>
      <c r="QYY145" s="3262"/>
      <c r="QYZ145" s="3262"/>
      <c r="QZA145" s="3262"/>
      <c r="QZB145" s="3262"/>
      <c r="QZC145" s="3262"/>
      <c r="QZD145" s="3262"/>
      <c r="QZE145" s="3262"/>
      <c r="QZF145" s="3262"/>
      <c r="QZG145" s="3262"/>
      <c r="QZH145" s="3262"/>
      <c r="QZJ145" s="3262"/>
      <c r="QZK145" s="3262"/>
      <c r="QZL145" s="3262"/>
      <c r="QZM145" s="3262"/>
      <c r="QZN145" s="3262"/>
      <c r="QZO145" s="3262"/>
      <c r="QZP145" s="3262"/>
      <c r="QZQ145" s="3262"/>
      <c r="QZR145" s="3262"/>
      <c r="QZS145" s="3262"/>
      <c r="QZT145" s="3262"/>
      <c r="QZU145" s="3262"/>
      <c r="QZV145" s="3262"/>
      <c r="QZW145" s="3262"/>
      <c r="QZX145" s="3262"/>
      <c r="QZZ145" s="3262"/>
      <c r="RAA145" s="3262"/>
      <c r="RAB145" s="3262"/>
      <c r="RAC145" s="3262"/>
      <c r="RAD145" s="3262"/>
      <c r="RAE145" s="3262"/>
      <c r="RAF145" s="3262"/>
      <c r="RAG145" s="3262"/>
      <c r="RAH145" s="3262"/>
      <c r="RAI145" s="3262"/>
      <c r="RAJ145" s="3262"/>
      <c r="RAK145" s="3262"/>
      <c r="RAL145" s="3262"/>
      <c r="RAM145" s="3262"/>
      <c r="RAN145" s="3262"/>
      <c r="RAP145" s="3262"/>
      <c r="RAQ145" s="3262"/>
      <c r="RAR145" s="3262"/>
      <c r="RAS145" s="3262"/>
      <c r="RAT145" s="3262"/>
      <c r="RAU145" s="3262"/>
      <c r="RAV145" s="3262"/>
      <c r="RAW145" s="3262"/>
      <c r="RAX145" s="3262"/>
      <c r="RAY145" s="3262"/>
      <c r="RAZ145" s="3262"/>
      <c r="RBA145" s="3262"/>
      <c r="RBB145" s="3262"/>
      <c r="RBC145" s="3262"/>
      <c r="RBD145" s="3262"/>
      <c r="RBF145" s="3262"/>
      <c r="RBG145" s="3262"/>
      <c r="RBH145" s="3262"/>
      <c r="RBI145" s="3262"/>
      <c r="RBJ145" s="3262"/>
      <c r="RBK145" s="3262"/>
      <c r="RBL145" s="3262"/>
      <c r="RBM145" s="3262"/>
      <c r="RBN145" s="3262"/>
      <c r="RBO145" s="3262"/>
      <c r="RBP145" s="3262"/>
      <c r="RBQ145" s="3262"/>
      <c r="RBR145" s="3262"/>
      <c r="RBS145" s="3262"/>
      <c r="RBT145" s="3262"/>
      <c r="RBV145" s="3262"/>
      <c r="RBW145" s="3262"/>
      <c r="RBX145" s="3262"/>
      <c r="RBY145" s="3262"/>
      <c r="RBZ145" s="3262"/>
      <c r="RCA145" s="3262"/>
      <c r="RCB145" s="3262"/>
      <c r="RCC145" s="3262"/>
      <c r="RCD145" s="3262"/>
      <c r="RCE145" s="3262"/>
      <c r="RCF145" s="3262"/>
      <c r="RCG145" s="3262"/>
      <c r="RCH145" s="3262"/>
      <c r="RCI145" s="3262"/>
      <c r="RCJ145" s="3262"/>
      <c r="RCL145" s="3262"/>
      <c r="RCM145" s="3262"/>
      <c r="RCN145" s="3262"/>
      <c r="RCO145" s="3262"/>
      <c r="RCP145" s="3262"/>
      <c r="RCQ145" s="3262"/>
      <c r="RCR145" s="3262"/>
      <c r="RCS145" s="3262"/>
      <c r="RCT145" s="3262"/>
      <c r="RCU145" s="3262"/>
      <c r="RCV145" s="3262"/>
      <c r="RCW145" s="3262"/>
      <c r="RCX145" s="3262"/>
      <c r="RCY145" s="3262"/>
      <c r="RCZ145" s="3262"/>
      <c r="RDB145" s="3262"/>
      <c r="RDC145" s="3262"/>
      <c r="RDD145" s="3262"/>
      <c r="RDE145" s="3262"/>
      <c r="RDF145" s="3262"/>
      <c r="RDG145" s="3262"/>
      <c r="RDH145" s="3262"/>
      <c r="RDI145" s="3262"/>
      <c r="RDJ145" s="3262"/>
      <c r="RDK145" s="3262"/>
      <c r="RDL145" s="3262"/>
      <c r="RDM145" s="3262"/>
      <c r="RDN145" s="3262"/>
      <c r="RDO145" s="3262"/>
      <c r="RDP145" s="3262"/>
      <c r="RDR145" s="3262"/>
      <c r="RDS145" s="3262"/>
      <c r="RDT145" s="3262"/>
      <c r="RDU145" s="3262"/>
      <c r="RDV145" s="3262"/>
      <c r="RDW145" s="3262"/>
      <c r="RDX145" s="3262"/>
      <c r="RDY145" s="3262"/>
      <c r="RDZ145" s="3262"/>
      <c r="REA145" s="3262"/>
      <c r="REB145" s="3262"/>
      <c r="REC145" s="3262"/>
      <c r="RED145" s="3262"/>
      <c r="REE145" s="3262"/>
      <c r="REF145" s="3262"/>
      <c r="REH145" s="3262"/>
      <c r="REI145" s="3262"/>
      <c r="REJ145" s="3262"/>
      <c r="REK145" s="3262"/>
      <c r="REL145" s="3262"/>
      <c r="REM145" s="3262"/>
      <c r="REN145" s="3262"/>
      <c r="REO145" s="3262"/>
      <c r="REP145" s="3262"/>
      <c r="REQ145" s="3262"/>
      <c r="RER145" s="3262"/>
      <c r="RES145" s="3262"/>
      <c r="RET145" s="3262"/>
      <c r="REU145" s="3262"/>
      <c r="REV145" s="3262"/>
      <c r="REX145" s="3262"/>
      <c r="REY145" s="3262"/>
      <c r="REZ145" s="3262"/>
      <c r="RFA145" s="3262"/>
      <c r="RFB145" s="3262"/>
      <c r="RFC145" s="3262"/>
      <c r="RFD145" s="3262"/>
      <c r="RFE145" s="3262"/>
      <c r="RFF145" s="3262"/>
      <c r="RFG145" s="3262"/>
      <c r="RFH145" s="3262"/>
      <c r="RFI145" s="3262"/>
      <c r="RFJ145" s="3262"/>
      <c r="RFK145" s="3262"/>
      <c r="RFL145" s="3262"/>
      <c r="RFN145" s="3262"/>
      <c r="RFO145" s="3262"/>
      <c r="RFP145" s="3262"/>
      <c r="RFQ145" s="3262"/>
      <c r="RFR145" s="3262"/>
      <c r="RFS145" s="3262"/>
      <c r="RFT145" s="3262"/>
      <c r="RFU145" s="3262"/>
      <c r="RFV145" s="3262"/>
      <c r="RFW145" s="3262"/>
      <c r="RFX145" s="3262"/>
      <c r="RFY145" s="3262"/>
      <c r="RFZ145" s="3262"/>
      <c r="RGA145" s="3262"/>
      <c r="RGB145" s="3262"/>
      <c r="RGD145" s="3262"/>
      <c r="RGE145" s="3262"/>
      <c r="RGF145" s="3262"/>
      <c r="RGG145" s="3262"/>
      <c r="RGH145" s="3262"/>
      <c r="RGI145" s="3262"/>
      <c r="RGJ145" s="3262"/>
      <c r="RGK145" s="3262"/>
      <c r="RGL145" s="3262"/>
      <c r="RGM145" s="3262"/>
      <c r="RGN145" s="3262"/>
      <c r="RGO145" s="3262"/>
      <c r="RGP145" s="3262"/>
      <c r="RGQ145" s="3262"/>
      <c r="RGR145" s="3262"/>
      <c r="RGT145" s="3262"/>
      <c r="RGU145" s="3262"/>
      <c r="RGV145" s="3262"/>
      <c r="RGW145" s="3262"/>
      <c r="RGX145" s="3262"/>
      <c r="RGY145" s="3262"/>
      <c r="RGZ145" s="3262"/>
      <c r="RHA145" s="3262"/>
      <c r="RHB145" s="3262"/>
      <c r="RHC145" s="3262"/>
      <c r="RHD145" s="3262"/>
      <c r="RHE145" s="3262"/>
      <c r="RHF145" s="3262"/>
      <c r="RHG145" s="3262"/>
      <c r="RHH145" s="3262"/>
      <c r="RHJ145" s="3262"/>
      <c r="RHK145" s="3262"/>
      <c r="RHL145" s="3262"/>
      <c r="RHM145" s="3262"/>
      <c r="RHN145" s="3262"/>
      <c r="RHO145" s="3262"/>
      <c r="RHP145" s="3262"/>
      <c r="RHQ145" s="3262"/>
      <c r="RHR145" s="3262"/>
      <c r="RHS145" s="3262"/>
      <c r="RHT145" s="3262"/>
      <c r="RHU145" s="3262"/>
      <c r="RHV145" s="3262"/>
      <c r="RHW145" s="3262"/>
      <c r="RHX145" s="3262"/>
      <c r="RHZ145" s="3262"/>
      <c r="RIA145" s="3262"/>
      <c r="RIB145" s="3262"/>
      <c r="RIC145" s="3262"/>
      <c r="RID145" s="3262"/>
      <c r="RIE145" s="3262"/>
      <c r="RIF145" s="3262"/>
      <c r="RIG145" s="3262"/>
      <c r="RIH145" s="3262"/>
      <c r="RII145" s="3262"/>
      <c r="RIJ145" s="3262"/>
      <c r="RIK145" s="3262"/>
      <c r="RIL145" s="3262"/>
      <c r="RIM145" s="3262"/>
      <c r="RIN145" s="3262"/>
      <c r="RIP145" s="3262"/>
      <c r="RIQ145" s="3262"/>
      <c r="RIR145" s="3262"/>
      <c r="RIS145" s="3262"/>
      <c r="RIT145" s="3262"/>
      <c r="RIU145" s="3262"/>
      <c r="RIV145" s="3262"/>
      <c r="RIW145" s="3262"/>
      <c r="RIX145" s="3262"/>
      <c r="RIY145" s="3262"/>
      <c r="RIZ145" s="3262"/>
      <c r="RJA145" s="3262"/>
      <c r="RJB145" s="3262"/>
      <c r="RJC145" s="3262"/>
      <c r="RJD145" s="3262"/>
      <c r="RJF145" s="3262"/>
      <c r="RJG145" s="3262"/>
      <c r="RJH145" s="3262"/>
      <c r="RJI145" s="3262"/>
      <c r="RJJ145" s="3262"/>
      <c r="RJK145" s="3262"/>
      <c r="RJL145" s="3262"/>
      <c r="RJM145" s="3262"/>
      <c r="RJN145" s="3262"/>
      <c r="RJO145" s="3262"/>
      <c r="RJP145" s="3262"/>
      <c r="RJQ145" s="3262"/>
      <c r="RJR145" s="3262"/>
      <c r="RJS145" s="3262"/>
      <c r="RJT145" s="3262"/>
      <c r="RJV145" s="3262"/>
      <c r="RJW145" s="3262"/>
      <c r="RJX145" s="3262"/>
      <c r="RJY145" s="3262"/>
      <c r="RJZ145" s="3262"/>
      <c r="RKA145" s="3262"/>
      <c r="RKB145" s="3262"/>
      <c r="RKC145" s="3262"/>
      <c r="RKD145" s="3262"/>
      <c r="RKE145" s="3262"/>
      <c r="RKF145" s="3262"/>
      <c r="RKG145" s="3262"/>
      <c r="RKH145" s="3262"/>
      <c r="RKI145" s="3262"/>
      <c r="RKJ145" s="3262"/>
      <c r="RKL145" s="3262"/>
      <c r="RKM145" s="3262"/>
      <c r="RKN145" s="3262"/>
      <c r="RKO145" s="3262"/>
      <c r="RKP145" s="3262"/>
      <c r="RKQ145" s="3262"/>
      <c r="RKR145" s="3262"/>
      <c r="RKS145" s="3262"/>
      <c r="RKT145" s="3262"/>
      <c r="RKU145" s="3262"/>
      <c r="RKV145" s="3262"/>
      <c r="RKW145" s="3262"/>
      <c r="RKX145" s="3262"/>
      <c r="RKY145" s="3262"/>
      <c r="RKZ145" s="3262"/>
      <c r="RLB145" s="3262"/>
      <c r="RLC145" s="3262"/>
      <c r="RLD145" s="3262"/>
      <c r="RLE145" s="3262"/>
      <c r="RLF145" s="3262"/>
      <c r="RLG145" s="3262"/>
      <c r="RLH145" s="3262"/>
      <c r="RLI145" s="3262"/>
      <c r="RLJ145" s="3262"/>
      <c r="RLK145" s="3262"/>
      <c r="RLL145" s="3262"/>
      <c r="RLM145" s="3262"/>
      <c r="RLN145" s="3262"/>
      <c r="RLO145" s="3262"/>
      <c r="RLP145" s="3262"/>
      <c r="RLR145" s="3262"/>
      <c r="RLS145" s="3262"/>
      <c r="RLT145" s="3262"/>
      <c r="RLU145" s="3262"/>
      <c r="RLV145" s="3262"/>
      <c r="RLW145" s="3262"/>
      <c r="RLX145" s="3262"/>
      <c r="RLY145" s="3262"/>
      <c r="RLZ145" s="3262"/>
      <c r="RMA145" s="3262"/>
      <c r="RMB145" s="3262"/>
      <c r="RMC145" s="3262"/>
      <c r="RMD145" s="3262"/>
      <c r="RME145" s="3262"/>
      <c r="RMF145" s="3262"/>
      <c r="RMH145" s="3262"/>
      <c r="RMI145" s="3262"/>
      <c r="RMJ145" s="3262"/>
      <c r="RMK145" s="3262"/>
      <c r="RML145" s="3262"/>
      <c r="RMM145" s="3262"/>
      <c r="RMN145" s="3262"/>
      <c r="RMO145" s="3262"/>
      <c r="RMP145" s="3262"/>
      <c r="RMQ145" s="3262"/>
      <c r="RMR145" s="3262"/>
      <c r="RMS145" s="3262"/>
      <c r="RMT145" s="3262"/>
      <c r="RMU145" s="3262"/>
      <c r="RMV145" s="3262"/>
      <c r="RMX145" s="3262"/>
      <c r="RMY145" s="3262"/>
      <c r="RMZ145" s="3262"/>
      <c r="RNA145" s="3262"/>
      <c r="RNB145" s="3262"/>
      <c r="RNC145" s="3262"/>
      <c r="RND145" s="3262"/>
      <c r="RNE145" s="3262"/>
      <c r="RNF145" s="3262"/>
      <c r="RNG145" s="3262"/>
      <c r="RNH145" s="3262"/>
      <c r="RNI145" s="3262"/>
      <c r="RNJ145" s="3262"/>
      <c r="RNK145" s="3262"/>
      <c r="RNL145" s="3262"/>
      <c r="RNN145" s="3262"/>
      <c r="RNO145" s="3262"/>
      <c r="RNP145" s="3262"/>
      <c r="RNQ145" s="3262"/>
      <c r="RNR145" s="3262"/>
      <c r="RNS145" s="3262"/>
      <c r="RNT145" s="3262"/>
      <c r="RNU145" s="3262"/>
      <c r="RNV145" s="3262"/>
      <c r="RNW145" s="3262"/>
      <c r="RNX145" s="3262"/>
      <c r="RNY145" s="3262"/>
      <c r="RNZ145" s="3262"/>
      <c r="ROA145" s="3262"/>
      <c r="ROB145" s="3262"/>
      <c r="ROD145" s="3262"/>
      <c r="ROE145" s="3262"/>
      <c r="ROF145" s="3262"/>
      <c r="ROG145" s="3262"/>
      <c r="ROH145" s="3262"/>
      <c r="ROI145" s="3262"/>
      <c r="ROJ145" s="3262"/>
      <c r="ROK145" s="3262"/>
      <c r="ROL145" s="3262"/>
      <c r="ROM145" s="3262"/>
      <c r="RON145" s="3262"/>
      <c r="ROO145" s="3262"/>
      <c r="ROP145" s="3262"/>
      <c r="ROQ145" s="3262"/>
      <c r="ROR145" s="3262"/>
      <c r="ROT145" s="3262"/>
      <c r="ROU145" s="3262"/>
      <c r="ROV145" s="3262"/>
      <c r="ROW145" s="3262"/>
      <c r="ROX145" s="3262"/>
      <c r="ROY145" s="3262"/>
      <c r="ROZ145" s="3262"/>
      <c r="RPA145" s="3262"/>
      <c r="RPB145" s="3262"/>
      <c r="RPC145" s="3262"/>
      <c r="RPD145" s="3262"/>
      <c r="RPE145" s="3262"/>
      <c r="RPF145" s="3262"/>
      <c r="RPG145" s="3262"/>
      <c r="RPH145" s="3262"/>
      <c r="RPJ145" s="3262"/>
      <c r="RPK145" s="3262"/>
      <c r="RPL145" s="3262"/>
      <c r="RPM145" s="3262"/>
      <c r="RPN145" s="3262"/>
      <c r="RPO145" s="3262"/>
      <c r="RPP145" s="3262"/>
      <c r="RPQ145" s="3262"/>
      <c r="RPR145" s="3262"/>
      <c r="RPS145" s="3262"/>
      <c r="RPT145" s="3262"/>
      <c r="RPU145" s="3262"/>
      <c r="RPV145" s="3262"/>
      <c r="RPW145" s="3262"/>
      <c r="RPX145" s="3262"/>
      <c r="RPZ145" s="3262"/>
      <c r="RQA145" s="3262"/>
      <c r="RQB145" s="3262"/>
      <c r="RQC145" s="3262"/>
      <c r="RQD145" s="3262"/>
      <c r="RQE145" s="3262"/>
      <c r="RQF145" s="3262"/>
      <c r="RQG145" s="3262"/>
      <c r="RQH145" s="3262"/>
      <c r="RQI145" s="3262"/>
      <c r="RQJ145" s="3262"/>
      <c r="RQK145" s="3262"/>
      <c r="RQL145" s="3262"/>
      <c r="RQM145" s="3262"/>
      <c r="RQN145" s="3262"/>
      <c r="RQP145" s="3262"/>
      <c r="RQQ145" s="3262"/>
      <c r="RQR145" s="3262"/>
      <c r="RQS145" s="3262"/>
      <c r="RQT145" s="3262"/>
      <c r="RQU145" s="3262"/>
      <c r="RQV145" s="3262"/>
      <c r="RQW145" s="3262"/>
      <c r="RQX145" s="3262"/>
      <c r="RQY145" s="3262"/>
      <c r="RQZ145" s="3262"/>
      <c r="RRA145" s="3262"/>
      <c r="RRB145" s="3262"/>
      <c r="RRC145" s="3262"/>
      <c r="RRD145" s="3262"/>
      <c r="RRF145" s="3262"/>
      <c r="RRG145" s="3262"/>
      <c r="RRH145" s="3262"/>
      <c r="RRI145" s="3262"/>
      <c r="RRJ145" s="3262"/>
      <c r="RRK145" s="3262"/>
      <c r="RRL145" s="3262"/>
      <c r="RRM145" s="3262"/>
      <c r="RRN145" s="3262"/>
      <c r="RRO145" s="3262"/>
      <c r="RRP145" s="3262"/>
      <c r="RRQ145" s="3262"/>
      <c r="RRR145" s="3262"/>
      <c r="RRS145" s="3262"/>
      <c r="RRT145" s="3262"/>
      <c r="RRV145" s="3262"/>
      <c r="RRW145" s="3262"/>
      <c r="RRX145" s="3262"/>
      <c r="RRY145" s="3262"/>
      <c r="RRZ145" s="3262"/>
      <c r="RSA145" s="3262"/>
      <c r="RSB145" s="3262"/>
      <c r="RSC145" s="3262"/>
      <c r="RSD145" s="3262"/>
      <c r="RSE145" s="3262"/>
      <c r="RSF145" s="3262"/>
      <c r="RSG145" s="3262"/>
      <c r="RSH145" s="3262"/>
      <c r="RSI145" s="3262"/>
      <c r="RSJ145" s="3262"/>
      <c r="RSL145" s="3262"/>
      <c r="RSM145" s="3262"/>
      <c r="RSN145" s="3262"/>
      <c r="RSO145" s="3262"/>
      <c r="RSP145" s="3262"/>
      <c r="RSQ145" s="3262"/>
      <c r="RSR145" s="3262"/>
      <c r="RSS145" s="3262"/>
      <c r="RST145" s="3262"/>
      <c r="RSU145" s="3262"/>
      <c r="RSV145" s="3262"/>
      <c r="RSW145" s="3262"/>
      <c r="RSX145" s="3262"/>
      <c r="RSY145" s="3262"/>
      <c r="RSZ145" s="3262"/>
      <c r="RTB145" s="3262"/>
      <c r="RTC145" s="3262"/>
      <c r="RTD145" s="3262"/>
      <c r="RTE145" s="3262"/>
      <c r="RTF145" s="3262"/>
      <c r="RTG145" s="3262"/>
      <c r="RTH145" s="3262"/>
      <c r="RTI145" s="3262"/>
      <c r="RTJ145" s="3262"/>
      <c r="RTK145" s="3262"/>
      <c r="RTL145" s="3262"/>
      <c r="RTM145" s="3262"/>
      <c r="RTN145" s="3262"/>
      <c r="RTO145" s="3262"/>
      <c r="RTP145" s="3262"/>
      <c r="RTR145" s="3262"/>
      <c r="RTS145" s="3262"/>
      <c r="RTT145" s="3262"/>
      <c r="RTU145" s="3262"/>
      <c r="RTV145" s="3262"/>
      <c r="RTW145" s="3262"/>
      <c r="RTX145" s="3262"/>
      <c r="RTY145" s="3262"/>
      <c r="RTZ145" s="3262"/>
      <c r="RUA145" s="3262"/>
      <c r="RUB145" s="3262"/>
      <c r="RUC145" s="3262"/>
      <c r="RUD145" s="3262"/>
      <c r="RUE145" s="3262"/>
      <c r="RUF145" s="3262"/>
      <c r="RUH145" s="3262"/>
      <c r="RUI145" s="3262"/>
      <c r="RUJ145" s="3262"/>
      <c r="RUK145" s="3262"/>
      <c r="RUL145" s="3262"/>
      <c r="RUM145" s="3262"/>
      <c r="RUN145" s="3262"/>
      <c r="RUO145" s="3262"/>
      <c r="RUP145" s="3262"/>
      <c r="RUQ145" s="3262"/>
      <c r="RUR145" s="3262"/>
      <c r="RUS145" s="3262"/>
      <c r="RUT145" s="3262"/>
      <c r="RUU145" s="3262"/>
      <c r="RUV145" s="3262"/>
      <c r="RUX145" s="3262"/>
      <c r="RUY145" s="3262"/>
      <c r="RUZ145" s="3262"/>
      <c r="RVA145" s="3262"/>
      <c r="RVB145" s="3262"/>
      <c r="RVC145" s="3262"/>
      <c r="RVD145" s="3262"/>
      <c r="RVE145" s="3262"/>
      <c r="RVF145" s="3262"/>
      <c r="RVG145" s="3262"/>
      <c r="RVH145" s="3262"/>
      <c r="RVI145" s="3262"/>
      <c r="RVJ145" s="3262"/>
      <c r="RVK145" s="3262"/>
      <c r="RVL145" s="3262"/>
      <c r="RVN145" s="3262"/>
      <c r="RVO145" s="3262"/>
      <c r="RVP145" s="3262"/>
      <c r="RVQ145" s="3262"/>
      <c r="RVR145" s="3262"/>
      <c r="RVS145" s="3262"/>
      <c r="RVT145" s="3262"/>
      <c r="RVU145" s="3262"/>
      <c r="RVV145" s="3262"/>
      <c r="RVW145" s="3262"/>
      <c r="RVX145" s="3262"/>
      <c r="RVY145" s="3262"/>
      <c r="RVZ145" s="3262"/>
      <c r="RWA145" s="3262"/>
      <c r="RWB145" s="3262"/>
      <c r="RWD145" s="3262"/>
      <c r="RWE145" s="3262"/>
      <c r="RWF145" s="3262"/>
      <c r="RWG145" s="3262"/>
      <c r="RWH145" s="3262"/>
      <c r="RWI145" s="3262"/>
      <c r="RWJ145" s="3262"/>
      <c r="RWK145" s="3262"/>
      <c r="RWL145" s="3262"/>
      <c r="RWM145" s="3262"/>
      <c r="RWN145" s="3262"/>
      <c r="RWO145" s="3262"/>
      <c r="RWP145" s="3262"/>
      <c r="RWQ145" s="3262"/>
      <c r="RWR145" s="3262"/>
      <c r="RWT145" s="3262"/>
      <c r="RWU145" s="3262"/>
      <c r="RWV145" s="3262"/>
      <c r="RWW145" s="3262"/>
      <c r="RWX145" s="3262"/>
      <c r="RWY145" s="3262"/>
      <c r="RWZ145" s="3262"/>
      <c r="RXA145" s="3262"/>
      <c r="RXB145" s="3262"/>
      <c r="RXC145" s="3262"/>
      <c r="RXD145" s="3262"/>
      <c r="RXE145" s="3262"/>
      <c r="RXF145" s="3262"/>
      <c r="RXG145" s="3262"/>
      <c r="RXH145" s="3262"/>
      <c r="RXJ145" s="3262"/>
      <c r="RXK145" s="3262"/>
      <c r="RXL145" s="3262"/>
      <c r="RXM145" s="3262"/>
      <c r="RXN145" s="3262"/>
      <c r="RXO145" s="3262"/>
      <c r="RXP145" s="3262"/>
      <c r="RXQ145" s="3262"/>
      <c r="RXR145" s="3262"/>
      <c r="RXS145" s="3262"/>
      <c r="RXT145" s="3262"/>
      <c r="RXU145" s="3262"/>
      <c r="RXV145" s="3262"/>
      <c r="RXW145" s="3262"/>
      <c r="RXX145" s="3262"/>
      <c r="RXZ145" s="3262"/>
      <c r="RYA145" s="3262"/>
      <c r="RYB145" s="3262"/>
      <c r="RYC145" s="3262"/>
      <c r="RYD145" s="3262"/>
      <c r="RYE145" s="3262"/>
      <c r="RYF145" s="3262"/>
      <c r="RYG145" s="3262"/>
      <c r="RYH145" s="3262"/>
      <c r="RYI145" s="3262"/>
      <c r="RYJ145" s="3262"/>
      <c r="RYK145" s="3262"/>
      <c r="RYL145" s="3262"/>
      <c r="RYM145" s="3262"/>
      <c r="RYN145" s="3262"/>
      <c r="RYP145" s="3262"/>
      <c r="RYQ145" s="3262"/>
      <c r="RYR145" s="3262"/>
      <c r="RYS145" s="3262"/>
      <c r="RYT145" s="3262"/>
      <c r="RYU145" s="3262"/>
      <c r="RYV145" s="3262"/>
      <c r="RYW145" s="3262"/>
      <c r="RYX145" s="3262"/>
      <c r="RYY145" s="3262"/>
      <c r="RYZ145" s="3262"/>
      <c r="RZA145" s="3262"/>
      <c r="RZB145" s="3262"/>
      <c r="RZC145" s="3262"/>
      <c r="RZD145" s="3262"/>
      <c r="RZF145" s="3262"/>
      <c r="RZG145" s="3262"/>
      <c r="RZH145" s="3262"/>
      <c r="RZI145" s="3262"/>
      <c r="RZJ145" s="3262"/>
      <c r="RZK145" s="3262"/>
      <c r="RZL145" s="3262"/>
      <c r="RZM145" s="3262"/>
      <c r="RZN145" s="3262"/>
      <c r="RZO145" s="3262"/>
      <c r="RZP145" s="3262"/>
      <c r="RZQ145" s="3262"/>
      <c r="RZR145" s="3262"/>
      <c r="RZS145" s="3262"/>
      <c r="RZT145" s="3262"/>
      <c r="RZV145" s="3262"/>
      <c r="RZW145" s="3262"/>
      <c r="RZX145" s="3262"/>
      <c r="RZY145" s="3262"/>
      <c r="RZZ145" s="3262"/>
      <c r="SAA145" s="3262"/>
      <c r="SAB145" s="3262"/>
      <c r="SAC145" s="3262"/>
      <c r="SAD145" s="3262"/>
      <c r="SAE145" s="3262"/>
      <c r="SAF145" s="3262"/>
      <c r="SAG145" s="3262"/>
      <c r="SAH145" s="3262"/>
      <c r="SAI145" s="3262"/>
      <c r="SAJ145" s="3262"/>
      <c r="SAL145" s="3262"/>
      <c r="SAM145" s="3262"/>
      <c r="SAN145" s="3262"/>
      <c r="SAO145" s="3262"/>
      <c r="SAP145" s="3262"/>
      <c r="SAQ145" s="3262"/>
      <c r="SAR145" s="3262"/>
      <c r="SAS145" s="3262"/>
      <c r="SAT145" s="3262"/>
      <c r="SAU145" s="3262"/>
      <c r="SAV145" s="3262"/>
      <c r="SAW145" s="3262"/>
      <c r="SAX145" s="3262"/>
      <c r="SAY145" s="3262"/>
      <c r="SAZ145" s="3262"/>
      <c r="SBB145" s="3262"/>
      <c r="SBC145" s="3262"/>
      <c r="SBD145" s="3262"/>
      <c r="SBE145" s="3262"/>
      <c r="SBF145" s="3262"/>
      <c r="SBG145" s="3262"/>
      <c r="SBH145" s="3262"/>
      <c r="SBI145" s="3262"/>
      <c r="SBJ145" s="3262"/>
      <c r="SBK145" s="3262"/>
      <c r="SBL145" s="3262"/>
      <c r="SBM145" s="3262"/>
      <c r="SBN145" s="3262"/>
      <c r="SBO145" s="3262"/>
      <c r="SBP145" s="3262"/>
      <c r="SBR145" s="3262"/>
      <c r="SBS145" s="3262"/>
      <c r="SBT145" s="3262"/>
      <c r="SBU145" s="3262"/>
      <c r="SBV145" s="3262"/>
      <c r="SBW145" s="3262"/>
      <c r="SBX145" s="3262"/>
      <c r="SBY145" s="3262"/>
      <c r="SBZ145" s="3262"/>
      <c r="SCA145" s="3262"/>
      <c r="SCB145" s="3262"/>
      <c r="SCC145" s="3262"/>
      <c r="SCD145" s="3262"/>
      <c r="SCE145" s="3262"/>
      <c r="SCF145" s="3262"/>
      <c r="SCH145" s="3262"/>
      <c r="SCI145" s="3262"/>
      <c r="SCJ145" s="3262"/>
      <c r="SCK145" s="3262"/>
      <c r="SCL145" s="3262"/>
      <c r="SCM145" s="3262"/>
      <c r="SCN145" s="3262"/>
      <c r="SCO145" s="3262"/>
      <c r="SCP145" s="3262"/>
      <c r="SCQ145" s="3262"/>
      <c r="SCR145" s="3262"/>
      <c r="SCS145" s="3262"/>
      <c r="SCT145" s="3262"/>
      <c r="SCU145" s="3262"/>
      <c r="SCV145" s="3262"/>
      <c r="SCX145" s="3262"/>
      <c r="SCY145" s="3262"/>
      <c r="SCZ145" s="3262"/>
      <c r="SDA145" s="3262"/>
      <c r="SDB145" s="3262"/>
      <c r="SDC145" s="3262"/>
      <c r="SDD145" s="3262"/>
      <c r="SDE145" s="3262"/>
      <c r="SDF145" s="3262"/>
      <c r="SDG145" s="3262"/>
      <c r="SDH145" s="3262"/>
      <c r="SDI145" s="3262"/>
      <c r="SDJ145" s="3262"/>
      <c r="SDK145" s="3262"/>
      <c r="SDL145" s="3262"/>
      <c r="SDN145" s="3262"/>
      <c r="SDO145" s="3262"/>
      <c r="SDP145" s="3262"/>
      <c r="SDQ145" s="3262"/>
      <c r="SDR145" s="3262"/>
      <c r="SDS145" s="3262"/>
      <c r="SDT145" s="3262"/>
      <c r="SDU145" s="3262"/>
      <c r="SDV145" s="3262"/>
      <c r="SDW145" s="3262"/>
      <c r="SDX145" s="3262"/>
      <c r="SDY145" s="3262"/>
      <c r="SDZ145" s="3262"/>
      <c r="SEA145" s="3262"/>
      <c r="SEB145" s="3262"/>
      <c r="SED145" s="3262"/>
      <c r="SEE145" s="3262"/>
      <c r="SEF145" s="3262"/>
      <c r="SEG145" s="3262"/>
      <c r="SEH145" s="3262"/>
      <c r="SEI145" s="3262"/>
      <c r="SEJ145" s="3262"/>
      <c r="SEK145" s="3262"/>
      <c r="SEL145" s="3262"/>
      <c r="SEM145" s="3262"/>
      <c r="SEN145" s="3262"/>
      <c r="SEO145" s="3262"/>
      <c r="SEP145" s="3262"/>
      <c r="SEQ145" s="3262"/>
      <c r="SER145" s="3262"/>
      <c r="SET145" s="3262"/>
      <c r="SEU145" s="3262"/>
      <c r="SEV145" s="3262"/>
      <c r="SEW145" s="3262"/>
      <c r="SEX145" s="3262"/>
      <c r="SEY145" s="3262"/>
      <c r="SEZ145" s="3262"/>
      <c r="SFA145" s="3262"/>
      <c r="SFB145" s="3262"/>
      <c r="SFC145" s="3262"/>
      <c r="SFD145" s="3262"/>
      <c r="SFE145" s="3262"/>
      <c r="SFF145" s="3262"/>
      <c r="SFG145" s="3262"/>
      <c r="SFH145" s="3262"/>
      <c r="SFJ145" s="3262"/>
      <c r="SFK145" s="3262"/>
      <c r="SFL145" s="3262"/>
      <c r="SFM145" s="3262"/>
      <c r="SFN145" s="3262"/>
      <c r="SFO145" s="3262"/>
      <c r="SFP145" s="3262"/>
      <c r="SFQ145" s="3262"/>
      <c r="SFR145" s="3262"/>
      <c r="SFS145" s="3262"/>
      <c r="SFT145" s="3262"/>
      <c r="SFU145" s="3262"/>
      <c r="SFV145" s="3262"/>
      <c r="SFW145" s="3262"/>
      <c r="SFX145" s="3262"/>
      <c r="SFZ145" s="3262"/>
      <c r="SGA145" s="3262"/>
      <c r="SGB145" s="3262"/>
      <c r="SGC145" s="3262"/>
      <c r="SGD145" s="3262"/>
      <c r="SGE145" s="3262"/>
      <c r="SGF145" s="3262"/>
      <c r="SGG145" s="3262"/>
      <c r="SGH145" s="3262"/>
      <c r="SGI145" s="3262"/>
      <c r="SGJ145" s="3262"/>
      <c r="SGK145" s="3262"/>
      <c r="SGL145" s="3262"/>
      <c r="SGM145" s="3262"/>
      <c r="SGN145" s="3262"/>
      <c r="SGP145" s="3262"/>
      <c r="SGQ145" s="3262"/>
      <c r="SGR145" s="3262"/>
      <c r="SGS145" s="3262"/>
      <c r="SGT145" s="3262"/>
      <c r="SGU145" s="3262"/>
      <c r="SGV145" s="3262"/>
      <c r="SGW145" s="3262"/>
      <c r="SGX145" s="3262"/>
      <c r="SGY145" s="3262"/>
      <c r="SGZ145" s="3262"/>
      <c r="SHA145" s="3262"/>
      <c r="SHB145" s="3262"/>
      <c r="SHC145" s="3262"/>
      <c r="SHD145" s="3262"/>
      <c r="SHF145" s="3262"/>
      <c r="SHG145" s="3262"/>
      <c r="SHH145" s="3262"/>
      <c r="SHI145" s="3262"/>
      <c r="SHJ145" s="3262"/>
      <c r="SHK145" s="3262"/>
      <c r="SHL145" s="3262"/>
      <c r="SHM145" s="3262"/>
      <c r="SHN145" s="3262"/>
      <c r="SHO145" s="3262"/>
      <c r="SHP145" s="3262"/>
      <c r="SHQ145" s="3262"/>
      <c r="SHR145" s="3262"/>
      <c r="SHS145" s="3262"/>
      <c r="SHT145" s="3262"/>
      <c r="SHV145" s="3262"/>
      <c r="SHW145" s="3262"/>
      <c r="SHX145" s="3262"/>
      <c r="SHY145" s="3262"/>
      <c r="SHZ145" s="3262"/>
      <c r="SIA145" s="3262"/>
      <c r="SIB145" s="3262"/>
      <c r="SIC145" s="3262"/>
      <c r="SID145" s="3262"/>
      <c r="SIE145" s="3262"/>
      <c r="SIF145" s="3262"/>
      <c r="SIG145" s="3262"/>
      <c r="SIH145" s="3262"/>
      <c r="SII145" s="3262"/>
      <c r="SIJ145" s="3262"/>
      <c r="SIL145" s="3262"/>
      <c r="SIM145" s="3262"/>
      <c r="SIN145" s="3262"/>
      <c r="SIO145" s="3262"/>
      <c r="SIP145" s="3262"/>
      <c r="SIQ145" s="3262"/>
      <c r="SIR145" s="3262"/>
      <c r="SIS145" s="3262"/>
      <c r="SIT145" s="3262"/>
      <c r="SIU145" s="3262"/>
      <c r="SIV145" s="3262"/>
      <c r="SIW145" s="3262"/>
      <c r="SIX145" s="3262"/>
      <c r="SIY145" s="3262"/>
      <c r="SIZ145" s="3262"/>
      <c r="SJB145" s="3262"/>
      <c r="SJC145" s="3262"/>
      <c r="SJD145" s="3262"/>
      <c r="SJE145" s="3262"/>
      <c r="SJF145" s="3262"/>
      <c r="SJG145" s="3262"/>
      <c r="SJH145" s="3262"/>
      <c r="SJI145" s="3262"/>
      <c r="SJJ145" s="3262"/>
      <c r="SJK145" s="3262"/>
      <c r="SJL145" s="3262"/>
      <c r="SJM145" s="3262"/>
      <c r="SJN145" s="3262"/>
      <c r="SJO145" s="3262"/>
      <c r="SJP145" s="3262"/>
      <c r="SJR145" s="3262"/>
      <c r="SJS145" s="3262"/>
      <c r="SJT145" s="3262"/>
      <c r="SJU145" s="3262"/>
      <c r="SJV145" s="3262"/>
      <c r="SJW145" s="3262"/>
      <c r="SJX145" s="3262"/>
      <c r="SJY145" s="3262"/>
      <c r="SJZ145" s="3262"/>
      <c r="SKA145" s="3262"/>
      <c r="SKB145" s="3262"/>
      <c r="SKC145" s="3262"/>
      <c r="SKD145" s="3262"/>
      <c r="SKE145" s="3262"/>
      <c r="SKF145" s="3262"/>
      <c r="SKH145" s="3262"/>
      <c r="SKI145" s="3262"/>
      <c r="SKJ145" s="3262"/>
      <c r="SKK145" s="3262"/>
      <c r="SKL145" s="3262"/>
      <c r="SKM145" s="3262"/>
      <c r="SKN145" s="3262"/>
      <c r="SKO145" s="3262"/>
      <c r="SKP145" s="3262"/>
      <c r="SKQ145" s="3262"/>
      <c r="SKR145" s="3262"/>
      <c r="SKS145" s="3262"/>
      <c r="SKT145" s="3262"/>
      <c r="SKU145" s="3262"/>
      <c r="SKV145" s="3262"/>
      <c r="SKX145" s="3262"/>
      <c r="SKY145" s="3262"/>
      <c r="SKZ145" s="3262"/>
      <c r="SLA145" s="3262"/>
      <c r="SLB145" s="3262"/>
      <c r="SLC145" s="3262"/>
      <c r="SLD145" s="3262"/>
      <c r="SLE145" s="3262"/>
      <c r="SLF145" s="3262"/>
      <c r="SLG145" s="3262"/>
      <c r="SLH145" s="3262"/>
      <c r="SLI145" s="3262"/>
      <c r="SLJ145" s="3262"/>
      <c r="SLK145" s="3262"/>
      <c r="SLL145" s="3262"/>
      <c r="SLN145" s="3262"/>
      <c r="SLO145" s="3262"/>
      <c r="SLP145" s="3262"/>
      <c r="SLQ145" s="3262"/>
      <c r="SLR145" s="3262"/>
      <c r="SLS145" s="3262"/>
      <c r="SLT145" s="3262"/>
      <c r="SLU145" s="3262"/>
      <c r="SLV145" s="3262"/>
      <c r="SLW145" s="3262"/>
      <c r="SLX145" s="3262"/>
      <c r="SLY145" s="3262"/>
      <c r="SLZ145" s="3262"/>
      <c r="SMA145" s="3262"/>
      <c r="SMB145" s="3262"/>
      <c r="SMD145" s="3262"/>
      <c r="SME145" s="3262"/>
      <c r="SMF145" s="3262"/>
      <c r="SMG145" s="3262"/>
      <c r="SMH145" s="3262"/>
      <c r="SMI145" s="3262"/>
      <c r="SMJ145" s="3262"/>
      <c r="SMK145" s="3262"/>
      <c r="SML145" s="3262"/>
      <c r="SMM145" s="3262"/>
      <c r="SMN145" s="3262"/>
      <c r="SMO145" s="3262"/>
      <c r="SMP145" s="3262"/>
      <c r="SMQ145" s="3262"/>
      <c r="SMR145" s="3262"/>
      <c r="SMT145" s="3262"/>
      <c r="SMU145" s="3262"/>
      <c r="SMV145" s="3262"/>
      <c r="SMW145" s="3262"/>
      <c r="SMX145" s="3262"/>
      <c r="SMY145" s="3262"/>
      <c r="SMZ145" s="3262"/>
      <c r="SNA145" s="3262"/>
      <c r="SNB145" s="3262"/>
      <c r="SNC145" s="3262"/>
      <c r="SND145" s="3262"/>
      <c r="SNE145" s="3262"/>
      <c r="SNF145" s="3262"/>
      <c r="SNG145" s="3262"/>
      <c r="SNH145" s="3262"/>
      <c r="SNJ145" s="3262"/>
      <c r="SNK145" s="3262"/>
      <c r="SNL145" s="3262"/>
      <c r="SNM145" s="3262"/>
      <c r="SNN145" s="3262"/>
      <c r="SNO145" s="3262"/>
      <c r="SNP145" s="3262"/>
      <c r="SNQ145" s="3262"/>
      <c r="SNR145" s="3262"/>
      <c r="SNS145" s="3262"/>
      <c r="SNT145" s="3262"/>
      <c r="SNU145" s="3262"/>
      <c r="SNV145" s="3262"/>
      <c r="SNW145" s="3262"/>
      <c r="SNX145" s="3262"/>
      <c r="SNZ145" s="3262"/>
      <c r="SOA145" s="3262"/>
      <c r="SOB145" s="3262"/>
      <c r="SOC145" s="3262"/>
      <c r="SOD145" s="3262"/>
      <c r="SOE145" s="3262"/>
      <c r="SOF145" s="3262"/>
      <c r="SOG145" s="3262"/>
      <c r="SOH145" s="3262"/>
      <c r="SOI145" s="3262"/>
      <c r="SOJ145" s="3262"/>
      <c r="SOK145" s="3262"/>
      <c r="SOL145" s="3262"/>
      <c r="SOM145" s="3262"/>
      <c r="SON145" s="3262"/>
      <c r="SOP145" s="3262"/>
      <c r="SOQ145" s="3262"/>
      <c r="SOR145" s="3262"/>
      <c r="SOS145" s="3262"/>
      <c r="SOT145" s="3262"/>
      <c r="SOU145" s="3262"/>
      <c r="SOV145" s="3262"/>
      <c r="SOW145" s="3262"/>
      <c r="SOX145" s="3262"/>
      <c r="SOY145" s="3262"/>
      <c r="SOZ145" s="3262"/>
      <c r="SPA145" s="3262"/>
      <c r="SPB145" s="3262"/>
      <c r="SPC145" s="3262"/>
      <c r="SPD145" s="3262"/>
      <c r="SPF145" s="3262"/>
      <c r="SPG145" s="3262"/>
      <c r="SPH145" s="3262"/>
      <c r="SPI145" s="3262"/>
      <c r="SPJ145" s="3262"/>
      <c r="SPK145" s="3262"/>
      <c r="SPL145" s="3262"/>
      <c r="SPM145" s="3262"/>
      <c r="SPN145" s="3262"/>
      <c r="SPO145" s="3262"/>
      <c r="SPP145" s="3262"/>
      <c r="SPQ145" s="3262"/>
      <c r="SPR145" s="3262"/>
      <c r="SPS145" s="3262"/>
      <c r="SPT145" s="3262"/>
      <c r="SPV145" s="3262"/>
      <c r="SPW145" s="3262"/>
      <c r="SPX145" s="3262"/>
      <c r="SPY145" s="3262"/>
      <c r="SPZ145" s="3262"/>
      <c r="SQA145" s="3262"/>
      <c r="SQB145" s="3262"/>
      <c r="SQC145" s="3262"/>
      <c r="SQD145" s="3262"/>
      <c r="SQE145" s="3262"/>
      <c r="SQF145" s="3262"/>
      <c r="SQG145" s="3262"/>
      <c r="SQH145" s="3262"/>
      <c r="SQI145" s="3262"/>
      <c r="SQJ145" s="3262"/>
      <c r="SQL145" s="3262"/>
      <c r="SQM145" s="3262"/>
      <c r="SQN145" s="3262"/>
      <c r="SQO145" s="3262"/>
      <c r="SQP145" s="3262"/>
      <c r="SQQ145" s="3262"/>
      <c r="SQR145" s="3262"/>
      <c r="SQS145" s="3262"/>
      <c r="SQT145" s="3262"/>
      <c r="SQU145" s="3262"/>
      <c r="SQV145" s="3262"/>
      <c r="SQW145" s="3262"/>
      <c r="SQX145" s="3262"/>
      <c r="SQY145" s="3262"/>
      <c r="SQZ145" s="3262"/>
      <c r="SRB145" s="3262"/>
      <c r="SRC145" s="3262"/>
      <c r="SRD145" s="3262"/>
      <c r="SRE145" s="3262"/>
      <c r="SRF145" s="3262"/>
      <c r="SRG145" s="3262"/>
      <c r="SRH145" s="3262"/>
      <c r="SRI145" s="3262"/>
      <c r="SRJ145" s="3262"/>
      <c r="SRK145" s="3262"/>
      <c r="SRL145" s="3262"/>
      <c r="SRM145" s="3262"/>
      <c r="SRN145" s="3262"/>
      <c r="SRO145" s="3262"/>
      <c r="SRP145" s="3262"/>
      <c r="SRR145" s="3262"/>
      <c r="SRS145" s="3262"/>
      <c r="SRT145" s="3262"/>
      <c r="SRU145" s="3262"/>
      <c r="SRV145" s="3262"/>
      <c r="SRW145" s="3262"/>
      <c r="SRX145" s="3262"/>
      <c r="SRY145" s="3262"/>
      <c r="SRZ145" s="3262"/>
      <c r="SSA145" s="3262"/>
      <c r="SSB145" s="3262"/>
      <c r="SSC145" s="3262"/>
      <c r="SSD145" s="3262"/>
      <c r="SSE145" s="3262"/>
      <c r="SSF145" s="3262"/>
      <c r="SSH145" s="3262"/>
      <c r="SSI145" s="3262"/>
      <c r="SSJ145" s="3262"/>
      <c r="SSK145" s="3262"/>
      <c r="SSL145" s="3262"/>
      <c r="SSM145" s="3262"/>
      <c r="SSN145" s="3262"/>
      <c r="SSO145" s="3262"/>
      <c r="SSP145" s="3262"/>
      <c r="SSQ145" s="3262"/>
      <c r="SSR145" s="3262"/>
      <c r="SSS145" s="3262"/>
      <c r="SST145" s="3262"/>
      <c r="SSU145" s="3262"/>
      <c r="SSV145" s="3262"/>
      <c r="SSX145" s="3262"/>
      <c r="SSY145" s="3262"/>
      <c r="SSZ145" s="3262"/>
      <c r="STA145" s="3262"/>
      <c r="STB145" s="3262"/>
      <c r="STC145" s="3262"/>
      <c r="STD145" s="3262"/>
      <c r="STE145" s="3262"/>
      <c r="STF145" s="3262"/>
      <c r="STG145" s="3262"/>
      <c r="STH145" s="3262"/>
      <c r="STI145" s="3262"/>
      <c r="STJ145" s="3262"/>
      <c r="STK145" s="3262"/>
      <c r="STL145" s="3262"/>
      <c r="STN145" s="3262"/>
      <c r="STO145" s="3262"/>
      <c r="STP145" s="3262"/>
      <c r="STQ145" s="3262"/>
      <c r="STR145" s="3262"/>
      <c r="STS145" s="3262"/>
      <c r="STT145" s="3262"/>
      <c r="STU145" s="3262"/>
      <c r="STV145" s="3262"/>
      <c r="STW145" s="3262"/>
      <c r="STX145" s="3262"/>
      <c r="STY145" s="3262"/>
      <c r="STZ145" s="3262"/>
      <c r="SUA145" s="3262"/>
      <c r="SUB145" s="3262"/>
      <c r="SUD145" s="3262"/>
      <c r="SUE145" s="3262"/>
      <c r="SUF145" s="3262"/>
      <c r="SUG145" s="3262"/>
      <c r="SUH145" s="3262"/>
      <c r="SUI145" s="3262"/>
      <c r="SUJ145" s="3262"/>
      <c r="SUK145" s="3262"/>
      <c r="SUL145" s="3262"/>
      <c r="SUM145" s="3262"/>
      <c r="SUN145" s="3262"/>
      <c r="SUO145" s="3262"/>
      <c r="SUP145" s="3262"/>
      <c r="SUQ145" s="3262"/>
      <c r="SUR145" s="3262"/>
      <c r="SUT145" s="3262"/>
      <c r="SUU145" s="3262"/>
      <c r="SUV145" s="3262"/>
      <c r="SUW145" s="3262"/>
      <c r="SUX145" s="3262"/>
      <c r="SUY145" s="3262"/>
      <c r="SUZ145" s="3262"/>
      <c r="SVA145" s="3262"/>
      <c r="SVB145" s="3262"/>
      <c r="SVC145" s="3262"/>
      <c r="SVD145" s="3262"/>
      <c r="SVE145" s="3262"/>
      <c r="SVF145" s="3262"/>
      <c r="SVG145" s="3262"/>
      <c r="SVH145" s="3262"/>
      <c r="SVJ145" s="3262"/>
      <c r="SVK145" s="3262"/>
      <c r="SVL145" s="3262"/>
      <c r="SVM145" s="3262"/>
      <c r="SVN145" s="3262"/>
      <c r="SVO145" s="3262"/>
      <c r="SVP145" s="3262"/>
      <c r="SVQ145" s="3262"/>
      <c r="SVR145" s="3262"/>
      <c r="SVS145" s="3262"/>
      <c r="SVT145" s="3262"/>
      <c r="SVU145" s="3262"/>
      <c r="SVV145" s="3262"/>
      <c r="SVW145" s="3262"/>
      <c r="SVX145" s="3262"/>
      <c r="SVZ145" s="3262"/>
      <c r="SWA145" s="3262"/>
      <c r="SWB145" s="3262"/>
      <c r="SWC145" s="3262"/>
      <c r="SWD145" s="3262"/>
      <c r="SWE145" s="3262"/>
      <c r="SWF145" s="3262"/>
      <c r="SWG145" s="3262"/>
      <c r="SWH145" s="3262"/>
      <c r="SWI145" s="3262"/>
      <c r="SWJ145" s="3262"/>
      <c r="SWK145" s="3262"/>
      <c r="SWL145" s="3262"/>
      <c r="SWM145" s="3262"/>
      <c r="SWN145" s="3262"/>
      <c r="SWP145" s="3262"/>
      <c r="SWQ145" s="3262"/>
      <c r="SWR145" s="3262"/>
      <c r="SWS145" s="3262"/>
      <c r="SWT145" s="3262"/>
      <c r="SWU145" s="3262"/>
      <c r="SWV145" s="3262"/>
      <c r="SWW145" s="3262"/>
      <c r="SWX145" s="3262"/>
      <c r="SWY145" s="3262"/>
      <c r="SWZ145" s="3262"/>
      <c r="SXA145" s="3262"/>
      <c r="SXB145" s="3262"/>
      <c r="SXC145" s="3262"/>
      <c r="SXD145" s="3262"/>
      <c r="SXF145" s="3262"/>
      <c r="SXG145" s="3262"/>
      <c r="SXH145" s="3262"/>
      <c r="SXI145" s="3262"/>
      <c r="SXJ145" s="3262"/>
      <c r="SXK145" s="3262"/>
      <c r="SXL145" s="3262"/>
      <c r="SXM145" s="3262"/>
      <c r="SXN145" s="3262"/>
      <c r="SXO145" s="3262"/>
      <c r="SXP145" s="3262"/>
      <c r="SXQ145" s="3262"/>
      <c r="SXR145" s="3262"/>
      <c r="SXS145" s="3262"/>
      <c r="SXT145" s="3262"/>
      <c r="SXV145" s="3262"/>
      <c r="SXW145" s="3262"/>
      <c r="SXX145" s="3262"/>
      <c r="SXY145" s="3262"/>
      <c r="SXZ145" s="3262"/>
      <c r="SYA145" s="3262"/>
      <c r="SYB145" s="3262"/>
      <c r="SYC145" s="3262"/>
      <c r="SYD145" s="3262"/>
      <c r="SYE145" s="3262"/>
      <c r="SYF145" s="3262"/>
      <c r="SYG145" s="3262"/>
      <c r="SYH145" s="3262"/>
      <c r="SYI145" s="3262"/>
      <c r="SYJ145" s="3262"/>
      <c r="SYL145" s="3262"/>
      <c r="SYM145" s="3262"/>
      <c r="SYN145" s="3262"/>
      <c r="SYO145" s="3262"/>
      <c r="SYP145" s="3262"/>
      <c r="SYQ145" s="3262"/>
      <c r="SYR145" s="3262"/>
      <c r="SYS145" s="3262"/>
      <c r="SYT145" s="3262"/>
      <c r="SYU145" s="3262"/>
      <c r="SYV145" s="3262"/>
      <c r="SYW145" s="3262"/>
      <c r="SYX145" s="3262"/>
      <c r="SYY145" s="3262"/>
      <c r="SYZ145" s="3262"/>
      <c r="SZB145" s="3262"/>
      <c r="SZC145" s="3262"/>
      <c r="SZD145" s="3262"/>
      <c r="SZE145" s="3262"/>
      <c r="SZF145" s="3262"/>
      <c r="SZG145" s="3262"/>
      <c r="SZH145" s="3262"/>
      <c r="SZI145" s="3262"/>
      <c r="SZJ145" s="3262"/>
      <c r="SZK145" s="3262"/>
      <c r="SZL145" s="3262"/>
      <c r="SZM145" s="3262"/>
      <c r="SZN145" s="3262"/>
      <c r="SZO145" s="3262"/>
      <c r="SZP145" s="3262"/>
      <c r="SZR145" s="3262"/>
      <c r="SZS145" s="3262"/>
      <c r="SZT145" s="3262"/>
      <c r="SZU145" s="3262"/>
      <c r="SZV145" s="3262"/>
      <c r="SZW145" s="3262"/>
      <c r="SZX145" s="3262"/>
      <c r="SZY145" s="3262"/>
      <c r="SZZ145" s="3262"/>
      <c r="TAA145" s="3262"/>
      <c r="TAB145" s="3262"/>
      <c r="TAC145" s="3262"/>
      <c r="TAD145" s="3262"/>
      <c r="TAE145" s="3262"/>
      <c r="TAF145" s="3262"/>
      <c r="TAH145" s="3262"/>
      <c r="TAI145" s="3262"/>
      <c r="TAJ145" s="3262"/>
      <c r="TAK145" s="3262"/>
      <c r="TAL145" s="3262"/>
      <c r="TAM145" s="3262"/>
      <c r="TAN145" s="3262"/>
      <c r="TAO145" s="3262"/>
      <c r="TAP145" s="3262"/>
      <c r="TAQ145" s="3262"/>
      <c r="TAR145" s="3262"/>
      <c r="TAS145" s="3262"/>
      <c r="TAT145" s="3262"/>
      <c r="TAU145" s="3262"/>
      <c r="TAV145" s="3262"/>
      <c r="TAX145" s="3262"/>
      <c r="TAY145" s="3262"/>
      <c r="TAZ145" s="3262"/>
      <c r="TBA145" s="3262"/>
      <c r="TBB145" s="3262"/>
      <c r="TBC145" s="3262"/>
      <c r="TBD145" s="3262"/>
      <c r="TBE145" s="3262"/>
      <c r="TBF145" s="3262"/>
      <c r="TBG145" s="3262"/>
      <c r="TBH145" s="3262"/>
      <c r="TBI145" s="3262"/>
      <c r="TBJ145" s="3262"/>
      <c r="TBK145" s="3262"/>
      <c r="TBL145" s="3262"/>
      <c r="TBN145" s="3262"/>
      <c r="TBO145" s="3262"/>
      <c r="TBP145" s="3262"/>
      <c r="TBQ145" s="3262"/>
      <c r="TBR145" s="3262"/>
      <c r="TBS145" s="3262"/>
      <c r="TBT145" s="3262"/>
      <c r="TBU145" s="3262"/>
      <c r="TBV145" s="3262"/>
      <c r="TBW145" s="3262"/>
      <c r="TBX145" s="3262"/>
      <c r="TBY145" s="3262"/>
      <c r="TBZ145" s="3262"/>
      <c r="TCA145" s="3262"/>
      <c r="TCB145" s="3262"/>
      <c r="TCD145" s="3262"/>
      <c r="TCE145" s="3262"/>
      <c r="TCF145" s="3262"/>
      <c r="TCG145" s="3262"/>
      <c r="TCH145" s="3262"/>
      <c r="TCI145" s="3262"/>
      <c r="TCJ145" s="3262"/>
      <c r="TCK145" s="3262"/>
      <c r="TCL145" s="3262"/>
      <c r="TCM145" s="3262"/>
      <c r="TCN145" s="3262"/>
      <c r="TCO145" s="3262"/>
      <c r="TCP145" s="3262"/>
      <c r="TCQ145" s="3262"/>
      <c r="TCR145" s="3262"/>
      <c r="TCT145" s="3262"/>
      <c r="TCU145" s="3262"/>
      <c r="TCV145" s="3262"/>
      <c r="TCW145" s="3262"/>
      <c r="TCX145" s="3262"/>
      <c r="TCY145" s="3262"/>
      <c r="TCZ145" s="3262"/>
      <c r="TDA145" s="3262"/>
      <c r="TDB145" s="3262"/>
      <c r="TDC145" s="3262"/>
      <c r="TDD145" s="3262"/>
      <c r="TDE145" s="3262"/>
      <c r="TDF145" s="3262"/>
      <c r="TDG145" s="3262"/>
      <c r="TDH145" s="3262"/>
      <c r="TDJ145" s="3262"/>
      <c r="TDK145" s="3262"/>
      <c r="TDL145" s="3262"/>
      <c r="TDM145" s="3262"/>
      <c r="TDN145" s="3262"/>
      <c r="TDO145" s="3262"/>
      <c r="TDP145" s="3262"/>
      <c r="TDQ145" s="3262"/>
      <c r="TDR145" s="3262"/>
      <c r="TDS145" s="3262"/>
      <c r="TDT145" s="3262"/>
      <c r="TDU145" s="3262"/>
      <c r="TDV145" s="3262"/>
      <c r="TDW145" s="3262"/>
      <c r="TDX145" s="3262"/>
      <c r="TDZ145" s="3262"/>
      <c r="TEA145" s="3262"/>
      <c r="TEB145" s="3262"/>
      <c r="TEC145" s="3262"/>
      <c r="TED145" s="3262"/>
      <c r="TEE145" s="3262"/>
      <c r="TEF145" s="3262"/>
      <c r="TEG145" s="3262"/>
      <c r="TEH145" s="3262"/>
      <c r="TEI145" s="3262"/>
      <c r="TEJ145" s="3262"/>
      <c r="TEK145" s="3262"/>
      <c r="TEL145" s="3262"/>
      <c r="TEM145" s="3262"/>
      <c r="TEN145" s="3262"/>
      <c r="TEP145" s="3262"/>
      <c r="TEQ145" s="3262"/>
      <c r="TER145" s="3262"/>
      <c r="TES145" s="3262"/>
      <c r="TET145" s="3262"/>
      <c r="TEU145" s="3262"/>
      <c r="TEV145" s="3262"/>
      <c r="TEW145" s="3262"/>
      <c r="TEX145" s="3262"/>
      <c r="TEY145" s="3262"/>
      <c r="TEZ145" s="3262"/>
      <c r="TFA145" s="3262"/>
      <c r="TFB145" s="3262"/>
      <c r="TFC145" s="3262"/>
      <c r="TFD145" s="3262"/>
      <c r="TFF145" s="3262"/>
      <c r="TFG145" s="3262"/>
      <c r="TFH145" s="3262"/>
      <c r="TFI145" s="3262"/>
      <c r="TFJ145" s="3262"/>
      <c r="TFK145" s="3262"/>
      <c r="TFL145" s="3262"/>
      <c r="TFM145" s="3262"/>
      <c r="TFN145" s="3262"/>
      <c r="TFO145" s="3262"/>
      <c r="TFP145" s="3262"/>
      <c r="TFQ145" s="3262"/>
      <c r="TFR145" s="3262"/>
      <c r="TFS145" s="3262"/>
      <c r="TFT145" s="3262"/>
      <c r="TFV145" s="3262"/>
      <c r="TFW145" s="3262"/>
      <c r="TFX145" s="3262"/>
      <c r="TFY145" s="3262"/>
      <c r="TFZ145" s="3262"/>
      <c r="TGA145" s="3262"/>
      <c r="TGB145" s="3262"/>
      <c r="TGC145" s="3262"/>
      <c r="TGD145" s="3262"/>
      <c r="TGE145" s="3262"/>
      <c r="TGF145" s="3262"/>
      <c r="TGG145" s="3262"/>
      <c r="TGH145" s="3262"/>
      <c r="TGI145" s="3262"/>
      <c r="TGJ145" s="3262"/>
      <c r="TGL145" s="3262"/>
      <c r="TGM145" s="3262"/>
      <c r="TGN145" s="3262"/>
      <c r="TGO145" s="3262"/>
      <c r="TGP145" s="3262"/>
      <c r="TGQ145" s="3262"/>
      <c r="TGR145" s="3262"/>
      <c r="TGS145" s="3262"/>
      <c r="TGT145" s="3262"/>
      <c r="TGU145" s="3262"/>
      <c r="TGV145" s="3262"/>
      <c r="TGW145" s="3262"/>
      <c r="TGX145" s="3262"/>
      <c r="TGY145" s="3262"/>
      <c r="TGZ145" s="3262"/>
      <c r="THB145" s="3262"/>
      <c r="THC145" s="3262"/>
      <c r="THD145" s="3262"/>
      <c r="THE145" s="3262"/>
      <c r="THF145" s="3262"/>
      <c r="THG145" s="3262"/>
      <c r="THH145" s="3262"/>
      <c r="THI145" s="3262"/>
      <c r="THJ145" s="3262"/>
      <c r="THK145" s="3262"/>
      <c r="THL145" s="3262"/>
      <c r="THM145" s="3262"/>
      <c r="THN145" s="3262"/>
      <c r="THO145" s="3262"/>
      <c r="THP145" s="3262"/>
      <c r="THR145" s="3262"/>
      <c r="THS145" s="3262"/>
      <c r="THT145" s="3262"/>
      <c r="THU145" s="3262"/>
      <c r="THV145" s="3262"/>
      <c r="THW145" s="3262"/>
      <c r="THX145" s="3262"/>
      <c r="THY145" s="3262"/>
      <c r="THZ145" s="3262"/>
      <c r="TIA145" s="3262"/>
      <c r="TIB145" s="3262"/>
      <c r="TIC145" s="3262"/>
      <c r="TID145" s="3262"/>
      <c r="TIE145" s="3262"/>
      <c r="TIF145" s="3262"/>
      <c r="TIH145" s="3262"/>
      <c r="TII145" s="3262"/>
      <c r="TIJ145" s="3262"/>
      <c r="TIK145" s="3262"/>
      <c r="TIL145" s="3262"/>
      <c r="TIM145" s="3262"/>
      <c r="TIN145" s="3262"/>
      <c r="TIO145" s="3262"/>
      <c r="TIP145" s="3262"/>
      <c r="TIQ145" s="3262"/>
      <c r="TIR145" s="3262"/>
      <c r="TIS145" s="3262"/>
      <c r="TIT145" s="3262"/>
      <c r="TIU145" s="3262"/>
      <c r="TIV145" s="3262"/>
      <c r="TIX145" s="3262"/>
      <c r="TIY145" s="3262"/>
      <c r="TIZ145" s="3262"/>
      <c r="TJA145" s="3262"/>
      <c r="TJB145" s="3262"/>
      <c r="TJC145" s="3262"/>
      <c r="TJD145" s="3262"/>
      <c r="TJE145" s="3262"/>
      <c r="TJF145" s="3262"/>
      <c r="TJG145" s="3262"/>
      <c r="TJH145" s="3262"/>
      <c r="TJI145" s="3262"/>
      <c r="TJJ145" s="3262"/>
      <c r="TJK145" s="3262"/>
      <c r="TJL145" s="3262"/>
      <c r="TJN145" s="3262"/>
      <c r="TJO145" s="3262"/>
      <c r="TJP145" s="3262"/>
      <c r="TJQ145" s="3262"/>
      <c r="TJR145" s="3262"/>
      <c r="TJS145" s="3262"/>
      <c r="TJT145" s="3262"/>
      <c r="TJU145" s="3262"/>
      <c r="TJV145" s="3262"/>
      <c r="TJW145" s="3262"/>
      <c r="TJX145" s="3262"/>
      <c r="TJY145" s="3262"/>
      <c r="TJZ145" s="3262"/>
      <c r="TKA145" s="3262"/>
      <c r="TKB145" s="3262"/>
      <c r="TKD145" s="3262"/>
      <c r="TKE145" s="3262"/>
      <c r="TKF145" s="3262"/>
      <c r="TKG145" s="3262"/>
      <c r="TKH145" s="3262"/>
      <c r="TKI145" s="3262"/>
      <c r="TKJ145" s="3262"/>
      <c r="TKK145" s="3262"/>
      <c r="TKL145" s="3262"/>
      <c r="TKM145" s="3262"/>
      <c r="TKN145" s="3262"/>
      <c r="TKO145" s="3262"/>
      <c r="TKP145" s="3262"/>
      <c r="TKQ145" s="3262"/>
      <c r="TKR145" s="3262"/>
      <c r="TKT145" s="3262"/>
      <c r="TKU145" s="3262"/>
      <c r="TKV145" s="3262"/>
      <c r="TKW145" s="3262"/>
      <c r="TKX145" s="3262"/>
      <c r="TKY145" s="3262"/>
      <c r="TKZ145" s="3262"/>
      <c r="TLA145" s="3262"/>
      <c r="TLB145" s="3262"/>
      <c r="TLC145" s="3262"/>
      <c r="TLD145" s="3262"/>
      <c r="TLE145" s="3262"/>
      <c r="TLF145" s="3262"/>
      <c r="TLG145" s="3262"/>
      <c r="TLH145" s="3262"/>
      <c r="TLJ145" s="3262"/>
      <c r="TLK145" s="3262"/>
      <c r="TLL145" s="3262"/>
      <c r="TLM145" s="3262"/>
      <c r="TLN145" s="3262"/>
      <c r="TLO145" s="3262"/>
      <c r="TLP145" s="3262"/>
      <c r="TLQ145" s="3262"/>
      <c r="TLR145" s="3262"/>
      <c r="TLS145" s="3262"/>
      <c r="TLT145" s="3262"/>
      <c r="TLU145" s="3262"/>
      <c r="TLV145" s="3262"/>
      <c r="TLW145" s="3262"/>
      <c r="TLX145" s="3262"/>
      <c r="TLZ145" s="3262"/>
      <c r="TMA145" s="3262"/>
      <c r="TMB145" s="3262"/>
      <c r="TMC145" s="3262"/>
      <c r="TMD145" s="3262"/>
      <c r="TME145" s="3262"/>
      <c r="TMF145" s="3262"/>
      <c r="TMG145" s="3262"/>
      <c r="TMH145" s="3262"/>
      <c r="TMI145" s="3262"/>
      <c r="TMJ145" s="3262"/>
      <c r="TMK145" s="3262"/>
      <c r="TML145" s="3262"/>
      <c r="TMM145" s="3262"/>
      <c r="TMN145" s="3262"/>
      <c r="TMP145" s="3262"/>
      <c r="TMQ145" s="3262"/>
      <c r="TMR145" s="3262"/>
      <c r="TMS145" s="3262"/>
      <c r="TMT145" s="3262"/>
      <c r="TMU145" s="3262"/>
      <c r="TMV145" s="3262"/>
      <c r="TMW145" s="3262"/>
      <c r="TMX145" s="3262"/>
      <c r="TMY145" s="3262"/>
      <c r="TMZ145" s="3262"/>
      <c r="TNA145" s="3262"/>
      <c r="TNB145" s="3262"/>
      <c r="TNC145" s="3262"/>
      <c r="TND145" s="3262"/>
      <c r="TNF145" s="3262"/>
      <c r="TNG145" s="3262"/>
      <c r="TNH145" s="3262"/>
      <c r="TNI145" s="3262"/>
      <c r="TNJ145" s="3262"/>
      <c r="TNK145" s="3262"/>
      <c r="TNL145" s="3262"/>
      <c r="TNM145" s="3262"/>
      <c r="TNN145" s="3262"/>
      <c r="TNO145" s="3262"/>
      <c r="TNP145" s="3262"/>
      <c r="TNQ145" s="3262"/>
      <c r="TNR145" s="3262"/>
      <c r="TNS145" s="3262"/>
      <c r="TNT145" s="3262"/>
      <c r="TNV145" s="3262"/>
      <c r="TNW145" s="3262"/>
      <c r="TNX145" s="3262"/>
      <c r="TNY145" s="3262"/>
      <c r="TNZ145" s="3262"/>
      <c r="TOA145" s="3262"/>
      <c r="TOB145" s="3262"/>
      <c r="TOC145" s="3262"/>
      <c r="TOD145" s="3262"/>
      <c r="TOE145" s="3262"/>
      <c r="TOF145" s="3262"/>
      <c r="TOG145" s="3262"/>
      <c r="TOH145" s="3262"/>
      <c r="TOI145" s="3262"/>
      <c r="TOJ145" s="3262"/>
      <c r="TOL145" s="3262"/>
      <c r="TOM145" s="3262"/>
      <c r="TON145" s="3262"/>
      <c r="TOO145" s="3262"/>
      <c r="TOP145" s="3262"/>
      <c r="TOQ145" s="3262"/>
      <c r="TOR145" s="3262"/>
      <c r="TOS145" s="3262"/>
      <c r="TOT145" s="3262"/>
      <c r="TOU145" s="3262"/>
      <c r="TOV145" s="3262"/>
      <c r="TOW145" s="3262"/>
      <c r="TOX145" s="3262"/>
      <c r="TOY145" s="3262"/>
      <c r="TOZ145" s="3262"/>
      <c r="TPB145" s="3262"/>
      <c r="TPC145" s="3262"/>
      <c r="TPD145" s="3262"/>
      <c r="TPE145" s="3262"/>
      <c r="TPF145" s="3262"/>
      <c r="TPG145" s="3262"/>
      <c r="TPH145" s="3262"/>
      <c r="TPI145" s="3262"/>
      <c r="TPJ145" s="3262"/>
      <c r="TPK145" s="3262"/>
      <c r="TPL145" s="3262"/>
      <c r="TPM145" s="3262"/>
      <c r="TPN145" s="3262"/>
      <c r="TPO145" s="3262"/>
      <c r="TPP145" s="3262"/>
      <c r="TPR145" s="3262"/>
      <c r="TPS145" s="3262"/>
      <c r="TPT145" s="3262"/>
      <c r="TPU145" s="3262"/>
      <c r="TPV145" s="3262"/>
      <c r="TPW145" s="3262"/>
      <c r="TPX145" s="3262"/>
      <c r="TPY145" s="3262"/>
      <c r="TPZ145" s="3262"/>
      <c r="TQA145" s="3262"/>
      <c r="TQB145" s="3262"/>
      <c r="TQC145" s="3262"/>
      <c r="TQD145" s="3262"/>
      <c r="TQE145" s="3262"/>
      <c r="TQF145" s="3262"/>
      <c r="TQH145" s="3262"/>
      <c r="TQI145" s="3262"/>
      <c r="TQJ145" s="3262"/>
      <c r="TQK145" s="3262"/>
      <c r="TQL145" s="3262"/>
      <c r="TQM145" s="3262"/>
      <c r="TQN145" s="3262"/>
      <c r="TQO145" s="3262"/>
      <c r="TQP145" s="3262"/>
      <c r="TQQ145" s="3262"/>
      <c r="TQR145" s="3262"/>
      <c r="TQS145" s="3262"/>
      <c r="TQT145" s="3262"/>
      <c r="TQU145" s="3262"/>
      <c r="TQV145" s="3262"/>
      <c r="TQX145" s="3262"/>
      <c r="TQY145" s="3262"/>
      <c r="TQZ145" s="3262"/>
      <c r="TRA145" s="3262"/>
      <c r="TRB145" s="3262"/>
      <c r="TRC145" s="3262"/>
      <c r="TRD145" s="3262"/>
      <c r="TRE145" s="3262"/>
      <c r="TRF145" s="3262"/>
      <c r="TRG145" s="3262"/>
      <c r="TRH145" s="3262"/>
      <c r="TRI145" s="3262"/>
      <c r="TRJ145" s="3262"/>
      <c r="TRK145" s="3262"/>
      <c r="TRL145" s="3262"/>
      <c r="TRN145" s="3262"/>
      <c r="TRO145" s="3262"/>
      <c r="TRP145" s="3262"/>
      <c r="TRQ145" s="3262"/>
      <c r="TRR145" s="3262"/>
      <c r="TRS145" s="3262"/>
      <c r="TRT145" s="3262"/>
      <c r="TRU145" s="3262"/>
      <c r="TRV145" s="3262"/>
      <c r="TRW145" s="3262"/>
      <c r="TRX145" s="3262"/>
      <c r="TRY145" s="3262"/>
      <c r="TRZ145" s="3262"/>
      <c r="TSA145" s="3262"/>
      <c r="TSB145" s="3262"/>
      <c r="TSD145" s="3262"/>
      <c r="TSE145" s="3262"/>
      <c r="TSF145" s="3262"/>
      <c r="TSG145" s="3262"/>
      <c r="TSH145" s="3262"/>
      <c r="TSI145" s="3262"/>
      <c r="TSJ145" s="3262"/>
      <c r="TSK145" s="3262"/>
      <c r="TSL145" s="3262"/>
      <c r="TSM145" s="3262"/>
      <c r="TSN145" s="3262"/>
      <c r="TSO145" s="3262"/>
      <c r="TSP145" s="3262"/>
      <c r="TSQ145" s="3262"/>
      <c r="TSR145" s="3262"/>
      <c r="TST145" s="3262"/>
      <c r="TSU145" s="3262"/>
      <c r="TSV145" s="3262"/>
      <c r="TSW145" s="3262"/>
      <c r="TSX145" s="3262"/>
      <c r="TSY145" s="3262"/>
      <c r="TSZ145" s="3262"/>
      <c r="TTA145" s="3262"/>
      <c r="TTB145" s="3262"/>
      <c r="TTC145" s="3262"/>
      <c r="TTD145" s="3262"/>
      <c r="TTE145" s="3262"/>
      <c r="TTF145" s="3262"/>
      <c r="TTG145" s="3262"/>
      <c r="TTH145" s="3262"/>
      <c r="TTJ145" s="3262"/>
      <c r="TTK145" s="3262"/>
      <c r="TTL145" s="3262"/>
      <c r="TTM145" s="3262"/>
      <c r="TTN145" s="3262"/>
      <c r="TTO145" s="3262"/>
      <c r="TTP145" s="3262"/>
      <c r="TTQ145" s="3262"/>
      <c r="TTR145" s="3262"/>
      <c r="TTS145" s="3262"/>
      <c r="TTT145" s="3262"/>
      <c r="TTU145" s="3262"/>
      <c r="TTV145" s="3262"/>
      <c r="TTW145" s="3262"/>
      <c r="TTX145" s="3262"/>
      <c r="TTZ145" s="3262"/>
      <c r="TUA145" s="3262"/>
      <c r="TUB145" s="3262"/>
      <c r="TUC145" s="3262"/>
      <c r="TUD145" s="3262"/>
      <c r="TUE145" s="3262"/>
      <c r="TUF145" s="3262"/>
      <c r="TUG145" s="3262"/>
      <c r="TUH145" s="3262"/>
      <c r="TUI145" s="3262"/>
      <c r="TUJ145" s="3262"/>
      <c r="TUK145" s="3262"/>
      <c r="TUL145" s="3262"/>
      <c r="TUM145" s="3262"/>
      <c r="TUN145" s="3262"/>
      <c r="TUP145" s="3262"/>
      <c r="TUQ145" s="3262"/>
      <c r="TUR145" s="3262"/>
      <c r="TUS145" s="3262"/>
      <c r="TUT145" s="3262"/>
      <c r="TUU145" s="3262"/>
      <c r="TUV145" s="3262"/>
      <c r="TUW145" s="3262"/>
      <c r="TUX145" s="3262"/>
      <c r="TUY145" s="3262"/>
      <c r="TUZ145" s="3262"/>
      <c r="TVA145" s="3262"/>
      <c r="TVB145" s="3262"/>
      <c r="TVC145" s="3262"/>
      <c r="TVD145" s="3262"/>
      <c r="TVF145" s="3262"/>
      <c r="TVG145" s="3262"/>
      <c r="TVH145" s="3262"/>
      <c r="TVI145" s="3262"/>
      <c r="TVJ145" s="3262"/>
      <c r="TVK145" s="3262"/>
      <c r="TVL145" s="3262"/>
      <c r="TVM145" s="3262"/>
      <c r="TVN145" s="3262"/>
      <c r="TVO145" s="3262"/>
      <c r="TVP145" s="3262"/>
      <c r="TVQ145" s="3262"/>
      <c r="TVR145" s="3262"/>
      <c r="TVS145" s="3262"/>
      <c r="TVT145" s="3262"/>
      <c r="TVV145" s="3262"/>
      <c r="TVW145" s="3262"/>
      <c r="TVX145" s="3262"/>
      <c r="TVY145" s="3262"/>
      <c r="TVZ145" s="3262"/>
      <c r="TWA145" s="3262"/>
      <c r="TWB145" s="3262"/>
      <c r="TWC145" s="3262"/>
      <c r="TWD145" s="3262"/>
      <c r="TWE145" s="3262"/>
      <c r="TWF145" s="3262"/>
      <c r="TWG145" s="3262"/>
      <c r="TWH145" s="3262"/>
      <c r="TWI145" s="3262"/>
      <c r="TWJ145" s="3262"/>
      <c r="TWL145" s="3262"/>
      <c r="TWM145" s="3262"/>
      <c r="TWN145" s="3262"/>
      <c r="TWO145" s="3262"/>
      <c r="TWP145" s="3262"/>
      <c r="TWQ145" s="3262"/>
      <c r="TWR145" s="3262"/>
      <c r="TWS145" s="3262"/>
      <c r="TWT145" s="3262"/>
      <c r="TWU145" s="3262"/>
      <c r="TWV145" s="3262"/>
      <c r="TWW145" s="3262"/>
      <c r="TWX145" s="3262"/>
      <c r="TWY145" s="3262"/>
      <c r="TWZ145" s="3262"/>
      <c r="TXB145" s="3262"/>
      <c r="TXC145" s="3262"/>
      <c r="TXD145" s="3262"/>
      <c r="TXE145" s="3262"/>
      <c r="TXF145" s="3262"/>
      <c r="TXG145" s="3262"/>
      <c r="TXH145" s="3262"/>
      <c r="TXI145" s="3262"/>
      <c r="TXJ145" s="3262"/>
      <c r="TXK145" s="3262"/>
      <c r="TXL145" s="3262"/>
      <c r="TXM145" s="3262"/>
      <c r="TXN145" s="3262"/>
      <c r="TXO145" s="3262"/>
      <c r="TXP145" s="3262"/>
      <c r="TXR145" s="3262"/>
      <c r="TXS145" s="3262"/>
      <c r="TXT145" s="3262"/>
      <c r="TXU145" s="3262"/>
      <c r="TXV145" s="3262"/>
      <c r="TXW145" s="3262"/>
      <c r="TXX145" s="3262"/>
      <c r="TXY145" s="3262"/>
      <c r="TXZ145" s="3262"/>
      <c r="TYA145" s="3262"/>
      <c r="TYB145" s="3262"/>
      <c r="TYC145" s="3262"/>
      <c r="TYD145" s="3262"/>
      <c r="TYE145" s="3262"/>
      <c r="TYF145" s="3262"/>
      <c r="TYH145" s="3262"/>
      <c r="TYI145" s="3262"/>
      <c r="TYJ145" s="3262"/>
      <c r="TYK145" s="3262"/>
      <c r="TYL145" s="3262"/>
      <c r="TYM145" s="3262"/>
      <c r="TYN145" s="3262"/>
      <c r="TYO145" s="3262"/>
      <c r="TYP145" s="3262"/>
      <c r="TYQ145" s="3262"/>
      <c r="TYR145" s="3262"/>
      <c r="TYS145" s="3262"/>
      <c r="TYT145" s="3262"/>
      <c r="TYU145" s="3262"/>
      <c r="TYV145" s="3262"/>
      <c r="TYX145" s="3262"/>
      <c r="TYY145" s="3262"/>
      <c r="TYZ145" s="3262"/>
      <c r="TZA145" s="3262"/>
      <c r="TZB145" s="3262"/>
      <c r="TZC145" s="3262"/>
      <c r="TZD145" s="3262"/>
      <c r="TZE145" s="3262"/>
      <c r="TZF145" s="3262"/>
      <c r="TZG145" s="3262"/>
      <c r="TZH145" s="3262"/>
      <c r="TZI145" s="3262"/>
      <c r="TZJ145" s="3262"/>
      <c r="TZK145" s="3262"/>
      <c r="TZL145" s="3262"/>
      <c r="TZN145" s="3262"/>
      <c r="TZO145" s="3262"/>
      <c r="TZP145" s="3262"/>
      <c r="TZQ145" s="3262"/>
      <c r="TZR145" s="3262"/>
      <c r="TZS145" s="3262"/>
      <c r="TZT145" s="3262"/>
      <c r="TZU145" s="3262"/>
      <c r="TZV145" s="3262"/>
      <c r="TZW145" s="3262"/>
      <c r="TZX145" s="3262"/>
      <c r="TZY145" s="3262"/>
      <c r="TZZ145" s="3262"/>
      <c r="UAA145" s="3262"/>
      <c r="UAB145" s="3262"/>
      <c r="UAD145" s="3262"/>
      <c r="UAE145" s="3262"/>
      <c r="UAF145" s="3262"/>
      <c r="UAG145" s="3262"/>
      <c r="UAH145" s="3262"/>
      <c r="UAI145" s="3262"/>
      <c r="UAJ145" s="3262"/>
      <c r="UAK145" s="3262"/>
      <c r="UAL145" s="3262"/>
      <c r="UAM145" s="3262"/>
      <c r="UAN145" s="3262"/>
      <c r="UAO145" s="3262"/>
      <c r="UAP145" s="3262"/>
      <c r="UAQ145" s="3262"/>
      <c r="UAR145" s="3262"/>
      <c r="UAT145" s="3262"/>
      <c r="UAU145" s="3262"/>
      <c r="UAV145" s="3262"/>
      <c r="UAW145" s="3262"/>
      <c r="UAX145" s="3262"/>
      <c r="UAY145" s="3262"/>
      <c r="UAZ145" s="3262"/>
      <c r="UBA145" s="3262"/>
      <c r="UBB145" s="3262"/>
      <c r="UBC145" s="3262"/>
      <c r="UBD145" s="3262"/>
      <c r="UBE145" s="3262"/>
      <c r="UBF145" s="3262"/>
      <c r="UBG145" s="3262"/>
      <c r="UBH145" s="3262"/>
      <c r="UBJ145" s="3262"/>
      <c r="UBK145" s="3262"/>
      <c r="UBL145" s="3262"/>
      <c r="UBM145" s="3262"/>
      <c r="UBN145" s="3262"/>
      <c r="UBO145" s="3262"/>
      <c r="UBP145" s="3262"/>
      <c r="UBQ145" s="3262"/>
      <c r="UBR145" s="3262"/>
      <c r="UBS145" s="3262"/>
      <c r="UBT145" s="3262"/>
      <c r="UBU145" s="3262"/>
      <c r="UBV145" s="3262"/>
      <c r="UBW145" s="3262"/>
      <c r="UBX145" s="3262"/>
      <c r="UBZ145" s="3262"/>
      <c r="UCA145" s="3262"/>
      <c r="UCB145" s="3262"/>
      <c r="UCC145" s="3262"/>
      <c r="UCD145" s="3262"/>
      <c r="UCE145" s="3262"/>
      <c r="UCF145" s="3262"/>
      <c r="UCG145" s="3262"/>
      <c r="UCH145" s="3262"/>
      <c r="UCI145" s="3262"/>
      <c r="UCJ145" s="3262"/>
      <c r="UCK145" s="3262"/>
      <c r="UCL145" s="3262"/>
      <c r="UCM145" s="3262"/>
      <c r="UCN145" s="3262"/>
      <c r="UCP145" s="3262"/>
      <c r="UCQ145" s="3262"/>
      <c r="UCR145" s="3262"/>
      <c r="UCS145" s="3262"/>
      <c r="UCT145" s="3262"/>
      <c r="UCU145" s="3262"/>
      <c r="UCV145" s="3262"/>
      <c r="UCW145" s="3262"/>
      <c r="UCX145" s="3262"/>
      <c r="UCY145" s="3262"/>
      <c r="UCZ145" s="3262"/>
      <c r="UDA145" s="3262"/>
      <c r="UDB145" s="3262"/>
      <c r="UDC145" s="3262"/>
      <c r="UDD145" s="3262"/>
      <c r="UDF145" s="3262"/>
      <c r="UDG145" s="3262"/>
      <c r="UDH145" s="3262"/>
      <c r="UDI145" s="3262"/>
      <c r="UDJ145" s="3262"/>
      <c r="UDK145" s="3262"/>
      <c r="UDL145" s="3262"/>
      <c r="UDM145" s="3262"/>
      <c r="UDN145" s="3262"/>
      <c r="UDO145" s="3262"/>
      <c r="UDP145" s="3262"/>
      <c r="UDQ145" s="3262"/>
      <c r="UDR145" s="3262"/>
      <c r="UDS145" s="3262"/>
      <c r="UDT145" s="3262"/>
      <c r="UDV145" s="3262"/>
      <c r="UDW145" s="3262"/>
      <c r="UDX145" s="3262"/>
      <c r="UDY145" s="3262"/>
      <c r="UDZ145" s="3262"/>
      <c r="UEA145" s="3262"/>
      <c r="UEB145" s="3262"/>
      <c r="UEC145" s="3262"/>
      <c r="UED145" s="3262"/>
      <c r="UEE145" s="3262"/>
      <c r="UEF145" s="3262"/>
      <c r="UEG145" s="3262"/>
      <c r="UEH145" s="3262"/>
      <c r="UEI145" s="3262"/>
      <c r="UEJ145" s="3262"/>
      <c r="UEL145" s="3262"/>
      <c r="UEM145" s="3262"/>
      <c r="UEN145" s="3262"/>
      <c r="UEO145" s="3262"/>
      <c r="UEP145" s="3262"/>
      <c r="UEQ145" s="3262"/>
      <c r="UER145" s="3262"/>
      <c r="UES145" s="3262"/>
      <c r="UET145" s="3262"/>
      <c r="UEU145" s="3262"/>
      <c r="UEV145" s="3262"/>
      <c r="UEW145" s="3262"/>
      <c r="UEX145" s="3262"/>
      <c r="UEY145" s="3262"/>
      <c r="UEZ145" s="3262"/>
      <c r="UFB145" s="3262"/>
      <c r="UFC145" s="3262"/>
      <c r="UFD145" s="3262"/>
      <c r="UFE145" s="3262"/>
      <c r="UFF145" s="3262"/>
      <c r="UFG145" s="3262"/>
      <c r="UFH145" s="3262"/>
      <c r="UFI145" s="3262"/>
      <c r="UFJ145" s="3262"/>
      <c r="UFK145" s="3262"/>
      <c r="UFL145" s="3262"/>
      <c r="UFM145" s="3262"/>
      <c r="UFN145" s="3262"/>
      <c r="UFO145" s="3262"/>
      <c r="UFP145" s="3262"/>
      <c r="UFR145" s="3262"/>
      <c r="UFS145" s="3262"/>
      <c r="UFT145" s="3262"/>
      <c r="UFU145" s="3262"/>
      <c r="UFV145" s="3262"/>
      <c r="UFW145" s="3262"/>
      <c r="UFX145" s="3262"/>
      <c r="UFY145" s="3262"/>
      <c r="UFZ145" s="3262"/>
      <c r="UGA145" s="3262"/>
      <c r="UGB145" s="3262"/>
      <c r="UGC145" s="3262"/>
      <c r="UGD145" s="3262"/>
      <c r="UGE145" s="3262"/>
      <c r="UGF145" s="3262"/>
      <c r="UGH145" s="3262"/>
      <c r="UGI145" s="3262"/>
      <c r="UGJ145" s="3262"/>
      <c r="UGK145" s="3262"/>
      <c r="UGL145" s="3262"/>
      <c r="UGM145" s="3262"/>
      <c r="UGN145" s="3262"/>
      <c r="UGO145" s="3262"/>
      <c r="UGP145" s="3262"/>
      <c r="UGQ145" s="3262"/>
      <c r="UGR145" s="3262"/>
      <c r="UGS145" s="3262"/>
      <c r="UGT145" s="3262"/>
      <c r="UGU145" s="3262"/>
      <c r="UGV145" s="3262"/>
      <c r="UGX145" s="3262"/>
      <c r="UGY145" s="3262"/>
      <c r="UGZ145" s="3262"/>
      <c r="UHA145" s="3262"/>
      <c r="UHB145" s="3262"/>
      <c r="UHC145" s="3262"/>
      <c r="UHD145" s="3262"/>
      <c r="UHE145" s="3262"/>
      <c r="UHF145" s="3262"/>
      <c r="UHG145" s="3262"/>
      <c r="UHH145" s="3262"/>
      <c r="UHI145" s="3262"/>
      <c r="UHJ145" s="3262"/>
      <c r="UHK145" s="3262"/>
      <c r="UHL145" s="3262"/>
      <c r="UHN145" s="3262"/>
      <c r="UHO145" s="3262"/>
      <c r="UHP145" s="3262"/>
      <c r="UHQ145" s="3262"/>
      <c r="UHR145" s="3262"/>
      <c r="UHS145" s="3262"/>
      <c r="UHT145" s="3262"/>
      <c r="UHU145" s="3262"/>
      <c r="UHV145" s="3262"/>
      <c r="UHW145" s="3262"/>
      <c r="UHX145" s="3262"/>
      <c r="UHY145" s="3262"/>
      <c r="UHZ145" s="3262"/>
      <c r="UIA145" s="3262"/>
      <c r="UIB145" s="3262"/>
      <c r="UID145" s="3262"/>
      <c r="UIE145" s="3262"/>
      <c r="UIF145" s="3262"/>
      <c r="UIG145" s="3262"/>
      <c r="UIH145" s="3262"/>
      <c r="UII145" s="3262"/>
      <c r="UIJ145" s="3262"/>
      <c r="UIK145" s="3262"/>
      <c r="UIL145" s="3262"/>
      <c r="UIM145" s="3262"/>
      <c r="UIN145" s="3262"/>
      <c r="UIO145" s="3262"/>
      <c r="UIP145" s="3262"/>
      <c r="UIQ145" s="3262"/>
      <c r="UIR145" s="3262"/>
      <c r="UIT145" s="3262"/>
      <c r="UIU145" s="3262"/>
      <c r="UIV145" s="3262"/>
      <c r="UIW145" s="3262"/>
      <c r="UIX145" s="3262"/>
      <c r="UIY145" s="3262"/>
      <c r="UIZ145" s="3262"/>
      <c r="UJA145" s="3262"/>
      <c r="UJB145" s="3262"/>
      <c r="UJC145" s="3262"/>
      <c r="UJD145" s="3262"/>
      <c r="UJE145" s="3262"/>
      <c r="UJF145" s="3262"/>
      <c r="UJG145" s="3262"/>
      <c r="UJH145" s="3262"/>
      <c r="UJJ145" s="3262"/>
      <c r="UJK145" s="3262"/>
      <c r="UJL145" s="3262"/>
      <c r="UJM145" s="3262"/>
      <c r="UJN145" s="3262"/>
      <c r="UJO145" s="3262"/>
      <c r="UJP145" s="3262"/>
      <c r="UJQ145" s="3262"/>
      <c r="UJR145" s="3262"/>
      <c r="UJS145" s="3262"/>
      <c r="UJT145" s="3262"/>
      <c r="UJU145" s="3262"/>
      <c r="UJV145" s="3262"/>
      <c r="UJW145" s="3262"/>
      <c r="UJX145" s="3262"/>
      <c r="UJZ145" s="3262"/>
      <c r="UKA145" s="3262"/>
      <c r="UKB145" s="3262"/>
      <c r="UKC145" s="3262"/>
      <c r="UKD145" s="3262"/>
      <c r="UKE145" s="3262"/>
      <c r="UKF145" s="3262"/>
      <c r="UKG145" s="3262"/>
      <c r="UKH145" s="3262"/>
      <c r="UKI145" s="3262"/>
      <c r="UKJ145" s="3262"/>
      <c r="UKK145" s="3262"/>
      <c r="UKL145" s="3262"/>
      <c r="UKM145" s="3262"/>
      <c r="UKN145" s="3262"/>
      <c r="UKP145" s="3262"/>
      <c r="UKQ145" s="3262"/>
      <c r="UKR145" s="3262"/>
      <c r="UKS145" s="3262"/>
      <c r="UKT145" s="3262"/>
      <c r="UKU145" s="3262"/>
      <c r="UKV145" s="3262"/>
      <c r="UKW145" s="3262"/>
      <c r="UKX145" s="3262"/>
      <c r="UKY145" s="3262"/>
      <c r="UKZ145" s="3262"/>
      <c r="ULA145" s="3262"/>
      <c r="ULB145" s="3262"/>
      <c r="ULC145" s="3262"/>
      <c r="ULD145" s="3262"/>
      <c r="ULF145" s="3262"/>
      <c r="ULG145" s="3262"/>
      <c r="ULH145" s="3262"/>
      <c r="ULI145" s="3262"/>
      <c r="ULJ145" s="3262"/>
      <c r="ULK145" s="3262"/>
      <c r="ULL145" s="3262"/>
      <c r="ULM145" s="3262"/>
      <c r="ULN145" s="3262"/>
      <c r="ULO145" s="3262"/>
      <c r="ULP145" s="3262"/>
      <c r="ULQ145" s="3262"/>
      <c r="ULR145" s="3262"/>
      <c r="ULS145" s="3262"/>
      <c r="ULT145" s="3262"/>
      <c r="ULV145" s="3262"/>
      <c r="ULW145" s="3262"/>
      <c r="ULX145" s="3262"/>
      <c r="ULY145" s="3262"/>
      <c r="ULZ145" s="3262"/>
      <c r="UMA145" s="3262"/>
      <c r="UMB145" s="3262"/>
      <c r="UMC145" s="3262"/>
      <c r="UMD145" s="3262"/>
      <c r="UME145" s="3262"/>
      <c r="UMF145" s="3262"/>
      <c r="UMG145" s="3262"/>
      <c r="UMH145" s="3262"/>
      <c r="UMI145" s="3262"/>
      <c r="UMJ145" s="3262"/>
      <c r="UML145" s="3262"/>
      <c r="UMM145" s="3262"/>
      <c r="UMN145" s="3262"/>
      <c r="UMO145" s="3262"/>
      <c r="UMP145" s="3262"/>
      <c r="UMQ145" s="3262"/>
      <c r="UMR145" s="3262"/>
      <c r="UMS145" s="3262"/>
      <c r="UMT145" s="3262"/>
      <c r="UMU145" s="3262"/>
      <c r="UMV145" s="3262"/>
      <c r="UMW145" s="3262"/>
      <c r="UMX145" s="3262"/>
      <c r="UMY145" s="3262"/>
      <c r="UMZ145" s="3262"/>
      <c r="UNB145" s="3262"/>
      <c r="UNC145" s="3262"/>
      <c r="UND145" s="3262"/>
      <c r="UNE145" s="3262"/>
      <c r="UNF145" s="3262"/>
      <c r="UNG145" s="3262"/>
      <c r="UNH145" s="3262"/>
      <c r="UNI145" s="3262"/>
      <c r="UNJ145" s="3262"/>
      <c r="UNK145" s="3262"/>
      <c r="UNL145" s="3262"/>
      <c r="UNM145" s="3262"/>
      <c r="UNN145" s="3262"/>
      <c r="UNO145" s="3262"/>
      <c r="UNP145" s="3262"/>
      <c r="UNR145" s="3262"/>
      <c r="UNS145" s="3262"/>
      <c r="UNT145" s="3262"/>
      <c r="UNU145" s="3262"/>
      <c r="UNV145" s="3262"/>
      <c r="UNW145" s="3262"/>
      <c r="UNX145" s="3262"/>
      <c r="UNY145" s="3262"/>
      <c r="UNZ145" s="3262"/>
      <c r="UOA145" s="3262"/>
      <c r="UOB145" s="3262"/>
      <c r="UOC145" s="3262"/>
      <c r="UOD145" s="3262"/>
      <c r="UOE145" s="3262"/>
      <c r="UOF145" s="3262"/>
      <c r="UOH145" s="3262"/>
      <c r="UOI145" s="3262"/>
      <c r="UOJ145" s="3262"/>
      <c r="UOK145" s="3262"/>
      <c r="UOL145" s="3262"/>
      <c r="UOM145" s="3262"/>
      <c r="UON145" s="3262"/>
      <c r="UOO145" s="3262"/>
      <c r="UOP145" s="3262"/>
      <c r="UOQ145" s="3262"/>
      <c r="UOR145" s="3262"/>
      <c r="UOS145" s="3262"/>
      <c r="UOT145" s="3262"/>
      <c r="UOU145" s="3262"/>
      <c r="UOV145" s="3262"/>
      <c r="UOX145" s="3262"/>
      <c r="UOY145" s="3262"/>
      <c r="UOZ145" s="3262"/>
      <c r="UPA145" s="3262"/>
      <c r="UPB145" s="3262"/>
      <c r="UPC145" s="3262"/>
      <c r="UPD145" s="3262"/>
      <c r="UPE145" s="3262"/>
      <c r="UPF145" s="3262"/>
      <c r="UPG145" s="3262"/>
      <c r="UPH145" s="3262"/>
      <c r="UPI145" s="3262"/>
      <c r="UPJ145" s="3262"/>
      <c r="UPK145" s="3262"/>
      <c r="UPL145" s="3262"/>
      <c r="UPN145" s="3262"/>
      <c r="UPO145" s="3262"/>
      <c r="UPP145" s="3262"/>
      <c r="UPQ145" s="3262"/>
      <c r="UPR145" s="3262"/>
      <c r="UPS145" s="3262"/>
      <c r="UPT145" s="3262"/>
      <c r="UPU145" s="3262"/>
      <c r="UPV145" s="3262"/>
      <c r="UPW145" s="3262"/>
      <c r="UPX145" s="3262"/>
      <c r="UPY145" s="3262"/>
      <c r="UPZ145" s="3262"/>
      <c r="UQA145" s="3262"/>
      <c r="UQB145" s="3262"/>
      <c r="UQD145" s="3262"/>
      <c r="UQE145" s="3262"/>
      <c r="UQF145" s="3262"/>
      <c r="UQG145" s="3262"/>
      <c r="UQH145" s="3262"/>
      <c r="UQI145" s="3262"/>
      <c r="UQJ145" s="3262"/>
      <c r="UQK145" s="3262"/>
      <c r="UQL145" s="3262"/>
      <c r="UQM145" s="3262"/>
      <c r="UQN145" s="3262"/>
      <c r="UQO145" s="3262"/>
      <c r="UQP145" s="3262"/>
      <c r="UQQ145" s="3262"/>
      <c r="UQR145" s="3262"/>
      <c r="UQT145" s="3262"/>
      <c r="UQU145" s="3262"/>
      <c r="UQV145" s="3262"/>
      <c r="UQW145" s="3262"/>
      <c r="UQX145" s="3262"/>
      <c r="UQY145" s="3262"/>
      <c r="UQZ145" s="3262"/>
      <c r="URA145" s="3262"/>
      <c r="URB145" s="3262"/>
      <c r="URC145" s="3262"/>
      <c r="URD145" s="3262"/>
      <c r="URE145" s="3262"/>
      <c r="URF145" s="3262"/>
      <c r="URG145" s="3262"/>
      <c r="URH145" s="3262"/>
      <c r="URJ145" s="3262"/>
      <c r="URK145" s="3262"/>
      <c r="URL145" s="3262"/>
      <c r="URM145" s="3262"/>
      <c r="URN145" s="3262"/>
      <c r="URO145" s="3262"/>
      <c r="URP145" s="3262"/>
      <c r="URQ145" s="3262"/>
      <c r="URR145" s="3262"/>
      <c r="URS145" s="3262"/>
      <c r="URT145" s="3262"/>
      <c r="URU145" s="3262"/>
      <c r="URV145" s="3262"/>
      <c r="URW145" s="3262"/>
      <c r="URX145" s="3262"/>
      <c r="URZ145" s="3262"/>
      <c r="USA145" s="3262"/>
      <c r="USB145" s="3262"/>
      <c r="USC145" s="3262"/>
      <c r="USD145" s="3262"/>
      <c r="USE145" s="3262"/>
      <c r="USF145" s="3262"/>
      <c r="USG145" s="3262"/>
      <c r="USH145" s="3262"/>
      <c r="USI145" s="3262"/>
      <c r="USJ145" s="3262"/>
      <c r="USK145" s="3262"/>
      <c r="USL145" s="3262"/>
      <c r="USM145" s="3262"/>
      <c r="USN145" s="3262"/>
      <c r="USP145" s="3262"/>
      <c r="USQ145" s="3262"/>
      <c r="USR145" s="3262"/>
      <c r="USS145" s="3262"/>
      <c r="UST145" s="3262"/>
      <c r="USU145" s="3262"/>
      <c r="USV145" s="3262"/>
      <c r="USW145" s="3262"/>
      <c r="USX145" s="3262"/>
      <c r="USY145" s="3262"/>
      <c r="USZ145" s="3262"/>
      <c r="UTA145" s="3262"/>
      <c r="UTB145" s="3262"/>
      <c r="UTC145" s="3262"/>
      <c r="UTD145" s="3262"/>
      <c r="UTF145" s="3262"/>
      <c r="UTG145" s="3262"/>
      <c r="UTH145" s="3262"/>
      <c r="UTI145" s="3262"/>
      <c r="UTJ145" s="3262"/>
      <c r="UTK145" s="3262"/>
      <c r="UTL145" s="3262"/>
      <c r="UTM145" s="3262"/>
      <c r="UTN145" s="3262"/>
      <c r="UTO145" s="3262"/>
      <c r="UTP145" s="3262"/>
      <c r="UTQ145" s="3262"/>
      <c r="UTR145" s="3262"/>
      <c r="UTS145" s="3262"/>
      <c r="UTT145" s="3262"/>
      <c r="UTV145" s="3262"/>
      <c r="UTW145" s="3262"/>
      <c r="UTX145" s="3262"/>
      <c r="UTY145" s="3262"/>
      <c r="UTZ145" s="3262"/>
      <c r="UUA145" s="3262"/>
      <c r="UUB145" s="3262"/>
      <c r="UUC145" s="3262"/>
      <c r="UUD145" s="3262"/>
      <c r="UUE145" s="3262"/>
      <c r="UUF145" s="3262"/>
      <c r="UUG145" s="3262"/>
      <c r="UUH145" s="3262"/>
      <c r="UUI145" s="3262"/>
      <c r="UUJ145" s="3262"/>
      <c r="UUL145" s="3262"/>
      <c r="UUM145" s="3262"/>
      <c r="UUN145" s="3262"/>
      <c r="UUO145" s="3262"/>
      <c r="UUP145" s="3262"/>
      <c r="UUQ145" s="3262"/>
      <c r="UUR145" s="3262"/>
      <c r="UUS145" s="3262"/>
      <c r="UUT145" s="3262"/>
      <c r="UUU145" s="3262"/>
      <c r="UUV145" s="3262"/>
      <c r="UUW145" s="3262"/>
      <c r="UUX145" s="3262"/>
      <c r="UUY145" s="3262"/>
      <c r="UUZ145" s="3262"/>
      <c r="UVB145" s="3262"/>
      <c r="UVC145" s="3262"/>
      <c r="UVD145" s="3262"/>
      <c r="UVE145" s="3262"/>
      <c r="UVF145" s="3262"/>
      <c r="UVG145" s="3262"/>
      <c r="UVH145" s="3262"/>
      <c r="UVI145" s="3262"/>
      <c r="UVJ145" s="3262"/>
      <c r="UVK145" s="3262"/>
      <c r="UVL145" s="3262"/>
      <c r="UVM145" s="3262"/>
      <c r="UVN145" s="3262"/>
      <c r="UVO145" s="3262"/>
      <c r="UVP145" s="3262"/>
      <c r="UVR145" s="3262"/>
      <c r="UVS145" s="3262"/>
      <c r="UVT145" s="3262"/>
      <c r="UVU145" s="3262"/>
      <c r="UVV145" s="3262"/>
      <c r="UVW145" s="3262"/>
      <c r="UVX145" s="3262"/>
      <c r="UVY145" s="3262"/>
      <c r="UVZ145" s="3262"/>
      <c r="UWA145" s="3262"/>
      <c r="UWB145" s="3262"/>
      <c r="UWC145" s="3262"/>
      <c r="UWD145" s="3262"/>
      <c r="UWE145" s="3262"/>
      <c r="UWF145" s="3262"/>
      <c r="UWH145" s="3262"/>
      <c r="UWI145" s="3262"/>
      <c r="UWJ145" s="3262"/>
      <c r="UWK145" s="3262"/>
      <c r="UWL145" s="3262"/>
      <c r="UWM145" s="3262"/>
      <c r="UWN145" s="3262"/>
      <c r="UWO145" s="3262"/>
      <c r="UWP145" s="3262"/>
      <c r="UWQ145" s="3262"/>
      <c r="UWR145" s="3262"/>
      <c r="UWS145" s="3262"/>
      <c r="UWT145" s="3262"/>
      <c r="UWU145" s="3262"/>
      <c r="UWV145" s="3262"/>
      <c r="UWX145" s="3262"/>
      <c r="UWY145" s="3262"/>
      <c r="UWZ145" s="3262"/>
      <c r="UXA145" s="3262"/>
      <c r="UXB145" s="3262"/>
      <c r="UXC145" s="3262"/>
      <c r="UXD145" s="3262"/>
      <c r="UXE145" s="3262"/>
      <c r="UXF145" s="3262"/>
      <c r="UXG145" s="3262"/>
      <c r="UXH145" s="3262"/>
      <c r="UXI145" s="3262"/>
      <c r="UXJ145" s="3262"/>
      <c r="UXK145" s="3262"/>
      <c r="UXL145" s="3262"/>
      <c r="UXN145" s="3262"/>
      <c r="UXO145" s="3262"/>
      <c r="UXP145" s="3262"/>
      <c r="UXQ145" s="3262"/>
      <c r="UXR145" s="3262"/>
      <c r="UXS145" s="3262"/>
      <c r="UXT145" s="3262"/>
      <c r="UXU145" s="3262"/>
      <c r="UXV145" s="3262"/>
      <c r="UXW145" s="3262"/>
      <c r="UXX145" s="3262"/>
      <c r="UXY145" s="3262"/>
      <c r="UXZ145" s="3262"/>
      <c r="UYA145" s="3262"/>
      <c r="UYB145" s="3262"/>
      <c r="UYD145" s="3262"/>
      <c r="UYE145" s="3262"/>
      <c r="UYF145" s="3262"/>
      <c r="UYG145" s="3262"/>
      <c r="UYH145" s="3262"/>
      <c r="UYI145" s="3262"/>
      <c r="UYJ145" s="3262"/>
      <c r="UYK145" s="3262"/>
      <c r="UYL145" s="3262"/>
      <c r="UYM145" s="3262"/>
      <c r="UYN145" s="3262"/>
      <c r="UYO145" s="3262"/>
      <c r="UYP145" s="3262"/>
      <c r="UYQ145" s="3262"/>
      <c r="UYR145" s="3262"/>
      <c r="UYT145" s="3262"/>
      <c r="UYU145" s="3262"/>
      <c r="UYV145" s="3262"/>
      <c r="UYW145" s="3262"/>
      <c r="UYX145" s="3262"/>
      <c r="UYY145" s="3262"/>
      <c r="UYZ145" s="3262"/>
      <c r="UZA145" s="3262"/>
      <c r="UZB145" s="3262"/>
      <c r="UZC145" s="3262"/>
      <c r="UZD145" s="3262"/>
      <c r="UZE145" s="3262"/>
      <c r="UZF145" s="3262"/>
      <c r="UZG145" s="3262"/>
      <c r="UZH145" s="3262"/>
      <c r="UZJ145" s="3262"/>
      <c r="UZK145" s="3262"/>
      <c r="UZL145" s="3262"/>
      <c r="UZM145" s="3262"/>
      <c r="UZN145" s="3262"/>
      <c r="UZO145" s="3262"/>
      <c r="UZP145" s="3262"/>
      <c r="UZQ145" s="3262"/>
      <c r="UZR145" s="3262"/>
      <c r="UZS145" s="3262"/>
      <c r="UZT145" s="3262"/>
      <c r="UZU145" s="3262"/>
      <c r="UZV145" s="3262"/>
      <c r="UZW145" s="3262"/>
      <c r="UZX145" s="3262"/>
      <c r="UZZ145" s="3262"/>
      <c r="VAA145" s="3262"/>
      <c r="VAB145" s="3262"/>
      <c r="VAC145" s="3262"/>
      <c r="VAD145" s="3262"/>
      <c r="VAE145" s="3262"/>
      <c r="VAF145" s="3262"/>
      <c r="VAG145" s="3262"/>
      <c r="VAH145" s="3262"/>
      <c r="VAI145" s="3262"/>
      <c r="VAJ145" s="3262"/>
      <c r="VAK145" s="3262"/>
      <c r="VAL145" s="3262"/>
      <c r="VAM145" s="3262"/>
      <c r="VAN145" s="3262"/>
      <c r="VAP145" s="3262"/>
      <c r="VAQ145" s="3262"/>
      <c r="VAR145" s="3262"/>
      <c r="VAS145" s="3262"/>
      <c r="VAT145" s="3262"/>
      <c r="VAU145" s="3262"/>
      <c r="VAV145" s="3262"/>
      <c r="VAW145" s="3262"/>
      <c r="VAX145" s="3262"/>
      <c r="VAY145" s="3262"/>
      <c r="VAZ145" s="3262"/>
      <c r="VBA145" s="3262"/>
      <c r="VBB145" s="3262"/>
      <c r="VBC145" s="3262"/>
      <c r="VBD145" s="3262"/>
      <c r="VBF145" s="3262"/>
      <c r="VBG145" s="3262"/>
      <c r="VBH145" s="3262"/>
      <c r="VBI145" s="3262"/>
      <c r="VBJ145" s="3262"/>
      <c r="VBK145" s="3262"/>
      <c r="VBL145" s="3262"/>
      <c r="VBM145" s="3262"/>
      <c r="VBN145" s="3262"/>
      <c r="VBO145" s="3262"/>
      <c r="VBP145" s="3262"/>
      <c r="VBQ145" s="3262"/>
      <c r="VBR145" s="3262"/>
      <c r="VBS145" s="3262"/>
      <c r="VBT145" s="3262"/>
      <c r="VBV145" s="3262"/>
      <c r="VBW145" s="3262"/>
      <c r="VBX145" s="3262"/>
      <c r="VBY145" s="3262"/>
      <c r="VBZ145" s="3262"/>
      <c r="VCA145" s="3262"/>
      <c r="VCB145" s="3262"/>
      <c r="VCC145" s="3262"/>
      <c r="VCD145" s="3262"/>
      <c r="VCE145" s="3262"/>
      <c r="VCF145" s="3262"/>
      <c r="VCG145" s="3262"/>
      <c r="VCH145" s="3262"/>
      <c r="VCI145" s="3262"/>
      <c r="VCJ145" s="3262"/>
      <c r="VCL145" s="3262"/>
      <c r="VCM145" s="3262"/>
      <c r="VCN145" s="3262"/>
      <c r="VCO145" s="3262"/>
      <c r="VCP145" s="3262"/>
      <c r="VCQ145" s="3262"/>
      <c r="VCR145" s="3262"/>
      <c r="VCS145" s="3262"/>
      <c r="VCT145" s="3262"/>
      <c r="VCU145" s="3262"/>
      <c r="VCV145" s="3262"/>
      <c r="VCW145" s="3262"/>
      <c r="VCX145" s="3262"/>
      <c r="VCY145" s="3262"/>
      <c r="VCZ145" s="3262"/>
      <c r="VDB145" s="3262"/>
      <c r="VDC145" s="3262"/>
      <c r="VDD145" s="3262"/>
      <c r="VDE145" s="3262"/>
      <c r="VDF145" s="3262"/>
      <c r="VDG145" s="3262"/>
      <c r="VDH145" s="3262"/>
      <c r="VDI145" s="3262"/>
      <c r="VDJ145" s="3262"/>
      <c r="VDK145" s="3262"/>
      <c r="VDL145" s="3262"/>
      <c r="VDM145" s="3262"/>
      <c r="VDN145" s="3262"/>
      <c r="VDO145" s="3262"/>
      <c r="VDP145" s="3262"/>
      <c r="VDR145" s="3262"/>
      <c r="VDS145" s="3262"/>
      <c r="VDT145" s="3262"/>
      <c r="VDU145" s="3262"/>
      <c r="VDV145" s="3262"/>
      <c r="VDW145" s="3262"/>
      <c r="VDX145" s="3262"/>
      <c r="VDY145" s="3262"/>
      <c r="VDZ145" s="3262"/>
      <c r="VEA145" s="3262"/>
      <c r="VEB145" s="3262"/>
      <c r="VEC145" s="3262"/>
      <c r="VED145" s="3262"/>
      <c r="VEE145" s="3262"/>
      <c r="VEF145" s="3262"/>
      <c r="VEH145" s="3262"/>
      <c r="VEI145" s="3262"/>
      <c r="VEJ145" s="3262"/>
      <c r="VEK145" s="3262"/>
      <c r="VEL145" s="3262"/>
      <c r="VEM145" s="3262"/>
      <c r="VEN145" s="3262"/>
      <c r="VEO145" s="3262"/>
      <c r="VEP145" s="3262"/>
      <c r="VEQ145" s="3262"/>
      <c r="VER145" s="3262"/>
      <c r="VES145" s="3262"/>
      <c r="VET145" s="3262"/>
      <c r="VEU145" s="3262"/>
      <c r="VEV145" s="3262"/>
      <c r="VEX145" s="3262"/>
      <c r="VEY145" s="3262"/>
      <c r="VEZ145" s="3262"/>
      <c r="VFA145" s="3262"/>
      <c r="VFB145" s="3262"/>
      <c r="VFC145" s="3262"/>
      <c r="VFD145" s="3262"/>
      <c r="VFE145" s="3262"/>
      <c r="VFF145" s="3262"/>
      <c r="VFG145" s="3262"/>
      <c r="VFH145" s="3262"/>
      <c r="VFI145" s="3262"/>
      <c r="VFJ145" s="3262"/>
      <c r="VFK145" s="3262"/>
      <c r="VFL145" s="3262"/>
      <c r="VFN145" s="3262"/>
      <c r="VFO145" s="3262"/>
      <c r="VFP145" s="3262"/>
      <c r="VFQ145" s="3262"/>
      <c r="VFR145" s="3262"/>
      <c r="VFS145" s="3262"/>
      <c r="VFT145" s="3262"/>
      <c r="VFU145" s="3262"/>
      <c r="VFV145" s="3262"/>
      <c r="VFW145" s="3262"/>
      <c r="VFX145" s="3262"/>
      <c r="VFY145" s="3262"/>
      <c r="VFZ145" s="3262"/>
      <c r="VGA145" s="3262"/>
      <c r="VGB145" s="3262"/>
      <c r="VGD145" s="3262"/>
      <c r="VGE145" s="3262"/>
      <c r="VGF145" s="3262"/>
      <c r="VGG145" s="3262"/>
      <c r="VGH145" s="3262"/>
      <c r="VGI145" s="3262"/>
      <c r="VGJ145" s="3262"/>
      <c r="VGK145" s="3262"/>
      <c r="VGL145" s="3262"/>
      <c r="VGM145" s="3262"/>
      <c r="VGN145" s="3262"/>
      <c r="VGO145" s="3262"/>
      <c r="VGP145" s="3262"/>
      <c r="VGQ145" s="3262"/>
      <c r="VGR145" s="3262"/>
      <c r="VGT145" s="3262"/>
      <c r="VGU145" s="3262"/>
      <c r="VGV145" s="3262"/>
      <c r="VGW145" s="3262"/>
      <c r="VGX145" s="3262"/>
      <c r="VGY145" s="3262"/>
      <c r="VGZ145" s="3262"/>
      <c r="VHA145" s="3262"/>
      <c r="VHB145" s="3262"/>
      <c r="VHC145" s="3262"/>
      <c r="VHD145" s="3262"/>
      <c r="VHE145" s="3262"/>
      <c r="VHF145" s="3262"/>
      <c r="VHG145" s="3262"/>
      <c r="VHH145" s="3262"/>
      <c r="VHJ145" s="3262"/>
      <c r="VHK145" s="3262"/>
      <c r="VHL145" s="3262"/>
      <c r="VHM145" s="3262"/>
      <c r="VHN145" s="3262"/>
      <c r="VHO145" s="3262"/>
      <c r="VHP145" s="3262"/>
      <c r="VHQ145" s="3262"/>
      <c r="VHR145" s="3262"/>
      <c r="VHS145" s="3262"/>
      <c r="VHT145" s="3262"/>
      <c r="VHU145" s="3262"/>
      <c r="VHV145" s="3262"/>
      <c r="VHW145" s="3262"/>
      <c r="VHX145" s="3262"/>
      <c r="VHZ145" s="3262"/>
      <c r="VIA145" s="3262"/>
      <c r="VIB145" s="3262"/>
      <c r="VIC145" s="3262"/>
      <c r="VID145" s="3262"/>
      <c r="VIE145" s="3262"/>
      <c r="VIF145" s="3262"/>
      <c r="VIG145" s="3262"/>
      <c r="VIH145" s="3262"/>
      <c r="VII145" s="3262"/>
      <c r="VIJ145" s="3262"/>
      <c r="VIK145" s="3262"/>
      <c r="VIL145" s="3262"/>
      <c r="VIM145" s="3262"/>
      <c r="VIN145" s="3262"/>
      <c r="VIP145" s="3262"/>
      <c r="VIQ145" s="3262"/>
      <c r="VIR145" s="3262"/>
      <c r="VIS145" s="3262"/>
      <c r="VIT145" s="3262"/>
      <c r="VIU145" s="3262"/>
      <c r="VIV145" s="3262"/>
      <c r="VIW145" s="3262"/>
      <c r="VIX145" s="3262"/>
      <c r="VIY145" s="3262"/>
      <c r="VIZ145" s="3262"/>
      <c r="VJA145" s="3262"/>
      <c r="VJB145" s="3262"/>
      <c r="VJC145" s="3262"/>
      <c r="VJD145" s="3262"/>
      <c r="VJF145" s="3262"/>
      <c r="VJG145" s="3262"/>
      <c r="VJH145" s="3262"/>
      <c r="VJI145" s="3262"/>
      <c r="VJJ145" s="3262"/>
      <c r="VJK145" s="3262"/>
      <c r="VJL145" s="3262"/>
      <c r="VJM145" s="3262"/>
      <c r="VJN145" s="3262"/>
      <c r="VJO145" s="3262"/>
      <c r="VJP145" s="3262"/>
      <c r="VJQ145" s="3262"/>
      <c r="VJR145" s="3262"/>
      <c r="VJS145" s="3262"/>
      <c r="VJT145" s="3262"/>
      <c r="VJV145" s="3262"/>
      <c r="VJW145" s="3262"/>
      <c r="VJX145" s="3262"/>
      <c r="VJY145" s="3262"/>
      <c r="VJZ145" s="3262"/>
      <c r="VKA145" s="3262"/>
      <c r="VKB145" s="3262"/>
      <c r="VKC145" s="3262"/>
      <c r="VKD145" s="3262"/>
      <c r="VKE145" s="3262"/>
      <c r="VKF145" s="3262"/>
      <c r="VKG145" s="3262"/>
      <c r="VKH145" s="3262"/>
      <c r="VKI145" s="3262"/>
      <c r="VKJ145" s="3262"/>
      <c r="VKL145" s="3262"/>
      <c r="VKM145" s="3262"/>
      <c r="VKN145" s="3262"/>
      <c r="VKO145" s="3262"/>
      <c r="VKP145" s="3262"/>
      <c r="VKQ145" s="3262"/>
      <c r="VKR145" s="3262"/>
      <c r="VKS145" s="3262"/>
      <c r="VKT145" s="3262"/>
      <c r="VKU145" s="3262"/>
      <c r="VKV145" s="3262"/>
      <c r="VKW145" s="3262"/>
      <c r="VKX145" s="3262"/>
      <c r="VKY145" s="3262"/>
      <c r="VKZ145" s="3262"/>
      <c r="VLB145" s="3262"/>
      <c r="VLC145" s="3262"/>
      <c r="VLD145" s="3262"/>
      <c r="VLE145" s="3262"/>
      <c r="VLF145" s="3262"/>
      <c r="VLG145" s="3262"/>
      <c r="VLH145" s="3262"/>
      <c r="VLI145" s="3262"/>
      <c r="VLJ145" s="3262"/>
      <c r="VLK145" s="3262"/>
      <c r="VLL145" s="3262"/>
      <c r="VLM145" s="3262"/>
      <c r="VLN145" s="3262"/>
      <c r="VLO145" s="3262"/>
      <c r="VLP145" s="3262"/>
      <c r="VLR145" s="3262"/>
      <c r="VLS145" s="3262"/>
      <c r="VLT145" s="3262"/>
      <c r="VLU145" s="3262"/>
      <c r="VLV145" s="3262"/>
      <c r="VLW145" s="3262"/>
      <c r="VLX145" s="3262"/>
      <c r="VLY145" s="3262"/>
      <c r="VLZ145" s="3262"/>
      <c r="VMA145" s="3262"/>
      <c r="VMB145" s="3262"/>
      <c r="VMC145" s="3262"/>
      <c r="VMD145" s="3262"/>
      <c r="VME145" s="3262"/>
      <c r="VMF145" s="3262"/>
      <c r="VMH145" s="3262"/>
      <c r="VMI145" s="3262"/>
      <c r="VMJ145" s="3262"/>
      <c r="VMK145" s="3262"/>
      <c r="VML145" s="3262"/>
      <c r="VMM145" s="3262"/>
      <c r="VMN145" s="3262"/>
      <c r="VMO145" s="3262"/>
      <c r="VMP145" s="3262"/>
      <c r="VMQ145" s="3262"/>
      <c r="VMR145" s="3262"/>
      <c r="VMS145" s="3262"/>
      <c r="VMT145" s="3262"/>
      <c r="VMU145" s="3262"/>
      <c r="VMV145" s="3262"/>
      <c r="VMX145" s="3262"/>
      <c r="VMY145" s="3262"/>
      <c r="VMZ145" s="3262"/>
      <c r="VNA145" s="3262"/>
      <c r="VNB145" s="3262"/>
      <c r="VNC145" s="3262"/>
      <c r="VND145" s="3262"/>
      <c r="VNE145" s="3262"/>
      <c r="VNF145" s="3262"/>
      <c r="VNG145" s="3262"/>
      <c r="VNH145" s="3262"/>
      <c r="VNI145" s="3262"/>
      <c r="VNJ145" s="3262"/>
      <c r="VNK145" s="3262"/>
      <c r="VNL145" s="3262"/>
      <c r="VNN145" s="3262"/>
      <c r="VNO145" s="3262"/>
      <c r="VNP145" s="3262"/>
      <c r="VNQ145" s="3262"/>
      <c r="VNR145" s="3262"/>
      <c r="VNS145" s="3262"/>
      <c r="VNT145" s="3262"/>
      <c r="VNU145" s="3262"/>
      <c r="VNV145" s="3262"/>
      <c r="VNW145" s="3262"/>
      <c r="VNX145" s="3262"/>
      <c r="VNY145" s="3262"/>
      <c r="VNZ145" s="3262"/>
      <c r="VOA145" s="3262"/>
      <c r="VOB145" s="3262"/>
      <c r="VOD145" s="3262"/>
      <c r="VOE145" s="3262"/>
      <c r="VOF145" s="3262"/>
      <c r="VOG145" s="3262"/>
      <c r="VOH145" s="3262"/>
      <c r="VOI145" s="3262"/>
      <c r="VOJ145" s="3262"/>
      <c r="VOK145" s="3262"/>
      <c r="VOL145" s="3262"/>
      <c r="VOM145" s="3262"/>
      <c r="VON145" s="3262"/>
      <c r="VOO145" s="3262"/>
      <c r="VOP145" s="3262"/>
      <c r="VOQ145" s="3262"/>
      <c r="VOR145" s="3262"/>
      <c r="VOT145" s="3262"/>
      <c r="VOU145" s="3262"/>
      <c r="VOV145" s="3262"/>
      <c r="VOW145" s="3262"/>
      <c r="VOX145" s="3262"/>
      <c r="VOY145" s="3262"/>
      <c r="VOZ145" s="3262"/>
      <c r="VPA145" s="3262"/>
      <c r="VPB145" s="3262"/>
      <c r="VPC145" s="3262"/>
      <c r="VPD145" s="3262"/>
      <c r="VPE145" s="3262"/>
      <c r="VPF145" s="3262"/>
      <c r="VPG145" s="3262"/>
      <c r="VPH145" s="3262"/>
      <c r="VPJ145" s="3262"/>
      <c r="VPK145" s="3262"/>
      <c r="VPL145" s="3262"/>
      <c r="VPM145" s="3262"/>
      <c r="VPN145" s="3262"/>
      <c r="VPO145" s="3262"/>
      <c r="VPP145" s="3262"/>
      <c r="VPQ145" s="3262"/>
      <c r="VPR145" s="3262"/>
      <c r="VPS145" s="3262"/>
      <c r="VPT145" s="3262"/>
      <c r="VPU145" s="3262"/>
      <c r="VPV145" s="3262"/>
      <c r="VPW145" s="3262"/>
      <c r="VPX145" s="3262"/>
      <c r="VPZ145" s="3262"/>
      <c r="VQA145" s="3262"/>
      <c r="VQB145" s="3262"/>
      <c r="VQC145" s="3262"/>
      <c r="VQD145" s="3262"/>
      <c r="VQE145" s="3262"/>
      <c r="VQF145" s="3262"/>
      <c r="VQG145" s="3262"/>
      <c r="VQH145" s="3262"/>
      <c r="VQI145" s="3262"/>
      <c r="VQJ145" s="3262"/>
      <c r="VQK145" s="3262"/>
      <c r="VQL145" s="3262"/>
      <c r="VQM145" s="3262"/>
      <c r="VQN145" s="3262"/>
      <c r="VQP145" s="3262"/>
      <c r="VQQ145" s="3262"/>
      <c r="VQR145" s="3262"/>
      <c r="VQS145" s="3262"/>
      <c r="VQT145" s="3262"/>
      <c r="VQU145" s="3262"/>
      <c r="VQV145" s="3262"/>
      <c r="VQW145" s="3262"/>
      <c r="VQX145" s="3262"/>
      <c r="VQY145" s="3262"/>
      <c r="VQZ145" s="3262"/>
      <c r="VRA145" s="3262"/>
      <c r="VRB145" s="3262"/>
      <c r="VRC145" s="3262"/>
      <c r="VRD145" s="3262"/>
      <c r="VRF145" s="3262"/>
      <c r="VRG145" s="3262"/>
      <c r="VRH145" s="3262"/>
      <c r="VRI145" s="3262"/>
      <c r="VRJ145" s="3262"/>
      <c r="VRK145" s="3262"/>
      <c r="VRL145" s="3262"/>
      <c r="VRM145" s="3262"/>
      <c r="VRN145" s="3262"/>
      <c r="VRO145" s="3262"/>
      <c r="VRP145" s="3262"/>
      <c r="VRQ145" s="3262"/>
      <c r="VRR145" s="3262"/>
      <c r="VRS145" s="3262"/>
      <c r="VRT145" s="3262"/>
      <c r="VRV145" s="3262"/>
      <c r="VRW145" s="3262"/>
      <c r="VRX145" s="3262"/>
      <c r="VRY145" s="3262"/>
      <c r="VRZ145" s="3262"/>
      <c r="VSA145" s="3262"/>
      <c r="VSB145" s="3262"/>
      <c r="VSC145" s="3262"/>
      <c r="VSD145" s="3262"/>
      <c r="VSE145" s="3262"/>
      <c r="VSF145" s="3262"/>
      <c r="VSG145" s="3262"/>
      <c r="VSH145" s="3262"/>
      <c r="VSI145" s="3262"/>
      <c r="VSJ145" s="3262"/>
      <c r="VSL145" s="3262"/>
      <c r="VSM145" s="3262"/>
      <c r="VSN145" s="3262"/>
      <c r="VSO145" s="3262"/>
      <c r="VSP145" s="3262"/>
      <c r="VSQ145" s="3262"/>
      <c r="VSR145" s="3262"/>
      <c r="VSS145" s="3262"/>
      <c r="VST145" s="3262"/>
      <c r="VSU145" s="3262"/>
      <c r="VSV145" s="3262"/>
      <c r="VSW145" s="3262"/>
      <c r="VSX145" s="3262"/>
      <c r="VSY145" s="3262"/>
      <c r="VSZ145" s="3262"/>
      <c r="VTB145" s="3262"/>
      <c r="VTC145" s="3262"/>
      <c r="VTD145" s="3262"/>
      <c r="VTE145" s="3262"/>
      <c r="VTF145" s="3262"/>
      <c r="VTG145" s="3262"/>
      <c r="VTH145" s="3262"/>
      <c r="VTI145" s="3262"/>
      <c r="VTJ145" s="3262"/>
      <c r="VTK145" s="3262"/>
      <c r="VTL145" s="3262"/>
      <c r="VTM145" s="3262"/>
      <c r="VTN145" s="3262"/>
      <c r="VTO145" s="3262"/>
      <c r="VTP145" s="3262"/>
      <c r="VTR145" s="3262"/>
      <c r="VTS145" s="3262"/>
      <c r="VTT145" s="3262"/>
      <c r="VTU145" s="3262"/>
      <c r="VTV145" s="3262"/>
      <c r="VTW145" s="3262"/>
      <c r="VTX145" s="3262"/>
      <c r="VTY145" s="3262"/>
      <c r="VTZ145" s="3262"/>
      <c r="VUA145" s="3262"/>
      <c r="VUB145" s="3262"/>
      <c r="VUC145" s="3262"/>
      <c r="VUD145" s="3262"/>
      <c r="VUE145" s="3262"/>
      <c r="VUF145" s="3262"/>
      <c r="VUH145" s="3262"/>
      <c r="VUI145" s="3262"/>
      <c r="VUJ145" s="3262"/>
      <c r="VUK145" s="3262"/>
      <c r="VUL145" s="3262"/>
      <c r="VUM145" s="3262"/>
      <c r="VUN145" s="3262"/>
      <c r="VUO145" s="3262"/>
      <c r="VUP145" s="3262"/>
      <c r="VUQ145" s="3262"/>
      <c r="VUR145" s="3262"/>
      <c r="VUS145" s="3262"/>
      <c r="VUT145" s="3262"/>
      <c r="VUU145" s="3262"/>
      <c r="VUV145" s="3262"/>
      <c r="VUX145" s="3262"/>
      <c r="VUY145" s="3262"/>
      <c r="VUZ145" s="3262"/>
      <c r="VVA145" s="3262"/>
      <c r="VVB145" s="3262"/>
      <c r="VVC145" s="3262"/>
      <c r="VVD145" s="3262"/>
      <c r="VVE145" s="3262"/>
      <c r="VVF145" s="3262"/>
      <c r="VVG145" s="3262"/>
      <c r="VVH145" s="3262"/>
      <c r="VVI145" s="3262"/>
      <c r="VVJ145" s="3262"/>
      <c r="VVK145" s="3262"/>
      <c r="VVL145" s="3262"/>
      <c r="VVN145" s="3262"/>
      <c r="VVO145" s="3262"/>
      <c r="VVP145" s="3262"/>
      <c r="VVQ145" s="3262"/>
      <c r="VVR145" s="3262"/>
      <c r="VVS145" s="3262"/>
      <c r="VVT145" s="3262"/>
      <c r="VVU145" s="3262"/>
      <c r="VVV145" s="3262"/>
      <c r="VVW145" s="3262"/>
      <c r="VVX145" s="3262"/>
      <c r="VVY145" s="3262"/>
      <c r="VVZ145" s="3262"/>
      <c r="VWA145" s="3262"/>
      <c r="VWB145" s="3262"/>
      <c r="VWD145" s="3262"/>
      <c r="VWE145" s="3262"/>
      <c r="VWF145" s="3262"/>
      <c r="VWG145" s="3262"/>
      <c r="VWH145" s="3262"/>
      <c r="VWI145" s="3262"/>
      <c r="VWJ145" s="3262"/>
      <c r="VWK145" s="3262"/>
      <c r="VWL145" s="3262"/>
      <c r="VWM145" s="3262"/>
      <c r="VWN145" s="3262"/>
      <c r="VWO145" s="3262"/>
      <c r="VWP145" s="3262"/>
      <c r="VWQ145" s="3262"/>
      <c r="VWR145" s="3262"/>
      <c r="VWT145" s="3262"/>
      <c r="VWU145" s="3262"/>
      <c r="VWV145" s="3262"/>
      <c r="VWW145" s="3262"/>
      <c r="VWX145" s="3262"/>
      <c r="VWY145" s="3262"/>
      <c r="VWZ145" s="3262"/>
      <c r="VXA145" s="3262"/>
      <c r="VXB145" s="3262"/>
      <c r="VXC145" s="3262"/>
      <c r="VXD145" s="3262"/>
      <c r="VXE145" s="3262"/>
      <c r="VXF145" s="3262"/>
      <c r="VXG145" s="3262"/>
      <c r="VXH145" s="3262"/>
      <c r="VXJ145" s="3262"/>
      <c r="VXK145" s="3262"/>
      <c r="VXL145" s="3262"/>
      <c r="VXM145" s="3262"/>
      <c r="VXN145" s="3262"/>
      <c r="VXO145" s="3262"/>
      <c r="VXP145" s="3262"/>
      <c r="VXQ145" s="3262"/>
      <c r="VXR145" s="3262"/>
      <c r="VXS145" s="3262"/>
      <c r="VXT145" s="3262"/>
      <c r="VXU145" s="3262"/>
      <c r="VXV145" s="3262"/>
      <c r="VXW145" s="3262"/>
      <c r="VXX145" s="3262"/>
      <c r="VXZ145" s="3262"/>
      <c r="VYA145" s="3262"/>
      <c r="VYB145" s="3262"/>
      <c r="VYC145" s="3262"/>
      <c r="VYD145" s="3262"/>
      <c r="VYE145" s="3262"/>
      <c r="VYF145" s="3262"/>
      <c r="VYG145" s="3262"/>
      <c r="VYH145" s="3262"/>
      <c r="VYI145" s="3262"/>
      <c r="VYJ145" s="3262"/>
      <c r="VYK145" s="3262"/>
      <c r="VYL145" s="3262"/>
      <c r="VYM145" s="3262"/>
      <c r="VYN145" s="3262"/>
      <c r="VYP145" s="3262"/>
      <c r="VYQ145" s="3262"/>
      <c r="VYR145" s="3262"/>
      <c r="VYS145" s="3262"/>
      <c r="VYT145" s="3262"/>
      <c r="VYU145" s="3262"/>
      <c r="VYV145" s="3262"/>
      <c r="VYW145" s="3262"/>
      <c r="VYX145" s="3262"/>
      <c r="VYY145" s="3262"/>
      <c r="VYZ145" s="3262"/>
      <c r="VZA145" s="3262"/>
      <c r="VZB145" s="3262"/>
      <c r="VZC145" s="3262"/>
      <c r="VZD145" s="3262"/>
      <c r="VZF145" s="3262"/>
      <c r="VZG145" s="3262"/>
      <c r="VZH145" s="3262"/>
      <c r="VZI145" s="3262"/>
      <c r="VZJ145" s="3262"/>
      <c r="VZK145" s="3262"/>
      <c r="VZL145" s="3262"/>
      <c r="VZM145" s="3262"/>
      <c r="VZN145" s="3262"/>
      <c r="VZO145" s="3262"/>
      <c r="VZP145" s="3262"/>
      <c r="VZQ145" s="3262"/>
      <c r="VZR145" s="3262"/>
      <c r="VZS145" s="3262"/>
      <c r="VZT145" s="3262"/>
      <c r="VZV145" s="3262"/>
      <c r="VZW145" s="3262"/>
      <c r="VZX145" s="3262"/>
      <c r="VZY145" s="3262"/>
      <c r="VZZ145" s="3262"/>
      <c r="WAA145" s="3262"/>
      <c r="WAB145" s="3262"/>
      <c r="WAC145" s="3262"/>
      <c r="WAD145" s="3262"/>
      <c r="WAE145" s="3262"/>
      <c r="WAF145" s="3262"/>
      <c r="WAG145" s="3262"/>
      <c r="WAH145" s="3262"/>
      <c r="WAI145" s="3262"/>
      <c r="WAJ145" s="3262"/>
      <c r="WAL145" s="3262"/>
      <c r="WAM145" s="3262"/>
      <c r="WAN145" s="3262"/>
      <c r="WAO145" s="3262"/>
      <c r="WAP145" s="3262"/>
      <c r="WAQ145" s="3262"/>
      <c r="WAR145" s="3262"/>
      <c r="WAS145" s="3262"/>
      <c r="WAT145" s="3262"/>
      <c r="WAU145" s="3262"/>
      <c r="WAV145" s="3262"/>
      <c r="WAW145" s="3262"/>
      <c r="WAX145" s="3262"/>
      <c r="WAY145" s="3262"/>
      <c r="WAZ145" s="3262"/>
      <c r="WBB145" s="3262"/>
      <c r="WBC145" s="3262"/>
      <c r="WBD145" s="3262"/>
      <c r="WBE145" s="3262"/>
      <c r="WBF145" s="3262"/>
      <c r="WBG145" s="3262"/>
      <c r="WBH145" s="3262"/>
      <c r="WBI145" s="3262"/>
      <c r="WBJ145" s="3262"/>
      <c r="WBK145" s="3262"/>
      <c r="WBL145" s="3262"/>
      <c r="WBM145" s="3262"/>
      <c r="WBN145" s="3262"/>
      <c r="WBO145" s="3262"/>
      <c r="WBP145" s="3262"/>
      <c r="WBR145" s="3262"/>
      <c r="WBS145" s="3262"/>
      <c r="WBT145" s="3262"/>
      <c r="WBU145" s="3262"/>
      <c r="WBV145" s="3262"/>
      <c r="WBW145" s="3262"/>
      <c r="WBX145" s="3262"/>
      <c r="WBY145" s="3262"/>
      <c r="WBZ145" s="3262"/>
      <c r="WCA145" s="3262"/>
      <c r="WCB145" s="3262"/>
      <c r="WCC145" s="3262"/>
      <c r="WCD145" s="3262"/>
      <c r="WCE145" s="3262"/>
      <c r="WCF145" s="3262"/>
      <c r="WCH145" s="3262"/>
      <c r="WCI145" s="3262"/>
      <c r="WCJ145" s="3262"/>
      <c r="WCK145" s="3262"/>
      <c r="WCL145" s="3262"/>
      <c r="WCM145" s="3262"/>
      <c r="WCN145" s="3262"/>
      <c r="WCO145" s="3262"/>
      <c r="WCP145" s="3262"/>
      <c r="WCQ145" s="3262"/>
      <c r="WCR145" s="3262"/>
      <c r="WCS145" s="3262"/>
      <c r="WCT145" s="3262"/>
      <c r="WCU145" s="3262"/>
      <c r="WCV145" s="3262"/>
      <c r="WCX145" s="3262"/>
      <c r="WCY145" s="3262"/>
      <c r="WCZ145" s="3262"/>
      <c r="WDA145" s="3262"/>
      <c r="WDB145" s="3262"/>
      <c r="WDC145" s="3262"/>
      <c r="WDD145" s="3262"/>
      <c r="WDE145" s="3262"/>
      <c r="WDF145" s="3262"/>
      <c r="WDG145" s="3262"/>
      <c r="WDH145" s="3262"/>
      <c r="WDI145" s="3262"/>
      <c r="WDJ145" s="3262"/>
      <c r="WDK145" s="3262"/>
      <c r="WDL145" s="3262"/>
      <c r="WDN145" s="3262"/>
      <c r="WDO145" s="3262"/>
      <c r="WDP145" s="3262"/>
      <c r="WDQ145" s="3262"/>
      <c r="WDR145" s="3262"/>
      <c r="WDS145" s="3262"/>
      <c r="WDT145" s="3262"/>
      <c r="WDU145" s="3262"/>
      <c r="WDV145" s="3262"/>
      <c r="WDW145" s="3262"/>
      <c r="WDX145" s="3262"/>
      <c r="WDY145" s="3262"/>
      <c r="WDZ145" s="3262"/>
      <c r="WEA145" s="3262"/>
      <c r="WEB145" s="3262"/>
      <c r="WED145" s="3262"/>
      <c r="WEE145" s="3262"/>
      <c r="WEF145" s="3262"/>
      <c r="WEG145" s="3262"/>
      <c r="WEH145" s="3262"/>
      <c r="WEI145" s="3262"/>
      <c r="WEJ145" s="3262"/>
      <c r="WEK145" s="3262"/>
      <c r="WEL145" s="3262"/>
      <c r="WEM145" s="3262"/>
      <c r="WEN145" s="3262"/>
      <c r="WEO145" s="3262"/>
      <c r="WEP145" s="3262"/>
      <c r="WEQ145" s="3262"/>
      <c r="WER145" s="3262"/>
      <c r="WET145" s="3262"/>
      <c r="WEU145" s="3262"/>
      <c r="WEV145" s="3262"/>
      <c r="WEW145" s="3262"/>
      <c r="WEX145" s="3262"/>
      <c r="WEY145" s="3262"/>
      <c r="WEZ145" s="3262"/>
      <c r="WFA145" s="3262"/>
      <c r="WFB145" s="3262"/>
      <c r="WFC145" s="3262"/>
      <c r="WFD145" s="3262"/>
      <c r="WFE145" s="3262"/>
      <c r="WFF145" s="3262"/>
      <c r="WFG145" s="3262"/>
      <c r="WFH145" s="3262"/>
      <c r="WFJ145" s="3262"/>
      <c r="WFK145" s="3262"/>
      <c r="WFL145" s="3262"/>
      <c r="WFM145" s="3262"/>
      <c r="WFN145" s="3262"/>
      <c r="WFO145" s="3262"/>
      <c r="WFP145" s="3262"/>
      <c r="WFQ145" s="3262"/>
      <c r="WFR145" s="3262"/>
      <c r="WFS145" s="3262"/>
      <c r="WFT145" s="3262"/>
      <c r="WFU145" s="3262"/>
      <c r="WFV145" s="3262"/>
      <c r="WFW145" s="3262"/>
      <c r="WFX145" s="3262"/>
      <c r="WFZ145" s="3262"/>
      <c r="WGA145" s="3262"/>
      <c r="WGB145" s="3262"/>
      <c r="WGC145" s="3262"/>
      <c r="WGD145" s="3262"/>
      <c r="WGE145" s="3262"/>
      <c r="WGF145" s="3262"/>
      <c r="WGG145" s="3262"/>
      <c r="WGH145" s="3262"/>
      <c r="WGI145" s="3262"/>
      <c r="WGJ145" s="3262"/>
      <c r="WGK145" s="3262"/>
      <c r="WGL145" s="3262"/>
      <c r="WGM145" s="3262"/>
      <c r="WGN145" s="3262"/>
      <c r="WGP145" s="3262"/>
      <c r="WGQ145" s="3262"/>
      <c r="WGR145" s="3262"/>
      <c r="WGS145" s="3262"/>
      <c r="WGT145" s="3262"/>
      <c r="WGU145" s="3262"/>
      <c r="WGV145" s="3262"/>
      <c r="WGW145" s="3262"/>
      <c r="WGX145" s="3262"/>
      <c r="WGY145" s="3262"/>
      <c r="WGZ145" s="3262"/>
      <c r="WHA145" s="3262"/>
      <c r="WHB145" s="3262"/>
      <c r="WHC145" s="3262"/>
      <c r="WHD145" s="3262"/>
      <c r="WHF145" s="3262"/>
      <c r="WHG145" s="3262"/>
      <c r="WHH145" s="3262"/>
      <c r="WHI145" s="3262"/>
      <c r="WHJ145" s="3262"/>
      <c r="WHK145" s="3262"/>
      <c r="WHL145" s="3262"/>
      <c r="WHM145" s="3262"/>
      <c r="WHN145" s="3262"/>
      <c r="WHO145" s="3262"/>
      <c r="WHP145" s="3262"/>
      <c r="WHQ145" s="3262"/>
      <c r="WHR145" s="3262"/>
      <c r="WHS145" s="3262"/>
      <c r="WHT145" s="3262"/>
      <c r="WHV145" s="3262"/>
      <c r="WHW145" s="3262"/>
      <c r="WHX145" s="3262"/>
      <c r="WHY145" s="3262"/>
      <c r="WHZ145" s="3262"/>
      <c r="WIA145" s="3262"/>
      <c r="WIB145" s="3262"/>
      <c r="WIC145" s="3262"/>
      <c r="WID145" s="3262"/>
      <c r="WIE145" s="3262"/>
      <c r="WIF145" s="3262"/>
      <c r="WIG145" s="3262"/>
      <c r="WIH145" s="3262"/>
      <c r="WII145" s="3262"/>
      <c r="WIJ145" s="3262"/>
      <c r="WIL145" s="3262"/>
      <c r="WIM145" s="3262"/>
      <c r="WIN145" s="3262"/>
      <c r="WIO145" s="3262"/>
      <c r="WIP145" s="3262"/>
      <c r="WIQ145" s="3262"/>
      <c r="WIR145" s="3262"/>
      <c r="WIS145" s="3262"/>
      <c r="WIT145" s="3262"/>
      <c r="WIU145" s="3262"/>
      <c r="WIV145" s="3262"/>
      <c r="WIW145" s="3262"/>
      <c r="WIX145" s="3262"/>
      <c r="WIY145" s="3262"/>
      <c r="WIZ145" s="3262"/>
      <c r="WJB145" s="3262"/>
      <c r="WJC145" s="3262"/>
      <c r="WJD145" s="3262"/>
      <c r="WJE145" s="3262"/>
      <c r="WJF145" s="3262"/>
      <c r="WJG145" s="3262"/>
      <c r="WJH145" s="3262"/>
      <c r="WJI145" s="3262"/>
      <c r="WJJ145" s="3262"/>
      <c r="WJK145" s="3262"/>
      <c r="WJL145" s="3262"/>
      <c r="WJM145" s="3262"/>
      <c r="WJN145" s="3262"/>
      <c r="WJO145" s="3262"/>
      <c r="WJP145" s="3262"/>
      <c r="WJR145" s="3262"/>
      <c r="WJS145" s="3262"/>
      <c r="WJT145" s="3262"/>
      <c r="WJU145" s="3262"/>
      <c r="WJV145" s="3262"/>
      <c r="WJW145" s="3262"/>
      <c r="WJX145" s="3262"/>
      <c r="WJY145" s="3262"/>
      <c r="WJZ145" s="3262"/>
      <c r="WKA145" s="3262"/>
      <c r="WKB145" s="3262"/>
      <c r="WKC145" s="3262"/>
      <c r="WKD145" s="3262"/>
      <c r="WKE145" s="3262"/>
      <c r="WKF145" s="3262"/>
      <c r="WKH145" s="3262"/>
      <c r="WKI145" s="3262"/>
      <c r="WKJ145" s="3262"/>
      <c r="WKK145" s="3262"/>
      <c r="WKL145" s="3262"/>
      <c r="WKM145" s="3262"/>
      <c r="WKN145" s="3262"/>
      <c r="WKO145" s="3262"/>
      <c r="WKP145" s="3262"/>
      <c r="WKQ145" s="3262"/>
      <c r="WKR145" s="3262"/>
      <c r="WKS145" s="3262"/>
      <c r="WKT145" s="3262"/>
      <c r="WKU145" s="3262"/>
      <c r="WKV145" s="3262"/>
      <c r="WKX145" s="3262"/>
      <c r="WKY145" s="3262"/>
      <c r="WKZ145" s="3262"/>
      <c r="WLA145" s="3262"/>
      <c r="WLB145" s="3262"/>
      <c r="WLC145" s="3262"/>
      <c r="WLD145" s="3262"/>
      <c r="WLE145" s="3262"/>
      <c r="WLF145" s="3262"/>
      <c r="WLG145" s="3262"/>
      <c r="WLH145" s="3262"/>
      <c r="WLI145" s="3262"/>
      <c r="WLJ145" s="3262"/>
      <c r="WLK145" s="3262"/>
      <c r="WLL145" s="3262"/>
      <c r="WLN145" s="3262"/>
      <c r="WLO145" s="3262"/>
      <c r="WLP145" s="3262"/>
      <c r="WLQ145" s="3262"/>
      <c r="WLR145" s="3262"/>
      <c r="WLS145" s="3262"/>
      <c r="WLT145" s="3262"/>
      <c r="WLU145" s="3262"/>
      <c r="WLV145" s="3262"/>
      <c r="WLW145" s="3262"/>
      <c r="WLX145" s="3262"/>
      <c r="WLY145" s="3262"/>
      <c r="WLZ145" s="3262"/>
      <c r="WMA145" s="3262"/>
      <c r="WMB145" s="3262"/>
      <c r="WMD145" s="3262"/>
      <c r="WME145" s="3262"/>
      <c r="WMF145" s="3262"/>
      <c r="WMG145" s="3262"/>
      <c r="WMH145" s="3262"/>
      <c r="WMI145" s="3262"/>
      <c r="WMJ145" s="3262"/>
      <c r="WMK145" s="3262"/>
      <c r="WML145" s="3262"/>
      <c r="WMM145" s="3262"/>
      <c r="WMN145" s="3262"/>
      <c r="WMO145" s="3262"/>
      <c r="WMP145" s="3262"/>
      <c r="WMQ145" s="3262"/>
      <c r="WMR145" s="3262"/>
      <c r="WMT145" s="3262"/>
      <c r="WMU145" s="3262"/>
      <c r="WMV145" s="3262"/>
      <c r="WMW145" s="3262"/>
      <c r="WMX145" s="3262"/>
      <c r="WMY145" s="3262"/>
      <c r="WMZ145" s="3262"/>
      <c r="WNA145" s="3262"/>
      <c r="WNB145" s="3262"/>
      <c r="WNC145" s="3262"/>
      <c r="WND145" s="3262"/>
      <c r="WNE145" s="3262"/>
      <c r="WNF145" s="3262"/>
      <c r="WNG145" s="3262"/>
      <c r="WNH145" s="3262"/>
      <c r="WNJ145" s="3262"/>
      <c r="WNK145" s="3262"/>
      <c r="WNL145" s="3262"/>
      <c r="WNM145" s="3262"/>
      <c r="WNN145" s="3262"/>
      <c r="WNO145" s="3262"/>
      <c r="WNP145" s="3262"/>
      <c r="WNQ145" s="3262"/>
      <c r="WNR145" s="3262"/>
      <c r="WNS145" s="3262"/>
      <c r="WNT145" s="3262"/>
      <c r="WNU145" s="3262"/>
      <c r="WNV145" s="3262"/>
      <c r="WNW145" s="3262"/>
      <c r="WNX145" s="3262"/>
      <c r="WNZ145" s="3262"/>
      <c r="WOA145" s="3262"/>
      <c r="WOB145" s="3262"/>
      <c r="WOC145" s="3262"/>
      <c r="WOD145" s="3262"/>
      <c r="WOE145" s="3262"/>
      <c r="WOF145" s="3262"/>
      <c r="WOG145" s="3262"/>
      <c r="WOH145" s="3262"/>
      <c r="WOI145" s="3262"/>
      <c r="WOJ145" s="3262"/>
      <c r="WOK145" s="3262"/>
      <c r="WOL145" s="3262"/>
      <c r="WOM145" s="3262"/>
      <c r="WON145" s="3262"/>
      <c r="WOP145" s="3262"/>
      <c r="WOQ145" s="3262"/>
      <c r="WOR145" s="3262"/>
      <c r="WOS145" s="3262"/>
      <c r="WOT145" s="3262"/>
      <c r="WOU145" s="3262"/>
      <c r="WOV145" s="3262"/>
      <c r="WOW145" s="3262"/>
      <c r="WOX145" s="3262"/>
      <c r="WOY145" s="3262"/>
      <c r="WOZ145" s="3262"/>
      <c r="WPA145" s="3262"/>
      <c r="WPB145" s="3262"/>
      <c r="WPC145" s="3262"/>
      <c r="WPD145" s="3262"/>
      <c r="WPF145" s="3262"/>
      <c r="WPG145" s="3262"/>
      <c r="WPH145" s="3262"/>
      <c r="WPI145" s="3262"/>
      <c r="WPJ145" s="3262"/>
      <c r="WPK145" s="3262"/>
      <c r="WPL145" s="3262"/>
      <c r="WPM145" s="3262"/>
      <c r="WPN145" s="3262"/>
      <c r="WPO145" s="3262"/>
      <c r="WPP145" s="3262"/>
      <c r="WPQ145" s="3262"/>
      <c r="WPR145" s="3262"/>
      <c r="WPS145" s="3262"/>
      <c r="WPT145" s="3262"/>
      <c r="WPV145" s="3262"/>
      <c r="WPW145" s="3262"/>
      <c r="WPX145" s="3262"/>
      <c r="WPY145" s="3262"/>
      <c r="WPZ145" s="3262"/>
      <c r="WQA145" s="3262"/>
      <c r="WQB145" s="3262"/>
      <c r="WQC145" s="3262"/>
      <c r="WQD145" s="3262"/>
      <c r="WQE145" s="3262"/>
      <c r="WQF145" s="3262"/>
      <c r="WQG145" s="3262"/>
      <c r="WQH145" s="3262"/>
      <c r="WQI145" s="3262"/>
      <c r="WQJ145" s="3262"/>
      <c r="WQL145" s="3262"/>
      <c r="WQM145" s="3262"/>
      <c r="WQN145" s="3262"/>
      <c r="WQO145" s="3262"/>
      <c r="WQP145" s="3262"/>
      <c r="WQQ145" s="3262"/>
      <c r="WQR145" s="3262"/>
      <c r="WQS145" s="3262"/>
      <c r="WQT145" s="3262"/>
      <c r="WQU145" s="3262"/>
      <c r="WQV145" s="3262"/>
      <c r="WQW145" s="3262"/>
      <c r="WQX145" s="3262"/>
      <c r="WQY145" s="3262"/>
      <c r="WQZ145" s="3262"/>
      <c r="WRB145" s="3262"/>
      <c r="WRC145" s="3262"/>
      <c r="WRD145" s="3262"/>
      <c r="WRE145" s="3262"/>
      <c r="WRF145" s="3262"/>
      <c r="WRG145" s="3262"/>
      <c r="WRH145" s="3262"/>
      <c r="WRI145" s="3262"/>
      <c r="WRJ145" s="3262"/>
      <c r="WRK145" s="3262"/>
      <c r="WRL145" s="3262"/>
      <c r="WRM145" s="3262"/>
      <c r="WRN145" s="3262"/>
      <c r="WRO145" s="3262"/>
      <c r="WRP145" s="3262"/>
      <c r="WRR145" s="3262"/>
      <c r="WRS145" s="3262"/>
      <c r="WRT145" s="3262"/>
      <c r="WRU145" s="3262"/>
      <c r="WRV145" s="3262"/>
      <c r="WRW145" s="3262"/>
      <c r="WRX145" s="3262"/>
      <c r="WRY145" s="3262"/>
      <c r="WRZ145" s="3262"/>
      <c r="WSA145" s="3262"/>
      <c r="WSB145" s="3262"/>
      <c r="WSC145" s="3262"/>
      <c r="WSD145" s="3262"/>
      <c r="WSE145" s="3262"/>
      <c r="WSF145" s="3262"/>
      <c r="WSH145" s="3262"/>
      <c r="WSI145" s="3262"/>
      <c r="WSJ145" s="3262"/>
      <c r="WSK145" s="3262"/>
      <c r="WSL145" s="3262"/>
      <c r="WSM145" s="3262"/>
      <c r="WSN145" s="3262"/>
      <c r="WSO145" s="3262"/>
      <c r="WSP145" s="3262"/>
      <c r="WSQ145" s="3262"/>
      <c r="WSR145" s="3262"/>
      <c r="WSS145" s="3262"/>
      <c r="WST145" s="3262"/>
      <c r="WSU145" s="3262"/>
      <c r="WSV145" s="3262"/>
      <c r="WSX145" s="3262"/>
      <c r="WSY145" s="3262"/>
      <c r="WSZ145" s="3262"/>
      <c r="WTA145" s="3262"/>
      <c r="WTB145" s="3262"/>
      <c r="WTC145" s="3262"/>
      <c r="WTD145" s="3262"/>
      <c r="WTE145" s="3262"/>
      <c r="WTF145" s="3262"/>
      <c r="WTG145" s="3262"/>
      <c r="WTH145" s="3262"/>
      <c r="WTI145" s="3262"/>
      <c r="WTJ145" s="3262"/>
      <c r="WTK145" s="3262"/>
      <c r="WTL145" s="3262"/>
      <c r="WTN145" s="3262"/>
      <c r="WTO145" s="3262"/>
      <c r="WTP145" s="3262"/>
      <c r="WTQ145" s="3262"/>
      <c r="WTR145" s="3262"/>
      <c r="WTS145" s="3262"/>
      <c r="WTT145" s="3262"/>
      <c r="WTU145" s="3262"/>
      <c r="WTV145" s="3262"/>
      <c r="WTW145" s="3262"/>
      <c r="WTX145" s="3262"/>
      <c r="WTY145" s="3262"/>
      <c r="WTZ145" s="3262"/>
      <c r="WUA145" s="3262"/>
      <c r="WUB145" s="3262"/>
      <c r="WUD145" s="3262"/>
      <c r="WUE145" s="3262"/>
      <c r="WUF145" s="3262"/>
      <c r="WUG145" s="3262"/>
      <c r="WUH145" s="3262"/>
      <c r="WUI145" s="3262"/>
      <c r="WUJ145" s="3262"/>
      <c r="WUK145" s="3262"/>
      <c r="WUL145" s="3262"/>
      <c r="WUM145" s="3262"/>
      <c r="WUN145" s="3262"/>
      <c r="WUO145" s="3262"/>
      <c r="WUP145" s="3262"/>
      <c r="WUQ145" s="3262"/>
      <c r="WUR145" s="3262"/>
      <c r="WUT145" s="3262"/>
      <c r="WUU145" s="3262"/>
      <c r="WUV145" s="3262"/>
      <c r="WUW145" s="3262"/>
      <c r="WUX145" s="3262"/>
      <c r="WUY145" s="3262"/>
      <c r="WUZ145" s="3262"/>
      <c r="WVA145" s="3262"/>
      <c r="WVB145" s="3262"/>
      <c r="WVC145" s="3262"/>
      <c r="WVD145" s="3262"/>
      <c r="WVE145" s="3262"/>
      <c r="WVF145" s="3262"/>
      <c r="WVG145" s="3262"/>
      <c r="WVH145" s="3262"/>
      <c r="WVJ145" s="3262"/>
      <c r="WVK145" s="3262"/>
      <c r="WVL145" s="3262"/>
      <c r="WVM145" s="3262"/>
      <c r="WVN145" s="3262"/>
      <c r="WVO145" s="3262"/>
      <c r="WVP145" s="3262"/>
      <c r="WVQ145" s="3262"/>
      <c r="WVR145" s="3262"/>
      <c r="WVS145" s="3262"/>
      <c r="WVT145" s="3262"/>
      <c r="WVU145" s="3262"/>
      <c r="WVV145" s="3262"/>
      <c r="WVW145" s="3262"/>
      <c r="WVX145" s="3262"/>
      <c r="WVZ145" s="3262"/>
      <c r="WWA145" s="3262"/>
      <c r="WWB145" s="3262"/>
      <c r="WWC145" s="3262"/>
      <c r="WWD145" s="3262"/>
      <c r="WWE145" s="3262"/>
      <c r="WWF145" s="3262"/>
      <c r="WWG145" s="3262"/>
      <c r="WWH145" s="3262"/>
      <c r="WWI145" s="3262"/>
      <c r="WWJ145" s="3262"/>
      <c r="WWK145" s="3262"/>
      <c r="WWL145" s="3262"/>
      <c r="WWM145" s="3262"/>
      <c r="WWN145" s="3262"/>
      <c r="WWP145" s="3262"/>
      <c r="WWQ145" s="3262"/>
      <c r="WWR145" s="3262"/>
      <c r="WWS145" s="3262"/>
      <c r="WWT145" s="3262"/>
      <c r="WWU145" s="3262"/>
      <c r="WWV145" s="3262"/>
      <c r="WWW145" s="3262"/>
      <c r="WWX145" s="3262"/>
      <c r="WWY145" s="3262"/>
      <c r="WWZ145" s="3262"/>
      <c r="WXA145" s="3262"/>
      <c r="WXB145" s="3262"/>
      <c r="WXC145" s="3262"/>
      <c r="WXD145" s="3262"/>
      <c r="WXF145" s="3262"/>
      <c r="WXG145" s="3262"/>
      <c r="WXH145" s="3262"/>
      <c r="WXI145" s="3262"/>
      <c r="WXJ145" s="3262"/>
      <c r="WXK145" s="3262"/>
      <c r="WXL145" s="3262"/>
      <c r="WXM145" s="3262"/>
      <c r="WXN145" s="3262"/>
      <c r="WXO145" s="3262"/>
      <c r="WXP145" s="3262"/>
      <c r="WXQ145" s="3262"/>
      <c r="WXR145" s="3262"/>
      <c r="WXS145" s="3262"/>
      <c r="WXT145" s="3262"/>
      <c r="WXV145" s="3262"/>
      <c r="WXW145" s="3262"/>
      <c r="WXX145" s="3262"/>
      <c r="WXY145" s="3262"/>
      <c r="WXZ145" s="3262"/>
      <c r="WYA145" s="3262"/>
      <c r="WYB145" s="3262"/>
      <c r="WYC145" s="3262"/>
      <c r="WYD145" s="3262"/>
      <c r="WYE145" s="3262"/>
      <c r="WYF145" s="3262"/>
      <c r="WYG145" s="3262"/>
      <c r="WYH145" s="3262"/>
      <c r="WYI145" s="3262"/>
      <c r="WYJ145" s="3262"/>
      <c r="WYL145" s="3262"/>
      <c r="WYM145" s="3262"/>
      <c r="WYN145" s="3262"/>
      <c r="WYO145" s="3262"/>
      <c r="WYP145" s="3262"/>
      <c r="WYQ145" s="3262"/>
      <c r="WYR145" s="3262"/>
      <c r="WYS145" s="3262"/>
      <c r="WYT145" s="3262"/>
      <c r="WYU145" s="3262"/>
      <c r="WYV145" s="3262"/>
      <c r="WYW145" s="3262"/>
      <c r="WYX145" s="3262"/>
      <c r="WYY145" s="3262"/>
      <c r="WYZ145" s="3262"/>
      <c r="WZB145" s="3262"/>
      <c r="WZC145" s="3262"/>
      <c r="WZD145" s="3262"/>
      <c r="WZE145" s="3262"/>
      <c r="WZF145" s="3262"/>
      <c r="WZG145" s="3262"/>
      <c r="WZH145" s="3262"/>
      <c r="WZI145" s="3262"/>
      <c r="WZJ145" s="3262"/>
      <c r="WZK145" s="3262"/>
      <c r="WZL145" s="3262"/>
      <c r="WZM145" s="3262"/>
      <c r="WZN145" s="3262"/>
      <c r="WZO145" s="3262"/>
      <c r="WZP145" s="3262"/>
      <c r="WZR145" s="3262"/>
      <c r="WZS145" s="3262"/>
      <c r="WZT145" s="3262"/>
      <c r="WZU145" s="3262"/>
      <c r="WZV145" s="3262"/>
      <c r="WZW145" s="3262"/>
      <c r="WZX145" s="3262"/>
      <c r="WZY145" s="3262"/>
      <c r="WZZ145" s="3262"/>
      <c r="XAA145" s="3262"/>
      <c r="XAB145" s="3262"/>
      <c r="XAC145" s="3262"/>
      <c r="XAD145" s="3262"/>
      <c r="XAE145" s="3262"/>
      <c r="XAF145" s="3262"/>
      <c r="XAH145" s="3262"/>
      <c r="XAI145" s="3262"/>
      <c r="XAJ145" s="3262"/>
      <c r="XAK145" s="3262"/>
      <c r="XAL145" s="3262"/>
      <c r="XAM145" s="3262"/>
      <c r="XAN145" s="3262"/>
      <c r="XAO145" s="3262"/>
      <c r="XAP145" s="3262"/>
      <c r="XAQ145" s="3262"/>
      <c r="XAR145" s="3262"/>
      <c r="XAS145" s="3262"/>
      <c r="XAT145" s="3262"/>
      <c r="XAU145" s="3262"/>
      <c r="XAV145" s="3262"/>
      <c r="XAX145" s="3262"/>
      <c r="XAY145" s="3262"/>
      <c r="XAZ145" s="3262"/>
      <c r="XBA145" s="3262"/>
      <c r="XBB145" s="3262"/>
      <c r="XBC145" s="3262"/>
      <c r="XBD145" s="3262"/>
      <c r="XBE145" s="3262"/>
      <c r="XBF145" s="3262"/>
      <c r="XBG145" s="3262"/>
      <c r="XBH145" s="3262"/>
      <c r="XBI145" s="3262"/>
      <c r="XBJ145" s="3262"/>
      <c r="XBK145" s="3262"/>
      <c r="XBL145" s="3262"/>
      <c r="XBN145" s="3262"/>
      <c r="XBO145" s="3262"/>
      <c r="XBP145" s="3262"/>
      <c r="XBQ145" s="3262"/>
      <c r="XBR145" s="3262"/>
      <c r="XBS145" s="3262"/>
      <c r="XBT145" s="3262"/>
      <c r="XBU145" s="3262"/>
      <c r="XBV145" s="3262"/>
      <c r="XBW145" s="3262"/>
      <c r="XBX145" s="3262"/>
      <c r="XBY145" s="3262"/>
      <c r="XBZ145" s="3262"/>
      <c r="XCA145" s="3262"/>
      <c r="XCB145" s="3262"/>
      <c r="XCD145" s="3262"/>
      <c r="XCE145" s="3262"/>
      <c r="XCF145" s="3262"/>
      <c r="XCG145" s="3262"/>
      <c r="XCH145" s="3262"/>
      <c r="XCI145" s="3262"/>
      <c r="XCJ145" s="3262"/>
      <c r="XCK145" s="3262"/>
      <c r="XCL145" s="3262"/>
      <c r="XCM145" s="3262"/>
      <c r="XCN145" s="3262"/>
      <c r="XCO145" s="3262"/>
      <c r="XCP145" s="3262"/>
      <c r="XCQ145" s="3262"/>
      <c r="XCR145" s="3262"/>
      <c r="XCT145" s="3262"/>
      <c r="XCU145" s="3262"/>
      <c r="XCV145" s="3262"/>
      <c r="XCW145" s="3262"/>
      <c r="XCX145" s="3262"/>
      <c r="XCY145" s="3262"/>
      <c r="XCZ145" s="3262"/>
      <c r="XDA145" s="3262"/>
      <c r="XDB145" s="3262"/>
      <c r="XDC145" s="3262"/>
      <c r="XDD145" s="3262"/>
      <c r="XDE145" s="3262"/>
      <c r="XDF145" s="3262"/>
      <c r="XDG145" s="3262"/>
      <c r="XDH145" s="3262"/>
      <c r="XDJ145" s="3262"/>
      <c r="XDK145" s="3262"/>
      <c r="XDL145" s="3262"/>
      <c r="XDM145" s="3262"/>
      <c r="XDN145" s="3262"/>
      <c r="XDO145" s="3262"/>
      <c r="XDP145" s="3262"/>
      <c r="XDQ145" s="3262"/>
      <c r="XDR145" s="3262"/>
      <c r="XDS145" s="3262"/>
      <c r="XDT145" s="3262"/>
      <c r="XDU145" s="3262"/>
      <c r="XDV145" s="3262"/>
      <c r="XDW145" s="3262"/>
      <c r="XDX145" s="3262"/>
      <c r="XDZ145" s="3262"/>
      <c r="XEA145" s="3262"/>
      <c r="XEB145" s="3262"/>
      <c r="XEC145" s="3262"/>
      <c r="XED145" s="3262"/>
      <c r="XEE145" s="3262"/>
      <c r="XEF145" s="3262"/>
      <c r="XEG145" s="3262"/>
      <c r="XEH145" s="3262"/>
      <c r="XEI145" s="3262"/>
      <c r="XEJ145" s="3262"/>
      <c r="XEK145" s="3262"/>
      <c r="XEL145" s="3262"/>
      <c r="XEM145" s="3262"/>
      <c r="XEN145" s="3262"/>
      <c r="XEP145" s="3262"/>
      <c r="XEQ145" s="3262"/>
      <c r="XER145" s="3262"/>
      <c r="XES145" s="3262"/>
      <c r="XET145" s="3262"/>
      <c r="XEU145" s="3262"/>
      <c r="XEV145" s="3262"/>
      <c r="XEW145" s="3262"/>
      <c r="XEX145" s="3262"/>
      <c r="XEY145" s="3262"/>
      <c r="XEZ145" s="3262"/>
      <c r="XFA145" s="3262"/>
      <c r="XFB145" s="3262"/>
      <c r="XFC145" s="3262"/>
      <c r="XFD145" s="3262"/>
    </row>
    <row r="146" spans="1:1024 1026:2048 2050:3072 3074:4096 4098:5120 5122:6144 6146:7168 7170:8192 8194:9216 9218:10240 10242:11264 11266:12288 12290:13312 13314:14336 14338:15360 15362:16384" s="832" customFormat="1" ht="13.5" customHeight="1">
      <c r="A146" s="907"/>
      <c r="B146" s="717"/>
      <c r="C146" s="805"/>
      <c r="D146" s="805"/>
      <c r="E146" s="805"/>
      <c r="F146" s="805"/>
      <c r="G146" s="108"/>
      <c r="H146" s="108"/>
      <c r="I146" s="907"/>
      <c r="J146" s="907"/>
      <c r="K146" s="907"/>
      <c r="L146" s="907"/>
      <c r="M146" s="789" t="s">
        <v>2666</v>
      </c>
      <c r="N146" s="711"/>
      <c r="P146" s="907"/>
      <c r="Q146" s="711"/>
      <c r="R146" s="670"/>
      <c r="S146" s="670"/>
      <c r="T146" s="833"/>
      <c r="U146" s="3128"/>
      <c r="V146" s="3128"/>
      <c r="W146" s="3128"/>
      <c r="X146" s="3128"/>
      <c r="Y146" s="3128"/>
      <c r="Z146" s="3128"/>
      <c r="AA146" s="3128"/>
      <c r="AB146" s="3128"/>
      <c r="AC146" s="3128"/>
      <c r="AD146" s="3128"/>
      <c r="AE146" s="3128"/>
      <c r="AF146" s="3128"/>
      <c r="AH146" s="833"/>
      <c r="AI146" s="833"/>
      <c r="AJ146" s="833"/>
      <c r="AK146" s="3128"/>
      <c r="AL146" s="3128"/>
      <c r="AM146" s="3128"/>
      <c r="AN146" s="3128"/>
      <c r="AO146" s="3128"/>
      <c r="AP146" s="3128"/>
      <c r="AQ146" s="3128"/>
      <c r="AR146" s="3128"/>
      <c r="AS146" s="3128"/>
      <c r="AT146" s="3128"/>
      <c r="AU146" s="3128"/>
      <c r="AV146" s="3128"/>
      <c r="AX146" s="833"/>
      <c r="AY146" s="833"/>
      <c r="AZ146" s="833"/>
      <c r="BA146" s="3128"/>
      <c r="BB146" s="3128"/>
      <c r="BC146" s="3128"/>
      <c r="BD146" s="3128"/>
      <c r="BE146" s="3128"/>
      <c r="BF146" s="3128"/>
      <c r="BG146" s="3128"/>
      <c r="BH146" s="3128"/>
      <c r="BI146" s="3128"/>
      <c r="BJ146" s="3128"/>
      <c r="BK146" s="3128"/>
      <c r="BL146" s="3128"/>
      <c r="BN146" s="833"/>
      <c r="BO146" s="833"/>
      <c r="BP146" s="833"/>
      <c r="BQ146" s="3128"/>
      <c r="BR146" s="3128"/>
      <c r="BS146" s="3128"/>
      <c r="BT146" s="3128"/>
      <c r="BU146" s="3128"/>
      <c r="BV146" s="3128"/>
      <c r="BW146" s="3128"/>
      <c r="BX146" s="3128"/>
      <c r="BY146" s="3128"/>
      <c r="BZ146" s="3128"/>
      <c r="CA146" s="3128"/>
      <c r="CB146" s="3128"/>
      <c r="CD146" s="833"/>
      <c r="CE146" s="833"/>
      <c r="CF146" s="833"/>
      <c r="CG146" s="3128"/>
      <c r="CH146" s="3128"/>
      <c r="CI146" s="3128"/>
      <c r="CJ146" s="3128"/>
      <c r="CK146" s="3128"/>
      <c r="CL146" s="3128"/>
      <c r="CM146" s="3128"/>
      <c r="CN146" s="3128"/>
      <c r="CO146" s="3128"/>
      <c r="CP146" s="3128"/>
      <c r="CQ146" s="3128"/>
      <c r="CR146" s="3128"/>
      <c r="CT146" s="833"/>
      <c r="CU146" s="833"/>
      <c r="CV146" s="833"/>
      <c r="CW146" s="3128"/>
      <c r="CX146" s="3128"/>
      <c r="CY146" s="3128"/>
      <c r="CZ146" s="3128"/>
      <c r="DA146" s="3128"/>
      <c r="DB146" s="3128"/>
      <c r="DC146" s="3128"/>
      <c r="DD146" s="3128"/>
      <c r="DE146" s="3128"/>
      <c r="DF146" s="3128"/>
      <c r="DG146" s="3128"/>
      <c r="DH146" s="3128"/>
      <c r="DJ146" s="833"/>
      <c r="DK146" s="833"/>
      <c r="DL146" s="833"/>
      <c r="DM146" s="3128"/>
      <c r="DN146" s="3128"/>
      <c r="DO146" s="3128"/>
      <c r="DP146" s="3128"/>
      <c r="DQ146" s="3128"/>
      <c r="DR146" s="3128"/>
      <c r="DS146" s="3128"/>
      <c r="DT146" s="3128"/>
      <c r="DU146" s="3128"/>
      <c r="DV146" s="3128"/>
      <c r="DW146" s="3128"/>
      <c r="DX146" s="3128"/>
      <c r="DZ146" s="833"/>
      <c r="EA146" s="833"/>
      <c r="EB146" s="833"/>
      <c r="EC146" s="3128"/>
      <c r="ED146" s="3128"/>
      <c r="EE146" s="3128"/>
      <c r="EF146" s="3128"/>
      <c r="EG146" s="3128"/>
      <c r="EH146" s="3128"/>
      <c r="EI146" s="3128"/>
      <c r="EJ146" s="3128"/>
      <c r="EK146" s="3128"/>
      <c r="EL146" s="3128"/>
      <c r="EM146" s="3128"/>
      <c r="EN146" s="3128"/>
      <c r="EP146" s="833"/>
      <c r="EQ146" s="833"/>
      <c r="ER146" s="833"/>
      <c r="ES146" s="3128"/>
      <c r="ET146" s="3128"/>
      <c r="EU146" s="3128"/>
      <c r="EV146" s="3128"/>
      <c r="EW146" s="3128"/>
      <c r="EX146" s="3128"/>
      <c r="EY146" s="3128"/>
      <c r="EZ146" s="3128"/>
      <c r="FA146" s="3128"/>
      <c r="FB146" s="3128"/>
      <c r="FC146" s="3128"/>
      <c r="FD146" s="3128"/>
      <c r="FF146" s="833"/>
      <c r="FG146" s="833"/>
      <c r="FH146" s="833"/>
      <c r="FI146" s="3128"/>
      <c r="FJ146" s="3128"/>
      <c r="FK146" s="3128"/>
      <c r="FL146" s="3128"/>
      <c r="FM146" s="3128"/>
      <c r="FN146" s="3128"/>
      <c r="FO146" s="3128"/>
      <c r="FP146" s="3128"/>
      <c r="FQ146" s="3128"/>
      <c r="FR146" s="3128"/>
      <c r="FS146" s="3128"/>
      <c r="FT146" s="3128"/>
      <c r="FV146" s="833"/>
      <c r="FW146" s="833"/>
      <c r="FX146" s="833"/>
      <c r="FY146" s="3128"/>
      <c r="FZ146" s="3128"/>
      <c r="GA146" s="3128"/>
      <c r="GB146" s="3128"/>
      <c r="GC146" s="3128"/>
      <c r="GD146" s="3128"/>
      <c r="GE146" s="3128"/>
      <c r="GF146" s="3128"/>
      <c r="GG146" s="3128"/>
      <c r="GH146" s="3128"/>
      <c r="GI146" s="3128"/>
      <c r="GJ146" s="3128"/>
      <c r="GL146" s="833"/>
      <c r="GM146" s="833"/>
      <c r="GN146" s="833"/>
      <c r="GO146" s="3128"/>
      <c r="GP146" s="3128"/>
      <c r="GQ146" s="3128"/>
      <c r="GR146" s="3128"/>
      <c r="GS146" s="3128"/>
      <c r="GT146" s="3128"/>
      <c r="GU146" s="3128"/>
      <c r="GV146" s="3128"/>
      <c r="GW146" s="3128"/>
      <c r="GX146" s="3128"/>
      <c r="GY146" s="3128"/>
      <c r="GZ146" s="3128"/>
      <c r="HB146" s="833"/>
      <c r="HC146" s="833"/>
      <c r="HD146" s="833"/>
      <c r="HE146" s="3128"/>
      <c r="HF146" s="3128"/>
      <c r="HG146" s="3128"/>
      <c r="HH146" s="3128"/>
      <c r="HI146" s="3128"/>
      <c r="HJ146" s="3128"/>
      <c r="HK146" s="3128"/>
      <c r="HL146" s="3128"/>
      <c r="HM146" s="3128"/>
      <c r="HN146" s="3128"/>
      <c r="HO146" s="3128"/>
      <c r="HP146" s="3128"/>
      <c r="HR146" s="833"/>
      <c r="HS146" s="833"/>
      <c r="HT146" s="833"/>
      <c r="HU146" s="3128"/>
      <c r="HV146" s="3128"/>
      <c r="HW146" s="3128"/>
      <c r="HX146" s="3128"/>
      <c r="HY146" s="3128"/>
      <c r="HZ146" s="3128"/>
      <c r="IA146" s="3128"/>
      <c r="IB146" s="3128"/>
      <c r="IC146" s="3128"/>
      <c r="ID146" s="3128"/>
      <c r="IE146" s="3128"/>
      <c r="IF146" s="3128"/>
      <c r="IH146" s="833"/>
      <c r="II146" s="833"/>
      <c r="IJ146" s="833"/>
      <c r="IK146" s="3128"/>
      <c r="IL146" s="3128"/>
      <c r="IM146" s="3128"/>
      <c r="IN146" s="3128"/>
      <c r="IO146" s="3128"/>
      <c r="IP146" s="3128"/>
      <c r="IQ146" s="3128"/>
      <c r="IR146" s="3128"/>
      <c r="IS146" s="3128"/>
      <c r="IT146" s="3128"/>
      <c r="IU146" s="3128"/>
      <c r="IV146" s="3128"/>
      <c r="IX146" s="833"/>
      <c r="IY146" s="833"/>
      <c r="IZ146" s="833"/>
      <c r="JA146" s="3128"/>
      <c r="JB146" s="3128"/>
      <c r="JC146" s="3128"/>
      <c r="JD146" s="3128"/>
      <c r="JE146" s="3128"/>
      <c r="JF146" s="3128"/>
      <c r="JG146" s="3128"/>
      <c r="JH146" s="3128"/>
      <c r="JI146" s="3128"/>
      <c r="JJ146" s="3128"/>
      <c r="JK146" s="3128"/>
      <c r="JL146" s="3128"/>
      <c r="JN146" s="833"/>
      <c r="JO146" s="833"/>
      <c r="JP146" s="833"/>
      <c r="JQ146" s="3128"/>
      <c r="JR146" s="3128"/>
      <c r="JS146" s="3128"/>
      <c r="JT146" s="3128"/>
      <c r="JU146" s="3128"/>
      <c r="JV146" s="3128"/>
      <c r="JW146" s="3128"/>
      <c r="JX146" s="3128"/>
      <c r="JY146" s="3128"/>
      <c r="JZ146" s="3128"/>
      <c r="KA146" s="3128"/>
      <c r="KB146" s="3128"/>
      <c r="KD146" s="833"/>
      <c r="KE146" s="833"/>
      <c r="KF146" s="833"/>
      <c r="KG146" s="3128"/>
      <c r="KH146" s="3128"/>
      <c r="KI146" s="3128"/>
      <c r="KJ146" s="3128"/>
      <c r="KK146" s="3128"/>
      <c r="KL146" s="3128"/>
      <c r="KM146" s="3128"/>
      <c r="KN146" s="3128"/>
      <c r="KO146" s="3128"/>
      <c r="KP146" s="3128"/>
      <c r="KQ146" s="3128"/>
      <c r="KR146" s="3128"/>
      <c r="KT146" s="833"/>
      <c r="KU146" s="833"/>
      <c r="KV146" s="833"/>
      <c r="KW146" s="3128"/>
      <c r="KX146" s="3128"/>
      <c r="KY146" s="3128"/>
      <c r="KZ146" s="3128"/>
      <c r="LA146" s="3128"/>
      <c r="LB146" s="3128"/>
      <c r="LC146" s="3128"/>
      <c r="LD146" s="3128"/>
      <c r="LE146" s="3128"/>
      <c r="LF146" s="3128"/>
      <c r="LG146" s="3128"/>
      <c r="LH146" s="3128"/>
      <c r="LJ146" s="833"/>
      <c r="LK146" s="833"/>
      <c r="LL146" s="833"/>
      <c r="LM146" s="3128"/>
      <c r="LN146" s="3128"/>
      <c r="LO146" s="3128"/>
      <c r="LP146" s="3128"/>
      <c r="LQ146" s="3128"/>
      <c r="LR146" s="3128"/>
      <c r="LS146" s="3128"/>
      <c r="LT146" s="3128"/>
      <c r="LU146" s="3128"/>
      <c r="LV146" s="3128"/>
      <c r="LW146" s="3128"/>
      <c r="LX146" s="3128"/>
      <c r="LZ146" s="833"/>
      <c r="MA146" s="833"/>
      <c r="MB146" s="833"/>
      <c r="MC146" s="3128"/>
      <c r="MD146" s="3128"/>
      <c r="ME146" s="3128"/>
      <c r="MF146" s="3128"/>
      <c r="MG146" s="3128"/>
      <c r="MH146" s="3128"/>
      <c r="MI146" s="3128"/>
      <c r="MJ146" s="3128"/>
      <c r="MK146" s="3128"/>
      <c r="ML146" s="3128"/>
      <c r="MM146" s="3128"/>
      <c r="MN146" s="3128"/>
      <c r="MP146" s="833"/>
      <c r="MQ146" s="833"/>
      <c r="MR146" s="833"/>
      <c r="MS146" s="3128"/>
      <c r="MT146" s="3128"/>
      <c r="MU146" s="3128"/>
      <c r="MV146" s="3128"/>
      <c r="MW146" s="3128"/>
      <c r="MX146" s="3128"/>
      <c r="MY146" s="3128"/>
      <c r="MZ146" s="3128"/>
      <c r="NA146" s="3128"/>
      <c r="NB146" s="3128"/>
      <c r="NC146" s="3128"/>
      <c r="ND146" s="3128"/>
      <c r="NF146" s="833"/>
      <c r="NG146" s="833"/>
      <c r="NH146" s="833"/>
      <c r="NI146" s="3128"/>
      <c r="NJ146" s="3128"/>
      <c r="NK146" s="3128"/>
      <c r="NL146" s="3128"/>
      <c r="NM146" s="3128"/>
      <c r="NN146" s="3128"/>
      <c r="NO146" s="3128"/>
      <c r="NP146" s="3128"/>
      <c r="NQ146" s="3128"/>
      <c r="NR146" s="3128"/>
      <c r="NS146" s="3128"/>
      <c r="NT146" s="3128"/>
      <c r="NV146" s="833"/>
      <c r="NW146" s="833"/>
      <c r="NX146" s="833"/>
      <c r="NY146" s="3128"/>
      <c r="NZ146" s="3128"/>
      <c r="OA146" s="3128"/>
      <c r="OB146" s="3128"/>
      <c r="OC146" s="3128"/>
      <c r="OD146" s="3128"/>
      <c r="OE146" s="3128"/>
      <c r="OF146" s="3128"/>
      <c r="OG146" s="3128"/>
      <c r="OH146" s="3128"/>
      <c r="OI146" s="3128"/>
      <c r="OJ146" s="3128"/>
      <c r="OL146" s="833"/>
      <c r="OM146" s="833"/>
      <c r="ON146" s="833"/>
      <c r="OO146" s="3128"/>
      <c r="OP146" s="3128"/>
      <c r="OQ146" s="3128"/>
      <c r="OR146" s="3128"/>
      <c r="OS146" s="3128"/>
      <c r="OT146" s="3128"/>
      <c r="OU146" s="3128"/>
      <c r="OV146" s="3128"/>
      <c r="OW146" s="3128"/>
      <c r="OX146" s="3128"/>
      <c r="OY146" s="3128"/>
      <c r="OZ146" s="3128"/>
      <c r="PB146" s="833"/>
      <c r="PC146" s="833"/>
      <c r="PD146" s="833"/>
      <c r="PE146" s="3128"/>
      <c r="PF146" s="3128"/>
      <c r="PG146" s="3128"/>
      <c r="PH146" s="3128"/>
      <c r="PI146" s="3128"/>
      <c r="PJ146" s="3128"/>
      <c r="PK146" s="3128"/>
      <c r="PL146" s="3128"/>
      <c r="PM146" s="3128"/>
      <c r="PN146" s="3128"/>
      <c r="PO146" s="3128"/>
      <c r="PP146" s="3128"/>
      <c r="PR146" s="833"/>
      <c r="PS146" s="833"/>
      <c r="PT146" s="833"/>
      <c r="PU146" s="3128"/>
      <c r="PV146" s="3128"/>
      <c r="PW146" s="3128"/>
      <c r="PX146" s="3128"/>
      <c r="PY146" s="3128"/>
      <c r="PZ146" s="3128"/>
      <c r="QA146" s="3128"/>
      <c r="QB146" s="3128"/>
      <c r="QC146" s="3128"/>
      <c r="QD146" s="3128"/>
      <c r="QE146" s="3128"/>
      <c r="QF146" s="3128"/>
      <c r="QH146" s="833"/>
      <c r="QI146" s="833"/>
      <c r="QJ146" s="833"/>
      <c r="QK146" s="3128"/>
      <c r="QL146" s="3128"/>
      <c r="QM146" s="3128"/>
      <c r="QN146" s="3128"/>
      <c r="QO146" s="3128"/>
      <c r="QP146" s="3128"/>
      <c r="QQ146" s="3128"/>
      <c r="QR146" s="3128"/>
      <c r="QS146" s="3128"/>
      <c r="QT146" s="3128"/>
      <c r="QU146" s="3128"/>
      <c r="QV146" s="3128"/>
      <c r="QX146" s="833"/>
      <c r="QY146" s="833"/>
      <c r="QZ146" s="833"/>
      <c r="RA146" s="3128"/>
      <c r="RB146" s="3128"/>
      <c r="RC146" s="3128"/>
      <c r="RD146" s="3128"/>
      <c r="RE146" s="3128"/>
      <c r="RF146" s="3128"/>
      <c r="RG146" s="3128"/>
      <c r="RH146" s="3128"/>
      <c r="RI146" s="3128"/>
      <c r="RJ146" s="3128"/>
      <c r="RK146" s="3128"/>
      <c r="RL146" s="3128"/>
      <c r="RN146" s="833"/>
      <c r="RO146" s="833"/>
      <c r="RP146" s="833"/>
      <c r="RQ146" s="3128"/>
      <c r="RR146" s="3128"/>
      <c r="RS146" s="3128"/>
      <c r="RT146" s="3128"/>
      <c r="RU146" s="3128"/>
      <c r="RV146" s="3128"/>
      <c r="RW146" s="3128"/>
      <c r="RX146" s="3128"/>
      <c r="RY146" s="3128"/>
      <c r="RZ146" s="3128"/>
      <c r="SA146" s="3128"/>
      <c r="SB146" s="3128"/>
      <c r="SD146" s="833"/>
      <c r="SE146" s="833"/>
      <c r="SF146" s="833"/>
      <c r="SG146" s="3128"/>
      <c r="SH146" s="3128"/>
      <c r="SI146" s="3128"/>
      <c r="SJ146" s="3128"/>
      <c r="SK146" s="3128"/>
      <c r="SL146" s="3128"/>
      <c r="SM146" s="3128"/>
      <c r="SN146" s="3128"/>
      <c r="SO146" s="3128"/>
      <c r="SP146" s="3128"/>
      <c r="SQ146" s="3128"/>
      <c r="SR146" s="3128"/>
      <c r="ST146" s="833"/>
      <c r="SU146" s="833"/>
      <c r="SV146" s="833"/>
      <c r="SW146" s="3128"/>
      <c r="SX146" s="3128"/>
      <c r="SY146" s="3128"/>
      <c r="SZ146" s="3128"/>
      <c r="TA146" s="3128"/>
      <c r="TB146" s="3128"/>
      <c r="TC146" s="3128"/>
      <c r="TD146" s="3128"/>
      <c r="TE146" s="3128"/>
      <c r="TF146" s="3128"/>
      <c r="TG146" s="3128"/>
      <c r="TH146" s="3128"/>
      <c r="TJ146" s="833"/>
      <c r="TK146" s="833"/>
      <c r="TL146" s="833"/>
      <c r="TM146" s="3128"/>
      <c r="TN146" s="3128"/>
      <c r="TO146" s="3128"/>
      <c r="TP146" s="3128"/>
      <c r="TQ146" s="3128"/>
      <c r="TR146" s="3128"/>
      <c r="TS146" s="3128"/>
      <c r="TT146" s="3128"/>
      <c r="TU146" s="3128"/>
      <c r="TV146" s="3128"/>
      <c r="TW146" s="3128"/>
      <c r="TX146" s="3128"/>
      <c r="TZ146" s="833"/>
      <c r="UA146" s="833"/>
      <c r="UB146" s="833"/>
      <c r="UC146" s="3128"/>
      <c r="UD146" s="3128"/>
      <c r="UE146" s="3128"/>
      <c r="UF146" s="3128"/>
      <c r="UG146" s="3128"/>
      <c r="UH146" s="3128"/>
      <c r="UI146" s="3128"/>
      <c r="UJ146" s="3128"/>
      <c r="UK146" s="3128"/>
      <c r="UL146" s="3128"/>
      <c r="UM146" s="3128"/>
      <c r="UN146" s="3128"/>
      <c r="UP146" s="833"/>
      <c r="UQ146" s="833"/>
      <c r="UR146" s="833"/>
      <c r="US146" s="3128"/>
      <c r="UT146" s="3128"/>
      <c r="UU146" s="3128"/>
      <c r="UV146" s="3128"/>
      <c r="UW146" s="3128"/>
      <c r="UX146" s="3128"/>
      <c r="UY146" s="3128"/>
      <c r="UZ146" s="3128"/>
      <c r="VA146" s="3128"/>
      <c r="VB146" s="3128"/>
      <c r="VC146" s="3128"/>
      <c r="VD146" s="3128"/>
      <c r="VF146" s="833"/>
      <c r="VG146" s="833"/>
      <c r="VH146" s="833"/>
      <c r="VI146" s="3128"/>
      <c r="VJ146" s="3128"/>
      <c r="VK146" s="3128"/>
      <c r="VL146" s="3128"/>
      <c r="VM146" s="3128"/>
      <c r="VN146" s="3128"/>
      <c r="VO146" s="3128"/>
      <c r="VP146" s="3128"/>
      <c r="VQ146" s="3128"/>
      <c r="VR146" s="3128"/>
      <c r="VS146" s="3128"/>
      <c r="VT146" s="3128"/>
      <c r="VV146" s="833"/>
      <c r="VW146" s="833"/>
      <c r="VX146" s="833"/>
      <c r="VY146" s="3128"/>
      <c r="VZ146" s="3128"/>
      <c r="WA146" s="3128"/>
      <c r="WB146" s="3128"/>
      <c r="WC146" s="3128"/>
      <c r="WD146" s="3128"/>
      <c r="WE146" s="3128"/>
      <c r="WF146" s="3128"/>
      <c r="WG146" s="3128"/>
      <c r="WH146" s="3128"/>
      <c r="WI146" s="3128"/>
      <c r="WJ146" s="3128"/>
      <c r="WL146" s="833"/>
      <c r="WM146" s="833"/>
      <c r="WN146" s="833"/>
      <c r="WO146" s="3128"/>
      <c r="WP146" s="3128"/>
      <c r="WQ146" s="3128"/>
      <c r="WR146" s="3128"/>
      <c r="WS146" s="3128"/>
      <c r="WT146" s="3128"/>
      <c r="WU146" s="3128"/>
      <c r="WV146" s="3128"/>
      <c r="WW146" s="3128"/>
      <c r="WX146" s="3128"/>
      <c r="WY146" s="3128"/>
      <c r="WZ146" s="3128"/>
      <c r="XB146" s="833"/>
      <c r="XC146" s="833"/>
      <c r="XD146" s="833"/>
      <c r="XE146" s="3128"/>
      <c r="XF146" s="3128"/>
      <c r="XG146" s="3128"/>
      <c r="XH146" s="3128"/>
      <c r="XI146" s="3128"/>
      <c r="XJ146" s="3128"/>
      <c r="XK146" s="3128"/>
      <c r="XL146" s="3128"/>
      <c r="XM146" s="3128"/>
      <c r="XN146" s="3128"/>
      <c r="XO146" s="3128"/>
      <c r="XP146" s="3128"/>
      <c r="XR146" s="833"/>
      <c r="XS146" s="833"/>
      <c r="XT146" s="833"/>
      <c r="XU146" s="3128"/>
      <c r="XV146" s="3128"/>
      <c r="XW146" s="3128"/>
      <c r="XX146" s="3128"/>
      <c r="XY146" s="3128"/>
      <c r="XZ146" s="3128"/>
      <c r="YA146" s="3128"/>
      <c r="YB146" s="3128"/>
      <c r="YC146" s="3128"/>
      <c r="YD146" s="3128"/>
      <c r="YE146" s="3128"/>
      <c r="YF146" s="3128"/>
      <c r="YH146" s="833"/>
      <c r="YI146" s="833"/>
      <c r="YJ146" s="833"/>
      <c r="YK146" s="3128"/>
      <c r="YL146" s="3128"/>
      <c r="YM146" s="3128"/>
      <c r="YN146" s="3128"/>
      <c r="YO146" s="3128"/>
      <c r="YP146" s="3128"/>
      <c r="YQ146" s="3128"/>
      <c r="YR146" s="3128"/>
      <c r="YS146" s="3128"/>
      <c r="YT146" s="3128"/>
      <c r="YU146" s="3128"/>
      <c r="YV146" s="3128"/>
      <c r="YX146" s="3262"/>
      <c r="YY146" s="3262"/>
      <c r="YZ146" s="3262"/>
      <c r="ZA146" s="3128"/>
      <c r="ZB146" s="3128"/>
      <c r="ZC146" s="3128"/>
      <c r="ZD146" s="3128"/>
      <c r="ZE146" s="3128"/>
      <c r="ZF146" s="3128"/>
      <c r="ZG146" s="3128"/>
      <c r="ZH146" s="3128"/>
      <c r="ZI146" s="3128"/>
      <c r="ZJ146" s="3128"/>
      <c r="ZK146" s="3128"/>
      <c r="ZL146" s="3128"/>
      <c r="ZN146" s="3262"/>
      <c r="ZO146" s="3262"/>
      <c r="ZP146" s="3262"/>
      <c r="ZQ146" s="3128"/>
      <c r="ZR146" s="3128"/>
      <c r="ZS146" s="3128"/>
      <c r="ZT146" s="3128"/>
      <c r="ZU146" s="3128"/>
      <c r="ZV146" s="3128"/>
      <c r="ZW146" s="3128"/>
      <c r="ZX146" s="3128"/>
      <c r="ZY146" s="3128"/>
      <c r="ZZ146" s="3128"/>
      <c r="AAA146" s="3128"/>
      <c r="AAB146" s="3128"/>
      <c r="AAD146" s="3262"/>
      <c r="AAE146" s="3262"/>
      <c r="AAF146" s="3262"/>
      <c r="AAG146" s="3128"/>
      <c r="AAH146" s="3128"/>
      <c r="AAI146" s="3128"/>
      <c r="AAJ146" s="3128"/>
      <c r="AAK146" s="3128"/>
      <c r="AAL146" s="3128"/>
      <c r="AAM146" s="3128"/>
      <c r="AAN146" s="3128"/>
      <c r="AAO146" s="3128"/>
      <c r="AAP146" s="3128"/>
      <c r="AAQ146" s="3128"/>
      <c r="AAR146" s="3128"/>
      <c r="AAT146" s="3262"/>
      <c r="AAU146" s="3262"/>
      <c r="AAV146" s="3262"/>
      <c r="AAW146" s="3128"/>
      <c r="AAX146" s="3128"/>
      <c r="AAY146" s="3128"/>
      <c r="AAZ146" s="3128"/>
      <c r="ABA146" s="3128"/>
      <c r="ABB146" s="3128"/>
      <c r="ABC146" s="3128"/>
      <c r="ABD146" s="3128"/>
      <c r="ABE146" s="3128"/>
      <c r="ABF146" s="3128"/>
      <c r="ABG146" s="3128"/>
      <c r="ABH146" s="3128"/>
      <c r="ABJ146" s="3262"/>
      <c r="ABK146" s="3262"/>
      <c r="ABL146" s="3262"/>
      <c r="ABM146" s="3128"/>
      <c r="ABN146" s="3128"/>
      <c r="ABO146" s="3128"/>
      <c r="ABP146" s="3128"/>
      <c r="ABQ146" s="3128"/>
      <c r="ABR146" s="3128"/>
      <c r="ABS146" s="3128"/>
      <c r="ABT146" s="3128"/>
      <c r="ABU146" s="3128"/>
      <c r="ABV146" s="3128"/>
      <c r="ABW146" s="3128"/>
      <c r="ABX146" s="3128"/>
      <c r="ABZ146" s="3262"/>
      <c r="ACA146" s="3262"/>
      <c r="ACB146" s="3262"/>
      <c r="ACC146" s="3128"/>
      <c r="ACD146" s="3128"/>
      <c r="ACE146" s="3128"/>
      <c r="ACF146" s="3128"/>
      <c r="ACG146" s="3128"/>
      <c r="ACH146" s="3128"/>
      <c r="ACI146" s="3128"/>
      <c r="ACJ146" s="3128"/>
      <c r="ACK146" s="3128"/>
      <c r="ACL146" s="3128"/>
      <c r="ACM146" s="3128"/>
      <c r="ACN146" s="3128"/>
      <c r="ACP146" s="3262"/>
      <c r="ACQ146" s="3262"/>
      <c r="ACR146" s="3262"/>
      <c r="ACS146" s="3128"/>
      <c r="ACT146" s="3128"/>
      <c r="ACU146" s="3128"/>
      <c r="ACV146" s="3128"/>
      <c r="ACW146" s="3128"/>
      <c r="ACX146" s="3128"/>
      <c r="ACY146" s="3128"/>
      <c r="ACZ146" s="3128"/>
      <c r="ADA146" s="3128"/>
      <c r="ADB146" s="3128"/>
      <c r="ADC146" s="3128"/>
      <c r="ADD146" s="3128"/>
      <c r="ADF146" s="3262"/>
      <c r="ADG146" s="3262"/>
      <c r="ADH146" s="3262"/>
      <c r="ADI146" s="3128"/>
      <c r="ADJ146" s="3128"/>
      <c r="ADK146" s="3128"/>
      <c r="ADL146" s="3128"/>
      <c r="ADM146" s="3128"/>
      <c r="ADN146" s="3128"/>
      <c r="ADO146" s="3128"/>
      <c r="ADP146" s="3128"/>
      <c r="ADQ146" s="3128"/>
      <c r="ADR146" s="3128"/>
      <c r="ADS146" s="3128"/>
      <c r="ADT146" s="3128"/>
      <c r="ADV146" s="3262"/>
      <c r="ADW146" s="3262"/>
      <c r="ADX146" s="3262"/>
      <c r="ADY146" s="3128"/>
      <c r="ADZ146" s="3128"/>
      <c r="AEA146" s="3128"/>
      <c r="AEB146" s="3128"/>
      <c r="AEC146" s="3128"/>
      <c r="AED146" s="3128"/>
      <c r="AEE146" s="3128"/>
      <c r="AEF146" s="3128"/>
      <c r="AEG146" s="3128"/>
      <c r="AEH146" s="3128"/>
      <c r="AEI146" s="3128"/>
      <c r="AEJ146" s="3128"/>
      <c r="AEL146" s="3262"/>
      <c r="AEM146" s="3262"/>
      <c r="AEN146" s="3262"/>
      <c r="AEO146" s="3128"/>
      <c r="AEP146" s="3128"/>
      <c r="AEQ146" s="3128"/>
      <c r="AER146" s="3128"/>
      <c r="AES146" s="3128"/>
      <c r="AET146" s="3128"/>
      <c r="AEU146" s="3128"/>
      <c r="AEV146" s="3128"/>
      <c r="AEW146" s="3128"/>
      <c r="AEX146" s="3128"/>
      <c r="AEY146" s="3128"/>
      <c r="AEZ146" s="3128"/>
      <c r="AFB146" s="3262"/>
      <c r="AFC146" s="3262"/>
      <c r="AFD146" s="3262"/>
      <c r="AFE146" s="3128"/>
      <c r="AFF146" s="3128"/>
      <c r="AFG146" s="3128"/>
      <c r="AFH146" s="3128"/>
      <c r="AFI146" s="3128"/>
      <c r="AFJ146" s="3128"/>
      <c r="AFK146" s="3128"/>
      <c r="AFL146" s="3128"/>
      <c r="AFM146" s="3128"/>
      <c r="AFN146" s="3128"/>
      <c r="AFO146" s="3128"/>
      <c r="AFP146" s="3128"/>
      <c r="AFR146" s="3262"/>
      <c r="AFS146" s="3262"/>
      <c r="AFT146" s="3262"/>
      <c r="AFU146" s="3128"/>
      <c r="AFV146" s="3128"/>
      <c r="AFW146" s="3128"/>
      <c r="AFX146" s="3128"/>
      <c r="AFY146" s="3128"/>
      <c r="AFZ146" s="3128"/>
      <c r="AGA146" s="3128"/>
      <c r="AGB146" s="3128"/>
      <c r="AGC146" s="3128"/>
      <c r="AGD146" s="3128"/>
      <c r="AGE146" s="3128"/>
      <c r="AGF146" s="3128"/>
      <c r="AGH146" s="3262"/>
      <c r="AGI146" s="3262"/>
      <c r="AGJ146" s="3262"/>
      <c r="AGK146" s="3128"/>
      <c r="AGL146" s="3128"/>
      <c r="AGM146" s="3128"/>
      <c r="AGN146" s="3128"/>
      <c r="AGO146" s="3128"/>
      <c r="AGP146" s="3128"/>
      <c r="AGQ146" s="3128"/>
      <c r="AGR146" s="3128"/>
      <c r="AGS146" s="3128"/>
      <c r="AGT146" s="3128"/>
      <c r="AGU146" s="3128"/>
      <c r="AGV146" s="3128"/>
      <c r="AGX146" s="3262"/>
      <c r="AGY146" s="3262"/>
      <c r="AGZ146" s="3262"/>
      <c r="AHA146" s="3128"/>
      <c r="AHB146" s="3128"/>
      <c r="AHC146" s="3128"/>
      <c r="AHD146" s="3128"/>
      <c r="AHE146" s="3128"/>
      <c r="AHF146" s="3128"/>
      <c r="AHG146" s="3128"/>
      <c r="AHH146" s="3128"/>
      <c r="AHI146" s="3128"/>
      <c r="AHJ146" s="3128"/>
      <c r="AHK146" s="3128"/>
      <c r="AHL146" s="3128"/>
      <c r="AHN146" s="3262"/>
      <c r="AHO146" s="3262"/>
      <c r="AHP146" s="3262"/>
      <c r="AHQ146" s="3128"/>
      <c r="AHR146" s="3128"/>
      <c r="AHS146" s="3128"/>
      <c r="AHT146" s="3128"/>
      <c r="AHU146" s="3128"/>
      <c r="AHV146" s="3128"/>
      <c r="AHW146" s="3128"/>
      <c r="AHX146" s="3128"/>
      <c r="AHY146" s="3128"/>
      <c r="AHZ146" s="3128"/>
      <c r="AIA146" s="3128"/>
      <c r="AIB146" s="3128"/>
      <c r="AID146" s="3262"/>
      <c r="AIE146" s="3262"/>
      <c r="AIF146" s="3262"/>
      <c r="AIG146" s="3128"/>
      <c r="AIH146" s="3128"/>
      <c r="AII146" s="3128"/>
      <c r="AIJ146" s="3128"/>
      <c r="AIK146" s="3128"/>
      <c r="AIL146" s="3128"/>
      <c r="AIM146" s="3128"/>
      <c r="AIN146" s="3128"/>
      <c r="AIO146" s="3128"/>
      <c r="AIP146" s="3128"/>
      <c r="AIQ146" s="3128"/>
      <c r="AIR146" s="3128"/>
      <c r="AIT146" s="3262"/>
      <c r="AIU146" s="3262"/>
      <c r="AIV146" s="3262"/>
      <c r="AIW146" s="3128"/>
      <c r="AIX146" s="3128"/>
      <c r="AIY146" s="3128"/>
      <c r="AIZ146" s="3128"/>
      <c r="AJA146" s="3128"/>
      <c r="AJB146" s="3128"/>
      <c r="AJC146" s="3128"/>
      <c r="AJD146" s="3128"/>
      <c r="AJE146" s="3128"/>
      <c r="AJF146" s="3128"/>
      <c r="AJG146" s="3128"/>
      <c r="AJH146" s="3128"/>
      <c r="AJJ146" s="3262"/>
      <c r="AJK146" s="3262"/>
      <c r="AJL146" s="3262"/>
      <c r="AJM146" s="3128"/>
      <c r="AJN146" s="3128"/>
      <c r="AJO146" s="3128"/>
      <c r="AJP146" s="3128"/>
      <c r="AJQ146" s="3128"/>
      <c r="AJR146" s="3128"/>
      <c r="AJS146" s="3128"/>
      <c r="AJT146" s="3128"/>
      <c r="AJU146" s="3128"/>
      <c r="AJV146" s="3128"/>
      <c r="AJW146" s="3128"/>
      <c r="AJX146" s="3128"/>
      <c r="AJZ146" s="3262"/>
      <c r="AKA146" s="3262"/>
      <c r="AKB146" s="3262"/>
      <c r="AKC146" s="3128"/>
      <c r="AKD146" s="3128"/>
      <c r="AKE146" s="3128"/>
      <c r="AKF146" s="3128"/>
      <c r="AKG146" s="3128"/>
      <c r="AKH146" s="3128"/>
      <c r="AKI146" s="3128"/>
      <c r="AKJ146" s="3128"/>
      <c r="AKK146" s="3128"/>
      <c r="AKL146" s="3128"/>
      <c r="AKM146" s="3128"/>
      <c r="AKN146" s="3128"/>
      <c r="AKP146" s="3262"/>
      <c r="AKQ146" s="3262"/>
      <c r="AKR146" s="3262"/>
      <c r="AKS146" s="3128"/>
      <c r="AKT146" s="3128"/>
      <c r="AKU146" s="3128"/>
      <c r="AKV146" s="3128"/>
      <c r="AKW146" s="3128"/>
      <c r="AKX146" s="3128"/>
      <c r="AKY146" s="3128"/>
      <c r="AKZ146" s="3128"/>
      <c r="ALA146" s="3128"/>
      <c r="ALB146" s="3128"/>
      <c r="ALC146" s="3128"/>
      <c r="ALD146" s="3128"/>
      <c r="ALF146" s="3262"/>
      <c r="ALG146" s="3262"/>
      <c r="ALH146" s="3262"/>
      <c r="ALI146" s="3128"/>
      <c r="ALJ146" s="3128"/>
      <c r="ALK146" s="3128"/>
      <c r="ALL146" s="3128"/>
      <c r="ALM146" s="3128"/>
      <c r="ALN146" s="3128"/>
      <c r="ALO146" s="3128"/>
      <c r="ALP146" s="3128"/>
      <c r="ALQ146" s="3128"/>
      <c r="ALR146" s="3128"/>
      <c r="ALS146" s="3128"/>
      <c r="ALT146" s="3128"/>
      <c r="ALV146" s="3262"/>
      <c r="ALW146" s="3262"/>
      <c r="ALX146" s="3262"/>
      <c r="ALY146" s="3128"/>
      <c r="ALZ146" s="3128"/>
      <c r="AMA146" s="3128"/>
      <c r="AMB146" s="3128"/>
      <c r="AMC146" s="3128"/>
      <c r="AMD146" s="3128"/>
      <c r="AME146" s="3128"/>
      <c r="AMF146" s="3128"/>
      <c r="AMG146" s="3128"/>
      <c r="AMH146" s="3128"/>
      <c r="AMI146" s="3128"/>
      <c r="AMJ146" s="3128"/>
      <c r="AML146" s="3262"/>
      <c r="AMM146" s="3262"/>
      <c r="AMN146" s="3262"/>
      <c r="AMO146" s="3128"/>
      <c r="AMP146" s="3128"/>
      <c r="AMQ146" s="3128"/>
      <c r="AMR146" s="3128"/>
      <c r="AMS146" s="3128"/>
      <c r="AMT146" s="3128"/>
      <c r="AMU146" s="3128"/>
      <c r="AMV146" s="3128"/>
      <c r="AMW146" s="3128"/>
      <c r="AMX146" s="3128"/>
      <c r="AMY146" s="3128"/>
      <c r="AMZ146" s="3128"/>
      <c r="ANB146" s="3262"/>
      <c r="ANC146" s="3262"/>
      <c r="AND146" s="3262"/>
      <c r="ANE146" s="3128"/>
      <c r="ANF146" s="3128"/>
      <c r="ANG146" s="3128"/>
      <c r="ANH146" s="3128"/>
      <c r="ANI146" s="3128"/>
      <c r="ANJ146" s="3128"/>
      <c r="ANK146" s="3128"/>
      <c r="ANL146" s="3128"/>
      <c r="ANM146" s="3128"/>
      <c r="ANN146" s="3128"/>
      <c r="ANO146" s="3128"/>
      <c r="ANP146" s="3128"/>
      <c r="ANR146" s="3262"/>
      <c r="ANS146" s="3262"/>
      <c r="ANT146" s="3262"/>
      <c r="ANU146" s="3128"/>
      <c r="ANV146" s="3128"/>
      <c r="ANW146" s="3128"/>
      <c r="ANX146" s="3128"/>
      <c r="ANY146" s="3128"/>
      <c r="ANZ146" s="3128"/>
      <c r="AOA146" s="3128"/>
      <c r="AOB146" s="3128"/>
      <c r="AOC146" s="3128"/>
      <c r="AOD146" s="3128"/>
      <c r="AOE146" s="3128"/>
      <c r="AOF146" s="3128"/>
      <c r="AOH146" s="3262"/>
      <c r="AOI146" s="3262"/>
      <c r="AOJ146" s="3262"/>
      <c r="AOK146" s="3128"/>
      <c r="AOL146" s="3128"/>
      <c r="AOM146" s="3128"/>
      <c r="AON146" s="3128"/>
      <c r="AOO146" s="3128"/>
      <c r="AOP146" s="3128"/>
      <c r="AOQ146" s="3128"/>
      <c r="AOR146" s="3128"/>
      <c r="AOS146" s="3128"/>
      <c r="AOT146" s="3128"/>
      <c r="AOU146" s="3128"/>
      <c r="AOV146" s="3128"/>
      <c r="AOX146" s="3262"/>
      <c r="AOY146" s="3262"/>
      <c r="AOZ146" s="3262"/>
      <c r="APA146" s="3128"/>
      <c r="APB146" s="3128"/>
      <c r="APC146" s="3128"/>
      <c r="APD146" s="3128"/>
      <c r="APE146" s="3128"/>
      <c r="APF146" s="3128"/>
      <c r="APG146" s="3128"/>
      <c r="APH146" s="3128"/>
      <c r="API146" s="3128"/>
      <c r="APJ146" s="3128"/>
      <c r="APK146" s="3128"/>
      <c r="APL146" s="3128"/>
      <c r="APN146" s="3262"/>
      <c r="APO146" s="3262"/>
      <c r="APP146" s="3262"/>
      <c r="APQ146" s="3128"/>
      <c r="APR146" s="3128"/>
      <c r="APS146" s="3128"/>
      <c r="APT146" s="3128"/>
      <c r="APU146" s="3128"/>
      <c r="APV146" s="3128"/>
      <c r="APW146" s="3128"/>
      <c r="APX146" s="3128"/>
      <c r="APY146" s="3128"/>
      <c r="APZ146" s="3128"/>
      <c r="AQA146" s="3128"/>
      <c r="AQB146" s="3128"/>
      <c r="AQD146" s="3262"/>
      <c r="AQE146" s="3262"/>
      <c r="AQF146" s="3262"/>
      <c r="AQG146" s="3128"/>
      <c r="AQH146" s="3128"/>
      <c r="AQI146" s="3128"/>
      <c r="AQJ146" s="3128"/>
      <c r="AQK146" s="3128"/>
      <c r="AQL146" s="3128"/>
      <c r="AQM146" s="3128"/>
      <c r="AQN146" s="3128"/>
      <c r="AQO146" s="3128"/>
      <c r="AQP146" s="3128"/>
      <c r="AQQ146" s="3128"/>
      <c r="AQR146" s="3128"/>
      <c r="AQT146" s="3262"/>
      <c r="AQU146" s="3262"/>
      <c r="AQV146" s="3262"/>
      <c r="AQW146" s="3128"/>
      <c r="AQX146" s="3128"/>
      <c r="AQY146" s="3128"/>
      <c r="AQZ146" s="3128"/>
      <c r="ARA146" s="3128"/>
      <c r="ARB146" s="3128"/>
      <c r="ARC146" s="3128"/>
      <c r="ARD146" s="3128"/>
      <c r="ARE146" s="3128"/>
      <c r="ARF146" s="3128"/>
      <c r="ARG146" s="3128"/>
      <c r="ARH146" s="3128"/>
      <c r="ARJ146" s="3262"/>
      <c r="ARK146" s="3262"/>
      <c r="ARL146" s="3262"/>
      <c r="ARM146" s="3128"/>
      <c r="ARN146" s="3128"/>
      <c r="ARO146" s="3128"/>
      <c r="ARP146" s="3128"/>
      <c r="ARQ146" s="3128"/>
      <c r="ARR146" s="3128"/>
      <c r="ARS146" s="3128"/>
      <c r="ART146" s="3128"/>
      <c r="ARU146" s="3128"/>
      <c r="ARV146" s="3128"/>
      <c r="ARW146" s="3128"/>
      <c r="ARX146" s="3128"/>
      <c r="ARZ146" s="3262"/>
      <c r="ASA146" s="3262"/>
      <c r="ASB146" s="3262"/>
      <c r="ASC146" s="3128"/>
      <c r="ASD146" s="3128"/>
      <c r="ASE146" s="3128"/>
      <c r="ASF146" s="3128"/>
      <c r="ASG146" s="3128"/>
      <c r="ASH146" s="3128"/>
      <c r="ASI146" s="3128"/>
      <c r="ASJ146" s="3128"/>
      <c r="ASK146" s="3128"/>
      <c r="ASL146" s="3128"/>
      <c r="ASM146" s="3128"/>
      <c r="ASN146" s="3128"/>
      <c r="ASP146" s="3262"/>
      <c r="ASQ146" s="3262"/>
      <c r="ASR146" s="3262"/>
      <c r="ASS146" s="3128"/>
      <c r="AST146" s="3128"/>
      <c r="ASU146" s="3128"/>
      <c r="ASV146" s="3128"/>
      <c r="ASW146" s="3128"/>
      <c r="ASX146" s="3128"/>
      <c r="ASY146" s="3128"/>
      <c r="ASZ146" s="3128"/>
      <c r="ATA146" s="3128"/>
      <c r="ATB146" s="3128"/>
      <c r="ATC146" s="3128"/>
      <c r="ATD146" s="3128"/>
      <c r="ATF146" s="3262"/>
      <c r="ATG146" s="3262"/>
      <c r="ATH146" s="3262"/>
      <c r="ATI146" s="3128"/>
      <c r="ATJ146" s="3128"/>
      <c r="ATK146" s="3128"/>
      <c r="ATL146" s="3128"/>
      <c r="ATM146" s="3128"/>
      <c r="ATN146" s="3128"/>
      <c r="ATO146" s="3128"/>
      <c r="ATP146" s="3128"/>
      <c r="ATQ146" s="3128"/>
      <c r="ATR146" s="3128"/>
      <c r="ATS146" s="3128"/>
      <c r="ATT146" s="3128"/>
      <c r="ATV146" s="3262"/>
      <c r="ATW146" s="3262"/>
      <c r="ATX146" s="3262"/>
      <c r="ATY146" s="3128"/>
      <c r="ATZ146" s="3128"/>
      <c r="AUA146" s="3128"/>
      <c r="AUB146" s="3128"/>
      <c r="AUC146" s="3128"/>
      <c r="AUD146" s="3128"/>
      <c r="AUE146" s="3128"/>
      <c r="AUF146" s="3128"/>
      <c r="AUG146" s="3128"/>
      <c r="AUH146" s="3128"/>
      <c r="AUI146" s="3128"/>
      <c r="AUJ146" s="3128"/>
      <c r="AUL146" s="3262"/>
      <c r="AUM146" s="3262"/>
      <c r="AUN146" s="3262"/>
      <c r="AUO146" s="3128"/>
      <c r="AUP146" s="3128"/>
      <c r="AUQ146" s="3128"/>
      <c r="AUR146" s="3128"/>
      <c r="AUS146" s="3128"/>
      <c r="AUT146" s="3128"/>
      <c r="AUU146" s="3128"/>
      <c r="AUV146" s="3128"/>
      <c r="AUW146" s="3128"/>
      <c r="AUX146" s="3128"/>
      <c r="AUY146" s="3128"/>
      <c r="AUZ146" s="3128"/>
      <c r="AVB146" s="3262"/>
      <c r="AVC146" s="3262"/>
      <c r="AVD146" s="3262"/>
      <c r="AVE146" s="3128"/>
      <c r="AVF146" s="3128"/>
      <c r="AVG146" s="3128"/>
      <c r="AVH146" s="3128"/>
      <c r="AVI146" s="3128"/>
      <c r="AVJ146" s="3128"/>
      <c r="AVK146" s="3128"/>
      <c r="AVL146" s="3128"/>
      <c r="AVM146" s="3128"/>
      <c r="AVN146" s="3128"/>
      <c r="AVO146" s="3128"/>
      <c r="AVP146" s="3128"/>
      <c r="AVR146" s="3262"/>
      <c r="AVS146" s="3262"/>
      <c r="AVT146" s="3262"/>
      <c r="AVU146" s="3128"/>
      <c r="AVV146" s="3128"/>
      <c r="AVW146" s="3128"/>
      <c r="AVX146" s="3128"/>
      <c r="AVY146" s="3128"/>
      <c r="AVZ146" s="3128"/>
      <c r="AWA146" s="3128"/>
      <c r="AWB146" s="3128"/>
      <c r="AWC146" s="3128"/>
      <c r="AWD146" s="3128"/>
      <c r="AWE146" s="3128"/>
      <c r="AWF146" s="3128"/>
      <c r="AWH146" s="3262"/>
      <c r="AWI146" s="3262"/>
      <c r="AWJ146" s="3262"/>
      <c r="AWK146" s="3128"/>
      <c r="AWL146" s="3128"/>
      <c r="AWM146" s="3128"/>
      <c r="AWN146" s="3128"/>
      <c r="AWO146" s="3128"/>
      <c r="AWP146" s="3128"/>
      <c r="AWQ146" s="3128"/>
      <c r="AWR146" s="3128"/>
      <c r="AWS146" s="3128"/>
      <c r="AWT146" s="3128"/>
      <c r="AWU146" s="3128"/>
      <c r="AWV146" s="3128"/>
      <c r="AWX146" s="3262"/>
      <c r="AWY146" s="3262"/>
      <c r="AWZ146" s="3262"/>
      <c r="AXA146" s="3128"/>
      <c r="AXB146" s="3128"/>
      <c r="AXC146" s="3128"/>
      <c r="AXD146" s="3128"/>
      <c r="AXE146" s="3128"/>
      <c r="AXF146" s="3128"/>
      <c r="AXG146" s="3128"/>
      <c r="AXH146" s="3128"/>
      <c r="AXI146" s="3128"/>
      <c r="AXJ146" s="3128"/>
      <c r="AXK146" s="3128"/>
      <c r="AXL146" s="3128"/>
      <c r="AXN146" s="3262"/>
      <c r="AXO146" s="3262"/>
      <c r="AXP146" s="3262"/>
      <c r="AXQ146" s="3128"/>
      <c r="AXR146" s="3128"/>
      <c r="AXS146" s="3128"/>
      <c r="AXT146" s="3128"/>
      <c r="AXU146" s="3128"/>
      <c r="AXV146" s="3128"/>
      <c r="AXW146" s="3128"/>
      <c r="AXX146" s="3128"/>
      <c r="AXY146" s="3128"/>
      <c r="AXZ146" s="3128"/>
      <c r="AYA146" s="3128"/>
      <c r="AYB146" s="3128"/>
      <c r="AYD146" s="3262"/>
      <c r="AYE146" s="3262"/>
      <c r="AYF146" s="3262"/>
      <c r="AYG146" s="3128"/>
      <c r="AYH146" s="3128"/>
      <c r="AYI146" s="3128"/>
      <c r="AYJ146" s="3128"/>
      <c r="AYK146" s="3128"/>
      <c r="AYL146" s="3128"/>
      <c r="AYM146" s="3128"/>
      <c r="AYN146" s="3128"/>
      <c r="AYO146" s="3128"/>
      <c r="AYP146" s="3128"/>
      <c r="AYQ146" s="3128"/>
      <c r="AYR146" s="3128"/>
      <c r="AYT146" s="3262"/>
      <c r="AYU146" s="3262"/>
      <c r="AYV146" s="3262"/>
      <c r="AYW146" s="3128"/>
      <c r="AYX146" s="3128"/>
      <c r="AYY146" s="3128"/>
      <c r="AYZ146" s="3128"/>
      <c r="AZA146" s="3128"/>
      <c r="AZB146" s="3128"/>
      <c r="AZC146" s="3128"/>
      <c r="AZD146" s="3128"/>
      <c r="AZE146" s="3128"/>
      <c r="AZF146" s="3128"/>
      <c r="AZG146" s="3128"/>
      <c r="AZH146" s="3128"/>
      <c r="AZJ146" s="3262"/>
      <c r="AZK146" s="3262"/>
      <c r="AZL146" s="3262"/>
      <c r="AZM146" s="3128"/>
      <c r="AZN146" s="3128"/>
      <c r="AZO146" s="3128"/>
      <c r="AZP146" s="3128"/>
      <c r="AZQ146" s="3128"/>
      <c r="AZR146" s="3128"/>
      <c r="AZS146" s="3128"/>
      <c r="AZT146" s="3128"/>
      <c r="AZU146" s="3128"/>
      <c r="AZV146" s="3128"/>
      <c r="AZW146" s="3128"/>
      <c r="AZX146" s="3128"/>
      <c r="AZZ146" s="3262"/>
      <c r="BAA146" s="3262"/>
      <c r="BAB146" s="3262"/>
      <c r="BAC146" s="3128"/>
      <c r="BAD146" s="3128"/>
      <c r="BAE146" s="3128"/>
      <c r="BAF146" s="3128"/>
      <c r="BAG146" s="3128"/>
      <c r="BAH146" s="3128"/>
      <c r="BAI146" s="3128"/>
      <c r="BAJ146" s="3128"/>
      <c r="BAK146" s="3128"/>
      <c r="BAL146" s="3128"/>
      <c r="BAM146" s="3128"/>
      <c r="BAN146" s="3128"/>
      <c r="BAP146" s="3262"/>
      <c r="BAQ146" s="3262"/>
      <c r="BAR146" s="3262"/>
      <c r="BAS146" s="3128"/>
      <c r="BAT146" s="3128"/>
      <c r="BAU146" s="3128"/>
      <c r="BAV146" s="3128"/>
      <c r="BAW146" s="3128"/>
      <c r="BAX146" s="3128"/>
      <c r="BAY146" s="3128"/>
      <c r="BAZ146" s="3128"/>
      <c r="BBA146" s="3128"/>
      <c r="BBB146" s="3128"/>
      <c r="BBC146" s="3128"/>
      <c r="BBD146" s="3128"/>
      <c r="BBF146" s="3262"/>
      <c r="BBG146" s="3262"/>
      <c r="BBH146" s="3262"/>
      <c r="BBI146" s="3128"/>
      <c r="BBJ146" s="3128"/>
      <c r="BBK146" s="3128"/>
      <c r="BBL146" s="3128"/>
      <c r="BBM146" s="3128"/>
      <c r="BBN146" s="3128"/>
      <c r="BBO146" s="3128"/>
      <c r="BBP146" s="3128"/>
      <c r="BBQ146" s="3128"/>
      <c r="BBR146" s="3128"/>
      <c r="BBS146" s="3128"/>
      <c r="BBT146" s="3128"/>
      <c r="BBV146" s="3262"/>
      <c r="BBW146" s="3262"/>
      <c r="BBX146" s="3262"/>
      <c r="BBY146" s="3128"/>
      <c r="BBZ146" s="3128"/>
      <c r="BCA146" s="3128"/>
      <c r="BCB146" s="3128"/>
      <c r="BCC146" s="3128"/>
      <c r="BCD146" s="3128"/>
      <c r="BCE146" s="3128"/>
      <c r="BCF146" s="3128"/>
      <c r="BCG146" s="3128"/>
      <c r="BCH146" s="3128"/>
      <c r="BCI146" s="3128"/>
      <c r="BCJ146" s="3128"/>
      <c r="BCL146" s="3262"/>
      <c r="BCM146" s="3262"/>
      <c r="BCN146" s="3262"/>
      <c r="BCO146" s="3128"/>
      <c r="BCP146" s="3128"/>
      <c r="BCQ146" s="3128"/>
      <c r="BCR146" s="3128"/>
      <c r="BCS146" s="3128"/>
      <c r="BCT146" s="3128"/>
      <c r="BCU146" s="3128"/>
      <c r="BCV146" s="3128"/>
      <c r="BCW146" s="3128"/>
      <c r="BCX146" s="3128"/>
      <c r="BCY146" s="3128"/>
      <c r="BCZ146" s="3128"/>
      <c r="BDB146" s="3262"/>
      <c r="BDC146" s="3262"/>
      <c r="BDD146" s="3262"/>
      <c r="BDE146" s="3128"/>
      <c r="BDF146" s="3128"/>
      <c r="BDG146" s="3128"/>
      <c r="BDH146" s="3128"/>
      <c r="BDI146" s="3128"/>
      <c r="BDJ146" s="3128"/>
      <c r="BDK146" s="3128"/>
      <c r="BDL146" s="3128"/>
      <c r="BDM146" s="3128"/>
      <c r="BDN146" s="3128"/>
      <c r="BDO146" s="3128"/>
      <c r="BDP146" s="3128"/>
      <c r="BDR146" s="3262"/>
      <c r="BDS146" s="3262"/>
      <c r="BDT146" s="3262"/>
      <c r="BDU146" s="3128"/>
      <c r="BDV146" s="3128"/>
      <c r="BDW146" s="3128"/>
      <c r="BDX146" s="3128"/>
      <c r="BDY146" s="3128"/>
      <c r="BDZ146" s="3128"/>
      <c r="BEA146" s="3128"/>
      <c r="BEB146" s="3128"/>
      <c r="BEC146" s="3128"/>
      <c r="BED146" s="3128"/>
      <c r="BEE146" s="3128"/>
      <c r="BEF146" s="3128"/>
      <c r="BEH146" s="3262"/>
      <c r="BEI146" s="3262"/>
      <c r="BEJ146" s="3262"/>
      <c r="BEK146" s="3128"/>
      <c r="BEL146" s="3128"/>
      <c r="BEM146" s="3128"/>
      <c r="BEN146" s="3128"/>
      <c r="BEO146" s="3128"/>
      <c r="BEP146" s="3128"/>
      <c r="BEQ146" s="3128"/>
      <c r="BER146" s="3128"/>
      <c r="BES146" s="3128"/>
      <c r="BET146" s="3128"/>
      <c r="BEU146" s="3128"/>
      <c r="BEV146" s="3128"/>
      <c r="BEX146" s="3262"/>
      <c r="BEY146" s="3262"/>
      <c r="BEZ146" s="3262"/>
      <c r="BFA146" s="3128"/>
      <c r="BFB146" s="3128"/>
      <c r="BFC146" s="3128"/>
      <c r="BFD146" s="3128"/>
      <c r="BFE146" s="3128"/>
      <c r="BFF146" s="3128"/>
      <c r="BFG146" s="3128"/>
      <c r="BFH146" s="3128"/>
      <c r="BFI146" s="3128"/>
      <c r="BFJ146" s="3128"/>
      <c r="BFK146" s="3128"/>
      <c r="BFL146" s="3128"/>
      <c r="BFN146" s="3262"/>
      <c r="BFO146" s="3262"/>
      <c r="BFP146" s="3262"/>
      <c r="BFQ146" s="3128"/>
      <c r="BFR146" s="3128"/>
      <c r="BFS146" s="3128"/>
      <c r="BFT146" s="3128"/>
      <c r="BFU146" s="3128"/>
      <c r="BFV146" s="3128"/>
      <c r="BFW146" s="3128"/>
      <c r="BFX146" s="3128"/>
      <c r="BFY146" s="3128"/>
      <c r="BFZ146" s="3128"/>
      <c r="BGA146" s="3128"/>
      <c r="BGB146" s="3128"/>
      <c r="BGD146" s="3262"/>
      <c r="BGE146" s="3262"/>
      <c r="BGF146" s="3262"/>
      <c r="BGG146" s="3128"/>
      <c r="BGH146" s="3128"/>
      <c r="BGI146" s="3128"/>
      <c r="BGJ146" s="3128"/>
      <c r="BGK146" s="3128"/>
      <c r="BGL146" s="3128"/>
      <c r="BGM146" s="3128"/>
      <c r="BGN146" s="3128"/>
      <c r="BGO146" s="3128"/>
      <c r="BGP146" s="3128"/>
      <c r="BGQ146" s="3128"/>
      <c r="BGR146" s="3128"/>
      <c r="BGT146" s="3262"/>
      <c r="BGU146" s="3262"/>
      <c r="BGV146" s="3262"/>
      <c r="BGW146" s="3128"/>
      <c r="BGX146" s="3128"/>
      <c r="BGY146" s="3128"/>
      <c r="BGZ146" s="3128"/>
      <c r="BHA146" s="3128"/>
      <c r="BHB146" s="3128"/>
      <c r="BHC146" s="3128"/>
      <c r="BHD146" s="3128"/>
      <c r="BHE146" s="3128"/>
      <c r="BHF146" s="3128"/>
      <c r="BHG146" s="3128"/>
      <c r="BHH146" s="3128"/>
      <c r="BHJ146" s="3262"/>
      <c r="BHK146" s="3262"/>
      <c r="BHL146" s="3262"/>
      <c r="BHM146" s="3128"/>
      <c r="BHN146" s="3128"/>
      <c r="BHO146" s="3128"/>
      <c r="BHP146" s="3128"/>
      <c r="BHQ146" s="3128"/>
      <c r="BHR146" s="3128"/>
      <c r="BHS146" s="3128"/>
      <c r="BHT146" s="3128"/>
      <c r="BHU146" s="3128"/>
      <c r="BHV146" s="3128"/>
      <c r="BHW146" s="3128"/>
      <c r="BHX146" s="3128"/>
      <c r="BHZ146" s="3262"/>
      <c r="BIA146" s="3262"/>
      <c r="BIB146" s="3262"/>
      <c r="BIC146" s="3128"/>
      <c r="BID146" s="3128"/>
      <c r="BIE146" s="3128"/>
      <c r="BIF146" s="3128"/>
      <c r="BIG146" s="3128"/>
      <c r="BIH146" s="3128"/>
      <c r="BII146" s="3128"/>
      <c r="BIJ146" s="3128"/>
      <c r="BIK146" s="3128"/>
      <c r="BIL146" s="3128"/>
      <c r="BIM146" s="3128"/>
      <c r="BIN146" s="3128"/>
      <c r="BIP146" s="3262"/>
      <c r="BIQ146" s="3262"/>
      <c r="BIR146" s="3262"/>
      <c r="BIS146" s="3128"/>
      <c r="BIT146" s="3128"/>
      <c r="BIU146" s="3128"/>
      <c r="BIV146" s="3128"/>
      <c r="BIW146" s="3128"/>
      <c r="BIX146" s="3128"/>
      <c r="BIY146" s="3128"/>
      <c r="BIZ146" s="3128"/>
      <c r="BJA146" s="3128"/>
      <c r="BJB146" s="3128"/>
      <c r="BJC146" s="3128"/>
      <c r="BJD146" s="3128"/>
      <c r="BJF146" s="3262"/>
      <c r="BJG146" s="3262"/>
      <c r="BJH146" s="3262"/>
      <c r="BJI146" s="3128"/>
      <c r="BJJ146" s="3128"/>
      <c r="BJK146" s="3128"/>
      <c r="BJL146" s="3128"/>
      <c r="BJM146" s="3128"/>
      <c r="BJN146" s="3128"/>
      <c r="BJO146" s="3128"/>
      <c r="BJP146" s="3128"/>
      <c r="BJQ146" s="3128"/>
      <c r="BJR146" s="3128"/>
      <c r="BJS146" s="3128"/>
      <c r="BJT146" s="3128"/>
      <c r="BJV146" s="3262"/>
      <c r="BJW146" s="3262"/>
      <c r="BJX146" s="3262"/>
      <c r="BJY146" s="3128"/>
      <c r="BJZ146" s="3128"/>
      <c r="BKA146" s="3128"/>
      <c r="BKB146" s="3128"/>
      <c r="BKC146" s="3128"/>
      <c r="BKD146" s="3128"/>
      <c r="BKE146" s="3128"/>
      <c r="BKF146" s="3128"/>
      <c r="BKG146" s="3128"/>
      <c r="BKH146" s="3128"/>
      <c r="BKI146" s="3128"/>
      <c r="BKJ146" s="3128"/>
      <c r="BKL146" s="3262"/>
      <c r="BKM146" s="3262"/>
      <c r="BKN146" s="3262"/>
      <c r="BKO146" s="3128"/>
      <c r="BKP146" s="3128"/>
      <c r="BKQ146" s="3128"/>
      <c r="BKR146" s="3128"/>
      <c r="BKS146" s="3128"/>
      <c r="BKT146" s="3128"/>
      <c r="BKU146" s="3128"/>
      <c r="BKV146" s="3128"/>
      <c r="BKW146" s="3128"/>
      <c r="BKX146" s="3128"/>
      <c r="BKY146" s="3128"/>
      <c r="BKZ146" s="3128"/>
      <c r="BLB146" s="3262"/>
      <c r="BLC146" s="3262"/>
      <c r="BLD146" s="3262"/>
      <c r="BLE146" s="3128"/>
      <c r="BLF146" s="3128"/>
      <c r="BLG146" s="3128"/>
      <c r="BLH146" s="3128"/>
      <c r="BLI146" s="3128"/>
      <c r="BLJ146" s="3128"/>
      <c r="BLK146" s="3128"/>
      <c r="BLL146" s="3128"/>
      <c r="BLM146" s="3128"/>
      <c r="BLN146" s="3128"/>
      <c r="BLO146" s="3128"/>
      <c r="BLP146" s="3128"/>
      <c r="BLR146" s="3262"/>
      <c r="BLS146" s="3262"/>
      <c r="BLT146" s="3262"/>
      <c r="BLU146" s="3128"/>
      <c r="BLV146" s="3128"/>
      <c r="BLW146" s="3128"/>
      <c r="BLX146" s="3128"/>
      <c r="BLY146" s="3128"/>
      <c r="BLZ146" s="3128"/>
      <c r="BMA146" s="3128"/>
      <c r="BMB146" s="3128"/>
      <c r="BMC146" s="3128"/>
      <c r="BMD146" s="3128"/>
      <c r="BME146" s="3128"/>
      <c r="BMF146" s="3128"/>
      <c r="BMH146" s="3262"/>
      <c r="BMI146" s="3262"/>
      <c r="BMJ146" s="3262"/>
      <c r="BMK146" s="3128"/>
      <c r="BML146" s="3128"/>
      <c r="BMM146" s="3128"/>
      <c r="BMN146" s="3128"/>
      <c r="BMO146" s="3128"/>
      <c r="BMP146" s="3128"/>
      <c r="BMQ146" s="3128"/>
      <c r="BMR146" s="3128"/>
      <c r="BMS146" s="3128"/>
      <c r="BMT146" s="3128"/>
      <c r="BMU146" s="3128"/>
      <c r="BMV146" s="3128"/>
      <c r="BMX146" s="3262"/>
      <c r="BMY146" s="3262"/>
      <c r="BMZ146" s="3262"/>
      <c r="BNA146" s="3128"/>
      <c r="BNB146" s="3128"/>
      <c r="BNC146" s="3128"/>
      <c r="BND146" s="3128"/>
      <c r="BNE146" s="3128"/>
      <c r="BNF146" s="3128"/>
      <c r="BNG146" s="3128"/>
      <c r="BNH146" s="3128"/>
      <c r="BNI146" s="3128"/>
      <c r="BNJ146" s="3128"/>
      <c r="BNK146" s="3128"/>
      <c r="BNL146" s="3128"/>
      <c r="BNN146" s="3262"/>
      <c r="BNO146" s="3262"/>
      <c r="BNP146" s="3262"/>
      <c r="BNQ146" s="3128"/>
      <c r="BNR146" s="3128"/>
      <c r="BNS146" s="3128"/>
      <c r="BNT146" s="3128"/>
      <c r="BNU146" s="3128"/>
      <c r="BNV146" s="3128"/>
      <c r="BNW146" s="3128"/>
      <c r="BNX146" s="3128"/>
      <c r="BNY146" s="3128"/>
      <c r="BNZ146" s="3128"/>
      <c r="BOA146" s="3128"/>
      <c r="BOB146" s="3128"/>
      <c r="BOD146" s="3262"/>
      <c r="BOE146" s="3262"/>
      <c r="BOF146" s="3262"/>
      <c r="BOG146" s="3128"/>
      <c r="BOH146" s="3128"/>
      <c r="BOI146" s="3128"/>
      <c r="BOJ146" s="3128"/>
      <c r="BOK146" s="3128"/>
      <c r="BOL146" s="3128"/>
      <c r="BOM146" s="3128"/>
      <c r="BON146" s="3128"/>
      <c r="BOO146" s="3128"/>
      <c r="BOP146" s="3128"/>
      <c r="BOQ146" s="3128"/>
      <c r="BOR146" s="3128"/>
      <c r="BOT146" s="3262"/>
      <c r="BOU146" s="3262"/>
      <c r="BOV146" s="3262"/>
      <c r="BOW146" s="3128"/>
      <c r="BOX146" s="3128"/>
      <c r="BOY146" s="3128"/>
      <c r="BOZ146" s="3128"/>
      <c r="BPA146" s="3128"/>
      <c r="BPB146" s="3128"/>
      <c r="BPC146" s="3128"/>
      <c r="BPD146" s="3128"/>
      <c r="BPE146" s="3128"/>
      <c r="BPF146" s="3128"/>
      <c r="BPG146" s="3128"/>
      <c r="BPH146" s="3128"/>
      <c r="BPJ146" s="3262"/>
      <c r="BPK146" s="3262"/>
      <c r="BPL146" s="3262"/>
      <c r="BPM146" s="3128"/>
      <c r="BPN146" s="3128"/>
      <c r="BPO146" s="3128"/>
      <c r="BPP146" s="3128"/>
      <c r="BPQ146" s="3128"/>
      <c r="BPR146" s="3128"/>
      <c r="BPS146" s="3128"/>
      <c r="BPT146" s="3128"/>
      <c r="BPU146" s="3128"/>
      <c r="BPV146" s="3128"/>
      <c r="BPW146" s="3128"/>
      <c r="BPX146" s="3128"/>
      <c r="BPZ146" s="3262"/>
      <c r="BQA146" s="3262"/>
      <c r="BQB146" s="3262"/>
      <c r="BQC146" s="3128"/>
      <c r="BQD146" s="3128"/>
      <c r="BQE146" s="3128"/>
      <c r="BQF146" s="3128"/>
      <c r="BQG146" s="3128"/>
      <c r="BQH146" s="3128"/>
      <c r="BQI146" s="3128"/>
      <c r="BQJ146" s="3128"/>
      <c r="BQK146" s="3128"/>
      <c r="BQL146" s="3128"/>
      <c r="BQM146" s="3128"/>
      <c r="BQN146" s="3128"/>
      <c r="BQP146" s="3262"/>
      <c r="BQQ146" s="3262"/>
      <c r="BQR146" s="3262"/>
      <c r="BQS146" s="3128"/>
      <c r="BQT146" s="3128"/>
      <c r="BQU146" s="3128"/>
      <c r="BQV146" s="3128"/>
      <c r="BQW146" s="3128"/>
      <c r="BQX146" s="3128"/>
      <c r="BQY146" s="3128"/>
      <c r="BQZ146" s="3128"/>
      <c r="BRA146" s="3128"/>
      <c r="BRB146" s="3128"/>
      <c r="BRC146" s="3128"/>
      <c r="BRD146" s="3128"/>
      <c r="BRF146" s="3262"/>
      <c r="BRG146" s="3262"/>
      <c r="BRH146" s="3262"/>
      <c r="BRI146" s="3128"/>
      <c r="BRJ146" s="3128"/>
      <c r="BRK146" s="3128"/>
      <c r="BRL146" s="3128"/>
      <c r="BRM146" s="3128"/>
      <c r="BRN146" s="3128"/>
      <c r="BRO146" s="3128"/>
      <c r="BRP146" s="3128"/>
      <c r="BRQ146" s="3128"/>
      <c r="BRR146" s="3128"/>
      <c r="BRS146" s="3128"/>
      <c r="BRT146" s="3128"/>
      <c r="BRV146" s="3262"/>
      <c r="BRW146" s="3262"/>
      <c r="BRX146" s="3262"/>
      <c r="BRY146" s="3128"/>
      <c r="BRZ146" s="3128"/>
      <c r="BSA146" s="3128"/>
      <c r="BSB146" s="3128"/>
      <c r="BSC146" s="3128"/>
      <c r="BSD146" s="3128"/>
      <c r="BSE146" s="3128"/>
      <c r="BSF146" s="3128"/>
      <c r="BSG146" s="3128"/>
      <c r="BSH146" s="3128"/>
      <c r="BSI146" s="3128"/>
      <c r="BSJ146" s="3128"/>
      <c r="BSL146" s="3262"/>
      <c r="BSM146" s="3262"/>
      <c r="BSN146" s="3262"/>
      <c r="BSO146" s="3128"/>
      <c r="BSP146" s="3128"/>
      <c r="BSQ146" s="3128"/>
      <c r="BSR146" s="3128"/>
      <c r="BSS146" s="3128"/>
      <c r="BST146" s="3128"/>
      <c r="BSU146" s="3128"/>
      <c r="BSV146" s="3128"/>
      <c r="BSW146" s="3128"/>
      <c r="BSX146" s="3128"/>
      <c r="BSY146" s="3128"/>
      <c r="BSZ146" s="3128"/>
      <c r="BTB146" s="3262"/>
      <c r="BTC146" s="3262"/>
      <c r="BTD146" s="3262"/>
      <c r="BTE146" s="3128"/>
      <c r="BTF146" s="3128"/>
      <c r="BTG146" s="3128"/>
      <c r="BTH146" s="3128"/>
      <c r="BTI146" s="3128"/>
      <c r="BTJ146" s="3128"/>
      <c r="BTK146" s="3128"/>
      <c r="BTL146" s="3128"/>
      <c r="BTM146" s="3128"/>
      <c r="BTN146" s="3128"/>
      <c r="BTO146" s="3128"/>
      <c r="BTP146" s="3128"/>
      <c r="BTR146" s="3262"/>
      <c r="BTS146" s="3262"/>
      <c r="BTT146" s="3262"/>
      <c r="BTU146" s="3128"/>
      <c r="BTV146" s="3128"/>
      <c r="BTW146" s="3128"/>
      <c r="BTX146" s="3128"/>
      <c r="BTY146" s="3128"/>
      <c r="BTZ146" s="3128"/>
      <c r="BUA146" s="3128"/>
      <c r="BUB146" s="3128"/>
      <c r="BUC146" s="3128"/>
      <c r="BUD146" s="3128"/>
      <c r="BUE146" s="3128"/>
      <c r="BUF146" s="3128"/>
      <c r="BUH146" s="3262"/>
      <c r="BUI146" s="3262"/>
      <c r="BUJ146" s="3262"/>
      <c r="BUK146" s="3128"/>
      <c r="BUL146" s="3128"/>
      <c r="BUM146" s="3128"/>
      <c r="BUN146" s="3128"/>
      <c r="BUO146" s="3128"/>
      <c r="BUP146" s="3128"/>
      <c r="BUQ146" s="3128"/>
      <c r="BUR146" s="3128"/>
      <c r="BUS146" s="3128"/>
      <c r="BUT146" s="3128"/>
      <c r="BUU146" s="3128"/>
      <c r="BUV146" s="3128"/>
      <c r="BUX146" s="3262"/>
      <c r="BUY146" s="3262"/>
      <c r="BUZ146" s="3262"/>
      <c r="BVA146" s="3128"/>
      <c r="BVB146" s="3128"/>
      <c r="BVC146" s="3128"/>
      <c r="BVD146" s="3128"/>
      <c r="BVE146" s="3128"/>
      <c r="BVF146" s="3128"/>
      <c r="BVG146" s="3128"/>
      <c r="BVH146" s="3128"/>
      <c r="BVI146" s="3128"/>
      <c r="BVJ146" s="3128"/>
      <c r="BVK146" s="3128"/>
      <c r="BVL146" s="3128"/>
      <c r="BVN146" s="3262"/>
      <c r="BVO146" s="3262"/>
      <c r="BVP146" s="3262"/>
      <c r="BVQ146" s="3128"/>
      <c r="BVR146" s="3128"/>
      <c r="BVS146" s="3128"/>
      <c r="BVT146" s="3128"/>
      <c r="BVU146" s="3128"/>
      <c r="BVV146" s="3128"/>
      <c r="BVW146" s="3128"/>
      <c r="BVX146" s="3128"/>
      <c r="BVY146" s="3128"/>
      <c r="BVZ146" s="3128"/>
      <c r="BWA146" s="3128"/>
      <c r="BWB146" s="3128"/>
      <c r="BWD146" s="3262"/>
      <c r="BWE146" s="3262"/>
      <c r="BWF146" s="3262"/>
      <c r="BWG146" s="3128"/>
      <c r="BWH146" s="3128"/>
      <c r="BWI146" s="3128"/>
      <c r="BWJ146" s="3128"/>
      <c r="BWK146" s="3128"/>
      <c r="BWL146" s="3128"/>
      <c r="BWM146" s="3128"/>
      <c r="BWN146" s="3128"/>
      <c r="BWO146" s="3128"/>
      <c r="BWP146" s="3128"/>
      <c r="BWQ146" s="3128"/>
      <c r="BWR146" s="3128"/>
      <c r="BWT146" s="3262"/>
      <c r="BWU146" s="3262"/>
      <c r="BWV146" s="3262"/>
      <c r="BWW146" s="3128"/>
      <c r="BWX146" s="3128"/>
      <c r="BWY146" s="3128"/>
      <c r="BWZ146" s="3128"/>
      <c r="BXA146" s="3128"/>
      <c r="BXB146" s="3128"/>
      <c r="BXC146" s="3128"/>
      <c r="BXD146" s="3128"/>
      <c r="BXE146" s="3128"/>
      <c r="BXF146" s="3128"/>
      <c r="BXG146" s="3128"/>
      <c r="BXH146" s="3128"/>
      <c r="BXJ146" s="3262"/>
      <c r="BXK146" s="3262"/>
      <c r="BXL146" s="3262"/>
      <c r="BXM146" s="3128"/>
      <c r="BXN146" s="3128"/>
      <c r="BXO146" s="3128"/>
      <c r="BXP146" s="3128"/>
      <c r="BXQ146" s="3128"/>
      <c r="BXR146" s="3128"/>
      <c r="BXS146" s="3128"/>
      <c r="BXT146" s="3128"/>
      <c r="BXU146" s="3128"/>
      <c r="BXV146" s="3128"/>
      <c r="BXW146" s="3128"/>
      <c r="BXX146" s="3128"/>
      <c r="BXZ146" s="3262"/>
      <c r="BYA146" s="3262"/>
      <c r="BYB146" s="3262"/>
      <c r="BYC146" s="3128"/>
      <c r="BYD146" s="3128"/>
      <c r="BYE146" s="3128"/>
      <c r="BYF146" s="3128"/>
      <c r="BYG146" s="3128"/>
      <c r="BYH146" s="3128"/>
      <c r="BYI146" s="3128"/>
      <c r="BYJ146" s="3128"/>
      <c r="BYK146" s="3128"/>
      <c r="BYL146" s="3128"/>
      <c r="BYM146" s="3128"/>
      <c r="BYN146" s="3128"/>
      <c r="BYP146" s="3262"/>
      <c r="BYQ146" s="3262"/>
      <c r="BYR146" s="3262"/>
      <c r="BYS146" s="3128"/>
      <c r="BYT146" s="3128"/>
      <c r="BYU146" s="3128"/>
      <c r="BYV146" s="3128"/>
      <c r="BYW146" s="3128"/>
      <c r="BYX146" s="3128"/>
      <c r="BYY146" s="3128"/>
      <c r="BYZ146" s="3128"/>
      <c r="BZA146" s="3128"/>
      <c r="BZB146" s="3128"/>
      <c r="BZC146" s="3128"/>
      <c r="BZD146" s="3128"/>
      <c r="BZF146" s="3262"/>
      <c r="BZG146" s="3262"/>
      <c r="BZH146" s="3262"/>
      <c r="BZI146" s="3128"/>
      <c r="BZJ146" s="3128"/>
      <c r="BZK146" s="3128"/>
      <c r="BZL146" s="3128"/>
      <c r="BZM146" s="3128"/>
      <c r="BZN146" s="3128"/>
      <c r="BZO146" s="3128"/>
      <c r="BZP146" s="3128"/>
      <c r="BZQ146" s="3128"/>
      <c r="BZR146" s="3128"/>
      <c r="BZS146" s="3128"/>
      <c r="BZT146" s="3128"/>
      <c r="BZV146" s="3262"/>
      <c r="BZW146" s="3262"/>
      <c r="BZX146" s="3262"/>
      <c r="BZY146" s="3128"/>
      <c r="BZZ146" s="3128"/>
      <c r="CAA146" s="3128"/>
      <c r="CAB146" s="3128"/>
      <c r="CAC146" s="3128"/>
      <c r="CAD146" s="3128"/>
      <c r="CAE146" s="3128"/>
      <c r="CAF146" s="3128"/>
      <c r="CAG146" s="3128"/>
      <c r="CAH146" s="3128"/>
      <c r="CAI146" s="3128"/>
      <c r="CAJ146" s="3128"/>
      <c r="CAL146" s="3262"/>
      <c r="CAM146" s="3262"/>
      <c r="CAN146" s="3262"/>
      <c r="CAO146" s="3128"/>
      <c r="CAP146" s="3128"/>
      <c r="CAQ146" s="3128"/>
      <c r="CAR146" s="3128"/>
      <c r="CAS146" s="3128"/>
      <c r="CAT146" s="3128"/>
      <c r="CAU146" s="3128"/>
      <c r="CAV146" s="3128"/>
      <c r="CAW146" s="3128"/>
      <c r="CAX146" s="3128"/>
      <c r="CAY146" s="3128"/>
      <c r="CAZ146" s="3128"/>
      <c r="CBB146" s="3262"/>
      <c r="CBC146" s="3262"/>
      <c r="CBD146" s="3262"/>
      <c r="CBE146" s="3128"/>
      <c r="CBF146" s="3128"/>
      <c r="CBG146" s="3128"/>
      <c r="CBH146" s="3128"/>
      <c r="CBI146" s="3128"/>
      <c r="CBJ146" s="3128"/>
      <c r="CBK146" s="3128"/>
      <c r="CBL146" s="3128"/>
      <c r="CBM146" s="3128"/>
      <c r="CBN146" s="3128"/>
      <c r="CBO146" s="3128"/>
      <c r="CBP146" s="3128"/>
      <c r="CBR146" s="3262"/>
      <c r="CBS146" s="3262"/>
      <c r="CBT146" s="3262"/>
      <c r="CBU146" s="3128"/>
      <c r="CBV146" s="3128"/>
      <c r="CBW146" s="3128"/>
      <c r="CBX146" s="3128"/>
      <c r="CBY146" s="3128"/>
      <c r="CBZ146" s="3128"/>
      <c r="CCA146" s="3128"/>
      <c r="CCB146" s="3128"/>
      <c r="CCC146" s="3128"/>
      <c r="CCD146" s="3128"/>
      <c r="CCE146" s="3128"/>
      <c r="CCF146" s="3128"/>
      <c r="CCH146" s="3262"/>
      <c r="CCI146" s="3262"/>
      <c r="CCJ146" s="3262"/>
      <c r="CCK146" s="3128"/>
      <c r="CCL146" s="3128"/>
      <c r="CCM146" s="3128"/>
      <c r="CCN146" s="3128"/>
      <c r="CCO146" s="3128"/>
      <c r="CCP146" s="3128"/>
      <c r="CCQ146" s="3128"/>
      <c r="CCR146" s="3128"/>
      <c r="CCS146" s="3128"/>
      <c r="CCT146" s="3128"/>
      <c r="CCU146" s="3128"/>
      <c r="CCV146" s="3128"/>
      <c r="CCX146" s="3262"/>
      <c r="CCY146" s="3262"/>
      <c r="CCZ146" s="3262"/>
      <c r="CDA146" s="3128"/>
      <c r="CDB146" s="3128"/>
      <c r="CDC146" s="3128"/>
      <c r="CDD146" s="3128"/>
      <c r="CDE146" s="3128"/>
      <c r="CDF146" s="3128"/>
      <c r="CDG146" s="3128"/>
      <c r="CDH146" s="3128"/>
      <c r="CDI146" s="3128"/>
      <c r="CDJ146" s="3128"/>
      <c r="CDK146" s="3128"/>
      <c r="CDL146" s="3128"/>
      <c r="CDN146" s="3262"/>
      <c r="CDO146" s="3262"/>
      <c r="CDP146" s="3262"/>
      <c r="CDQ146" s="3128"/>
      <c r="CDR146" s="3128"/>
      <c r="CDS146" s="3128"/>
      <c r="CDT146" s="3128"/>
      <c r="CDU146" s="3128"/>
      <c r="CDV146" s="3128"/>
      <c r="CDW146" s="3128"/>
      <c r="CDX146" s="3128"/>
      <c r="CDY146" s="3128"/>
      <c r="CDZ146" s="3128"/>
      <c r="CEA146" s="3128"/>
      <c r="CEB146" s="3128"/>
      <c r="CED146" s="3262"/>
      <c r="CEE146" s="3262"/>
      <c r="CEF146" s="3262"/>
      <c r="CEG146" s="3128"/>
      <c r="CEH146" s="3128"/>
      <c r="CEI146" s="3128"/>
      <c r="CEJ146" s="3128"/>
      <c r="CEK146" s="3128"/>
      <c r="CEL146" s="3128"/>
      <c r="CEM146" s="3128"/>
      <c r="CEN146" s="3128"/>
      <c r="CEO146" s="3128"/>
      <c r="CEP146" s="3128"/>
      <c r="CEQ146" s="3128"/>
      <c r="CER146" s="3128"/>
      <c r="CET146" s="3262"/>
      <c r="CEU146" s="3262"/>
      <c r="CEV146" s="3262"/>
      <c r="CEW146" s="3128"/>
      <c r="CEX146" s="3128"/>
      <c r="CEY146" s="3128"/>
      <c r="CEZ146" s="3128"/>
      <c r="CFA146" s="3128"/>
      <c r="CFB146" s="3128"/>
      <c r="CFC146" s="3128"/>
      <c r="CFD146" s="3128"/>
      <c r="CFE146" s="3128"/>
      <c r="CFF146" s="3128"/>
      <c r="CFG146" s="3128"/>
      <c r="CFH146" s="3128"/>
      <c r="CFJ146" s="3262"/>
      <c r="CFK146" s="3262"/>
      <c r="CFL146" s="3262"/>
      <c r="CFM146" s="3128"/>
      <c r="CFN146" s="3128"/>
      <c r="CFO146" s="3128"/>
      <c r="CFP146" s="3128"/>
      <c r="CFQ146" s="3128"/>
      <c r="CFR146" s="3128"/>
      <c r="CFS146" s="3128"/>
      <c r="CFT146" s="3128"/>
      <c r="CFU146" s="3128"/>
      <c r="CFV146" s="3128"/>
      <c r="CFW146" s="3128"/>
      <c r="CFX146" s="3128"/>
      <c r="CFZ146" s="3262"/>
      <c r="CGA146" s="3262"/>
      <c r="CGB146" s="3262"/>
      <c r="CGC146" s="3128"/>
      <c r="CGD146" s="3128"/>
      <c r="CGE146" s="3128"/>
      <c r="CGF146" s="3128"/>
      <c r="CGG146" s="3128"/>
      <c r="CGH146" s="3128"/>
      <c r="CGI146" s="3128"/>
      <c r="CGJ146" s="3128"/>
      <c r="CGK146" s="3128"/>
      <c r="CGL146" s="3128"/>
      <c r="CGM146" s="3128"/>
      <c r="CGN146" s="3128"/>
      <c r="CGP146" s="3262"/>
      <c r="CGQ146" s="3262"/>
      <c r="CGR146" s="3262"/>
      <c r="CGS146" s="3128"/>
      <c r="CGT146" s="3128"/>
      <c r="CGU146" s="3128"/>
      <c r="CGV146" s="3128"/>
      <c r="CGW146" s="3128"/>
      <c r="CGX146" s="3128"/>
      <c r="CGY146" s="3128"/>
      <c r="CGZ146" s="3128"/>
      <c r="CHA146" s="3128"/>
      <c r="CHB146" s="3128"/>
      <c r="CHC146" s="3128"/>
      <c r="CHD146" s="3128"/>
      <c r="CHF146" s="3262"/>
      <c r="CHG146" s="3262"/>
      <c r="CHH146" s="3262"/>
      <c r="CHI146" s="3128"/>
      <c r="CHJ146" s="3128"/>
      <c r="CHK146" s="3128"/>
      <c r="CHL146" s="3128"/>
      <c r="CHM146" s="3128"/>
      <c r="CHN146" s="3128"/>
      <c r="CHO146" s="3128"/>
      <c r="CHP146" s="3128"/>
      <c r="CHQ146" s="3128"/>
      <c r="CHR146" s="3128"/>
      <c r="CHS146" s="3128"/>
      <c r="CHT146" s="3128"/>
      <c r="CHV146" s="3262"/>
      <c r="CHW146" s="3262"/>
      <c r="CHX146" s="3262"/>
      <c r="CHY146" s="3128"/>
      <c r="CHZ146" s="3128"/>
      <c r="CIA146" s="3128"/>
      <c r="CIB146" s="3128"/>
      <c r="CIC146" s="3128"/>
      <c r="CID146" s="3128"/>
      <c r="CIE146" s="3128"/>
      <c r="CIF146" s="3128"/>
      <c r="CIG146" s="3128"/>
      <c r="CIH146" s="3128"/>
      <c r="CII146" s="3128"/>
      <c r="CIJ146" s="3128"/>
      <c r="CIL146" s="3262"/>
      <c r="CIM146" s="3262"/>
      <c r="CIN146" s="3262"/>
      <c r="CIO146" s="3128"/>
      <c r="CIP146" s="3128"/>
      <c r="CIQ146" s="3128"/>
      <c r="CIR146" s="3128"/>
      <c r="CIS146" s="3128"/>
      <c r="CIT146" s="3128"/>
      <c r="CIU146" s="3128"/>
      <c r="CIV146" s="3128"/>
      <c r="CIW146" s="3128"/>
      <c r="CIX146" s="3128"/>
      <c r="CIY146" s="3128"/>
      <c r="CIZ146" s="3128"/>
      <c r="CJB146" s="3262"/>
      <c r="CJC146" s="3262"/>
      <c r="CJD146" s="3262"/>
      <c r="CJE146" s="3128"/>
      <c r="CJF146" s="3128"/>
      <c r="CJG146" s="3128"/>
      <c r="CJH146" s="3128"/>
      <c r="CJI146" s="3128"/>
      <c r="CJJ146" s="3128"/>
      <c r="CJK146" s="3128"/>
      <c r="CJL146" s="3128"/>
      <c r="CJM146" s="3128"/>
      <c r="CJN146" s="3128"/>
      <c r="CJO146" s="3128"/>
      <c r="CJP146" s="3128"/>
      <c r="CJR146" s="3262"/>
      <c r="CJS146" s="3262"/>
      <c r="CJT146" s="3262"/>
      <c r="CJU146" s="3128"/>
      <c r="CJV146" s="3128"/>
      <c r="CJW146" s="3128"/>
      <c r="CJX146" s="3128"/>
      <c r="CJY146" s="3128"/>
      <c r="CJZ146" s="3128"/>
      <c r="CKA146" s="3128"/>
      <c r="CKB146" s="3128"/>
      <c r="CKC146" s="3128"/>
      <c r="CKD146" s="3128"/>
      <c r="CKE146" s="3128"/>
      <c r="CKF146" s="3128"/>
      <c r="CKH146" s="3262"/>
      <c r="CKI146" s="3262"/>
      <c r="CKJ146" s="3262"/>
      <c r="CKK146" s="3128"/>
      <c r="CKL146" s="3128"/>
      <c r="CKM146" s="3128"/>
      <c r="CKN146" s="3128"/>
      <c r="CKO146" s="3128"/>
      <c r="CKP146" s="3128"/>
      <c r="CKQ146" s="3128"/>
      <c r="CKR146" s="3128"/>
      <c r="CKS146" s="3128"/>
      <c r="CKT146" s="3128"/>
      <c r="CKU146" s="3128"/>
      <c r="CKV146" s="3128"/>
      <c r="CKX146" s="3262"/>
      <c r="CKY146" s="3262"/>
      <c r="CKZ146" s="3262"/>
      <c r="CLA146" s="3128"/>
      <c r="CLB146" s="3128"/>
      <c r="CLC146" s="3128"/>
      <c r="CLD146" s="3128"/>
      <c r="CLE146" s="3128"/>
      <c r="CLF146" s="3128"/>
      <c r="CLG146" s="3128"/>
      <c r="CLH146" s="3128"/>
      <c r="CLI146" s="3128"/>
      <c r="CLJ146" s="3128"/>
      <c r="CLK146" s="3128"/>
      <c r="CLL146" s="3128"/>
      <c r="CLN146" s="3262"/>
      <c r="CLO146" s="3262"/>
      <c r="CLP146" s="3262"/>
      <c r="CLQ146" s="3128"/>
      <c r="CLR146" s="3128"/>
      <c r="CLS146" s="3128"/>
      <c r="CLT146" s="3128"/>
      <c r="CLU146" s="3128"/>
      <c r="CLV146" s="3128"/>
      <c r="CLW146" s="3128"/>
      <c r="CLX146" s="3128"/>
      <c r="CLY146" s="3128"/>
      <c r="CLZ146" s="3128"/>
      <c r="CMA146" s="3128"/>
      <c r="CMB146" s="3128"/>
      <c r="CMD146" s="3262"/>
      <c r="CME146" s="3262"/>
      <c r="CMF146" s="3262"/>
      <c r="CMG146" s="3128"/>
      <c r="CMH146" s="3128"/>
      <c r="CMI146" s="3128"/>
      <c r="CMJ146" s="3128"/>
      <c r="CMK146" s="3128"/>
      <c r="CML146" s="3128"/>
      <c r="CMM146" s="3128"/>
      <c r="CMN146" s="3128"/>
      <c r="CMO146" s="3128"/>
      <c r="CMP146" s="3128"/>
      <c r="CMQ146" s="3128"/>
      <c r="CMR146" s="3128"/>
      <c r="CMT146" s="3262"/>
      <c r="CMU146" s="3262"/>
      <c r="CMV146" s="3262"/>
      <c r="CMW146" s="3128"/>
      <c r="CMX146" s="3128"/>
      <c r="CMY146" s="3128"/>
      <c r="CMZ146" s="3128"/>
      <c r="CNA146" s="3128"/>
      <c r="CNB146" s="3128"/>
      <c r="CNC146" s="3128"/>
      <c r="CND146" s="3128"/>
      <c r="CNE146" s="3128"/>
      <c r="CNF146" s="3128"/>
      <c r="CNG146" s="3128"/>
      <c r="CNH146" s="3128"/>
      <c r="CNJ146" s="3262"/>
      <c r="CNK146" s="3262"/>
      <c r="CNL146" s="3262"/>
      <c r="CNM146" s="3128"/>
      <c r="CNN146" s="3128"/>
      <c r="CNO146" s="3128"/>
      <c r="CNP146" s="3128"/>
      <c r="CNQ146" s="3128"/>
      <c r="CNR146" s="3128"/>
      <c r="CNS146" s="3128"/>
      <c r="CNT146" s="3128"/>
      <c r="CNU146" s="3128"/>
      <c r="CNV146" s="3128"/>
      <c r="CNW146" s="3128"/>
      <c r="CNX146" s="3128"/>
      <c r="CNZ146" s="3262"/>
      <c r="COA146" s="3262"/>
      <c r="COB146" s="3262"/>
      <c r="COC146" s="3128"/>
      <c r="COD146" s="3128"/>
      <c r="COE146" s="3128"/>
      <c r="COF146" s="3128"/>
      <c r="COG146" s="3128"/>
      <c r="COH146" s="3128"/>
      <c r="COI146" s="3128"/>
      <c r="COJ146" s="3128"/>
      <c r="COK146" s="3128"/>
      <c r="COL146" s="3128"/>
      <c r="COM146" s="3128"/>
      <c r="CON146" s="3128"/>
      <c r="COP146" s="3262"/>
      <c r="COQ146" s="3262"/>
      <c r="COR146" s="3262"/>
      <c r="COS146" s="3128"/>
      <c r="COT146" s="3128"/>
      <c r="COU146" s="3128"/>
      <c r="COV146" s="3128"/>
      <c r="COW146" s="3128"/>
      <c r="COX146" s="3128"/>
      <c r="COY146" s="3128"/>
      <c r="COZ146" s="3128"/>
      <c r="CPA146" s="3128"/>
      <c r="CPB146" s="3128"/>
      <c r="CPC146" s="3128"/>
      <c r="CPD146" s="3128"/>
      <c r="CPF146" s="3262"/>
      <c r="CPG146" s="3262"/>
      <c r="CPH146" s="3262"/>
      <c r="CPI146" s="3128"/>
      <c r="CPJ146" s="3128"/>
      <c r="CPK146" s="3128"/>
      <c r="CPL146" s="3128"/>
      <c r="CPM146" s="3128"/>
      <c r="CPN146" s="3128"/>
      <c r="CPO146" s="3128"/>
      <c r="CPP146" s="3128"/>
      <c r="CPQ146" s="3128"/>
      <c r="CPR146" s="3128"/>
      <c r="CPS146" s="3128"/>
      <c r="CPT146" s="3128"/>
      <c r="CPV146" s="3262"/>
      <c r="CPW146" s="3262"/>
      <c r="CPX146" s="3262"/>
      <c r="CPY146" s="3128"/>
      <c r="CPZ146" s="3128"/>
      <c r="CQA146" s="3128"/>
      <c r="CQB146" s="3128"/>
      <c r="CQC146" s="3128"/>
      <c r="CQD146" s="3128"/>
      <c r="CQE146" s="3128"/>
      <c r="CQF146" s="3128"/>
      <c r="CQG146" s="3128"/>
      <c r="CQH146" s="3128"/>
      <c r="CQI146" s="3128"/>
      <c r="CQJ146" s="3128"/>
      <c r="CQL146" s="3262"/>
      <c r="CQM146" s="3262"/>
      <c r="CQN146" s="3262"/>
      <c r="CQO146" s="3128"/>
      <c r="CQP146" s="3128"/>
      <c r="CQQ146" s="3128"/>
      <c r="CQR146" s="3128"/>
      <c r="CQS146" s="3128"/>
      <c r="CQT146" s="3128"/>
      <c r="CQU146" s="3128"/>
      <c r="CQV146" s="3128"/>
      <c r="CQW146" s="3128"/>
      <c r="CQX146" s="3128"/>
      <c r="CQY146" s="3128"/>
      <c r="CQZ146" s="3128"/>
      <c r="CRB146" s="3262"/>
      <c r="CRC146" s="3262"/>
      <c r="CRD146" s="3262"/>
      <c r="CRE146" s="3128"/>
      <c r="CRF146" s="3128"/>
      <c r="CRG146" s="3128"/>
      <c r="CRH146" s="3128"/>
      <c r="CRI146" s="3128"/>
      <c r="CRJ146" s="3128"/>
      <c r="CRK146" s="3128"/>
      <c r="CRL146" s="3128"/>
      <c r="CRM146" s="3128"/>
      <c r="CRN146" s="3128"/>
      <c r="CRO146" s="3128"/>
      <c r="CRP146" s="3128"/>
      <c r="CRR146" s="3262"/>
      <c r="CRS146" s="3262"/>
      <c r="CRT146" s="3262"/>
      <c r="CRU146" s="3128"/>
      <c r="CRV146" s="3128"/>
      <c r="CRW146" s="3128"/>
      <c r="CRX146" s="3128"/>
      <c r="CRY146" s="3128"/>
      <c r="CRZ146" s="3128"/>
      <c r="CSA146" s="3128"/>
      <c r="CSB146" s="3128"/>
      <c r="CSC146" s="3128"/>
      <c r="CSD146" s="3128"/>
      <c r="CSE146" s="3128"/>
      <c r="CSF146" s="3128"/>
      <c r="CSH146" s="3262"/>
      <c r="CSI146" s="3262"/>
      <c r="CSJ146" s="3262"/>
      <c r="CSK146" s="3128"/>
      <c r="CSL146" s="3128"/>
      <c r="CSM146" s="3128"/>
      <c r="CSN146" s="3128"/>
      <c r="CSO146" s="3128"/>
      <c r="CSP146" s="3128"/>
      <c r="CSQ146" s="3128"/>
      <c r="CSR146" s="3128"/>
      <c r="CSS146" s="3128"/>
      <c r="CST146" s="3128"/>
      <c r="CSU146" s="3128"/>
      <c r="CSV146" s="3128"/>
      <c r="CSX146" s="3262"/>
      <c r="CSY146" s="3262"/>
      <c r="CSZ146" s="3262"/>
      <c r="CTA146" s="3128"/>
      <c r="CTB146" s="3128"/>
      <c r="CTC146" s="3128"/>
      <c r="CTD146" s="3128"/>
      <c r="CTE146" s="3128"/>
      <c r="CTF146" s="3128"/>
      <c r="CTG146" s="3128"/>
      <c r="CTH146" s="3128"/>
      <c r="CTI146" s="3128"/>
      <c r="CTJ146" s="3128"/>
      <c r="CTK146" s="3128"/>
      <c r="CTL146" s="3128"/>
      <c r="CTN146" s="3262"/>
      <c r="CTO146" s="3262"/>
      <c r="CTP146" s="3262"/>
      <c r="CTQ146" s="3128"/>
      <c r="CTR146" s="3128"/>
      <c r="CTS146" s="3128"/>
      <c r="CTT146" s="3128"/>
      <c r="CTU146" s="3128"/>
      <c r="CTV146" s="3128"/>
      <c r="CTW146" s="3128"/>
      <c r="CTX146" s="3128"/>
      <c r="CTY146" s="3128"/>
      <c r="CTZ146" s="3128"/>
      <c r="CUA146" s="3128"/>
      <c r="CUB146" s="3128"/>
      <c r="CUD146" s="3262"/>
      <c r="CUE146" s="3262"/>
      <c r="CUF146" s="3262"/>
      <c r="CUG146" s="3128"/>
      <c r="CUH146" s="3128"/>
      <c r="CUI146" s="3128"/>
      <c r="CUJ146" s="3128"/>
      <c r="CUK146" s="3128"/>
      <c r="CUL146" s="3128"/>
      <c r="CUM146" s="3128"/>
      <c r="CUN146" s="3128"/>
      <c r="CUO146" s="3128"/>
      <c r="CUP146" s="3128"/>
      <c r="CUQ146" s="3128"/>
      <c r="CUR146" s="3128"/>
      <c r="CUT146" s="3262"/>
      <c r="CUU146" s="3262"/>
      <c r="CUV146" s="3262"/>
      <c r="CUW146" s="3128"/>
      <c r="CUX146" s="3128"/>
      <c r="CUY146" s="3128"/>
      <c r="CUZ146" s="3128"/>
      <c r="CVA146" s="3128"/>
      <c r="CVB146" s="3128"/>
      <c r="CVC146" s="3128"/>
      <c r="CVD146" s="3128"/>
      <c r="CVE146" s="3128"/>
      <c r="CVF146" s="3128"/>
      <c r="CVG146" s="3128"/>
      <c r="CVH146" s="3128"/>
      <c r="CVJ146" s="3262"/>
      <c r="CVK146" s="3262"/>
      <c r="CVL146" s="3262"/>
      <c r="CVM146" s="3128"/>
      <c r="CVN146" s="3128"/>
      <c r="CVO146" s="3128"/>
      <c r="CVP146" s="3128"/>
      <c r="CVQ146" s="3128"/>
      <c r="CVR146" s="3128"/>
      <c r="CVS146" s="3128"/>
      <c r="CVT146" s="3128"/>
      <c r="CVU146" s="3128"/>
      <c r="CVV146" s="3128"/>
      <c r="CVW146" s="3128"/>
      <c r="CVX146" s="3128"/>
      <c r="CVZ146" s="3262"/>
      <c r="CWA146" s="3262"/>
      <c r="CWB146" s="3262"/>
      <c r="CWC146" s="3128"/>
      <c r="CWD146" s="3128"/>
      <c r="CWE146" s="3128"/>
      <c r="CWF146" s="3128"/>
      <c r="CWG146" s="3128"/>
      <c r="CWH146" s="3128"/>
      <c r="CWI146" s="3128"/>
      <c r="CWJ146" s="3128"/>
      <c r="CWK146" s="3128"/>
      <c r="CWL146" s="3128"/>
      <c r="CWM146" s="3128"/>
      <c r="CWN146" s="3128"/>
      <c r="CWP146" s="3262"/>
      <c r="CWQ146" s="3262"/>
      <c r="CWR146" s="3262"/>
      <c r="CWS146" s="3128"/>
      <c r="CWT146" s="3128"/>
      <c r="CWU146" s="3128"/>
      <c r="CWV146" s="3128"/>
      <c r="CWW146" s="3128"/>
      <c r="CWX146" s="3128"/>
      <c r="CWY146" s="3128"/>
      <c r="CWZ146" s="3128"/>
      <c r="CXA146" s="3128"/>
      <c r="CXB146" s="3128"/>
      <c r="CXC146" s="3128"/>
      <c r="CXD146" s="3128"/>
      <c r="CXF146" s="3262"/>
      <c r="CXG146" s="3262"/>
      <c r="CXH146" s="3262"/>
      <c r="CXI146" s="3128"/>
      <c r="CXJ146" s="3128"/>
      <c r="CXK146" s="3128"/>
      <c r="CXL146" s="3128"/>
      <c r="CXM146" s="3128"/>
      <c r="CXN146" s="3128"/>
      <c r="CXO146" s="3128"/>
      <c r="CXP146" s="3128"/>
      <c r="CXQ146" s="3128"/>
      <c r="CXR146" s="3128"/>
      <c r="CXS146" s="3128"/>
      <c r="CXT146" s="3128"/>
      <c r="CXV146" s="3262"/>
      <c r="CXW146" s="3262"/>
      <c r="CXX146" s="3262"/>
      <c r="CXY146" s="3128"/>
      <c r="CXZ146" s="3128"/>
      <c r="CYA146" s="3128"/>
      <c r="CYB146" s="3128"/>
      <c r="CYC146" s="3128"/>
      <c r="CYD146" s="3128"/>
      <c r="CYE146" s="3128"/>
      <c r="CYF146" s="3128"/>
      <c r="CYG146" s="3128"/>
      <c r="CYH146" s="3128"/>
      <c r="CYI146" s="3128"/>
      <c r="CYJ146" s="3128"/>
      <c r="CYL146" s="3262"/>
      <c r="CYM146" s="3262"/>
      <c r="CYN146" s="3262"/>
      <c r="CYO146" s="3128"/>
      <c r="CYP146" s="3128"/>
      <c r="CYQ146" s="3128"/>
      <c r="CYR146" s="3128"/>
      <c r="CYS146" s="3128"/>
      <c r="CYT146" s="3128"/>
      <c r="CYU146" s="3128"/>
      <c r="CYV146" s="3128"/>
      <c r="CYW146" s="3128"/>
      <c r="CYX146" s="3128"/>
      <c r="CYY146" s="3128"/>
      <c r="CYZ146" s="3128"/>
      <c r="CZB146" s="3262"/>
      <c r="CZC146" s="3262"/>
      <c r="CZD146" s="3262"/>
      <c r="CZE146" s="3128"/>
      <c r="CZF146" s="3128"/>
      <c r="CZG146" s="3128"/>
      <c r="CZH146" s="3128"/>
      <c r="CZI146" s="3128"/>
      <c r="CZJ146" s="3128"/>
      <c r="CZK146" s="3128"/>
      <c r="CZL146" s="3128"/>
      <c r="CZM146" s="3128"/>
      <c r="CZN146" s="3128"/>
      <c r="CZO146" s="3128"/>
      <c r="CZP146" s="3128"/>
      <c r="CZR146" s="3262"/>
      <c r="CZS146" s="3262"/>
      <c r="CZT146" s="3262"/>
      <c r="CZU146" s="3128"/>
      <c r="CZV146" s="3128"/>
      <c r="CZW146" s="3128"/>
      <c r="CZX146" s="3128"/>
      <c r="CZY146" s="3128"/>
      <c r="CZZ146" s="3128"/>
      <c r="DAA146" s="3128"/>
      <c r="DAB146" s="3128"/>
      <c r="DAC146" s="3128"/>
      <c r="DAD146" s="3128"/>
      <c r="DAE146" s="3128"/>
      <c r="DAF146" s="3128"/>
      <c r="DAH146" s="3262"/>
      <c r="DAI146" s="3262"/>
      <c r="DAJ146" s="3262"/>
      <c r="DAK146" s="3128"/>
      <c r="DAL146" s="3128"/>
      <c r="DAM146" s="3128"/>
      <c r="DAN146" s="3128"/>
      <c r="DAO146" s="3128"/>
      <c r="DAP146" s="3128"/>
      <c r="DAQ146" s="3128"/>
      <c r="DAR146" s="3128"/>
      <c r="DAS146" s="3128"/>
      <c r="DAT146" s="3128"/>
      <c r="DAU146" s="3128"/>
      <c r="DAV146" s="3128"/>
      <c r="DAX146" s="3262"/>
      <c r="DAY146" s="3262"/>
      <c r="DAZ146" s="3262"/>
      <c r="DBA146" s="3128"/>
      <c r="DBB146" s="3128"/>
      <c r="DBC146" s="3128"/>
      <c r="DBD146" s="3128"/>
      <c r="DBE146" s="3128"/>
      <c r="DBF146" s="3128"/>
      <c r="DBG146" s="3128"/>
      <c r="DBH146" s="3128"/>
      <c r="DBI146" s="3128"/>
      <c r="DBJ146" s="3128"/>
      <c r="DBK146" s="3128"/>
      <c r="DBL146" s="3128"/>
      <c r="DBN146" s="3262"/>
      <c r="DBO146" s="3262"/>
      <c r="DBP146" s="3262"/>
      <c r="DBQ146" s="3128"/>
      <c r="DBR146" s="3128"/>
      <c r="DBS146" s="3128"/>
      <c r="DBT146" s="3128"/>
      <c r="DBU146" s="3128"/>
      <c r="DBV146" s="3128"/>
      <c r="DBW146" s="3128"/>
      <c r="DBX146" s="3128"/>
      <c r="DBY146" s="3128"/>
      <c r="DBZ146" s="3128"/>
      <c r="DCA146" s="3128"/>
      <c r="DCB146" s="3128"/>
      <c r="DCD146" s="3262"/>
      <c r="DCE146" s="3262"/>
      <c r="DCF146" s="3262"/>
      <c r="DCG146" s="3128"/>
      <c r="DCH146" s="3128"/>
      <c r="DCI146" s="3128"/>
      <c r="DCJ146" s="3128"/>
      <c r="DCK146" s="3128"/>
      <c r="DCL146" s="3128"/>
      <c r="DCM146" s="3128"/>
      <c r="DCN146" s="3128"/>
      <c r="DCO146" s="3128"/>
      <c r="DCP146" s="3128"/>
      <c r="DCQ146" s="3128"/>
      <c r="DCR146" s="3128"/>
      <c r="DCT146" s="3262"/>
      <c r="DCU146" s="3262"/>
      <c r="DCV146" s="3262"/>
      <c r="DCW146" s="3128"/>
      <c r="DCX146" s="3128"/>
      <c r="DCY146" s="3128"/>
      <c r="DCZ146" s="3128"/>
      <c r="DDA146" s="3128"/>
      <c r="DDB146" s="3128"/>
      <c r="DDC146" s="3128"/>
      <c r="DDD146" s="3128"/>
      <c r="DDE146" s="3128"/>
      <c r="DDF146" s="3128"/>
      <c r="DDG146" s="3128"/>
      <c r="DDH146" s="3128"/>
      <c r="DDJ146" s="3262"/>
      <c r="DDK146" s="3262"/>
      <c r="DDL146" s="3262"/>
      <c r="DDM146" s="3128"/>
      <c r="DDN146" s="3128"/>
      <c r="DDO146" s="3128"/>
      <c r="DDP146" s="3128"/>
      <c r="DDQ146" s="3128"/>
      <c r="DDR146" s="3128"/>
      <c r="DDS146" s="3128"/>
      <c r="DDT146" s="3128"/>
      <c r="DDU146" s="3128"/>
      <c r="DDV146" s="3128"/>
      <c r="DDW146" s="3128"/>
      <c r="DDX146" s="3128"/>
      <c r="DDZ146" s="3262"/>
      <c r="DEA146" s="3262"/>
      <c r="DEB146" s="3262"/>
      <c r="DEC146" s="3128"/>
      <c r="DED146" s="3128"/>
      <c r="DEE146" s="3128"/>
      <c r="DEF146" s="3128"/>
      <c r="DEG146" s="3128"/>
      <c r="DEH146" s="3128"/>
      <c r="DEI146" s="3128"/>
      <c r="DEJ146" s="3128"/>
      <c r="DEK146" s="3128"/>
      <c r="DEL146" s="3128"/>
      <c r="DEM146" s="3128"/>
      <c r="DEN146" s="3128"/>
      <c r="DEP146" s="3262"/>
      <c r="DEQ146" s="3262"/>
      <c r="DER146" s="3262"/>
      <c r="DES146" s="3128"/>
      <c r="DET146" s="3128"/>
      <c r="DEU146" s="3128"/>
      <c r="DEV146" s="3128"/>
      <c r="DEW146" s="3128"/>
      <c r="DEX146" s="3128"/>
      <c r="DEY146" s="3128"/>
      <c r="DEZ146" s="3128"/>
      <c r="DFA146" s="3128"/>
      <c r="DFB146" s="3128"/>
      <c r="DFC146" s="3128"/>
      <c r="DFD146" s="3128"/>
      <c r="DFF146" s="3262"/>
      <c r="DFG146" s="3262"/>
      <c r="DFH146" s="3262"/>
      <c r="DFI146" s="3128"/>
      <c r="DFJ146" s="3128"/>
      <c r="DFK146" s="3128"/>
      <c r="DFL146" s="3128"/>
      <c r="DFM146" s="3128"/>
      <c r="DFN146" s="3128"/>
      <c r="DFO146" s="3128"/>
      <c r="DFP146" s="3128"/>
      <c r="DFQ146" s="3128"/>
      <c r="DFR146" s="3128"/>
      <c r="DFS146" s="3128"/>
      <c r="DFT146" s="3128"/>
      <c r="DFV146" s="3262"/>
      <c r="DFW146" s="3262"/>
      <c r="DFX146" s="3262"/>
      <c r="DFY146" s="3128"/>
      <c r="DFZ146" s="3128"/>
      <c r="DGA146" s="3128"/>
      <c r="DGB146" s="3128"/>
      <c r="DGC146" s="3128"/>
      <c r="DGD146" s="3128"/>
      <c r="DGE146" s="3128"/>
      <c r="DGF146" s="3128"/>
      <c r="DGG146" s="3128"/>
      <c r="DGH146" s="3128"/>
      <c r="DGI146" s="3128"/>
      <c r="DGJ146" s="3128"/>
      <c r="DGL146" s="3262"/>
      <c r="DGM146" s="3262"/>
      <c r="DGN146" s="3262"/>
      <c r="DGO146" s="3128"/>
      <c r="DGP146" s="3128"/>
      <c r="DGQ146" s="3128"/>
      <c r="DGR146" s="3128"/>
      <c r="DGS146" s="3128"/>
      <c r="DGT146" s="3128"/>
      <c r="DGU146" s="3128"/>
      <c r="DGV146" s="3128"/>
      <c r="DGW146" s="3128"/>
      <c r="DGX146" s="3128"/>
      <c r="DGY146" s="3128"/>
      <c r="DGZ146" s="3128"/>
      <c r="DHB146" s="3262"/>
      <c r="DHC146" s="3262"/>
      <c r="DHD146" s="3262"/>
      <c r="DHE146" s="3128"/>
      <c r="DHF146" s="3128"/>
      <c r="DHG146" s="3128"/>
      <c r="DHH146" s="3128"/>
      <c r="DHI146" s="3128"/>
      <c r="DHJ146" s="3128"/>
      <c r="DHK146" s="3128"/>
      <c r="DHL146" s="3128"/>
      <c r="DHM146" s="3128"/>
      <c r="DHN146" s="3128"/>
      <c r="DHO146" s="3128"/>
      <c r="DHP146" s="3128"/>
      <c r="DHR146" s="3262"/>
      <c r="DHS146" s="3262"/>
      <c r="DHT146" s="3262"/>
      <c r="DHU146" s="3128"/>
      <c r="DHV146" s="3128"/>
      <c r="DHW146" s="3128"/>
      <c r="DHX146" s="3128"/>
      <c r="DHY146" s="3128"/>
      <c r="DHZ146" s="3128"/>
      <c r="DIA146" s="3128"/>
      <c r="DIB146" s="3128"/>
      <c r="DIC146" s="3128"/>
      <c r="DID146" s="3128"/>
      <c r="DIE146" s="3128"/>
      <c r="DIF146" s="3128"/>
      <c r="DIH146" s="3262"/>
      <c r="DII146" s="3262"/>
      <c r="DIJ146" s="3262"/>
      <c r="DIK146" s="3128"/>
      <c r="DIL146" s="3128"/>
      <c r="DIM146" s="3128"/>
      <c r="DIN146" s="3128"/>
      <c r="DIO146" s="3128"/>
      <c r="DIP146" s="3128"/>
      <c r="DIQ146" s="3128"/>
      <c r="DIR146" s="3128"/>
      <c r="DIS146" s="3128"/>
      <c r="DIT146" s="3128"/>
      <c r="DIU146" s="3128"/>
      <c r="DIV146" s="3128"/>
      <c r="DIX146" s="3262"/>
      <c r="DIY146" s="3262"/>
      <c r="DIZ146" s="3262"/>
      <c r="DJA146" s="3128"/>
      <c r="DJB146" s="3128"/>
      <c r="DJC146" s="3128"/>
      <c r="DJD146" s="3128"/>
      <c r="DJE146" s="3128"/>
      <c r="DJF146" s="3128"/>
      <c r="DJG146" s="3128"/>
      <c r="DJH146" s="3128"/>
      <c r="DJI146" s="3128"/>
      <c r="DJJ146" s="3128"/>
      <c r="DJK146" s="3128"/>
      <c r="DJL146" s="3128"/>
      <c r="DJN146" s="3262"/>
      <c r="DJO146" s="3262"/>
      <c r="DJP146" s="3262"/>
      <c r="DJQ146" s="3128"/>
      <c r="DJR146" s="3128"/>
      <c r="DJS146" s="3128"/>
      <c r="DJT146" s="3128"/>
      <c r="DJU146" s="3128"/>
      <c r="DJV146" s="3128"/>
      <c r="DJW146" s="3128"/>
      <c r="DJX146" s="3128"/>
      <c r="DJY146" s="3128"/>
      <c r="DJZ146" s="3128"/>
      <c r="DKA146" s="3128"/>
      <c r="DKB146" s="3128"/>
      <c r="DKD146" s="3262"/>
      <c r="DKE146" s="3262"/>
      <c r="DKF146" s="3262"/>
      <c r="DKG146" s="3128"/>
      <c r="DKH146" s="3128"/>
      <c r="DKI146" s="3128"/>
      <c r="DKJ146" s="3128"/>
      <c r="DKK146" s="3128"/>
      <c r="DKL146" s="3128"/>
      <c r="DKM146" s="3128"/>
      <c r="DKN146" s="3128"/>
      <c r="DKO146" s="3128"/>
      <c r="DKP146" s="3128"/>
      <c r="DKQ146" s="3128"/>
      <c r="DKR146" s="3128"/>
      <c r="DKT146" s="3262"/>
      <c r="DKU146" s="3262"/>
      <c r="DKV146" s="3262"/>
      <c r="DKW146" s="3128"/>
      <c r="DKX146" s="3128"/>
      <c r="DKY146" s="3128"/>
      <c r="DKZ146" s="3128"/>
      <c r="DLA146" s="3128"/>
      <c r="DLB146" s="3128"/>
      <c r="DLC146" s="3128"/>
      <c r="DLD146" s="3128"/>
      <c r="DLE146" s="3128"/>
      <c r="DLF146" s="3128"/>
      <c r="DLG146" s="3128"/>
      <c r="DLH146" s="3128"/>
      <c r="DLJ146" s="3262"/>
      <c r="DLK146" s="3262"/>
      <c r="DLL146" s="3262"/>
      <c r="DLM146" s="3128"/>
      <c r="DLN146" s="3128"/>
      <c r="DLO146" s="3128"/>
      <c r="DLP146" s="3128"/>
      <c r="DLQ146" s="3128"/>
      <c r="DLR146" s="3128"/>
      <c r="DLS146" s="3128"/>
      <c r="DLT146" s="3128"/>
      <c r="DLU146" s="3128"/>
      <c r="DLV146" s="3128"/>
      <c r="DLW146" s="3128"/>
      <c r="DLX146" s="3128"/>
      <c r="DLZ146" s="3262"/>
      <c r="DMA146" s="3262"/>
      <c r="DMB146" s="3262"/>
      <c r="DMC146" s="3128"/>
      <c r="DMD146" s="3128"/>
      <c r="DME146" s="3128"/>
      <c r="DMF146" s="3128"/>
      <c r="DMG146" s="3128"/>
      <c r="DMH146" s="3128"/>
      <c r="DMI146" s="3128"/>
      <c r="DMJ146" s="3128"/>
      <c r="DMK146" s="3128"/>
      <c r="DML146" s="3128"/>
      <c r="DMM146" s="3128"/>
      <c r="DMN146" s="3128"/>
      <c r="DMP146" s="3262"/>
      <c r="DMQ146" s="3262"/>
      <c r="DMR146" s="3262"/>
      <c r="DMS146" s="3128"/>
      <c r="DMT146" s="3128"/>
      <c r="DMU146" s="3128"/>
      <c r="DMV146" s="3128"/>
      <c r="DMW146" s="3128"/>
      <c r="DMX146" s="3128"/>
      <c r="DMY146" s="3128"/>
      <c r="DMZ146" s="3128"/>
      <c r="DNA146" s="3128"/>
      <c r="DNB146" s="3128"/>
      <c r="DNC146" s="3128"/>
      <c r="DND146" s="3128"/>
      <c r="DNF146" s="3262"/>
      <c r="DNG146" s="3262"/>
      <c r="DNH146" s="3262"/>
      <c r="DNI146" s="3128"/>
      <c r="DNJ146" s="3128"/>
      <c r="DNK146" s="3128"/>
      <c r="DNL146" s="3128"/>
      <c r="DNM146" s="3128"/>
      <c r="DNN146" s="3128"/>
      <c r="DNO146" s="3128"/>
      <c r="DNP146" s="3128"/>
      <c r="DNQ146" s="3128"/>
      <c r="DNR146" s="3128"/>
      <c r="DNS146" s="3128"/>
      <c r="DNT146" s="3128"/>
      <c r="DNV146" s="3262"/>
      <c r="DNW146" s="3262"/>
      <c r="DNX146" s="3262"/>
      <c r="DNY146" s="3128"/>
      <c r="DNZ146" s="3128"/>
      <c r="DOA146" s="3128"/>
      <c r="DOB146" s="3128"/>
      <c r="DOC146" s="3128"/>
      <c r="DOD146" s="3128"/>
      <c r="DOE146" s="3128"/>
      <c r="DOF146" s="3128"/>
      <c r="DOG146" s="3128"/>
      <c r="DOH146" s="3128"/>
      <c r="DOI146" s="3128"/>
      <c r="DOJ146" s="3128"/>
      <c r="DOL146" s="3262"/>
      <c r="DOM146" s="3262"/>
      <c r="DON146" s="3262"/>
      <c r="DOO146" s="3128"/>
      <c r="DOP146" s="3128"/>
      <c r="DOQ146" s="3128"/>
      <c r="DOR146" s="3128"/>
      <c r="DOS146" s="3128"/>
      <c r="DOT146" s="3128"/>
      <c r="DOU146" s="3128"/>
      <c r="DOV146" s="3128"/>
      <c r="DOW146" s="3128"/>
      <c r="DOX146" s="3128"/>
      <c r="DOY146" s="3128"/>
      <c r="DOZ146" s="3128"/>
      <c r="DPB146" s="3262"/>
      <c r="DPC146" s="3262"/>
      <c r="DPD146" s="3262"/>
      <c r="DPE146" s="3128"/>
      <c r="DPF146" s="3128"/>
      <c r="DPG146" s="3128"/>
      <c r="DPH146" s="3128"/>
      <c r="DPI146" s="3128"/>
      <c r="DPJ146" s="3128"/>
      <c r="DPK146" s="3128"/>
      <c r="DPL146" s="3128"/>
      <c r="DPM146" s="3128"/>
      <c r="DPN146" s="3128"/>
      <c r="DPO146" s="3128"/>
      <c r="DPP146" s="3128"/>
      <c r="DPR146" s="3262"/>
      <c r="DPS146" s="3262"/>
      <c r="DPT146" s="3262"/>
      <c r="DPU146" s="3128"/>
      <c r="DPV146" s="3128"/>
      <c r="DPW146" s="3128"/>
      <c r="DPX146" s="3128"/>
      <c r="DPY146" s="3128"/>
      <c r="DPZ146" s="3128"/>
      <c r="DQA146" s="3128"/>
      <c r="DQB146" s="3128"/>
      <c r="DQC146" s="3128"/>
      <c r="DQD146" s="3128"/>
      <c r="DQE146" s="3128"/>
      <c r="DQF146" s="3128"/>
      <c r="DQH146" s="3262"/>
      <c r="DQI146" s="3262"/>
      <c r="DQJ146" s="3262"/>
      <c r="DQK146" s="3128"/>
      <c r="DQL146" s="3128"/>
      <c r="DQM146" s="3128"/>
      <c r="DQN146" s="3128"/>
      <c r="DQO146" s="3128"/>
      <c r="DQP146" s="3128"/>
      <c r="DQQ146" s="3128"/>
      <c r="DQR146" s="3128"/>
      <c r="DQS146" s="3128"/>
      <c r="DQT146" s="3128"/>
      <c r="DQU146" s="3128"/>
      <c r="DQV146" s="3128"/>
      <c r="DQX146" s="3262"/>
      <c r="DQY146" s="3262"/>
      <c r="DQZ146" s="3262"/>
      <c r="DRA146" s="3128"/>
      <c r="DRB146" s="3128"/>
      <c r="DRC146" s="3128"/>
      <c r="DRD146" s="3128"/>
      <c r="DRE146" s="3128"/>
      <c r="DRF146" s="3128"/>
      <c r="DRG146" s="3128"/>
      <c r="DRH146" s="3128"/>
      <c r="DRI146" s="3128"/>
      <c r="DRJ146" s="3128"/>
      <c r="DRK146" s="3128"/>
      <c r="DRL146" s="3128"/>
      <c r="DRN146" s="3262"/>
      <c r="DRO146" s="3262"/>
      <c r="DRP146" s="3262"/>
      <c r="DRQ146" s="3128"/>
      <c r="DRR146" s="3128"/>
      <c r="DRS146" s="3128"/>
      <c r="DRT146" s="3128"/>
      <c r="DRU146" s="3128"/>
      <c r="DRV146" s="3128"/>
      <c r="DRW146" s="3128"/>
      <c r="DRX146" s="3128"/>
      <c r="DRY146" s="3128"/>
      <c r="DRZ146" s="3128"/>
      <c r="DSA146" s="3128"/>
      <c r="DSB146" s="3128"/>
      <c r="DSD146" s="3262"/>
      <c r="DSE146" s="3262"/>
      <c r="DSF146" s="3262"/>
      <c r="DSG146" s="3128"/>
      <c r="DSH146" s="3128"/>
      <c r="DSI146" s="3128"/>
      <c r="DSJ146" s="3128"/>
      <c r="DSK146" s="3128"/>
      <c r="DSL146" s="3128"/>
      <c r="DSM146" s="3128"/>
      <c r="DSN146" s="3128"/>
      <c r="DSO146" s="3128"/>
      <c r="DSP146" s="3128"/>
      <c r="DSQ146" s="3128"/>
      <c r="DSR146" s="3128"/>
      <c r="DST146" s="3262"/>
      <c r="DSU146" s="3262"/>
      <c r="DSV146" s="3262"/>
      <c r="DSW146" s="3128"/>
      <c r="DSX146" s="3128"/>
      <c r="DSY146" s="3128"/>
      <c r="DSZ146" s="3128"/>
      <c r="DTA146" s="3128"/>
      <c r="DTB146" s="3128"/>
      <c r="DTC146" s="3128"/>
      <c r="DTD146" s="3128"/>
      <c r="DTE146" s="3128"/>
      <c r="DTF146" s="3128"/>
      <c r="DTG146" s="3128"/>
      <c r="DTH146" s="3128"/>
      <c r="DTJ146" s="3262"/>
      <c r="DTK146" s="3262"/>
      <c r="DTL146" s="3262"/>
      <c r="DTM146" s="3128"/>
      <c r="DTN146" s="3128"/>
      <c r="DTO146" s="3128"/>
      <c r="DTP146" s="3128"/>
      <c r="DTQ146" s="3128"/>
      <c r="DTR146" s="3128"/>
      <c r="DTS146" s="3128"/>
      <c r="DTT146" s="3128"/>
      <c r="DTU146" s="3128"/>
      <c r="DTV146" s="3128"/>
      <c r="DTW146" s="3128"/>
      <c r="DTX146" s="3128"/>
      <c r="DTZ146" s="3262"/>
      <c r="DUA146" s="3262"/>
      <c r="DUB146" s="3262"/>
      <c r="DUC146" s="3128"/>
      <c r="DUD146" s="3128"/>
      <c r="DUE146" s="3128"/>
      <c r="DUF146" s="3128"/>
      <c r="DUG146" s="3128"/>
      <c r="DUH146" s="3128"/>
      <c r="DUI146" s="3128"/>
      <c r="DUJ146" s="3128"/>
      <c r="DUK146" s="3128"/>
      <c r="DUL146" s="3128"/>
      <c r="DUM146" s="3128"/>
      <c r="DUN146" s="3128"/>
      <c r="DUP146" s="3262"/>
      <c r="DUQ146" s="3262"/>
      <c r="DUR146" s="3262"/>
      <c r="DUS146" s="3128"/>
      <c r="DUT146" s="3128"/>
      <c r="DUU146" s="3128"/>
      <c r="DUV146" s="3128"/>
      <c r="DUW146" s="3128"/>
      <c r="DUX146" s="3128"/>
      <c r="DUY146" s="3128"/>
      <c r="DUZ146" s="3128"/>
      <c r="DVA146" s="3128"/>
      <c r="DVB146" s="3128"/>
      <c r="DVC146" s="3128"/>
      <c r="DVD146" s="3128"/>
      <c r="DVF146" s="3262"/>
      <c r="DVG146" s="3262"/>
      <c r="DVH146" s="3262"/>
      <c r="DVI146" s="3128"/>
      <c r="DVJ146" s="3128"/>
      <c r="DVK146" s="3128"/>
      <c r="DVL146" s="3128"/>
      <c r="DVM146" s="3128"/>
      <c r="DVN146" s="3128"/>
      <c r="DVO146" s="3128"/>
      <c r="DVP146" s="3128"/>
      <c r="DVQ146" s="3128"/>
      <c r="DVR146" s="3128"/>
      <c r="DVS146" s="3128"/>
      <c r="DVT146" s="3128"/>
      <c r="DVV146" s="3262"/>
      <c r="DVW146" s="3262"/>
      <c r="DVX146" s="3262"/>
      <c r="DVY146" s="3128"/>
      <c r="DVZ146" s="3128"/>
      <c r="DWA146" s="3128"/>
      <c r="DWB146" s="3128"/>
      <c r="DWC146" s="3128"/>
      <c r="DWD146" s="3128"/>
      <c r="DWE146" s="3128"/>
      <c r="DWF146" s="3128"/>
      <c r="DWG146" s="3128"/>
      <c r="DWH146" s="3128"/>
      <c r="DWI146" s="3128"/>
      <c r="DWJ146" s="3128"/>
      <c r="DWL146" s="3262"/>
      <c r="DWM146" s="3262"/>
      <c r="DWN146" s="3262"/>
      <c r="DWO146" s="3128"/>
      <c r="DWP146" s="3128"/>
      <c r="DWQ146" s="3128"/>
      <c r="DWR146" s="3128"/>
      <c r="DWS146" s="3128"/>
      <c r="DWT146" s="3128"/>
      <c r="DWU146" s="3128"/>
      <c r="DWV146" s="3128"/>
      <c r="DWW146" s="3128"/>
      <c r="DWX146" s="3128"/>
      <c r="DWY146" s="3128"/>
      <c r="DWZ146" s="3128"/>
      <c r="DXB146" s="3262"/>
      <c r="DXC146" s="3262"/>
      <c r="DXD146" s="3262"/>
      <c r="DXE146" s="3128"/>
      <c r="DXF146" s="3128"/>
      <c r="DXG146" s="3128"/>
      <c r="DXH146" s="3128"/>
      <c r="DXI146" s="3128"/>
      <c r="DXJ146" s="3128"/>
      <c r="DXK146" s="3128"/>
      <c r="DXL146" s="3128"/>
      <c r="DXM146" s="3128"/>
      <c r="DXN146" s="3128"/>
      <c r="DXO146" s="3128"/>
      <c r="DXP146" s="3128"/>
      <c r="DXR146" s="3262"/>
      <c r="DXS146" s="3262"/>
      <c r="DXT146" s="3262"/>
      <c r="DXU146" s="3128"/>
      <c r="DXV146" s="3128"/>
      <c r="DXW146" s="3128"/>
      <c r="DXX146" s="3128"/>
      <c r="DXY146" s="3128"/>
      <c r="DXZ146" s="3128"/>
      <c r="DYA146" s="3128"/>
      <c r="DYB146" s="3128"/>
      <c r="DYC146" s="3128"/>
      <c r="DYD146" s="3128"/>
      <c r="DYE146" s="3128"/>
      <c r="DYF146" s="3128"/>
      <c r="DYH146" s="3262"/>
      <c r="DYI146" s="3262"/>
      <c r="DYJ146" s="3262"/>
      <c r="DYK146" s="3128"/>
      <c r="DYL146" s="3128"/>
      <c r="DYM146" s="3128"/>
      <c r="DYN146" s="3128"/>
      <c r="DYO146" s="3128"/>
      <c r="DYP146" s="3128"/>
      <c r="DYQ146" s="3128"/>
      <c r="DYR146" s="3128"/>
      <c r="DYS146" s="3128"/>
      <c r="DYT146" s="3128"/>
      <c r="DYU146" s="3128"/>
      <c r="DYV146" s="3128"/>
      <c r="DYX146" s="3262"/>
      <c r="DYY146" s="3262"/>
      <c r="DYZ146" s="3262"/>
      <c r="DZA146" s="3128"/>
      <c r="DZB146" s="3128"/>
      <c r="DZC146" s="3128"/>
      <c r="DZD146" s="3128"/>
      <c r="DZE146" s="3128"/>
      <c r="DZF146" s="3128"/>
      <c r="DZG146" s="3128"/>
      <c r="DZH146" s="3128"/>
      <c r="DZI146" s="3128"/>
      <c r="DZJ146" s="3128"/>
      <c r="DZK146" s="3128"/>
      <c r="DZL146" s="3128"/>
      <c r="DZN146" s="3262"/>
      <c r="DZO146" s="3262"/>
      <c r="DZP146" s="3262"/>
      <c r="DZQ146" s="3128"/>
      <c r="DZR146" s="3128"/>
      <c r="DZS146" s="3128"/>
      <c r="DZT146" s="3128"/>
      <c r="DZU146" s="3128"/>
      <c r="DZV146" s="3128"/>
      <c r="DZW146" s="3128"/>
      <c r="DZX146" s="3128"/>
      <c r="DZY146" s="3128"/>
      <c r="DZZ146" s="3128"/>
      <c r="EAA146" s="3128"/>
      <c r="EAB146" s="3128"/>
      <c r="EAD146" s="3262"/>
      <c r="EAE146" s="3262"/>
      <c r="EAF146" s="3262"/>
      <c r="EAG146" s="3128"/>
      <c r="EAH146" s="3128"/>
      <c r="EAI146" s="3128"/>
      <c r="EAJ146" s="3128"/>
      <c r="EAK146" s="3128"/>
      <c r="EAL146" s="3128"/>
      <c r="EAM146" s="3128"/>
      <c r="EAN146" s="3128"/>
      <c r="EAO146" s="3128"/>
      <c r="EAP146" s="3128"/>
      <c r="EAQ146" s="3128"/>
      <c r="EAR146" s="3128"/>
      <c r="EAT146" s="3262"/>
      <c r="EAU146" s="3262"/>
      <c r="EAV146" s="3262"/>
      <c r="EAW146" s="3128"/>
      <c r="EAX146" s="3128"/>
      <c r="EAY146" s="3128"/>
      <c r="EAZ146" s="3128"/>
      <c r="EBA146" s="3128"/>
      <c r="EBB146" s="3128"/>
      <c r="EBC146" s="3128"/>
      <c r="EBD146" s="3128"/>
      <c r="EBE146" s="3128"/>
      <c r="EBF146" s="3128"/>
      <c r="EBG146" s="3128"/>
      <c r="EBH146" s="3128"/>
      <c r="EBJ146" s="3262"/>
      <c r="EBK146" s="3262"/>
      <c r="EBL146" s="3262"/>
      <c r="EBM146" s="3128"/>
      <c r="EBN146" s="3128"/>
      <c r="EBO146" s="3128"/>
      <c r="EBP146" s="3128"/>
      <c r="EBQ146" s="3128"/>
      <c r="EBR146" s="3128"/>
      <c r="EBS146" s="3128"/>
      <c r="EBT146" s="3128"/>
      <c r="EBU146" s="3128"/>
      <c r="EBV146" s="3128"/>
      <c r="EBW146" s="3128"/>
      <c r="EBX146" s="3128"/>
      <c r="EBZ146" s="3262"/>
      <c r="ECA146" s="3262"/>
      <c r="ECB146" s="3262"/>
      <c r="ECC146" s="3128"/>
      <c r="ECD146" s="3128"/>
      <c r="ECE146" s="3128"/>
      <c r="ECF146" s="3128"/>
      <c r="ECG146" s="3128"/>
      <c r="ECH146" s="3128"/>
      <c r="ECI146" s="3128"/>
      <c r="ECJ146" s="3128"/>
      <c r="ECK146" s="3128"/>
      <c r="ECL146" s="3128"/>
      <c r="ECM146" s="3128"/>
      <c r="ECN146" s="3128"/>
      <c r="ECP146" s="3262"/>
      <c r="ECQ146" s="3262"/>
      <c r="ECR146" s="3262"/>
      <c r="ECS146" s="3128"/>
      <c r="ECT146" s="3128"/>
      <c r="ECU146" s="3128"/>
      <c r="ECV146" s="3128"/>
      <c r="ECW146" s="3128"/>
      <c r="ECX146" s="3128"/>
      <c r="ECY146" s="3128"/>
      <c r="ECZ146" s="3128"/>
      <c r="EDA146" s="3128"/>
      <c r="EDB146" s="3128"/>
      <c r="EDC146" s="3128"/>
      <c r="EDD146" s="3128"/>
      <c r="EDF146" s="3262"/>
      <c r="EDG146" s="3262"/>
      <c r="EDH146" s="3262"/>
      <c r="EDI146" s="3128"/>
      <c r="EDJ146" s="3128"/>
      <c r="EDK146" s="3128"/>
      <c r="EDL146" s="3128"/>
      <c r="EDM146" s="3128"/>
      <c r="EDN146" s="3128"/>
      <c r="EDO146" s="3128"/>
      <c r="EDP146" s="3128"/>
      <c r="EDQ146" s="3128"/>
      <c r="EDR146" s="3128"/>
      <c r="EDS146" s="3128"/>
      <c r="EDT146" s="3128"/>
      <c r="EDV146" s="3262"/>
      <c r="EDW146" s="3262"/>
      <c r="EDX146" s="3262"/>
      <c r="EDY146" s="3128"/>
      <c r="EDZ146" s="3128"/>
      <c r="EEA146" s="3128"/>
      <c r="EEB146" s="3128"/>
      <c r="EEC146" s="3128"/>
      <c r="EED146" s="3128"/>
      <c r="EEE146" s="3128"/>
      <c r="EEF146" s="3128"/>
      <c r="EEG146" s="3128"/>
      <c r="EEH146" s="3128"/>
      <c r="EEI146" s="3128"/>
      <c r="EEJ146" s="3128"/>
      <c r="EEL146" s="3262"/>
      <c r="EEM146" s="3262"/>
      <c r="EEN146" s="3262"/>
      <c r="EEO146" s="3128"/>
      <c r="EEP146" s="3128"/>
      <c r="EEQ146" s="3128"/>
      <c r="EER146" s="3128"/>
      <c r="EES146" s="3128"/>
      <c r="EET146" s="3128"/>
      <c r="EEU146" s="3128"/>
      <c r="EEV146" s="3128"/>
      <c r="EEW146" s="3128"/>
      <c r="EEX146" s="3128"/>
      <c r="EEY146" s="3128"/>
      <c r="EEZ146" s="3128"/>
      <c r="EFB146" s="3262"/>
      <c r="EFC146" s="3262"/>
      <c r="EFD146" s="3262"/>
      <c r="EFE146" s="3128"/>
      <c r="EFF146" s="3128"/>
      <c r="EFG146" s="3128"/>
      <c r="EFH146" s="3128"/>
      <c r="EFI146" s="3128"/>
      <c r="EFJ146" s="3128"/>
      <c r="EFK146" s="3128"/>
      <c r="EFL146" s="3128"/>
      <c r="EFM146" s="3128"/>
      <c r="EFN146" s="3128"/>
      <c r="EFO146" s="3128"/>
      <c r="EFP146" s="3128"/>
      <c r="EFR146" s="3262"/>
      <c r="EFS146" s="3262"/>
      <c r="EFT146" s="3262"/>
      <c r="EFU146" s="3128"/>
      <c r="EFV146" s="3128"/>
      <c r="EFW146" s="3128"/>
      <c r="EFX146" s="3128"/>
      <c r="EFY146" s="3128"/>
      <c r="EFZ146" s="3128"/>
      <c r="EGA146" s="3128"/>
      <c r="EGB146" s="3128"/>
      <c r="EGC146" s="3128"/>
      <c r="EGD146" s="3128"/>
      <c r="EGE146" s="3128"/>
      <c r="EGF146" s="3128"/>
      <c r="EGH146" s="3262"/>
      <c r="EGI146" s="3262"/>
      <c r="EGJ146" s="3262"/>
      <c r="EGK146" s="3128"/>
      <c r="EGL146" s="3128"/>
      <c r="EGM146" s="3128"/>
      <c r="EGN146" s="3128"/>
      <c r="EGO146" s="3128"/>
      <c r="EGP146" s="3128"/>
      <c r="EGQ146" s="3128"/>
      <c r="EGR146" s="3128"/>
      <c r="EGS146" s="3128"/>
      <c r="EGT146" s="3128"/>
      <c r="EGU146" s="3128"/>
      <c r="EGV146" s="3128"/>
      <c r="EGX146" s="3262"/>
      <c r="EGY146" s="3262"/>
      <c r="EGZ146" s="3262"/>
      <c r="EHA146" s="3128"/>
      <c r="EHB146" s="3128"/>
      <c r="EHC146" s="3128"/>
      <c r="EHD146" s="3128"/>
      <c r="EHE146" s="3128"/>
      <c r="EHF146" s="3128"/>
      <c r="EHG146" s="3128"/>
      <c r="EHH146" s="3128"/>
      <c r="EHI146" s="3128"/>
      <c r="EHJ146" s="3128"/>
      <c r="EHK146" s="3128"/>
      <c r="EHL146" s="3128"/>
      <c r="EHN146" s="3262"/>
      <c r="EHO146" s="3262"/>
      <c r="EHP146" s="3262"/>
      <c r="EHQ146" s="3128"/>
      <c r="EHR146" s="3128"/>
      <c r="EHS146" s="3128"/>
      <c r="EHT146" s="3128"/>
      <c r="EHU146" s="3128"/>
      <c r="EHV146" s="3128"/>
      <c r="EHW146" s="3128"/>
      <c r="EHX146" s="3128"/>
      <c r="EHY146" s="3128"/>
      <c r="EHZ146" s="3128"/>
      <c r="EIA146" s="3128"/>
      <c r="EIB146" s="3128"/>
      <c r="EID146" s="3262"/>
      <c r="EIE146" s="3262"/>
      <c r="EIF146" s="3262"/>
      <c r="EIG146" s="3128"/>
      <c r="EIH146" s="3128"/>
      <c r="EII146" s="3128"/>
      <c r="EIJ146" s="3128"/>
      <c r="EIK146" s="3128"/>
      <c r="EIL146" s="3128"/>
      <c r="EIM146" s="3128"/>
      <c r="EIN146" s="3128"/>
      <c r="EIO146" s="3128"/>
      <c r="EIP146" s="3128"/>
      <c r="EIQ146" s="3128"/>
      <c r="EIR146" s="3128"/>
      <c r="EIT146" s="3262"/>
      <c r="EIU146" s="3262"/>
      <c r="EIV146" s="3262"/>
      <c r="EIW146" s="3128"/>
      <c r="EIX146" s="3128"/>
      <c r="EIY146" s="3128"/>
      <c r="EIZ146" s="3128"/>
      <c r="EJA146" s="3128"/>
      <c r="EJB146" s="3128"/>
      <c r="EJC146" s="3128"/>
      <c r="EJD146" s="3128"/>
      <c r="EJE146" s="3128"/>
      <c r="EJF146" s="3128"/>
      <c r="EJG146" s="3128"/>
      <c r="EJH146" s="3128"/>
      <c r="EJJ146" s="3262"/>
      <c r="EJK146" s="3262"/>
      <c r="EJL146" s="3262"/>
      <c r="EJM146" s="3128"/>
      <c r="EJN146" s="3128"/>
      <c r="EJO146" s="3128"/>
      <c r="EJP146" s="3128"/>
      <c r="EJQ146" s="3128"/>
      <c r="EJR146" s="3128"/>
      <c r="EJS146" s="3128"/>
      <c r="EJT146" s="3128"/>
      <c r="EJU146" s="3128"/>
      <c r="EJV146" s="3128"/>
      <c r="EJW146" s="3128"/>
      <c r="EJX146" s="3128"/>
      <c r="EJZ146" s="3262"/>
      <c r="EKA146" s="3262"/>
      <c r="EKB146" s="3262"/>
      <c r="EKC146" s="3128"/>
      <c r="EKD146" s="3128"/>
      <c r="EKE146" s="3128"/>
      <c r="EKF146" s="3128"/>
      <c r="EKG146" s="3128"/>
      <c r="EKH146" s="3128"/>
      <c r="EKI146" s="3128"/>
      <c r="EKJ146" s="3128"/>
      <c r="EKK146" s="3128"/>
      <c r="EKL146" s="3128"/>
      <c r="EKM146" s="3128"/>
      <c r="EKN146" s="3128"/>
      <c r="EKP146" s="3262"/>
      <c r="EKQ146" s="3262"/>
      <c r="EKR146" s="3262"/>
      <c r="EKS146" s="3128"/>
      <c r="EKT146" s="3128"/>
      <c r="EKU146" s="3128"/>
      <c r="EKV146" s="3128"/>
      <c r="EKW146" s="3128"/>
      <c r="EKX146" s="3128"/>
      <c r="EKY146" s="3128"/>
      <c r="EKZ146" s="3128"/>
      <c r="ELA146" s="3128"/>
      <c r="ELB146" s="3128"/>
      <c r="ELC146" s="3128"/>
      <c r="ELD146" s="3128"/>
      <c r="ELF146" s="3262"/>
      <c r="ELG146" s="3262"/>
      <c r="ELH146" s="3262"/>
      <c r="ELI146" s="3128"/>
      <c r="ELJ146" s="3128"/>
      <c r="ELK146" s="3128"/>
      <c r="ELL146" s="3128"/>
      <c r="ELM146" s="3128"/>
      <c r="ELN146" s="3128"/>
      <c r="ELO146" s="3128"/>
      <c r="ELP146" s="3128"/>
      <c r="ELQ146" s="3128"/>
      <c r="ELR146" s="3128"/>
      <c r="ELS146" s="3128"/>
      <c r="ELT146" s="3128"/>
      <c r="ELV146" s="3262"/>
      <c r="ELW146" s="3262"/>
      <c r="ELX146" s="3262"/>
      <c r="ELY146" s="3128"/>
      <c r="ELZ146" s="3128"/>
      <c r="EMA146" s="3128"/>
      <c r="EMB146" s="3128"/>
      <c r="EMC146" s="3128"/>
      <c r="EMD146" s="3128"/>
      <c r="EME146" s="3128"/>
      <c r="EMF146" s="3128"/>
      <c r="EMG146" s="3128"/>
      <c r="EMH146" s="3128"/>
      <c r="EMI146" s="3128"/>
      <c r="EMJ146" s="3128"/>
      <c r="EML146" s="3262"/>
      <c r="EMM146" s="3262"/>
      <c r="EMN146" s="3262"/>
      <c r="EMO146" s="3128"/>
      <c r="EMP146" s="3128"/>
      <c r="EMQ146" s="3128"/>
      <c r="EMR146" s="3128"/>
      <c r="EMS146" s="3128"/>
      <c r="EMT146" s="3128"/>
      <c r="EMU146" s="3128"/>
      <c r="EMV146" s="3128"/>
      <c r="EMW146" s="3128"/>
      <c r="EMX146" s="3128"/>
      <c r="EMY146" s="3128"/>
      <c r="EMZ146" s="3128"/>
      <c r="ENB146" s="3262"/>
      <c r="ENC146" s="3262"/>
      <c r="END146" s="3262"/>
      <c r="ENE146" s="3128"/>
      <c r="ENF146" s="3128"/>
      <c r="ENG146" s="3128"/>
      <c r="ENH146" s="3128"/>
      <c r="ENI146" s="3128"/>
      <c r="ENJ146" s="3128"/>
      <c r="ENK146" s="3128"/>
      <c r="ENL146" s="3128"/>
      <c r="ENM146" s="3128"/>
      <c r="ENN146" s="3128"/>
      <c r="ENO146" s="3128"/>
      <c r="ENP146" s="3128"/>
      <c r="ENR146" s="3262"/>
      <c r="ENS146" s="3262"/>
      <c r="ENT146" s="3262"/>
      <c r="ENU146" s="3128"/>
      <c r="ENV146" s="3128"/>
      <c r="ENW146" s="3128"/>
      <c r="ENX146" s="3128"/>
      <c r="ENY146" s="3128"/>
      <c r="ENZ146" s="3128"/>
      <c r="EOA146" s="3128"/>
      <c r="EOB146" s="3128"/>
      <c r="EOC146" s="3128"/>
      <c r="EOD146" s="3128"/>
      <c r="EOE146" s="3128"/>
      <c r="EOF146" s="3128"/>
      <c r="EOH146" s="3262"/>
      <c r="EOI146" s="3262"/>
      <c r="EOJ146" s="3262"/>
      <c r="EOK146" s="3128"/>
      <c r="EOL146" s="3128"/>
      <c r="EOM146" s="3128"/>
      <c r="EON146" s="3128"/>
      <c r="EOO146" s="3128"/>
      <c r="EOP146" s="3128"/>
      <c r="EOQ146" s="3128"/>
      <c r="EOR146" s="3128"/>
      <c r="EOS146" s="3128"/>
      <c r="EOT146" s="3128"/>
      <c r="EOU146" s="3128"/>
      <c r="EOV146" s="3128"/>
      <c r="EOX146" s="3262"/>
      <c r="EOY146" s="3262"/>
      <c r="EOZ146" s="3262"/>
      <c r="EPA146" s="3128"/>
      <c r="EPB146" s="3128"/>
      <c r="EPC146" s="3128"/>
      <c r="EPD146" s="3128"/>
      <c r="EPE146" s="3128"/>
      <c r="EPF146" s="3128"/>
      <c r="EPG146" s="3128"/>
      <c r="EPH146" s="3128"/>
      <c r="EPI146" s="3128"/>
      <c r="EPJ146" s="3128"/>
      <c r="EPK146" s="3128"/>
      <c r="EPL146" s="3128"/>
      <c r="EPN146" s="3262"/>
      <c r="EPO146" s="3262"/>
      <c r="EPP146" s="3262"/>
      <c r="EPQ146" s="3128"/>
      <c r="EPR146" s="3128"/>
      <c r="EPS146" s="3128"/>
      <c r="EPT146" s="3128"/>
      <c r="EPU146" s="3128"/>
      <c r="EPV146" s="3128"/>
      <c r="EPW146" s="3128"/>
      <c r="EPX146" s="3128"/>
      <c r="EPY146" s="3128"/>
      <c r="EPZ146" s="3128"/>
      <c r="EQA146" s="3128"/>
      <c r="EQB146" s="3128"/>
      <c r="EQD146" s="3262"/>
      <c r="EQE146" s="3262"/>
      <c r="EQF146" s="3262"/>
      <c r="EQG146" s="3128"/>
      <c r="EQH146" s="3128"/>
      <c r="EQI146" s="3128"/>
      <c r="EQJ146" s="3128"/>
      <c r="EQK146" s="3128"/>
      <c r="EQL146" s="3128"/>
      <c r="EQM146" s="3128"/>
      <c r="EQN146" s="3128"/>
      <c r="EQO146" s="3128"/>
      <c r="EQP146" s="3128"/>
      <c r="EQQ146" s="3128"/>
      <c r="EQR146" s="3128"/>
      <c r="EQT146" s="3262"/>
      <c r="EQU146" s="3262"/>
      <c r="EQV146" s="3262"/>
      <c r="EQW146" s="3128"/>
      <c r="EQX146" s="3128"/>
      <c r="EQY146" s="3128"/>
      <c r="EQZ146" s="3128"/>
      <c r="ERA146" s="3128"/>
      <c r="ERB146" s="3128"/>
      <c r="ERC146" s="3128"/>
      <c r="ERD146" s="3128"/>
      <c r="ERE146" s="3128"/>
      <c r="ERF146" s="3128"/>
      <c r="ERG146" s="3128"/>
      <c r="ERH146" s="3128"/>
      <c r="ERJ146" s="3262"/>
      <c r="ERK146" s="3262"/>
      <c r="ERL146" s="3262"/>
      <c r="ERM146" s="3128"/>
      <c r="ERN146" s="3128"/>
      <c r="ERO146" s="3128"/>
      <c r="ERP146" s="3128"/>
      <c r="ERQ146" s="3128"/>
      <c r="ERR146" s="3128"/>
      <c r="ERS146" s="3128"/>
      <c r="ERT146" s="3128"/>
      <c r="ERU146" s="3128"/>
      <c r="ERV146" s="3128"/>
      <c r="ERW146" s="3128"/>
      <c r="ERX146" s="3128"/>
      <c r="ERZ146" s="3262"/>
      <c r="ESA146" s="3262"/>
      <c r="ESB146" s="3262"/>
      <c r="ESC146" s="3128"/>
      <c r="ESD146" s="3128"/>
      <c r="ESE146" s="3128"/>
      <c r="ESF146" s="3128"/>
      <c r="ESG146" s="3128"/>
      <c r="ESH146" s="3128"/>
      <c r="ESI146" s="3128"/>
      <c r="ESJ146" s="3128"/>
      <c r="ESK146" s="3128"/>
      <c r="ESL146" s="3128"/>
      <c r="ESM146" s="3128"/>
      <c r="ESN146" s="3128"/>
      <c r="ESP146" s="3262"/>
      <c r="ESQ146" s="3262"/>
      <c r="ESR146" s="3262"/>
      <c r="ESS146" s="3128"/>
      <c r="EST146" s="3128"/>
      <c r="ESU146" s="3128"/>
      <c r="ESV146" s="3128"/>
      <c r="ESW146" s="3128"/>
      <c r="ESX146" s="3128"/>
      <c r="ESY146" s="3128"/>
      <c r="ESZ146" s="3128"/>
      <c r="ETA146" s="3128"/>
      <c r="ETB146" s="3128"/>
      <c r="ETC146" s="3128"/>
      <c r="ETD146" s="3128"/>
      <c r="ETF146" s="3262"/>
      <c r="ETG146" s="3262"/>
      <c r="ETH146" s="3262"/>
      <c r="ETI146" s="3128"/>
      <c r="ETJ146" s="3128"/>
      <c r="ETK146" s="3128"/>
      <c r="ETL146" s="3128"/>
      <c r="ETM146" s="3128"/>
      <c r="ETN146" s="3128"/>
      <c r="ETO146" s="3128"/>
      <c r="ETP146" s="3128"/>
      <c r="ETQ146" s="3128"/>
      <c r="ETR146" s="3128"/>
      <c r="ETS146" s="3128"/>
      <c r="ETT146" s="3128"/>
      <c r="ETV146" s="3262"/>
      <c r="ETW146" s="3262"/>
      <c r="ETX146" s="3262"/>
      <c r="ETY146" s="3128"/>
      <c r="ETZ146" s="3128"/>
      <c r="EUA146" s="3128"/>
      <c r="EUB146" s="3128"/>
      <c r="EUC146" s="3128"/>
      <c r="EUD146" s="3128"/>
      <c r="EUE146" s="3128"/>
      <c r="EUF146" s="3128"/>
      <c r="EUG146" s="3128"/>
      <c r="EUH146" s="3128"/>
      <c r="EUI146" s="3128"/>
      <c r="EUJ146" s="3128"/>
      <c r="EUL146" s="3262"/>
      <c r="EUM146" s="3262"/>
      <c r="EUN146" s="3262"/>
      <c r="EUO146" s="3128"/>
      <c r="EUP146" s="3128"/>
      <c r="EUQ146" s="3128"/>
      <c r="EUR146" s="3128"/>
      <c r="EUS146" s="3128"/>
      <c r="EUT146" s="3128"/>
      <c r="EUU146" s="3128"/>
      <c r="EUV146" s="3128"/>
      <c r="EUW146" s="3128"/>
      <c r="EUX146" s="3128"/>
      <c r="EUY146" s="3128"/>
      <c r="EUZ146" s="3128"/>
      <c r="EVB146" s="3262"/>
      <c r="EVC146" s="3262"/>
      <c r="EVD146" s="3262"/>
      <c r="EVE146" s="3128"/>
      <c r="EVF146" s="3128"/>
      <c r="EVG146" s="3128"/>
      <c r="EVH146" s="3128"/>
      <c r="EVI146" s="3128"/>
      <c r="EVJ146" s="3128"/>
      <c r="EVK146" s="3128"/>
      <c r="EVL146" s="3128"/>
      <c r="EVM146" s="3128"/>
      <c r="EVN146" s="3128"/>
      <c r="EVO146" s="3128"/>
      <c r="EVP146" s="3128"/>
      <c r="EVR146" s="3262"/>
      <c r="EVS146" s="3262"/>
      <c r="EVT146" s="3262"/>
      <c r="EVU146" s="3128"/>
      <c r="EVV146" s="3128"/>
      <c r="EVW146" s="3128"/>
      <c r="EVX146" s="3128"/>
      <c r="EVY146" s="3128"/>
      <c r="EVZ146" s="3128"/>
      <c r="EWA146" s="3128"/>
      <c r="EWB146" s="3128"/>
      <c r="EWC146" s="3128"/>
      <c r="EWD146" s="3128"/>
      <c r="EWE146" s="3128"/>
      <c r="EWF146" s="3128"/>
      <c r="EWH146" s="3262"/>
      <c r="EWI146" s="3262"/>
      <c r="EWJ146" s="3262"/>
      <c r="EWK146" s="3128"/>
      <c r="EWL146" s="3128"/>
      <c r="EWM146" s="3128"/>
      <c r="EWN146" s="3128"/>
      <c r="EWO146" s="3128"/>
      <c r="EWP146" s="3128"/>
      <c r="EWQ146" s="3128"/>
      <c r="EWR146" s="3128"/>
      <c r="EWS146" s="3128"/>
      <c r="EWT146" s="3128"/>
      <c r="EWU146" s="3128"/>
      <c r="EWV146" s="3128"/>
      <c r="EWX146" s="3262"/>
      <c r="EWY146" s="3262"/>
      <c r="EWZ146" s="3262"/>
      <c r="EXA146" s="3128"/>
      <c r="EXB146" s="3128"/>
      <c r="EXC146" s="3128"/>
      <c r="EXD146" s="3128"/>
      <c r="EXE146" s="3128"/>
      <c r="EXF146" s="3128"/>
      <c r="EXG146" s="3128"/>
      <c r="EXH146" s="3128"/>
      <c r="EXI146" s="3128"/>
      <c r="EXJ146" s="3128"/>
      <c r="EXK146" s="3128"/>
      <c r="EXL146" s="3128"/>
      <c r="EXN146" s="3262"/>
      <c r="EXO146" s="3262"/>
      <c r="EXP146" s="3262"/>
      <c r="EXQ146" s="3128"/>
      <c r="EXR146" s="3128"/>
      <c r="EXS146" s="3128"/>
      <c r="EXT146" s="3128"/>
      <c r="EXU146" s="3128"/>
      <c r="EXV146" s="3128"/>
      <c r="EXW146" s="3128"/>
      <c r="EXX146" s="3128"/>
      <c r="EXY146" s="3128"/>
      <c r="EXZ146" s="3128"/>
      <c r="EYA146" s="3128"/>
      <c r="EYB146" s="3128"/>
      <c r="EYD146" s="3262"/>
      <c r="EYE146" s="3262"/>
      <c r="EYF146" s="3262"/>
      <c r="EYG146" s="3128"/>
      <c r="EYH146" s="3128"/>
      <c r="EYI146" s="3128"/>
      <c r="EYJ146" s="3128"/>
      <c r="EYK146" s="3128"/>
      <c r="EYL146" s="3128"/>
      <c r="EYM146" s="3128"/>
      <c r="EYN146" s="3128"/>
      <c r="EYO146" s="3128"/>
      <c r="EYP146" s="3128"/>
      <c r="EYQ146" s="3128"/>
      <c r="EYR146" s="3128"/>
      <c r="EYT146" s="3262"/>
      <c r="EYU146" s="3262"/>
      <c r="EYV146" s="3262"/>
      <c r="EYW146" s="3128"/>
      <c r="EYX146" s="3128"/>
      <c r="EYY146" s="3128"/>
      <c r="EYZ146" s="3128"/>
      <c r="EZA146" s="3128"/>
      <c r="EZB146" s="3128"/>
      <c r="EZC146" s="3128"/>
      <c r="EZD146" s="3128"/>
      <c r="EZE146" s="3128"/>
      <c r="EZF146" s="3128"/>
      <c r="EZG146" s="3128"/>
      <c r="EZH146" s="3128"/>
      <c r="EZJ146" s="3262"/>
      <c r="EZK146" s="3262"/>
      <c r="EZL146" s="3262"/>
      <c r="EZM146" s="3128"/>
      <c r="EZN146" s="3128"/>
      <c r="EZO146" s="3128"/>
      <c r="EZP146" s="3128"/>
      <c r="EZQ146" s="3128"/>
      <c r="EZR146" s="3128"/>
      <c r="EZS146" s="3128"/>
      <c r="EZT146" s="3128"/>
      <c r="EZU146" s="3128"/>
      <c r="EZV146" s="3128"/>
      <c r="EZW146" s="3128"/>
      <c r="EZX146" s="3128"/>
      <c r="EZZ146" s="3262"/>
      <c r="FAA146" s="3262"/>
      <c r="FAB146" s="3262"/>
      <c r="FAC146" s="3128"/>
      <c r="FAD146" s="3128"/>
      <c r="FAE146" s="3128"/>
      <c r="FAF146" s="3128"/>
      <c r="FAG146" s="3128"/>
      <c r="FAH146" s="3128"/>
      <c r="FAI146" s="3128"/>
      <c r="FAJ146" s="3128"/>
      <c r="FAK146" s="3128"/>
      <c r="FAL146" s="3128"/>
      <c r="FAM146" s="3128"/>
      <c r="FAN146" s="3128"/>
      <c r="FAP146" s="3262"/>
      <c r="FAQ146" s="3262"/>
      <c r="FAR146" s="3262"/>
      <c r="FAS146" s="3128"/>
      <c r="FAT146" s="3128"/>
      <c r="FAU146" s="3128"/>
      <c r="FAV146" s="3128"/>
      <c r="FAW146" s="3128"/>
      <c r="FAX146" s="3128"/>
      <c r="FAY146" s="3128"/>
      <c r="FAZ146" s="3128"/>
      <c r="FBA146" s="3128"/>
      <c r="FBB146" s="3128"/>
      <c r="FBC146" s="3128"/>
      <c r="FBD146" s="3128"/>
      <c r="FBF146" s="3262"/>
      <c r="FBG146" s="3262"/>
      <c r="FBH146" s="3262"/>
      <c r="FBI146" s="3128"/>
      <c r="FBJ146" s="3128"/>
      <c r="FBK146" s="3128"/>
      <c r="FBL146" s="3128"/>
      <c r="FBM146" s="3128"/>
      <c r="FBN146" s="3128"/>
      <c r="FBO146" s="3128"/>
      <c r="FBP146" s="3128"/>
      <c r="FBQ146" s="3128"/>
      <c r="FBR146" s="3128"/>
      <c r="FBS146" s="3128"/>
      <c r="FBT146" s="3128"/>
      <c r="FBV146" s="3262"/>
      <c r="FBW146" s="3262"/>
      <c r="FBX146" s="3262"/>
      <c r="FBY146" s="3128"/>
      <c r="FBZ146" s="3128"/>
      <c r="FCA146" s="3128"/>
      <c r="FCB146" s="3128"/>
      <c r="FCC146" s="3128"/>
      <c r="FCD146" s="3128"/>
      <c r="FCE146" s="3128"/>
      <c r="FCF146" s="3128"/>
      <c r="FCG146" s="3128"/>
      <c r="FCH146" s="3128"/>
      <c r="FCI146" s="3128"/>
      <c r="FCJ146" s="3128"/>
      <c r="FCL146" s="3262"/>
      <c r="FCM146" s="3262"/>
      <c r="FCN146" s="3262"/>
      <c r="FCO146" s="3128"/>
      <c r="FCP146" s="3128"/>
      <c r="FCQ146" s="3128"/>
      <c r="FCR146" s="3128"/>
      <c r="FCS146" s="3128"/>
      <c r="FCT146" s="3128"/>
      <c r="FCU146" s="3128"/>
      <c r="FCV146" s="3128"/>
      <c r="FCW146" s="3128"/>
      <c r="FCX146" s="3128"/>
      <c r="FCY146" s="3128"/>
      <c r="FCZ146" s="3128"/>
      <c r="FDB146" s="3262"/>
      <c r="FDC146" s="3262"/>
      <c r="FDD146" s="3262"/>
      <c r="FDE146" s="3128"/>
      <c r="FDF146" s="3128"/>
      <c r="FDG146" s="3128"/>
      <c r="FDH146" s="3128"/>
      <c r="FDI146" s="3128"/>
      <c r="FDJ146" s="3128"/>
      <c r="FDK146" s="3128"/>
      <c r="FDL146" s="3128"/>
      <c r="FDM146" s="3128"/>
      <c r="FDN146" s="3128"/>
      <c r="FDO146" s="3128"/>
      <c r="FDP146" s="3128"/>
      <c r="FDR146" s="3262"/>
      <c r="FDS146" s="3262"/>
      <c r="FDT146" s="3262"/>
      <c r="FDU146" s="3128"/>
      <c r="FDV146" s="3128"/>
      <c r="FDW146" s="3128"/>
      <c r="FDX146" s="3128"/>
      <c r="FDY146" s="3128"/>
      <c r="FDZ146" s="3128"/>
      <c r="FEA146" s="3128"/>
      <c r="FEB146" s="3128"/>
      <c r="FEC146" s="3128"/>
      <c r="FED146" s="3128"/>
      <c r="FEE146" s="3128"/>
      <c r="FEF146" s="3128"/>
      <c r="FEH146" s="3262"/>
      <c r="FEI146" s="3262"/>
      <c r="FEJ146" s="3262"/>
      <c r="FEK146" s="3128"/>
      <c r="FEL146" s="3128"/>
      <c r="FEM146" s="3128"/>
      <c r="FEN146" s="3128"/>
      <c r="FEO146" s="3128"/>
      <c r="FEP146" s="3128"/>
      <c r="FEQ146" s="3128"/>
      <c r="FER146" s="3128"/>
      <c r="FES146" s="3128"/>
      <c r="FET146" s="3128"/>
      <c r="FEU146" s="3128"/>
      <c r="FEV146" s="3128"/>
      <c r="FEX146" s="3262"/>
      <c r="FEY146" s="3262"/>
      <c r="FEZ146" s="3262"/>
      <c r="FFA146" s="3128"/>
      <c r="FFB146" s="3128"/>
      <c r="FFC146" s="3128"/>
      <c r="FFD146" s="3128"/>
      <c r="FFE146" s="3128"/>
      <c r="FFF146" s="3128"/>
      <c r="FFG146" s="3128"/>
      <c r="FFH146" s="3128"/>
      <c r="FFI146" s="3128"/>
      <c r="FFJ146" s="3128"/>
      <c r="FFK146" s="3128"/>
      <c r="FFL146" s="3128"/>
      <c r="FFN146" s="3262"/>
      <c r="FFO146" s="3262"/>
      <c r="FFP146" s="3262"/>
      <c r="FFQ146" s="3128"/>
      <c r="FFR146" s="3128"/>
      <c r="FFS146" s="3128"/>
      <c r="FFT146" s="3128"/>
      <c r="FFU146" s="3128"/>
      <c r="FFV146" s="3128"/>
      <c r="FFW146" s="3128"/>
      <c r="FFX146" s="3128"/>
      <c r="FFY146" s="3128"/>
      <c r="FFZ146" s="3128"/>
      <c r="FGA146" s="3128"/>
      <c r="FGB146" s="3128"/>
      <c r="FGD146" s="3262"/>
      <c r="FGE146" s="3262"/>
      <c r="FGF146" s="3262"/>
      <c r="FGG146" s="3128"/>
      <c r="FGH146" s="3128"/>
      <c r="FGI146" s="3128"/>
      <c r="FGJ146" s="3128"/>
      <c r="FGK146" s="3128"/>
      <c r="FGL146" s="3128"/>
      <c r="FGM146" s="3128"/>
      <c r="FGN146" s="3128"/>
      <c r="FGO146" s="3128"/>
      <c r="FGP146" s="3128"/>
      <c r="FGQ146" s="3128"/>
      <c r="FGR146" s="3128"/>
      <c r="FGT146" s="3262"/>
      <c r="FGU146" s="3262"/>
      <c r="FGV146" s="3262"/>
      <c r="FGW146" s="3128"/>
      <c r="FGX146" s="3128"/>
      <c r="FGY146" s="3128"/>
      <c r="FGZ146" s="3128"/>
      <c r="FHA146" s="3128"/>
      <c r="FHB146" s="3128"/>
      <c r="FHC146" s="3128"/>
      <c r="FHD146" s="3128"/>
      <c r="FHE146" s="3128"/>
      <c r="FHF146" s="3128"/>
      <c r="FHG146" s="3128"/>
      <c r="FHH146" s="3128"/>
      <c r="FHJ146" s="3262"/>
      <c r="FHK146" s="3262"/>
      <c r="FHL146" s="3262"/>
      <c r="FHM146" s="3128"/>
      <c r="FHN146" s="3128"/>
      <c r="FHO146" s="3128"/>
      <c r="FHP146" s="3128"/>
      <c r="FHQ146" s="3128"/>
      <c r="FHR146" s="3128"/>
      <c r="FHS146" s="3128"/>
      <c r="FHT146" s="3128"/>
      <c r="FHU146" s="3128"/>
      <c r="FHV146" s="3128"/>
      <c r="FHW146" s="3128"/>
      <c r="FHX146" s="3128"/>
      <c r="FHZ146" s="3262"/>
      <c r="FIA146" s="3262"/>
      <c r="FIB146" s="3262"/>
      <c r="FIC146" s="3128"/>
      <c r="FID146" s="3128"/>
      <c r="FIE146" s="3128"/>
      <c r="FIF146" s="3128"/>
      <c r="FIG146" s="3128"/>
      <c r="FIH146" s="3128"/>
      <c r="FII146" s="3128"/>
      <c r="FIJ146" s="3128"/>
      <c r="FIK146" s="3128"/>
      <c r="FIL146" s="3128"/>
      <c r="FIM146" s="3128"/>
      <c r="FIN146" s="3128"/>
      <c r="FIP146" s="3262"/>
      <c r="FIQ146" s="3262"/>
      <c r="FIR146" s="3262"/>
      <c r="FIS146" s="3128"/>
      <c r="FIT146" s="3128"/>
      <c r="FIU146" s="3128"/>
      <c r="FIV146" s="3128"/>
      <c r="FIW146" s="3128"/>
      <c r="FIX146" s="3128"/>
      <c r="FIY146" s="3128"/>
      <c r="FIZ146" s="3128"/>
      <c r="FJA146" s="3128"/>
      <c r="FJB146" s="3128"/>
      <c r="FJC146" s="3128"/>
      <c r="FJD146" s="3128"/>
      <c r="FJF146" s="3262"/>
      <c r="FJG146" s="3262"/>
      <c r="FJH146" s="3262"/>
      <c r="FJI146" s="3128"/>
      <c r="FJJ146" s="3128"/>
      <c r="FJK146" s="3128"/>
      <c r="FJL146" s="3128"/>
      <c r="FJM146" s="3128"/>
      <c r="FJN146" s="3128"/>
      <c r="FJO146" s="3128"/>
      <c r="FJP146" s="3128"/>
      <c r="FJQ146" s="3128"/>
      <c r="FJR146" s="3128"/>
      <c r="FJS146" s="3128"/>
      <c r="FJT146" s="3128"/>
      <c r="FJV146" s="3262"/>
      <c r="FJW146" s="3262"/>
      <c r="FJX146" s="3262"/>
      <c r="FJY146" s="3128"/>
      <c r="FJZ146" s="3128"/>
      <c r="FKA146" s="3128"/>
      <c r="FKB146" s="3128"/>
      <c r="FKC146" s="3128"/>
      <c r="FKD146" s="3128"/>
      <c r="FKE146" s="3128"/>
      <c r="FKF146" s="3128"/>
      <c r="FKG146" s="3128"/>
      <c r="FKH146" s="3128"/>
      <c r="FKI146" s="3128"/>
      <c r="FKJ146" s="3128"/>
      <c r="FKL146" s="3262"/>
      <c r="FKM146" s="3262"/>
      <c r="FKN146" s="3262"/>
      <c r="FKO146" s="3128"/>
      <c r="FKP146" s="3128"/>
      <c r="FKQ146" s="3128"/>
      <c r="FKR146" s="3128"/>
      <c r="FKS146" s="3128"/>
      <c r="FKT146" s="3128"/>
      <c r="FKU146" s="3128"/>
      <c r="FKV146" s="3128"/>
      <c r="FKW146" s="3128"/>
      <c r="FKX146" s="3128"/>
      <c r="FKY146" s="3128"/>
      <c r="FKZ146" s="3128"/>
      <c r="FLB146" s="3262"/>
      <c r="FLC146" s="3262"/>
      <c r="FLD146" s="3262"/>
      <c r="FLE146" s="3128"/>
      <c r="FLF146" s="3128"/>
      <c r="FLG146" s="3128"/>
      <c r="FLH146" s="3128"/>
      <c r="FLI146" s="3128"/>
      <c r="FLJ146" s="3128"/>
      <c r="FLK146" s="3128"/>
      <c r="FLL146" s="3128"/>
      <c r="FLM146" s="3128"/>
      <c r="FLN146" s="3128"/>
      <c r="FLO146" s="3128"/>
      <c r="FLP146" s="3128"/>
      <c r="FLR146" s="3262"/>
      <c r="FLS146" s="3262"/>
      <c r="FLT146" s="3262"/>
      <c r="FLU146" s="3128"/>
      <c r="FLV146" s="3128"/>
      <c r="FLW146" s="3128"/>
      <c r="FLX146" s="3128"/>
      <c r="FLY146" s="3128"/>
      <c r="FLZ146" s="3128"/>
      <c r="FMA146" s="3128"/>
      <c r="FMB146" s="3128"/>
      <c r="FMC146" s="3128"/>
      <c r="FMD146" s="3128"/>
      <c r="FME146" s="3128"/>
      <c r="FMF146" s="3128"/>
      <c r="FMH146" s="3262"/>
      <c r="FMI146" s="3262"/>
      <c r="FMJ146" s="3262"/>
      <c r="FMK146" s="3128"/>
      <c r="FML146" s="3128"/>
      <c r="FMM146" s="3128"/>
      <c r="FMN146" s="3128"/>
      <c r="FMO146" s="3128"/>
      <c r="FMP146" s="3128"/>
      <c r="FMQ146" s="3128"/>
      <c r="FMR146" s="3128"/>
      <c r="FMS146" s="3128"/>
      <c r="FMT146" s="3128"/>
      <c r="FMU146" s="3128"/>
      <c r="FMV146" s="3128"/>
      <c r="FMX146" s="3262"/>
      <c r="FMY146" s="3262"/>
      <c r="FMZ146" s="3262"/>
      <c r="FNA146" s="3128"/>
      <c r="FNB146" s="3128"/>
      <c r="FNC146" s="3128"/>
      <c r="FND146" s="3128"/>
      <c r="FNE146" s="3128"/>
      <c r="FNF146" s="3128"/>
      <c r="FNG146" s="3128"/>
      <c r="FNH146" s="3128"/>
      <c r="FNI146" s="3128"/>
      <c r="FNJ146" s="3128"/>
      <c r="FNK146" s="3128"/>
      <c r="FNL146" s="3128"/>
      <c r="FNN146" s="3262"/>
      <c r="FNO146" s="3262"/>
      <c r="FNP146" s="3262"/>
      <c r="FNQ146" s="3128"/>
      <c r="FNR146" s="3128"/>
      <c r="FNS146" s="3128"/>
      <c r="FNT146" s="3128"/>
      <c r="FNU146" s="3128"/>
      <c r="FNV146" s="3128"/>
      <c r="FNW146" s="3128"/>
      <c r="FNX146" s="3128"/>
      <c r="FNY146" s="3128"/>
      <c r="FNZ146" s="3128"/>
      <c r="FOA146" s="3128"/>
      <c r="FOB146" s="3128"/>
      <c r="FOD146" s="3262"/>
      <c r="FOE146" s="3262"/>
      <c r="FOF146" s="3262"/>
      <c r="FOG146" s="3128"/>
      <c r="FOH146" s="3128"/>
      <c r="FOI146" s="3128"/>
      <c r="FOJ146" s="3128"/>
      <c r="FOK146" s="3128"/>
      <c r="FOL146" s="3128"/>
      <c r="FOM146" s="3128"/>
      <c r="FON146" s="3128"/>
      <c r="FOO146" s="3128"/>
      <c r="FOP146" s="3128"/>
      <c r="FOQ146" s="3128"/>
      <c r="FOR146" s="3128"/>
      <c r="FOT146" s="3262"/>
      <c r="FOU146" s="3262"/>
      <c r="FOV146" s="3262"/>
      <c r="FOW146" s="3128"/>
      <c r="FOX146" s="3128"/>
      <c r="FOY146" s="3128"/>
      <c r="FOZ146" s="3128"/>
      <c r="FPA146" s="3128"/>
      <c r="FPB146" s="3128"/>
      <c r="FPC146" s="3128"/>
      <c r="FPD146" s="3128"/>
      <c r="FPE146" s="3128"/>
      <c r="FPF146" s="3128"/>
      <c r="FPG146" s="3128"/>
      <c r="FPH146" s="3128"/>
      <c r="FPJ146" s="3262"/>
      <c r="FPK146" s="3262"/>
      <c r="FPL146" s="3262"/>
      <c r="FPM146" s="3128"/>
      <c r="FPN146" s="3128"/>
      <c r="FPO146" s="3128"/>
      <c r="FPP146" s="3128"/>
      <c r="FPQ146" s="3128"/>
      <c r="FPR146" s="3128"/>
      <c r="FPS146" s="3128"/>
      <c r="FPT146" s="3128"/>
      <c r="FPU146" s="3128"/>
      <c r="FPV146" s="3128"/>
      <c r="FPW146" s="3128"/>
      <c r="FPX146" s="3128"/>
      <c r="FPZ146" s="3262"/>
      <c r="FQA146" s="3262"/>
      <c r="FQB146" s="3262"/>
      <c r="FQC146" s="3128"/>
      <c r="FQD146" s="3128"/>
      <c r="FQE146" s="3128"/>
      <c r="FQF146" s="3128"/>
      <c r="FQG146" s="3128"/>
      <c r="FQH146" s="3128"/>
      <c r="FQI146" s="3128"/>
      <c r="FQJ146" s="3128"/>
      <c r="FQK146" s="3128"/>
      <c r="FQL146" s="3128"/>
      <c r="FQM146" s="3128"/>
      <c r="FQN146" s="3128"/>
      <c r="FQP146" s="3262"/>
      <c r="FQQ146" s="3262"/>
      <c r="FQR146" s="3262"/>
      <c r="FQS146" s="3128"/>
      <c r="FQT146" s="3128"/>
      <c r="FQU146" s="3128"/>
      <c r="FQV146" s="3128"/>
      <c r="FQW146" s="3128"/>
      <c r="FQX146" s="3128"/>
      <c r="FQY146" s="3128"/>
      <c r="FQZ146" s="3128"/>
      <c r="FRA146" s="3128"/>
      <c r="FRB146" s="3128"/>
      <c r="FRC146" s="3128"/>
      <c r="FRD146" s="3128"/>
      <c r="FRF146" s="3262"/>
      <c r="FRG146" s="3262"/>
      <c r="FRH146" s="3262"/>
      <c r="FRI146" s="3128"/>
      <c r="FRJ146" s="3128"/>
      <c r="FRK146" s="3128"/>
      <c r="FRL146" s="3128"/>
      <c r="FRM146" s="3128"/>
      <c r="FRN146" s="3128"/>
      <c r="FRO146" s="3128"/>
      <c r="FRP146" s="3128"/>
      <c r="FRQ146" s="3128"/>
      <c r="FRR146" s="3128"/>
      <c r="FRS146" s="3128"/>
      <c r="FRT146" s="3128"/>
      <c r="FRV146" s="3262"/>
      <c r="FRW146" s="3262"/>
      <c r="FRX146" s="3262"/>
      <c r="FRY146" s="3128"/>
      <c r="FRZ146" s="3128"/>
      <c r="FSA146" s="3128"/>
      <c r="FSB146" s="3128"/>
      <c r="FSC146" s="3128"/>
      <c r="FSD146" s="3128"/>
      <c r="FSE146" s="3128"/>
      <c r="FSF146" s="3128"/>
      <c r="FSG146" s="3128"/>
      <c r="FSH146" s="3128"/>
      <c r="FSI146" s="3128"/>
      <c r="FSJ146" s="3128"/>
      <c r="FSL146" s="3262"/>
      <c r="FSM146" s="3262"/>
      <c r="FSN146" s="3262"/>
      <c r="FSO146" s="3128"/>
      <c r="FSP146" s="3128"/>
      <c r="FSQ146" s="3128"/>
      <c r="FSR146" s="3128"/>
      <c r="FSS146" s="3128"/>
      <c r="FST146" s="3128"/>
      <c r="FSU146" s="3128"/>
      <c r="FSV146" s="3128"/>
      <c r="FSW146" s="3128"/>
      <c r="FSX146" s="3128"/>
      <c r="FSY146" s="3128"/>
      <c r="FSZ146" s="3128"/>
      <c r="FTB146" s="3262"/>
      <c r="FTC146" s="3262"/>
      <c r="FTD146" s="3262"/>
      <c r="FTE146" s="3128"/>
      <c r="FTF146" s="3128"/>
      <c r="FTG146" s="3128"/>
      <c r="FTH146" s="3128"/>
      <c r="FTI146" s="3128"/>
      <c r="FTJ146" s="3128"/>
      <c r="FTK146" s="3128"/>
      <c r="FTL146" s="3128"/>
      <c r="FTM146" s="3128"/>
      <c r="FTN146" s="3128"/>
      <c r="FTO146" s="3128"/>
      <c r="FTP146" s="3128"/>
      <c r="FTR146" s="3262"/>
      <c r="FTS146" s="3262"/>
      <c r="FTT146" s="3262"/>
      <c r="FTU146" s="3128"/>
      <c r="FTV146" s="3128"/>
      <c r="FTW146" s="3128"/>
      <c r="FTX146" s="3128"/>
      <c r="FTY146" s="3128"/>
      <c r="FTZ146" s="3128"/>
      <c r="FUA146" s="3128"/>
      <c r="FUB146" s="3128"/>
      <c r="FUC146" s="3128"/>
      <c r="FUD146" s="3128"/>
      <c r="FUE146" s="3128"/>
      <c r="FUF146" s="3128"/>
      <c r="FUH146" s="3262"/>
      <c r="FUI146" s="3262"/>
      <c r="FUJ146" s="3262"/>
      <c r="FUK146" s="3128"/>
      <c r="FUL146" s="3128"/>
      <c r="FUM146" s="3128"/>
      <c r="FUN146" s="3128"/>
      <c r="FUO146" s="3128"/>
      <c r="FUP146" s="3128"/>
      <c r="FUQ146" s="3128"/>
      <c r="FUR146" s="3128"/>
      <c r="FUS146" s="3128"/>
      <c r="FUT146" s="3128"/>
      <c r="FUU146" s="3128"/>
      <c r="FUV146" s="3128"/>
      <c r="FUX146" s="3262"/>
      <c r="FUY146" s="3262"/>
      <c r="FUZ146" s="3262"/>
      <c r="FVA146" s="3128"/>
      <c r="FVB146" s="3128"/>
      <c r="FVC146" s="3128"/>
      <c r="FVD146" s="3128"/>
      <c r="FVE146" s="3128"/>
      <c r="FVF146" s="3128"/>
      <c r="FVG146" s="3128"/>
      <c r="FVH146" s="3128"/>
      <c r="FVI146" s="3128"/>
      <c r="FVJ146" s="3128"/>
      <c r="FVK146" s="3128"/>
      <c r="FVL146" s="3128"/>
      <c r="FVN146" s="3262"/>
      <c r="FVO146" s="3262"/>
      <c r="FVP146" s="3262"/>
      <c r="FVQ146" s="3128"/>
      <c r="FVR146" s="3128"/>
      <c r="FVS146" s="3128"/>
      <c r="FVT146" s="3128"/>
      <c r="FVU146" s="3128"/>
      <c r="FVV146" s="3128"/>
      <c r="FVW146" s="3128"/>
      <c r="FVX146" s="3128"/>
      <c r="FVY146" s="3128"/>
      <c r="FVZ146" s="3128"/>
      <c r="FWA146" s="3128"/>
      <c r="FWB146" s="3128"/>
      <c r="FWD146" s="3262"/>
      <c r="FWE146" s="3262"/>
      <c r="FWF146" s="3262"/>
      <c r="FWG146" s="3128"/>
      <c r="FWH146" s="3128"/>
      <c r="FWI146" s="3128"/>
      <c r="FWJ146" s="3128"/>
      <c r="FWK146" s="3128"/>
      <c r="FWL146" s="3128"/>
      <c r="FWM146" s="3128"/>
      <c r="FWN146" s="3128"/>
      <c r="FWO146" s="3128"/>
      <c r="FWP146" s="3128"/>
      <c r="FWQ146" s="3128"/>
      <c r="FWR146" s="3128"/>
      <c r="FWT146" s="3262"/>
      <c r="FWU146" s="3262"/>
      <c r="FWV146" s="3262"/>
      <c r="FWW146" s="3128"/>
      <c r="FWX146" s="3128"/>
      <c r="FWY146" s="3128"/>
      <c r="FWZ146" s="3128"/>
      <c r="FXA146" s="3128"/>
      <c r="FXB146" s="3128"/>
      <c r="FXC146" s="3128"/>
      <c r="FXD146" s="3128"/>
      <c r="FXE146" s="3128"/>
      <c r="FXF146" s="3128"/>
      <c r="FXG146" s="3128"/>
      <c r="FXH146" s="3128"/>
      <c r="FXJ146" s="3262"/>
      <c r="FXK146" s="3262"/>
      <c r="FXL146" s="3262"/>
      <c r="FXM146" s="3128"/>
      <c r="FXN146" s="3128"/>
      <c r="FXO146" s="3128"/>
      <c r="FXP146" s="3128"/>
      <c r="FXQ146" s="3128"/>
      <c r="FXR146" s="3128"/>
      <c r="FXS146" s="3128"/>
      <c r="FXT146" s="3128"/>
      <c r="FXU146" s="3128"/>
      <c r="FXV146" s="3128"/>
      <c r="FXW146" s="3128"/>
      <c r="FXX146" s="3128"/>
      <c r="FXZ146" s="3262"/>
      <c r="FYA146" s="3262"/>
      <c r="FYB146" s="3262"/>
      <c r="FYC146" s="3128"/>
      <c r="FYD146" s="3128"/>
      <c r="FYE146" s="3128"/>
      <c r="FYF146" s="3128"/>
      <c r="FYG146" s="3128"/>
      <c r="FYH146" s="3128"/>
      <c r="FYI146" s="3128"/>
      <c r="FYJ146" s="3128"/>
      <c r="FYK146" s="3128"/>
      <c r="FYL146" s="3128"/>
      <c r="FYM146" s="3128"/>
      <c r="FYN146" s="3128"/>
      <c r="FYP146" s="3262"/>
      <c r="FYQ146" s="3262"/>
      <c r="FYR146" s="3262"/>
      <c r="FYS146" s="3128"/>
      <c r="FYT146" s="3128"/>
      <c r="FYU146" s="3128"/>
      <c r="FYV146" s="3128"/>
      <c r="FYW146" s="3128"/>
      <c r="FYX146" s="3128"/>
      <c r="FYY146" s="3128"/>
      <c r="FYZ146" s="3128"/>
      <c r="FZA146" s="3128"/>
      <c r="FZB146" s="3128"/>
      <c r="FZC146" s="3128"/>
      <c r="FZD146" s="3128"/>
      <c r="FZF146" s="3262"/>
      <c r="FZG146" s="3262"/>
      <c r="FZH146" s="3262"/>
      <c r="FZI146" s="3128"/>
      <c r="FZJ146" s="3128"/>
      <c r="FZK146" s="3128"/>
      <c r="FZL146" s="3128"/>
      <c r="FZM146" s="3128"/>
      <c r="FZN146" s="3128"/>
      <c r="FZO146" s="3128"/>
      <c r="FZP146" s="3128"/>
      <c r="FZQ146" s="3128"/>
      <c r="FZR146" s="3128"/>
      <c r="FZS146" s="3128"/>
      <c r="FZT146" s="3128"/>
      <c r="FZV146" s="3262"/>
      <c r="FZW146" s="3262"/>
      <c r="FZX146" s="3262"/>
      <c r="FZY146" s="3128"/>
      <c r="FZZ146" s="3128"/>
      <c r="GAA146" s="3128"/>
      <c r="GAB146" s="3128"/>
      <c r="GAC146" s="3128"/>
      <c r="GAD146" s="3128"/>
      <c r="GAE146" s="3128"/>
      <c r="GAF146" s="3128"/>
      <c r="GAG146" s="3128"/>
      <c r="GAH146" s="3128"/>
      <c r="GAI146" s="3128"/>
      <c r="GAJ146" s="3128"/>
      <c r="GAL146" s="3262"/>
      <c r="GAM146" s="3262"/>
      <c r="GAN146" s="3262"/>
      <c r="GAO146" s="3128"/>
      <c r="GAP146" s="3128"/>
      <c r="GAQ146" s="3128"/>
      <c r="GAR146" s="3128"/>
      <c r="GAS146" s="3128"/>
      <c r="GAT146" s="3128"/>
      <c r="GAU146" s="3128"/>
      <c r="GAV146" s="3128"/>
      <c r="GAW146" s="3128"/>
      <c r="GAX146" s="3128"/>
      <c r="GAY146" s="3128"/>
      <c r="GAZ146" s="3128"/>
      <c r="GBB146" s="3262"/>
      <c r="GBC146" s="3262"/>
      <c r="GBD146" s="3262"/>
      <c r="GBE146" s="3128"/>
      <c r="GBF146" s="3128"/>
      <c r="GBG146" s="3128"/>
      <c r="GBH146" s="3128"/>
      <c r="GBI146" s="3128"/>
      <c r="GBJ146" s="3128"/>
      <c r="GBK146" s="3128"/>
      <c r="GBL146" s="3128"/>
      <c r="GBM146" s="3128"/>
      <c r="GBN146" s="3128"/>
      <c r="GBO146" s="3128"/>
      <c r="GBP146" s="3128"/>
      <c r="GBR146" s="3262"/>
      <c r="GBS146" s="3262"/>
      <c r="GBT146" s="3262"/>
      <c r="GBU146" s="3128"/>
      <c r="GBV146" s="3128"/>
      <c r="GBW146" s="3128"/>
      <c r="GBX146" s="3128"/>
      <c r="GBY146" s="3128"/>
      <c r="GBZ146" s="3128"/>
      <c r="GCA146" s="3128"/>
      <c r="GCB146" s="3128"/>
      <c r="GCC146" s="3128"/>
      <c r="GCD146" s="3128"/>
      <c r="GCE146" s="3128"/>
      <c r="GCF146" s="3128"/>
      <c r="GCH146" s="3262"/>
      <c r="GCI146" s="3262"/>
      <c r="GCJ146" s="3262"/>
      <c r="GCK146" s="3128"/>
      <c r="GCL146" s="3128"/>
      <c r="GCM146" s="3128"/>
      <c r="GCN146" s="3128"/>
      <c r="GCO146" s="3128"/>
      <c r="GCP146" s="3128"/>
      <c r="GCQ146" s="3128"/>
      <c r="GCR146" s="3128"/>
      <c r="GCS146" s="3128"/>
      <c r="GCT146" s="3128"/>
      <c r="GCU146" s="3128"/>
      <c r="GCV146" s="3128"/>
      <c r="GCX146" s="3262"/>
      <c r="GCY146" s="3262"/>
      <c r="GCZ146" s="3262"/>
      <c r="GDA146" s="3128"/>
      <c r="GDB146" s="3128"/>
      <c r="GDC146" s="3128"/>
      <c r="GDD146" s="3128"/>
      <c r="GDE146" s="3128"/>
      <c r="GDF146" s="3128"/>
      <c r="GDG146" s="3128"/>
      <c r="GDH146" s="3128"/>
      <c r="GDI146" s="3128"/>
      <c r="GDJ146" s="3128"/>
      <c r="GDK146" s="3128"/>
      <c r="GDL146" s="3128"/>
      <c r="GDN146" s="3262"/>
      <c r="GDO146" s="3262"/>
      <c r="GDP146" s="3262"/>
      <c r="GDQ146" s="3128"/>
      <c r="GDR146" s="3128"/>
      <c r="GDS146" s="3128"/>
      <c r="GDT146" s="3128"/>
      <c r="GDU146" s="3128"/>
      <c r="GDV146" s="3128"/>
      <c r="GDW146" s="3128"/>
      <c r="GDX146" s="3128"/>
      <c r="GDY146" s="3128"/>
      <c r="GDZ146" s="3128"/>
      <c r="GEA146" s="3128"/>
      <c r="GEB146" s="3128"/>
      <c r="GED146" s="3262"/>
      <c r="GEE146" s="3262"/>
      <c r="GEF146" s="3262"/>
      <c r="GEG146" s="3128"/>
      <c r="GEH146" s="3128"/>
      <c r="GEI146" s="3128"/>
      <c r="GEJ146" s="3128"/>
      <c r="GEK146" s="3128"/>
      <c r="GEL146" s="3128"/>
      <c r="GEM146" s="3128"/>
      <c r="GEN146" s="3128"/>
      <c r="GEO146" s="3128"/>
      <c r="GEP146" s="3128"/>
      <c r="GEQ146" s="3128"/>
      <c r="GER146" s="3128"/>
      <c r="GET146" s="3262"/>
      <c r="GEU146" s="3262"/>
      <c r="GEV146" s="3262"/>
      <c r="GEW146" s="3128"/>
      <c r="GEX146" s="3128"/>
      <c r="GEY146" s="3128"/>
      <c r="GEZ146" s="3128"/>
      <c r="GFA146" s="3128"/>
      <c r="GFB146" s="3128"/>
      <c r="GFC146" s="3128"/>
      <c r="GFD146" s="3128"/>
      <c r="GFE146" s="3128"/>
      <c r="GFF146" s="3128"/>
      <c r="GFG146" s="3128"/>
      <c r="GFH146" s="3128"/>
      <c r="GFJ146" s="3262"/>
      <c r="GFK146" s="3262"/>
      <c r="GFL146" s="3262"/>
      <c r="GFM146" s="3128"/>
      <c r="GFN146" s="3128"/>
      <c r="GFO146" s="3128"/>
      <c r="GFP146" s="3128"/>
      <c r="GFQ146" s="3128"/>
      <c r="GFR146" s="3128"/>
      <c r="GFS146" s="3128"/>
      <c r="GFT146" s="3128"/>
      <c r="GFU146" s="3128"/>
      <c r="GFV146" s="3128"/>
      <c r="GFW146" s="3128"/>
      <c r="GFX146" s="3128"/>
      <c r="GFZ146" s="3262"/>
      <c r="GGA146" s="3262"/>
      <c r="GGB146" s="3262"/>
      <c r="GGC146" s="3128"/>
      <c r="GGD146" s="3128"/>
      <c r="GGE146" s="3128"/>
      <c r="GGF146" s="3128"/>
      <c r="GGG146" s="3128"/>
      <c r="GGH146" s="3128"/>
      <c r="GGI146" s="3128"/>
      <c r="GGJ146" s="3128"/>
      <c r="GGK146" s="3128"/>
      <c r="GGL146" s="3128"/>
      <c r="GGM146" s="3128"/>
      <c r="GGN146" s="3128"/>
      <c r="GGP146" s="3262"/>
      <c r="GGQ146" s="3262"/>
      <c r="GGR146" s="3262"/>
      <c r="GGS146" s="3128"/>
      <c r="GGT146" s="3128"/>
      <c r="GGU146" s="3128"/>
      <c r="GGV146" s="3128"/>
      <c r="GGW146" s="3128"/>
      <c r="GGX146" s="3128"/>
      <c r="GGY146" s="3128"/>
      <c r="GGZ146" s="3128"/>
      <c r="GHA146" s="3128"/>
      <c r="GHB146" s="3128"/>
      <c r="GHC146" s="3128"/>
      <c r="GHD146" s="3128"/>
      <c r="GHF146" s="3262"/>
      <c r="GHG146" s="3262"/>
      <c r="GHH146" s="3262"/>
      <c r="GHI146" s="3128"/>
      <c r="GHJ146" s="3128"/>
      <c r="GHK146" s="3128"/>
      <c r="GHL146" s="3128"/>
      <c r="GHM146" s="3128"/>
      <c r="GHN146" s="3128"/>
      <c r="GHO146" s="3128"/>
      <c r="GHP146" s="3128"/>
      <c r="GHQ146" s="3128"/>
      <c r="GHR146" s="3128"/>
      <c r="GHS146" s="3128"/>
      <c r="GHT146" s="3128"/>
      <c r="GHV146" s="3262"/>
      <c r="GHW146" s="3262"/>
      <c r="GHX146" s="3262"/>
      <c r="GHY146" s="3128"/>
      <c r="GHZ146" s="3128"/>
      <c r="GIA146" s="3128"/>
      <c r="GIB146" s="3128"/>
      <c r="GIC146" s="3128"/>
      <c r="GID146" s="3128"/>
      <c r="GIE146" s="3128"/>
      <c r="GIF146" s="3128"/>
      <c r="GIG146" s="3128"/>
      <c r="GIH146" s="3128"/>
      <c r="GII146" s="3128"/>
      <c r="GIJ146" s="3128"/>
      <c r="GIL146" s="3262"/>
      <c r="GIM146" s="3262"/>
      <c r="GIN146" s="3262"/>
      <c r="GIO146" s="3128"/>
      <c r="GIP146" s="3128"/>
      <c r="GIQ146" s="3128"/>
      <c r="GIR146" s="3128"/>
      <c r="GIS146" s="3128"/>
      <c r="GIT146" s="3128"/>
      <c r="GIU146" s="3128"/>
      <c r="GIV146" s="3128"/>
      <c r="GIW146" s="3128"/>
      <c r="GIX146" s="3128"/>
      <c r="GIY146" s="3128"/>
      <c r="GIZ146" s="3128"/>
      <c r="GJB146" s="3262"/>
      <c r="GJC146" s="3262"/>
      <c r="GJD146" s="3262"/>
      <c r="GJE146" s="3128"/>
      <c r="GJF146" s="3128"/>
      <c r="GJG146" s="3128"/>
      <c r="GJH146" s="3128"/>
      <c r="GJI146" s="3128"/>
      <c r="GJJ146" s="3128"/>
      <c r="GJK146" s="3128"/>
      <c r="GJL146" s="3128"/>
      <c r="GJM146" s="3128"/>
      <c r="GJN146" s="3128"/>
      <c r="GJO146" s="3128"/>
      <c r="GJP146" s="3128"/>
      <c r="GJR146" s="3262"/>
      <c r="GJS146" s="3262"/>
      <c r="GJT146" s="3262"/>
      <c r="GJU146" s="3128"/>
      <c r="GJV146" s="3128"/>
      <c r="GJW146" s="3128"/>
      <c r="GJX146" s="3128"/>
      <c r="GJY146" s="3128"/>
      <c r="GJZ146" s="3128"/>
      <c r="GKA146" s="3128"/>
      <c r="GKB146" s="3128"/>
      <c r="GKC146" s="3128"/>
      <c r="GKD146" s="3128"/>
      <c r="GKE146" s="3128"/>
      <c r="GKF146" s="3128"/>
      <c r="GKH146" s="3262"/>
      <c r="GKI146" s="3262"/>
      <c r="GKJ146" s="3262"/>
      <c r="GKK146" s="3128"/>
      <c r="GKL146" s="3128"/>
      <c r="GKM146" s="3128"/>
      <c r="GKN146" s="3128"/>
      <c r="GKO146" s="3128"/>
      <c r="GKP146" s="3128"/>
      <c r="GKQ146" s="3128"/>
      <c r="GKR146" s="3128"/>
      <c r="GKS146" s="3128"/>
      <c r="GKT146" s="3128"/>
      <c r="GKU146" s="3128"/>
      <c r="GKV146" s="3128"/>
      <c r="GKX146" s="3262"/>
      <c r="GKY146" s="3262"/>
      <c r="GKZ146" s="3262"/>
      <c r="GLA146" s="3128"/>
      <c r="GLB146" s="3128"/>
      <c r="GLC146" s="3128"/>
      <c r="GLD146" s="3128"/>
      <c r="GLE146" s="3128"/>
      <c r="GLF146" s="3128"/>
      <c r="GLG146" s="3128"/>
      <c r="GLH146" s="3128"/>
      <c r="GLI146" s="3128"/>
      <c r="GLJ146" s="3128"/>
      <c r="GLK146" s="3128"/>
      <c r="GLL146" s="3128"/>
      <c r="GLN146" s="3262"/>
      <c r="GLO146" s="3262"/>
      <c r="GLP146" s="3262"/>
      <c r="GLQ146" s="3128"/>
      <c r="GLR146" s="3128"/>
      <c r="GLS146" s="3128"/>
      <c r="GLT146" s="3128"/>
      <c r="GLU146" s="3128"/>
      <c r="GLV146" s="3128"/>
      <c r="GLW146" s="3128"/>
      <c r="GLX146" s="3128"/>
      <c r="GLY146" s="3128"/>
      <c r="GLZ146" s="3128"/>
      <c r="GMA146" s="3128"/>
      <c r="GMB146" s="3128"/>
      <c r="GMD146" s="3262"/>
      <c r="GME146" s="3262"/>
      <c r="GMF146" s="3262"/>
      <c r="GMG146" s="3128"/>
      <c r="GMH146" s="3128"/>
      <c r="GMI146" s="3128"/>
      <c r="GMJ146" s="3128"/>
      <c r="GMK146" s="3128"/>
      <c r="GML146" s="3128"/>
      <c r="GMM146" s="3128"/>
      <c r="GMN146" s="3128"/>
      <c r="GMO146" s="3128"/>
      <c r="GMP146" s="3128"/>
      <c r="GMQ146" s="3128"/>
      <c r="GMR146" s="3128"/>
      <c r="GMT146" s="3262"/>
      <c r="GMU146" s="3262"/>
      <c r="GMV146" s="3262"/>
      <c r="GMW146" s="3128"/>
      <c r="GMX146" s="3128"/>
      <c r="GMY146" s="3128"/>
      <c r="GMZ146" s="3128"/>
      <c r="GNA146" s="3128"/>
      <c r="GNB146" s="3128"/>
      <c r="GNC146" s="3128"/>
      <c r="GND146" s="3128"/>
      <c r="GNE146" s="3128"/>
      <c r="GNF146" s="3128"/>
      <c r="GNG146" s="3128"/>
      <c r="GNH146" s="3128"/>
      <c r="GNJ146" s="3262"/>
      <c r="GNK146" s="3262"/>
      <c r="GNL146" s="3262"/>
      <c r="GNM146" s="3128"/>
      <c r="GNN146" s="3128"/>
      <c r="GNO146" s="3128"/>
      <c r="GNP146" s="3128"/>
      <c r="GNQ146" s="3128"/>
      <c r="GNR146" s="3128"/>
      <c r="GNS146" s="3128"/>
      <c r="GNT146" s="3128"/>
      <c r="GNU146" s="3128"/>
      <c r="GNV146" s="3128"/>
      <c r="GNW146" s="3128"/>
      <c r="GNX146" s="3128"/>
      <c r="GNZ146" s="3262"/>
      <c r="GOA146" s="3262"/>
      <c r="GOB146" s="3262"/>
      <c r="GOC146" s="3128"/>
      <c r="GOD146" s="3128"/>
      <c r="GOE146" s="3128"/>
      <c r="GOF146" s="3128"/>
      <c r="GOG146" s="3128"/>
      <c r="GOH146" s="3128"/>
      <c r="GOI146" s="3128"/>
      <c r="GOJ146" s="3128"/>
      <c r="GOK146" s="3128"/>
      <c r="GOL146" s="3128"/>
      <c r="GOM146" s="3128"/>
      <c r="GON146" s="3128"/>
      <c r="GOP146" s="3262"/>
      <c r="GOQ146" s="3262"/>
      <c r="GOR146" s="3262"/>
      <c r="GOS146" s="3128"/>
      <c r="GOT146" s="3128"/>
      <c r="GOU146" s="3128"/>
      <c r="GOV146" s="3128"/>
      <c r="GOW146" s="3128"/>
      <c r="GOX146" s="3128"/>
      <c r="GOY146" s="3128"/>
      <c r="GOZ146" s="3128"/>
      <c r="GPA146" s="3128"/>
      <c r="GPB146" s="3128"/>
      <c r="GPC146" s="3128"/>
      <c r="GPD146" s="3128"/>
      <c r="GPF146" s="3262"/>
      <c r="GPG146" s="3262"/>
      <c r="GPH146" s="3262"/>
      <c r="GPI146" s="3128"/>
      <c r="GPJ146" s="3128"/>
      <c r="GPK146" s="3128"/>
      <c r="GPL146" s="3128"/>
      <c r="GPM146" s="3128"/>
      <c r="GPN146" s="3128"/>
      <c r="GPO146" s="3128"/>
      <c r="GPP146" s="3128"/>
      <c r="GPQ146" s="3128"/>
      <c r="GPR146" s="3128"/>
      <c r="GPS146" s="3128"/>
      <c r="GPT146" s="3128"/>
      <c r="GPV146" s="3262"/>
      <c r="GPW146" s="3262"/>
      <c r="GPX146" s="3262"/>
      <c r="GPY146" s="3128"/>
      <c r="GPZ146" s="3128"/>
      <c r="GQA146" s="3128"/>
      <c r="GQB146" s="3128"/>
      <c r="GQC146" s="3128"/>
      <c r="GQD146" s="3128"/>
      <c r="GQE146" s="3128"/>
      <c r="GQF146" s="3128"/>
      <c r="GQG146" s="3128"/>
      <c r="GQH146" s="3128"/>
      <c r="GQI146" s="3128"/>
      <c r="GQJ146" s="3128"/>
      <c r="GQL146" s="3262"/>
      <c r="GQM146" s="3262"/>
      <c r="GQN146" s="3262"/>
      <c r="GQO146" s="3128"/>
      <c r="GQP146" s="3128"/>
      <c r="GQQ146" s="3128"/>
      <c r="GQR146" s="3128"/>
      <c r="GQS146" s="3128"/>
      <c r="GQT146" s="3128"/>
      <c r="GQU146" s="3128"/>
      <c r="GQV146" s="3128"/>
      <c r="GQW146" s="3128"/>
      <c r="GQX146" s="3128"/>
      <c r="GQY146" s="3128"/>
      <c r="GQZ146" s="3128"/>
      <c r="GRB146" s="3262"/>
      <c r="GRC146" s="3262"/>
      <c r="GRD146" s="3262"/>
      <c r="GRE146" s="3128"/>
      <c r="GRF146" s="3128"/>
      <c r="GRG146" s="3128"/>
      <c r="GRH146" s="3128"/>
      <c r="GRI146" s="3128"/>
      <c r="GRJ146" s="3128"/>
      <c r="GRK146" s="3128"/>
      <c r="GRL146" s="3128"/>
      <c r="GRM146" s="3128"/>
      <c r="GRN146" s="3128"/>
      <c r="GRO146" s="3128"/>
      <c r="GRP146" s="3128"/>
      <c r="GRR146" s="3262"/>
      <c r="GRS146" s="3262"/>
      <c r="GRT146" s="3262"/>
      <c r="GRU146" s="3128"/>
      <c r="GRV146" s="3128"/>
      <c r="GRW146" s="3128"/>
      <c r="GRX146" s="3128"/>
      <c r="GRY146" s="3128"/>
      <c r="GRZ146" s="3128"/>
      <c r="GSA146" s="3128"/>
      <c r="GSB146" s="3128"/>
      <c r="GSC146" s="3128"/>
      <c r="GSD146" s="3128"/>
      <c r="GSE146" s="3128"/>
      <c r="GSF146" s="3128"/>
      <c r="GSH146" s="3262"/>
      <c r="GSI146" s="3262"/>
      <c r="GSJ146" s="3262"/>
      <c r="GSK146" s="3128"/>
      <c r="GSL146" s="3128"/>
      <c r="GSM146" s="3128"/>
      <c r="GSN146" s="3128"/>
      <c r="GSO146" s="3128"/>
      <c r="GSP146" s="3128"/>
      <c r="GSQ146" s="3128"/>
      <c r="GSR146" s="3128"/>
      <c r="GSS146" s="3128"/>
      <c r="GST146" s="3128"/>
      <c r="GSU146" s="3128"/>
      <c r="GSV146" s="3128"/>
      <c r="GSX146" s="3262"/>
      <c r="GSY146" s="3262"/>
      <c r="GSZ146" s="3262"/>
      <c r="GTA146" s="3128"/>
      <c r="GTB146" s="3128"/>
      <c r="GTC146" s="3128"/>
      <c r="GTD146" s="3128"/>
      <c r="GTE146" s="3128"/>
      <c r="GTF146" s="3128"/>
      <c r="GTG146" s="3128"/>
      <c r="GTH146" s="3128"/>
      <c r="GTI146" s="3128"/>
      <c r="GTJ146" s="3128"/>
      <c r="GTK146" s="3128"/>
      <c r="GTL146" s="3128"/>
      <c r="GTN146" s="3262"/>
      <c r="GTO146" s="3262"/>
      <c r="GTP146" s="3262"/>
      <c r="GTQ146" s="3128"/>
      <c r="GTR146" s="3128"/>
      <c r="GTS146" s="3128"/>
      <c r="GTT146" s="3128"/>
      <c r="GTU146" s="3128"/>
      <c r="GTV146" s="3128"/>
      <c r="GTW146" s="3128"/>
      <c r="GTX146" s="3128"/>
      <c r="GTY146" s="3128"/>
      <c r="GTZ146" s="3128"/>
      <c r="GUA146" s="3128"/>
      <c r="GUB146" s="3128"/>
      <c r="GUD146" s="3262"/>
      <c r="GUE146" s="3262"/>
      <c r="GUF146" s="3262"/>
      <c r="GUG146" s="3128"/>
      <c r="GUH146" s="3128"/>
      <c r="GUI146" s="3128"/>
      <c r="GUJ146" s="3128"/>
      <c r="GUK146" s="3128"/>
      <c r="GUL146" s="3128"/>
      <c r="GUM146" s="3128"/>
      <c r="GUN146" s="3128"/>
      <c r="GUO146" s="3128"/>
      <c r="GUP146" s="3128"/>
      <c r="GUQ146" s="3128"/>
      <c r="GUR146" s="3128"/>
      <c r="GUT146" s="3262"/>
      <c r="GUU146" s="3262"/>
      <c r="GUV146" s="3262"/>
      <c r="GUW146" s="3128"/>
      <c r="GUX146" s="3128"/>
      <c r="GUY146" s="3128"/>
      <c r="GUZ146" s="3128"/>
      <c r="GVA146" s="3128"/>
      <c r="GVB146" s="3128"/>
      <c r="GVC146" s="3128"/>
      <c r="GVD146" s="3128"/>
      <c r="GVE146" s="3128"/>
      <c r="GVF146" s="3128"/>
      <c r="GVG146" s="3128"/>
      <c r="GVH146" s="3128"/>
      <c r="GVJ146" s="3262"/>
      <c r="GVK146" s="3262"/>
      <c r="GVL146" s="3262"/>
      <c r="GVM146" s="3128"/>
      <c r="GVN146" s="3128"/>
      <c r="GVO146" s="3128"/>
      <c r="GVP146" s="3128"/>
      <c r="GVQ146" s="3128"/>
      <c r="GVR146" s="3128"/>
      <c r="GVS146" s="3128"/>
      <c r="GVT146" s="3128"/>
      <c r="GVU146" s="3128"/>
      <c r="GVV146" s="3128"/>
      <c r="GVW146" s="3128"/>
      <c r="GVX146" s="3128"/>
      <c r="GVZ146" s="3262"/>
      <c r="GWA146" s="3262"/>
      <c r="GWB146" s="3262"/>
      <c r="GWC146" s="3128"/>
      <c r="GWD146" s="3128"/>
      <c r="GWE146" s="3128"/>
      <c r="GWF146" s="3128"/>
      <c r="GWG146" s="3128"/>
      <c r="GWH146" s="3128"/>
      <c r="GWI146" s="3128"/>
      <c r="GWJ146" s="3128"/>
      <c r="GWK146" s="3128"/>
      <c r="GWL146" s="3128"/>
      <c r="GWM146" s="3128"/>
      <c r="GWN146" s="3128"/>
      <c r="GWP146" s="3262"/>
      <c r="GWQ146" s="3262"/>
      <c r="GWR146" s="3262"/>
      <c r="GWS146" s="3128"/>
      <c r="GWT146" s="3128"/>
      <c r="GWU146" s="3128"/>
      <c r="GWV146" s="3128"/>
      <c r="GWW146" s="3128"/>
      <c r="GWX146" s="3128"/>
      <c r="GWY146" s="3128"/>
      <c r="GWZ146" s="3128"/>
      <c r="GXA146" s="3128"/>
      <c r="GXB146" s="3128"/>
      <c r="GXC146" s="3128"/>
      <c r="GXD146" s="3128"/>
      <c r="GXF146" s="3262"/>
      <c r="GXG146" s="3262"/>
      <c r="GXH146" s="3262"/>
      <c r="GXI146" s="3128"/>
      <c r="GXJ146" s="3128"/>
      <c r="GXK146" s="3128"/>
      <c r="GXL146" s="3128"/>
      <c r="GXM146" s="3128"/>
      <c r="GXN146" s="3128"/>
      <c r="GXO146" s="3128"/>
      <c r="GXP146" s="3128"/>
      <c r="GXQ146" s="3128"/>
      <c r="GXR146" s="3128"/>
      <c r="GXS146" s="3128"/>
      <c r="GXT146" s="3128"/>
      <c r="GXV146" s="3262"/>
      <c r="GXW146" s="3262"/>
      <c r="GXX146" s="3262"/>
      <c r="GXY146" s="3128"/>
      <c r="GXZ146" s="3128"/>
      <c r="GYA146" s="3128"/>
      <c r="GYB146" s="3128"/>
      <c r="GYC146" s="3128"/>
      <c r="GYD146" s="3128"/>
      <c r="GYE146" s="3128"/>
      <c r="GYF146" s="3128"/>
      <c r="GYG146" s="3128"/>
      <c r="GYH146" s="3128"/>
      <c r="GYI146" s="3128"/>
      <c r="GYJ146" s="3128"/>
      <c r="GYL146" s="3262"/>
      <c r="GYM146" s="3262"/>
      <c r="GYN146" s="3262"/>
      <c r="GYO146" s="3128"/>
      <c r="GYP146" s="3128"/>
      <c r="GYQ146" s="3128"/>
      <c r="GYR146" s="3128"/>
      <c r="GYS146" s="3128"/>
      <c r="GYT146" s="3128"/>
      <c r="GYU146" s="3128"/>
      <c r="GYV146" s="3128"/>
      <c r="GYW146" s="3128"/>
      <c r="GYX146" s="3128"/>
      <c r="GYY146" s="3128"/>
      <c r="GYZ146" s="3128"/>
      <c r="GZB146" s="3262"/>
      <c r="GZC146" s="3262"/>
      <c r="GZD146" s="3262"/>
      <c r="GZE146" s="3128"/>
      <c r="GZF146" s="3128"/>
      <c r="GZG146" s="3128"/>
      <c r="GZH146" s="3128"/>
      <c r="GZI146" s="3128"/>
      <c r="GZJ146" s="3128"/>
      <c r="GZK146" s="3128"/>
      <c r="GZL146" s="3128"/>
      <c r="GZM146" s="3128"/>
      <c r="GZN146" s="3128"/>
      <c r="GZO146" s="3128"/>
      <c r="GZP146" s="3128"/>
      <c r="GZR146" s="3262"/>
      <c r="GZS146" s="3262"/>
      <c r="GZT146" s="3262"/>
      <c r="GZU146" s="3128"/>
      <c r="GZV146" s="3128"/>
      <c r="GZW146" s="3128"/>
      <c r="GZX146" s="3128"/>
      <c r="GZY146" s="3128"/>
      <c r="GZZ146" s="3128"/>
      <c r="HAA146" s="3128"/>
      <c r="HAB146" s="3128"/>
      <c r="HAC146" s="3128"/>
      <c r="HAD146" s="3128"/>
      <c r="HAE146" s="3128"/>
      <c r="HAF146" s="3128"/>
      <c r="HAH146" s="3262"/>
      <c r="HAI146" s="3262"/>
      <c r="HAJ146" s="3262"/>
      <c r="HAK146" s="3128"/>
      <c r="HAL146" s="3128"/>
      <c r="HAM146" s="3128"/>
      <c r="HAN146" s="3128"/>
      <c r="HAO146" s="3128"/>
      <c r="HAP146" s="3128"/>
      <c r="HAQ146" s="3128"/>
      <c r="HAR146" s="3128"/>
      <c r="HAS146" s="3128"/>
      <c r="HAT146" s="3128"/>
      <c r="HAU146" s="3128"/>
      <c r="HAV146" s="3128"/>
      <c r="HAX146" s="3262"/>
      <c r="HAY146" s="3262"/>
      <c r="HAZ146" s="3262"/>
      <c r="HBA146" s="3128"/>
      <c r="HBB146" s="3128"/>
      <c r="HBC146" s="3128"/>
      <c r="HBD146" s="3128"/>
      <c r="HBE146" s="3128"/>
      <c r="HBF146" s="3128"/>
      <c r="HBG146" s="3128"/>
      <c r="HBH146" s="3128"/>
      <c r="HBI146" s="3128"/>
      <c r="HBJ146" s="3128"/>
      <c r="HBK146" s="3128"/>
      <c r="HBL146" s="3128"/>
      <c r="HBN146" s="3262"/>
      <c r="HBO146" s="3262"/>
      <c r="HBP146" s="3262"/>
      <c r="HBQ146" s="3128"/>
      <c r="HBR146" s="3128"/>
      <c r="HBS146" s="3128"/>
      <c r="HBT146" s="3128"/>
      <c r="HBU146" s="3128"/>
      <c r="HBV146" s="3128"/>
      <c r="HBW146" s="3128"/>
      <c r="HBX146" s="3128"/>
      <c r="HBY146" s="3128"/>
      <c r="HBZ146" s="3128"/>
      <c r="HCA146" s="3128"/>
      <c r="HCB146" s="3128"/>
      <c r="HCD146" s="3262"/>
      <c r="HCE146" s="3262"/>
      <c r="HCF146" s="3262"/>
      <c r="HCG146" s="3128"/>
      <c r="HCH146" s="3128"/>
      <c r="HCI146" s="3128"/>
      <c r="HCJ146" s="3128"/>
      <c r="HCK146" s="3128"/>
      <c r="HCL146" s="3128"/>
      <c r="HCM146" s="3128"/>
      <c r="HCN146" s="3128"/>
      <c r="HCO146" s="3128"/>
      <c r="HCP146" s="3128"/>
      <c r="HCQ146" s="3128"/>
      <c r="HCR146" s="3128"/>
      <c r="HCT146" s="3262"/>
      <c r="HCU146" s="3262"/>
      <c r="HCV146" s="3262"/>
      <c r="HCW146" s="3128"/>
      <c r="HCX146" s="3128"/>
      <c r="HCY146" s="3128"/>
      <c r="HCZ146" s="3128"/>
      <c r="HDA146" s="3128"/>
      <c r="HDB146" s="3128"/>
      <c r="HDC146" s="3128"/>
      <c r="HDD146" s="3128"/>
      <c r="HDE146" s="3128"/>
      <c r="HDF146" s="3128"/>
      <c r="HDG146" s="3128"/>
      <c r="HDH146" s="3128"/>
      <c r="HDJ146" s="3262"/>
      <c r="HDK146" s="3262"/>
      <c r="HDL146" s="3262"/>
      <c r="HDM146" s="3128"/>
      <c r="HDN146" s="3128"/>
      <c r="HDO146" s="3128"/>
      <c r="HDP146" s="3128"/>
      <c r="HDQ146" s="3128"/>
      <c r="HDR146" s="3128"/>
      <c r="HDS146" s="3128"/>
      <c r="HDT146" s="3128"/>
      <c r="HDU146" s="3128"/>
      <c r="HDV146" s="3128"/>
      <c r="HDW146" s="3128"/>
      <c r="HDX146" s="3128"/>
      <c r="HDZ146" s="3262"/>
      <c r="HEA146" s="3262"/>
      <c r="HEB146" s="3262"/>
      <c r="HEC146" s="3128"/>
      <c r="HED146" s="3128"/>
      <c r="HEE146" s="3128"/>
      <c r="HEF146" s="3128"/>
      <c r="HEG146" s="3128"/>
      <c r="HEH146" s="3128"/>
      <c r="HEI146" s="3128"/>
      <c r="HEJ146" s="3128"/>
      <c r="HEK146" s="3128"/>
      <c r="HEL146" s="3128"/>
      <c r="HEM146" s="3128"/>
      <c r="HEN146" s="3128"/>
      <c r="HEP146" s="3262"/>
      <c r="HEQ146" s="3262"/>
      <c r="HER146" s="3262"/>
      <c r="HES146" s="3128"/>
      <c r="HET146" s="3128"/>
      <c r="HEU146" s="3128"/>
      <c r="HEV146" s="3128"/>
      <c r="HEW146" s="3128"/>
      <c r="HEX146" s="3128"/>
      <c r="HEY146" s="3128"/>
      <c r="HEZ146" s="3128"/>
      <c r="HFA146" s="3128"/>
      <c r="HFB146" s="3128"/>
      <c r="HFC146" s="3128"/>
      <c r="HFD146" s="3128"/>
      <c r="HFF146" s="3262"/>
      <c r="HFG146" s="3262"/>
      <c r="HFH146" s="3262"/>
      <c r="HFI146" s="3128"/>
      <c r="HFJ146" s="3128"/>
      <c r="HFK146" s="3128"/>
      <c r="HFL146" s="3128"/>
      <c r="HFM146" s="3128"/>
      <c r="HFN146" s="3128"/>
      <c r="HFO146" s="3128"/>
      <c r="HFP146" s="3128"/>
      <c r="HFQ146" s="3128"/>
      <c r="HFR146" s="3128"/>
      <c r="HFS146" s="3128"/>
      <c r="HFT146" s="3128"/>
      <c r="HFV146" s="3262"/>
      <c r="HFW146" s="3262"/>
      <c r="HFX146" s="3262"/>
      <c r="HFY146" s="3128"/>
      <c r="HFZ146" s="3128"/>
      <c r="HGA146" s="3128"/>
      <c r="HGB146" s="3128"/>
      <c r="HGC146" s="3128"/>
      <c r="HGD146" s="3128"/>
      <c r="HGE146" s="3128"/>
      <c r="HGF146" s="3128"/>
      <c r="HGG146" s="3128"/>
      <c r="HGH146" s="3128"/>
      <c r="HGI146" s="3128"/>
      <c r="HGJ146" s="3128"/>
      <c r="HGL146" s="3262"/>
      <c r="HGM146" s="3262"/>
      <c r="HGN146" s="3262"/>
      <c r="HGO146" s="3128"/>
      <c r="HGP146" s="3128"/>
      <c r="HGQ146" s="3128"/>
      <c r="HGR146" s="3128"/>
      <c r="HGS146" s="3128"/>
      <c r="HGT146" s="3128"/>
      <c r="HGU146" s="3128"/>
      <c r="HGV146" s="3128"/>
      <c r="HGW146" s="3128"/>
      <c r="HGX146" s="3128"/>
      <c r="HGY146" s="3128"/>
      <c r="HGZ146" s="3128"/>
      <c r="HHB146" s="3262"/>
      <c r="HHC146" s="3262"/>
      <c r="HHD146" s="3262"/>
      <c r="HHE146" s="3128"/>
      <c r="HHF146" s="3128"/>
      <c r="HHG146" s="3128"/>
      <c r="HHH146" s="3128"/>
      <c r="HHI146" s="3128"/>
      <c r="HHJ146" s="3128"/>
      <c r="HHK146" s="3128"/>
      <c r="HHL146" s="3128"/>
      <c r="HHM146" s="3128"/>
      <c r="HHN146" s="3128"/>
      <c r="HHO146" s="3128"/>
      <c r="HHP146" s="3128"/>
      <c r="HHR146" s="3262"/>
      <c r="HHS146" s="3262"/>
      <c r="HHT146" s="3262"/>
      <c r="HHU146" s="3128"/>
      <c r="HHV146" s="3128"/>
      <c r="HHW146" s="3128"/>
      <c r="HHX146" s="3128"/>
      <c r="HHY146" s="3128"/>
      <c r="HHZ146" s="3128"/>
      <c r="HIA146" s="3128"/>
      <c r="HIB146" s="3128"/>
      <c r="HIC146" s="3128"/>
      <c r="HID146" s="3128"/>
      <c r="HIE146" s="3128"/>
      <c r="HIF146" s="3128"/>
      <c r="HIH146" s="3262"/>
      <c r="HII146" s="3262"/>
      <c r="HIJ146" s="3262"/>
      <c r="HIK146" s="3128"/>
      <c r="HIL146" s="3128"/>
      <c r="HIM146" s="3128"/>
      <c r="HIN146" s="3128"/>
      <c r="HIO146" s="3128"/>
      <c r="HIP146" s="3128"/>
      <c r="HIQ146" s="3128"/>
      <c r="HIR146" s="3128"/>
      <c r="HIS146" s="3128"/>
      <c r="HIT146" s="3128"/>
      <c r="HIU146" s="3128"/>
      <c r="HIV146" s="3128"/>
      <c r="HIX146" s="3262"/>
      <c r="HIY146" s="3262"/>
      <c r="HIZ146" s="3262"/>
      <c r="HJA146" s="3128"/>
      <c r="HJB146" s="3128"/>
      <c r="HJC146" s="3128"/>
      <c r="HJD146" s="3128"/>
      <c r="HJE146" s="3128"/>
      <c r="HJF146" s="3128"/>
      <c r="HJG146" s="3128"/>
      <c r="HJH146" s="3128"/>
      <c r="HJI146" s="3128"/>
      <c r="HJJ146" s="3128"/>
      <c r="HJK146" s="3128"/>
      <c r="HJL146" s="3128"/>
      <c r="HJN146" s="3262"/>
      <c r="HJO146" s="3262"/>
      <c r="HJP146" s="3262"/>
      <c r="HJQ146" s="3128"/>
      <c r="HJR146" s="3128"/>
      <c r="HJS146" s="3128"/>
      <c r="HJT146" s="3128"/>
      <c r="HJU146" s="3128"/>
      <c r="HJV146" s="3128"/>
      <c r="HJW146" s="3128"/>
      <c r="HJX146" s="3128"/>
      <c r="HJY146" s="3128"/>
      <c r="HJZ146" s="3128"/>
      <c r="HKA146" s="3128"/>
      <c r="HKB146" s="3128"/>
      <c r="HKD146" s="3262"/>
      <c r="HKE146" s="3262"/>
      <c r="HKF146" s="3262"/>
      <c r="HKG146" s="3128"/>
      <c r="HKH146" s="3128"/>
      <c r="HKI146" s="3128"/>
      <c r="HKJ146" s="3128"/>
      <c r="HKK146" s="3128"/>
      <c r="HKL146" s="3128"/>
      <c r="HKM146" s="3128"/>
      <c r="HKN146" s="3128"/>
      <c r="HKO146" s="3128"/>
      <c r="HKP146" s="3128"/>
      <c r="HKQ146" s="3128"/>
      <c r="HKR146" s="3128"/>
      <c r="HKT146" s="3262"/>
      <c r="HKU146" s="3262"/>
      <c r="HKV146" s="3262"/>
      <c r="HKW146" s="3128"/>
      <c r="HKX146" s="3128"/>
      <c r="HKY146" s="3128"/>
      <c r="HKZ146" s="3128"/>
      <c r="HLA146" s="3128"/>
      <c r="HLB146" s="3128"/>
      <c r="HLC146" s="3128"/>
      <c r="HLD146" s="3128"/>
      <c r="HLE146" s="3128"/>
      <c r="HLF146" s="3128"/>
      <c r="HLG146" s="3128"/>
      <c r="HLH146" s="3128"/>
      <c r="HLJ146" s="3262"/>
      <c r="HLK146" s="3262"/>
      <c r="HLL146" s="3262"/>
      <c r="HLM146" s="3128"/>
      <c r="HLN146" s="3128"/>
      <c r="HLO146" s="3128"/>
      <c r="HLP146" s="3128"/>
      <c r="HLQ146" s="3128"/>
      <c r="HLR146" s="3128"/>
      <c r="HLS146" s="3128"/>
      <c r="HLT146" s="3128"/>
      <c r="HLU146" s="3128"/>
      <c r="HLV146" s="3128"/>
      <c r="HLW146" s="3128"/>
      <c r="HLX146" s="3128"/>
      <c r="HLZ146" s="3262"/>
      <c r="HMA146" s="3262"/>
      <c r="HMB146" s="3262"/>
      <c r="HMC146" s="3128"/>
      <c r="HMD146" s="3128"/>
      <c r="HME146" s="3128"/>
      <c r="HMF146" s="3128"/>
      <c r="HMG146" s="3128"/>
      <c r="HMH146" s="3128"/>
      <c r="HMI146" s="3128"/>
      <c r="HMJ146" s="3128"/>
      <c r="HMK146" s="3128"/>
      <c r="HML146" s="3128"/>
      <c r="HMM146" s="3128"/>
      <c r="HMN146" s="3128"/>
      <c r="HMP146" s="3262"/>
      <c r="HMQ146" s="3262"/>
      <c r="HMR146" s="3262"/>
      <c r="HMS146" s="3128"/>
      <c r="HMT146" s="3128"/>
      <c r="HMU146" s="3128"/>
      <c r="HMV146" s="3128"/>
      <c r="HMW146" s="3128"/>
      <c r="HMX146" s="3128"/>
      <c r="HMY146" s="3128"/>
      <c r="HMZ146" s="3128"/>
      <c r="HNA146" s="3128"/>
      <c r="HNB146" s="3128"/>
      <c r="HNC146" s="3128"/>
      <c r="HND146" s="3128"/>
      <c r="HNF146" s="3262"/>
      <c r="HNG146" s="3262"/>
      <c r="HNH146" s="3262"/>
      <c r="HNI146" s="3128"/>
      <c r="HNJ146" s="3128"/>
      <c r="HNK146" s="3128"/>
      <c r="HNL146" s="3128"/>
      <c r="HNM146" s="3128"/>
      <c r="HNN146" s="3128"/>
      <c r="HNO146" s="3128"/>
      <c r="HNP146" s="3128"/>
      <c r="HNQ146" s="3128"/>
      <c r="HNR146" s="3128"/>
      <c r="HNS146" s="3128"/>
      <c r="HNT146" s="3128"/>
      <c r="HNV146" s="3262"/>
      <c r="HNW146" s="3262"/>
      <c r="HNX146" s="3262"/>
      <c r="HNY146" s="3128"/>
      <c r="HNZ146" s="3128"/>
      <c r="HOA146" s="3128"/>
      <c r="HOB146" s="3128"/>
      <c r="HOC146" s="3128"/>
      <c r="HOD146" s="3128"/>
      <c r="HOE146" s="3128"/>
      <c r="HOF146" s="3128"/>
      <c r="HOG146" s="3128"/>
      <c r="HOH146" s="3128"/>
      <c r="HOI146" s="3128"/>
      <c r="HOJ146" s="3128"/>
      <c r="HOL146" s="3262"/>
      <c r="HOM146" s="3262"/>
      <c r="HON146" s="3262"/>
      <c r="HOO146" s="3128"/>
      <c r="HOP146" s="3128"/>
      <c r="HOQ146" s="3128"/>
      <c r="HOR146" s="3128"/>
      <c r="HOS146" s="3128"/>
      <c r="HOT146" s="3128"/>
      <c r="HOU146" s="3128"/>
      <c r="HOV146" s="3128"/>
      <c r="HOW146" s="3128"/>
      <c r="HOX146" s="3128"/>
      <c r="HOY146" s="3128"/>
      <c r="HOZ146" s="3128"/>
      <c r="HPB146" s="3262"/>
      <c r="HPC146" s="3262"/>
      <c r="HPD146" s="3262"/>
      <c r="HPE146" s="3128"/>
      <c r="HPF146" s="3128"/>
      <c r="HPG146" s="3128"/>
      <c r="HPH146" s="3128"/>
      <c r="HPI146" s="3128"/>
      <c r="HPJ146" s="3128"/>
      <c r="HPK146" s="3128"/>
      <c r="HPL146" s="3128"/>
      <c r="HPM146" s="3128"/>
      <c r="HPN146" s="3128"/>
      <c r="HPO146" s="3128"/>
      <c r="HPP146" s="3128"/>
      <c r="HPR146" s="3262"/>
      <c r="HPS146" s="3262"/>
      <c r="HPT146" s="3262"/>
      <c r="HPU146" s="3128"/>
      <c r="HPV146" s="3128"/>
      <c r="HPW146" s="3128"/>
      <c r="HPX146" s="3128"/>
      <c r="HPY146" s="3128"/>
      <c r="HPZ146" s="3128"/>
      <c r="HQA146" s="3128"/>
      <c r="HQB146" s="3128"/>
      <c r="HQC146" s="3128"/>
      <c r="HQD146" s="3128"/>
      <c r="HQE146" s="3128"/>
      <c r="HQF146" s="3128"/>
      <c r="HQH146" s="3262"/>
      <c r="HQI146" s="3262"/>
      <c r="HQJ146" s="3262"/>
      <c r="HQK146" s="3128"/>
      <c r="HQL146" s="3128"/>
      <c r="HQM146" s="3128"/>
      <c r="HQN146" s="3128"/>
      <c r="HQO146" s="3128"/>
      <c r="HQP146" s="3128"/>
      <c r="HQQ146" s="3128"/>
      <c r="HQR146" s="3128"/>
      <c r="HQS146" s="3128"/>
      <c r="HQT146" s="3128"/>
      <c r="HQU146" s="3128"/>
      <c r="HQV146" s="3128"/>
      <c r="HQX146" s="3262"/>
      <c r="HQY146" s="3262"/>
      <c r="HQZ146" s="3262"/>
      <c r="HRA146" s="3128"/>
      <c r="HRB146" s="3128"/>
      <c r="HRC146" s="3128"/>
      <c r="HRD146" s="3128"/>
      <c r="HRE146" s="3128"/>
      <c r="HRF146" s="3128"/>
      <c r="HRG146" s="3128"/>
      <c r="HRH146" s="3128"/>
      <c r="HRI146" s="3128"/>
      <c r="HRJ146" s="3128"/>
      <c r="HRK146" s="3128"/>
      <c r="HRL146" s="3128"/>
      <c r="HRN146" s="3262"/>
      <c r="HRO146" s="3262"/>
      <c r="HRP146" s="3262"/>
      <c r="HRQ146" s="3128"/>
      <c r="HRR146" s="3128"/>
      <c r="HRS146" s="3128"/>
      <c r="HRT146" s="3128"/>
      <c r="HRU146" s="3128"/>
      <c r="HRV146" s="3128"/>
      <c r="HRW146" s="3128"/>
      <c r="HRX146" s="3128"/>
      <c r="HRY146" s="3128"/>
      <c r="HRZ146" s="3128"/>
      <c r="HSA146" s="3128"/>
      <c r="HSB146" s="3128"/>
      <c r="HSD146" s="3262"/>
      <c r="HSE146" s="3262"/>
      <c r="HSF146" s="3262"/>
      <c r="HSG146" s="3128"/>
      <c r="HSH146" s="3128"/>
      <c r="HSI146" s="3128"/>
      <c r="HSJ146" s="3128"/>
      <c r="HSK146" s="3128"/>
      <c r="HSL146" s="3128"/>
      <c r="HSM146" s="3128"/>
      <c r="HSN146" s="3128"/>
      <c r="HSO146" s="3128"/>
      <c r="HSP146" s="3128"/>
      <c r="HSQ146" s="3128"/>
      <c r="HSR146" s="3128"/>
      <c r="HST146" s="3262"/>
      <c r="HSU146" s="3262"/>
      <c r="HSV146" s="3262"/>
      <c r="HSW146" s="3128"/>
      <c r="HSX146" s="3128"/>
      <c r="HSY146" s="3128"/>
      <c r="HSZ146" s="3128"/>
      <c r="HTA146" s="3128"/>
      <c r="HTB146" s="3128"/>
      <c r="HTC146" s="3128"/>
      <c r="HTD146" s="3128"/>
      <c r="HTE146" s="3128"/>
      <c r="HTF146" s="3128"/>
      <c r="HTG146" s="3128"/>
      <c r="HTH146" s="3128"/>
      <c r="HTJ146" s="3262"/>
      <c r="HTK146" s="3262"/>
      <c r="HTL146" s="3262"/>
      <c r="HTM146" s="3128"/>
      <c r="HTN146" s="3128"/>
      <c r="HTO146" s="3128"/>
      <c r="HTP146" s="3128"/>
      <c r="HTQ146" s="3128"/>
      <c r="HTR146" s="3128"/>
      <c r="HTS146" s="3128"/>
      <c r="HTT146" s="3128"/>
      <c r="HTU146" s="3128"/>
      <c r="HTV146" s="3128"/>
      <c r="HTW146" s="3128"/>
      <c r="HTX146" s="3128"/>
      <c r="HTZ146" s="3262"/>
      <c r="HUA146" s="3262"/>
      <c r="HUB146" s="3262"/>
      <c r="HUC146" s="3128"/>
      <c r="HUD146" s="3128"/>
      <c r="HUE146" s="3128"/>
      <c r="HUF146" s="3128"/>
      <c r="HUG146" s="3128"/>
      <c r="HUH146" s="3128"/>
      <c r="HUI146" s="3128"/>
      <c r="HUJ146" s="3128"/>
      <c r="HUK146" s="3128"/>
      <c r="HUL146" s="3128"/>
      <c r="HUM146" s="3128"/>
      <c r="HUN146" s="3128"/>
      <c r="HUP146" s="3262"/>
      <c r="HUQ146" s="3262"/>
      <c r="HUR146" s="3262"/>
      <c r="HUS146" s="3128"/>
      <c r="HUT146" s="3128"/>
      <c r="HUU146" s="3128"/>
      <c r="HUV146" s="3128"/>
      <c r="HUW146" s="3128"/>
      <c r="HUX146" s="3128"/>
      <c r="HUY146" s="3128"/>
      <c r="HUZ146" s="3128"/>
      <c r="HVA146" s="3128"/>
      <c r="HVB146" s="3128"/>
      <c r="HVC146" s="3128"/>
      <c r="HVD146" s="3128"/>
      <c r="HVF146" s="3262"/>
      <c r="HVG146" s="3262"/>
      <c r="HVH146" s="3262"/>
      <c r="HVI146" s="3128"/>
      <c r="HVJ146" s="3128"/>
      <c r="HVK146" s="3128"/>
      <c r="HVL146" s="3128"/>
      <c r="HVM146" s="3128"/>
      <c r="HVN146" s="3128"/>
      <c r="HVO146" s="3128"/>
      <c r="HVP146" s="3128"/>
      <c r="HVQ146" s="3128"/>
      <c r="HVR146" s="3128"/>
      <c r="HVS146" s="3128"/>
      <c r="HVT146" s="3128"/>
      <c r="HVV146" s="3262"/>
      <c r="HVW146" s="3262"/>
      <c r="HVX146" s="3262"/>
      <c r="HVY146" s="3128"/>
      <c r="HVZ146" s="3128"/>
      <c r="HWA146" s="3128"/>
      <c r="HWB146" s="3128"/>
      <c r="HWC146" s="3128"/>
      <c r="HWD146" s="3128"/>
      <c r="HWE146" s="3128"/>
      <c r="HWF146" s="3128"/>
      <c r="HWG146" s="3128"/>
      <c r="HWH146" s="3128"/>
      <c r="HWI146" s="3128"/>
      <c r="HWJ146" s="3128"/>
      <c r="HWL146" s="3262"/>
      <c r="HWM146" s="3262"/>
      <c r="HWN146" s="3262"/>
      <c r="HWO146" s="3128"/>
      <c r="HWP146" s="3128"/>
      <c r="HWQ146" s="3128"/>
      <c r="HWR146" s="3128"/>
      <c r="HWS146" s="3128"/>
      <c r="HWT146" s="3128"/>
      <c r="HWU146" s="3128"/>
      <c r="HWV146" s="3128"/>
      <c r="HWW146" s="3128"/>
      <c r="HWX146" s="3128"/>
      <c r="HWY146" s="3128"/>
      <c r="HWZ146" s="3128"/>
      <c r="HXB146" s="3262"/>
      <c r="HXC146" s="3262"/>
      <c r="HXD146" s="3262"/>
      <c r="HXE146" s="3128"/>
      <c r="HXF146" s="3128"/>
      <c r="HXG146" s="3128"/>
      <c r="HXH146" s="3128"/>
      <c r="HXI146" s="3128"/>
      <c r="HXJ146" s="3128"/>
      <c r="HXK146" s="3128"/>
      <c r="HXL146" s="3128"/>
      <c r="HXM146" s="3128"/>
      <c r="HXN146" s="3128"/>
      <c r="HXO146" s="3128"/>
      <c r="HXP146" s="3128"/>
      <c r="HXR146" s="3262"/>
      <c r="HXS146" s="3262"/>
      <c r="HXT146" s="3262"/>
      <c r="HXU146" s="3128"/>
      <c r="HXV146" s="3128"/>
      <c r="HXW146" s="3128"/>
      <c r="HXX146" s="3128"/>
      <c r="HXY146" s="3128"/>
      <c r="HXZ146" s="3128"/>
      <c r="HYA146" s="3128"/>
      <c r="HYB146" s="3128"/>
      <c r="HYC146" s="3128"/>
      <c r="HYD146" s="3128"/>
      <c r="HYE146" s="3128"/>
      <c r="HYF146" s="3128"/>
      <c r="HYH146" s="3262"/>
      <c r="HYI146" s="3262"/>
      <c r="HYJ146" s="3262"/>
      <c r="HYK146" s="3128"/>
      <c r="HYL146" s="3128"/>
      <c r="HYM146" s="3128"/>
      <c r="HYN146" s="3128"/>
      <c r="HYO146" s="3128"/>
      <c r="HYP146" s="3128"/>
      <c r="HYQ146" s="3128"/>
      <c r="HYR146" s="3128"/>
      <c r="HYS146" s="3128"/>
      <c r="HYT146" s="3128"/>
      <c r="HYU146" s="3128"/>
      <c r="HYV146" s="3128"/>
      <c r="HYX146" s="3262"/>
      <c r="HYY146" s="3262"/>
      <c r="HYZ146" s="3262"/>
      <c r="HZA146" s="3128"/>
      <c r="HZB146" s="3128"/>
      <c r="HZC146" s="3128"/>
      <c r="HZD146" s="3128"/>
      <c r="HZE146" s="3128"/>
      <c r="HZF146" s="3128"/>
      <c r="HZG146" s="3128"/>
      <c r="HZH146" s="3128"/>
      <c r="HZI146" s="3128"/>
      <c r="HZJ146" s="3128"/>
      <c r="HZK146" s="3128"/>
      <c r="HZL146" s="3128"/>
      <c r="HZN146" s="3262"/>
      <c r="HZO146" s="3262"/>
      <c r="HZP146" s="3262"/>
      <c r="HZQ146" s="3128"/>
      <c r="HZR146" s="3128"/>
      <c r="HZS146" s="3128"/>
      <c r="HZT146" s="3128"/>
      <c r="HZU146" s="3128"/>
      <c r="HZV146" s="3128"/>
      <c r="HZW146" s="3128"/>
      <c r="HZX146" s="3128"/>
      <c r="HZY146" s="3128"/>
      <c r="HZZ146" s="3128"/>
      <c r="IAA146" s="3128"/>
      <c r="IAB146" s="3128"/>
      <c r="IAD146" s="3262"/>
      <c r="IAE146" s="3262"/>
      <c r="IAF146" s="3262"/>
      <c r="IAG146" s="3128"/>
      <c r="IAH146" s="3128"/>
      <c r="IAI146" s="3128"/>
      <c r="IAJ146" s="3128"/>
      <c r="IAK146" s="3128"/>
      <c r="IAL146" s="3128"/>
      <c r="IAM146" s="3128"/>
      <c r="IAN146" s="3128"/>
      <c r="IAO146" s="3128"/>
      <c r="IAP146" s="3128"/>
      <c r="IAQ146" s="3128"/>
      <c r="IAR146" s="3128"/>
      <c r="IAT146" s="3262"/>
      <c r="IAU146" s="3262"/>
      <c r="IAV146" s="3262"/>
      <c r="IAW146" s="3128"/>
      <c r="IAX146" s="3128"/>
      <c r="IAY146" s="3128"/>
      <c r="IAZ146" s="3128"/>
      <c r="IBA146" s="3128"/>
      <c r="IBB146" s="3128"/>
      <c r="IBC146" s="3128"/>
      <c r="IBD146" s="3128"/>
      <c r="IBE146" s="3128"/>
      <c r="IBF146" s="3128"/>
      <c r="IBG146" s="3128"/>
      <c r="IBH146" s="3128"/>
      <c r="IBJ146" s="3262"/>
      <c r="IBK146" s="3262"/>
      <c r="IBL146" s="3262"/>
      <c r="IBM146" s="3128"/>
      <c r="IBN146" s="3128"/>
      <c r="IBO146" s="3128"/>
      <c r="IBP146" s="3128"/>
      <c r="IBQ146" s="3128"/>
      <c r="IBR146" s="3128"/>
      <c r="IBS146" s="3128"/>
      <c r="IBT146" s="3128"/>
      <c r="IBU146" s="3128"/>
      <c r="IBV146" s="3128"/>
      <c r="IBW146" s="3128"/>
      <c r="IBX146" s="3128"/>
      <c r="IBZ146" s="3262"/>
      <c r="ICA146" s="3262"/>
      <c r="ICB146" s="3262"/>
      <c r="ICC146" s="3128"/>
      <c r="ICD146" s="3128"/>
      <c r="ICE146" s="3128"/>
      <c r="ICF146" s="3128"/>
      <c r="ICG146" s="3128"/>
      <c r="ICH146" s="3128"/>
      <c r="ICI146" s="3128"/>
      <c r="ICJ146" s="3128"/>
      <c r="ICK146" s="3128"/>
      <c r="ICL146" s="3128"/>
      <c r="ICM146" s="3128"/>
      <c r="ICN146" s="3128"/>
      <c r="ICP146" s="3262"/>
      <c r="ICQ146" s="3262"/>
      <c r="ICR146" s="3262"/>
      <c r="ICS146" s="3128"/>
      <c r="ICT146" s="3128"/>
      <c r="ICU146" s="3128"/>
      <c r="ICV146" s="3128"/>
      <c r="ICW146" s="3128"/>
      <c r="ICX146" s="3128"/>
      <c r="ICY146" s="3128"/>
      <c r="ICZ146" s="3128"/>
      <c r="IDA146" s="3128"/>
      <c r="IDB146" s="3128"/>
      <c r="IDC146" s="3128"/>
      <c r="IDD146" s="3128"/>
      <c r="IDF146" s="3262"/>
      <c r="IDG146" s="3262"/>
      <c r="IDH146" s="3262"/>
      <c r="IDI146" s="3128"/>
      <c r="IDJ146" s="3128"/>
      <c r="IDK146" s="3128"/>
      <c r="IDL146" s="3128"/>
      <c r="IDM146" s="3128"/>
      <c r="IDN146" s="3128"/>
      <c r="IDO146" s="3128"/>
      <c r="IDP146" s="3128"/>
      <c r="IDQ146" s="3128"/>
      <c r="IDR146" s="3128"/>
      <c r="IDS146" s="3128"/>
      <c r="IDT146" s="3128"/>
      <c r="IDV146" s="3262"/>
      <c r="IDW146" s="3262"/>
      <c r="IDX146" s="3262"/>
      <c r="IDY146" s="3128"/>
      <c r="IDZ146" s="3128"/>
      <c r="IEA146" s="3128"/>
      <c r="IEB146" s="3128"/>
      <c r="IEC146" s="3128"/>
      <c r="IED146" s="3128"/>
      <c r="IEE146" s="3128"/>
      <c r="IEF146" s="3128"/>
      <c r="IEG146" s="3128"/>
      <c r="IEH146" s="3128"/>
      <c r="IEI146" s="3128"/>
      <c r="IEJ146" s="3128"/>
      <c r="IEL146" s="3262"/>
      <c r="IEM146" s="3262"/>
      <c r="IEN146" s="3262"/>
      <c r="IEO146" s="3128"/>
      <c r="IEP146" s="3128"/>
      <c r="IEQ146" s="3128"/>
      <c r="IER146" s="3128"/>
      <c r="IES146" s="3128"/>
      <c r="IET146" s="3128"/>
      <c r="IEU146" s="3128"/>
      <c r="IEV146" s="3128"/>
      <c r="IEW146" s="3128"/>
      <c r="IEX146" s="3128"/>
      <c r="IEY146" s="3128"/>
      <c r="IEZ146" s="3128"/>
      <c r="IFB146" s="3262"/>
      <c r="IFC146" s="3262"/>
      <c r="IFD146" s="3262"/>
      <c r="IFE146" s="3128"/>
      <c r="IFF146" s="3128"/>
      <c r="IFG146" s="3128"/>
      <c r="IFH146" s="3128"/>
      <c r="IFI146" s="3128"/>
      <c r="IFJ146" s="3128"/>
      <c r="IFK146" s="3128"/>
      <c r="IFL146" s="3128"/>
      <c r="IFM146" s="3128"/>
      <c r="IFN146" s="3128"/>
      <c r="IFO146" s="3128"/>
      <c r="IFP146" s="3128"/>
      <c r="IFR146" s="3262"/>
      <c r="IFS146" s="3262"/>
      <c r="IFT146" s="3262"/>
      <c r="IFU146" s="3128"/>
      <c r="IFV146" s="3128"/>
      <c r="IFW146" s="3128"/>
      <c r="IFX146" s="3128"/>
      <c r="IFY146" s="3128"/>
      <c r="IFZ146" s="3128"/>
      <c r="IGA146" s="3128"/>
      <c r="IGB146" s="3128"/>
      <c r="IGC146" s="3128"/>
      <c r="IGD146" s="3128"/>
      <c r="IGE146" s="3128"/>
      <c r="IGF146" s="3128"/>
      <c r="IGH146" s="3262"/>
      <c r="IGI146" s="3262"/>
      <c r="IGJ146" s="3262"/>
      <c r="IGK146" s="3128"/>
      <c r="IGL146" s="3128"/>
      <c r="IGM146" s="3128"/>
      <c r="IGN146" s="3128"/>
      <c r="IGO146" s="3128"/>
      <c r="IGP146" s="3128"/>
      <c r="IGQ146" s="3128"/>
      <c r="IGR146" s="3128"/>
      <c r="IGS146" s="3128"/>
      <c r="IGT146" s="3128"/>
      <c r="IGU146" s="3128"/>
      <c r="IGV146" s="3128"/>
      <c r="IGX146" s="3262"/>
      <c r="IGY146" s="3262"/>
      <c r="IGZ146" s="3262"/>
      <c r="IHA146" s="3128"/>
      <c r="IHB146" s="3128"/>
      <c r="IHC146" s="3128"/>
      <c r="IHD146" s="3128"/>
      <c r="IHE146" s="3128"/>
      <c r="IHF146" s="3128"/>
      <c r="IHG146" s="3128"/>
      <c r="IHH146" s="3128"/>
      <c r="IHI146" s="3128"/>
      <c r="IHJ146" s="3128"/>
      <c r="IHK146" s="3128"/>
      <c r="IHL146" s="3128"/>
      <c r="IHN146" s="3262"/>
      <c r="IHO146" s="3262"/>
      <c r="IHP146" s="3262"/>
      <c r="IHQ146" s="3128"/>
      <c r="IHR146" s="3128"/>
      <c r="IHS146" s="3128"/>
      <c r="IHT146" s="3128"/>
      <c r="IHU146" s="3128"/>
      <c r="IHV146" s="3128"/>
      <c r="IHW146" s="3128"/>
      <c r="IHX146" s="3128"/>
      <c r="IHY146" s="3128"/>
      <c r="IHZ146" s="3128"/>
      <c r="IIA146" s="3128"/>
      <c r="IIB146" s="3128"/>
      <c r="IID146" s="3262"/>
      <c r="IIE146" s="3262"/>
      <c r="IIF146" s="3262"/>
      <c r="IIG146" s="3128"/>
      <c r="IIH146" s="3128"/>
      <c r="III146" s="3128"/>
      <c r="IIJ146" s="3128"/>
      <c r="IIK146" s="3128"/>
      <c r="IIL146" s="3128"/>
      <c r="IIM146" s="3128"/>
      <c r="IIN146" s="3128"/>
      <c r="IIO146" s="3128"/>
      <c r="IIP146" s="3128"/>
      <c r="IIQ146" s="3128"/>
      <c r="IIR146" s="3128"/>
      <c r="IIT146" s="3262"/>
      <c r="IIU146" s="3262"/>
      <c r="IIV146" s="3262"/>
      <c r="IIW146" s="3128"/>
      <c r="IIX146" s="3128"/>
      <c r="IIY146" s="3128"/>
      <c r="IIZ146" s="3128"/>
      <c r="IJA146" s="3128"/>
      <c r="IJB146" s="3128"/>
      <c r="IJC146" s="3128"/>
      <c r="IJD146" s="3128"/>
      <c r="IJE146" s="3128"/>
      <c r="IJF146" s="3128"/>
      <c r="IJG146" s="3128"/>
      <c r="IJH146" s="3128"/>
      <c r="IJJ146" s="3262"/>
      <c r="IJK146" s="3262"/>
      <c r="IJL146" s="3262"/>
      <c r="IJM146" s="3128"/>
      <c r="IJN146" s="3128"/>
      <c r="IJO146" s="3128"/>
      <c r="IJP146" s="3128"/>
      <c r="IJQ146" s="3128"/>
      <c r="IJR146" s="3128"/>
      <c r="IJS146" s="3128"/>
      <c r="IJT146" s="3128"/>
      <c r="IJU146" s="3128"/>
      <c r="IJV146" s="3128"/>
      <c r="IJW146" s="3128"/>
      <c r="IJX146" s="3128"/>
      <c r="IJZ146" s="3262"/>
      <c r="IKA146" s="3262"/>
      <c r="IKB146" s="3262"/>
      <c r="IKC146" s="3128"/>
      <c r="IKD146" s="3128"/>
      <c r="IKE146" s="3128"/>
      <c r="IKF146" s="3128"/>
      <c r="IKG146" s="3128"/>
      <c r="IKH146" s="3128"/>
      <c r="IKI146" s="3128"/>
      <c r="IKJ146" s="3128"/>
      <c r="IKK146" s="3128"/>
      <c r="IKL146" s="3128"/>
      <c r="IKM146" s="3128"/>
      <c r="IKN146" s="3128"/>
      <c r="IKP146" s="3262"/>
      <c r="IKQ146" s="3262"/>
      <c r="IKR146" s="3262"/>
      <c r="IKS146" s="3128"/>
      <c r="IKT146" s="3128"/>
      <c r="IKU146" s="3128"/>
      <c r="IKV146" s="3128"/>
      <c r="IKW146" s="3128"/>
      <c r="IKX146" s="3128"/>
      <c r="IKY146" s="3128"/>
      <c r="IKZ146" s="3128"/>
      <c r="ILA146" s="3128"/>
      <c r="ILB146" s="3128"/>
      <c r="ILC146" s="3128"/>
      <c r="ILD146" s="3128"/>
      <c r="ILF146" s="3262"/>
      <c r="ILG146" s="3262"/>
      <c r="ILH146" s="3262"/>
      <c r="ILI146" s="3128"/>
      <c r="ILJ146" s="3128"/>
      <c r="ILK146" s="3128"/>
      <c r="ILL146" s="3128"/>
      <c r="ILM146" s="3128"/>
      <c r="ILN146" s="3128"/>
      <c r="ILO146" s="3128"/>
      <c r="ILP146" s="3128"/>
      <c r="ILQ146" s="3128"/>
      <c r="ILR146" s="3128"/>
      <c r="ILS146" s="3128"/>
      <c r="ILT146" s="3128"/>
      <c r="ILV146" s="3262"/>
      <c r="ILW146" s="3262"/>
      <c r="ILX146" s="3262"/>
      <c r="ILY146" s="3128"/>
      <c r="ILZ146" s="3128"/>
      <c r="IMA146" s="3128"/>
      <c r="IMB146" s="3128"/>
      <c r="IMC146" s="3128"/>
      <c r="IMD146" s="3128"/>
      <c r="IME146" s="3128"/>
      <c r="IMF146" s="3128"/>
      <c r="IMG146" s="3128"/>
      <c r="IMH146" s="3128"/>
      <c r="IMI146" s="3128"/>
      <c r="IMJ146" s="3128"/>
      <c r="IML146" s="3262"/>
      <c r="IMM146" s="3262"/>
      <c r="IMN146" s="3262"/>
      <c r="IMO146" s="3128"/>
      <c r="IMP146" s="3128"/>
      <c r="IMQ146" s="3128"/>
      <c r="IMR146" s="3128"/>
      <c r="IMS146" s="3128"/>
      <c r="IMT146" s="3128"/>
      <c r="IMU146" s="3128"/>
      <c r="IMV146" s="3128"/>
      <c r="IMW146" s="3128"/>
      <c r="IMX146" s="3128"/>
      <c r="IMY146" s="3128"/>
      <c r="IMZ146" s="3128"/>
      <c r="INB146" s="3262"/>
      <c r="INC146" s="3262"/>
      <c r="IND146" s="3262"/>
      <c r="INE146" s="3128"/>
      <c r="INF146" s="3128"/>
      <c r="ING146" s="3128"/>
      <c r="INH146" s="3128"/>
      <c r="INI146" s="3128"/>
      <c r="INJ146" s="3128"/>
      <c r="INK146" s="3128"/>
      <c r="INL146" s="3128"/>
      <c r="INM146" s="3128"/>
      <c r="INN146" s="3128"/>
      <c r="INO146" s="3128"/>
      <c r="INP146" s="3128"/>
      <c r="INR146" s="3262"/>
      <c r="INS146" s="3262"/>
      <c r="INT146" s="3262"/>
      <c r="INU146" s="3128"/>
      <c r="INV146" s="3128"/>
      <c r="INW146" s="3128"/>
      <c r="INX146" s="3128"/>
      <c r="INY146" s="3128"/>
      <c r="INZ146" s="3128"/>
      <c r="IOA146" s="3128"/>
      <c r="IOB146" s="3128"/>
      <c r="IOC146" s="3128"/>
      <c r="IOD146" s="3128"/>
      <c r="IOE146" s="3128"/>
      <c r="IOF146" s="3128"/>
      <c r="IOH146" s="3262"/>
      <c r="IOI146" s="3262"/>
      <c r="IOJ146" s="3262"/>
      <c r="IOK146" s="3128"/>
      <c r="IOL146" s="3128"/>
      <c r="IOM146" s="3128"/>
      <c r="ION146" s="3128"/>
      <c r="IOO146" s="3128"/>
      <c r="IOP146" s="3128"/>
      <c r="IOQ146" s="3128"/>
      <c r="IOR146" s="3128"/>
      <c r="IOS146" s="3128"/>
      <c r="IOT146" s="3128"/>
      <c r="IOU146" s="3128"/>
      <c r="IOV146" s="3128"/>
      <c r="IOX146" s="3262"/>
      <c r="IOY146" s="3262"/>
      <c r="IOZ146" s="3262"/>
      <c r="IPA146" s="3128"/>
      <c r="IPB146" s="3128"/>
      <c r="IPC146" s="3128"/>
      <c r="IPD146" s="3128"/>
      <c r="IPE146" s="3128"/>
      <c r="IPF146" s="3128"/>
      <c r="IPG146" s="3128"/>
      <c r="IPH146" s="3128"/>
      <c r="IPI146" s="3128"/>
      <c r="IPJ146" s="3128"/>
      <c r="IPK146" s="3128"/>
      <c r="IPL146" s="3128"/>
      <c r="IPN146" s="3262"/>
      <c r="IPO146" s="3262"/>
      <c r="IPP146" s="3262"/>
      <c r="IPQ146" s="3128"/>
      <c r="IPR146" s="3128"/>
      <c r="IPS146" s="3128"/>
      <c r="IPT146" s="3128"/>
      <c r="IPU146" s="3128"/>
      <c r="IPV146" s="3128"/>
      <c r="IPW146" s="3128"/>
      <c r="IPX146" s="3128"/>
      <c r="IPY146" s="3128"/>
      <c r="IPZ146" s="3128"/>
      <c r="IQA146" s="3128"/>
      <c r="IQB146" s="3128"/>
      <c r="IQD146" s="3262"/>
      <c r="IQE146" s="3262"/>
      <c r="IQF146" s="3262"/>
      <c r="IQG146" s="3128"/>
      <c r="IQH146" s="3128"/>
      <c r="IQI146" s="3128"/>
      <c r="IQJ146" s="3128"/>
      <c r="IQK146" s="3128"/>
      <c r="IQL146" s="3128"/>
      <c r="IQM146" s="3128"/>
      <c r="IQN146" s="3128"/>
      <c r="IQO146" s="3128"/>
      <c r="IQP146" s="3128"/>
      <c r="IQQ146" s="3128"/>
      <c r="IQR146" s="3128"/>
      <c r="IQT146" s="3262"/>
      <c r="IQU146" s="3262"/>
      <c r="IQV146" s="3262"/>
      <c r="IQW146" s="3128"/>
      <c r="IQX146" s="3128"/>
      <c r="IQY146" s="3128"/>
      <c r="IQZ146" s="3128"/>
      <c r="IRA146" s="3128"/>
      <c r="IRB146" s="3128"/>
      <c r="IRC146" s="3128"/>
      <c r="IRD146" s="3128"/>
      <c r="IRE146" s="3128"/>
      <c r="IRF146" s="3128"/>
      <c r="IRG146" s="3128"/>
      <c r="IRH146" s="3128"/>
      <c r="IRJ146" s="3262"/>
      <c r="IRK146" s="3262"/>
      <c r="IRL146" s="3262"/>
      <c r="IRM146" s="3128"/>
      <c r="IRN146" s="3128"/>
      <c r="IRO146" s="3128"/>
      <c r="IRP146" s="3128"/>
      <c r="IRQ146" s="3128"/>
      <c r="IRR146" s="3128"/>
      <c r="IRS146" s="3128"/>
      <c r="IRT146" s="3128"/>
      <c r="IRU146" s="3128"/>
      <c r="IRV146" s="3128"/>
      <c r="IRW146" s="3128"/>
      <c r="IRX146" s="3128"/>
      <c r="IRZ146" s="3262"/>
      <c r="ISA146" s="3262"/>
      <c r="ISB146" s="3262"/>
      <c r="ISC146" s="3128"/>
      <c r="ISD146" s="3128"/>
      <c r="ISE146" s="3128"/>
      <c r="ISF146" s="3128"/>
      <c r="ISG146" s="3128"/>
      <c r="ISH146" s="3128"/>
      <c r="ISI146" s="3128"/>
      <c r="ISJ146" s="3128"/>
      <c r="ISK146" s="3128"/>
      <c r="ISL146" s="3128"/>
      <c r="ISM146" s="3128"/>
      <c r="ISN146" s="3128"/>
      <c r="ISP146" s="3262"/>
      <c r="ISQ146" s="3262"/>
      <c r="ISR146" s="3262"/>
      <c r="ISS146" s="3128"/>
      <c r="IST146" s="3128"/>
      <c r="ISU146" s="3128"/>
      <c r="ISV146" s="3128"/>
      <c r="ISW146" s="3128"/>
      <c r="ISX146" s="3128"/>
      <c r="ISY146" s="3128"/>
      <c r="ISZ146" s="3128"/>
      <c r="ITA146" s="3128"/>
      <c r="ITB146" s="3128"/>
      <c r="ITC146" s="3128"/>
      <c r="ITD146" s="3128"/>
      <c r="ITF146" s="3262"/>
      <c r="ITG146" s="3262"/>
      <c r="ITH146" s="3262"/>
      <c r="ITI146" s="3128"/>
      <c r="ITJ146" s="3128"/>
      <c r="ITK146" s="3128"/>
      <c r="ITL146" s="3128"/>
      <c r="ITM146" s="3128"/>
      <c r="ITN146" s="3128"/>
      <c r="ITO146" s="3128"/>
      <c r="ITP146" s="3128"/>
      <c r="ITQ146" s="3128"/>
      <c r="ITR146" s="3128"/>
      <c r="ITS146" s="3128"/>
      <c r="ITT146" s="3128"/>
      <c r="ITV146" s="3262"/>
      <c r="ITW146" s="3262"/>
      <c r="ITX146" s="3262"/>
      <c r="ITY146" s="3128"/>
      <c r="ITZ146" s="3128"/>
      <c r="IUA146" s="3128"/>
      <c r="IUB146" s="3128"/>
      <c r="IUC146" s="3128"/>
      <c r="IUD146" s="3128"/>
      <c r="IUE146" s="3128"/>
      <c r="IUF146" s="3128"/>
      <c r="IUG146" s="3128"/>
      <c r="IUH146" s="3128"/>
      <c r="IUI146" s="3128"/>
      <c r="IUJ146" s="3128"/>
      <c r="IUL146" s="3262"/>
      <c r="IUM146" s="3262"/>
      <c r="IUN146" s="3262"/>
      <c r="IUO146" s="3128"/>
      <c r="IUP146" s="3128"/>
      <c r="IUQ146" s="3128"/>
      <c r="IUR146" s="3128"/>
      <c r="IUS146" s="3128"/>
      <c r="IUT146" s="3128"/>
      <c r="IUU146" s="3128"/>
      <c r="IUV146" s="3128"/>
      <c r="IUW146" s="3128"/>
      <c r="IUX146" s="3128"/>
      <c r="IUY146" s="3128"/>
      <c r="IUZ146" s="3128"/>
      <c r="IVB146" s="3262"/>
      <c r="IVC146" s="3262"/>
      <c r="IVD146" s="3262"/>
      <c r="IVE146" s="3128"/>
      <c r="IVF146" s="3128"/>
      <c r="IVG146" s="3128"/>
      <c r="IVH146" s="3128"/>
      <c r="IVI146" s="3128"/>
      <c r="IVJ146" s="3128"/>
      <c r="IVK146" s="3128"/>
      <c r="IVL146" s="3128"/>
      <c r="IVM146" s="3128"/>
      <c r="IVN146" s="3128"/>
      <c r="IVO146" s="3128"/>
      <c r="IVP146" s="3128"/>
      <c r="IVR146" s="3262"/>
      <c r="IVS146" s="3262"/>
      <c r="IVT146" s="3262"/>
      <c r="IVU146" s="3128"/>
      <c r="IVV146" s="3128"/>
      <c r="IVW146" s="3128"/>
      <c r="IVX146" s="3128"/>
      <c r="IVY146" s="3128"/>
      <c r="IVZ146" s="3128"/>
      <c r="IWA146" s="3128"/>
      <c r="IWB146" s="3128"/>
      <c r="IWC146" s="3128"/>
      <c r="IWD146" s="3128"/>
      <c r="IWE146" s="3128"/>
      <c r="IWF146" s="3128"/>
      <c r="IWH146" s="3262"/>
      <c r="IWI146" s="3262"/>
      <c r="IWJ146" s="3262"/>
      <c r="IWK146" s="3128"/>
      <c r="IWL146" s="3128"/>
      <c r="IWM146" s="3128"/>
      <c r="IWN146" s="3128"/>
      <c r="IWO146" s="3128"/>
      <c r="IWP146" s="3128"/>
      <c r="IWQ146" s="3128"/>
      <c r="IWR146" s="3128"/>
      <c r="IWS146" s="3128"/>
      <c r="IWT146" s="3128"/>
      <c r="IWU146" s="3128"/>
      <c r="IWV146" s="3128"/>
      <c r="IWX146" s="3262"/>
      <c r="IWY146" s="3262"/>
      <c r="IWZ146" s="3262"/>
      <c r="IXA146" s="3128"/>
      <c r="IXB146" s="3128"/>
      <c r="IXC146" s="3128"/>
      <c r="IXD146" s="3128"/>
      <c r="IXE146" s="3128"/>
      <c r="IXF146" s="3128"/>
      <c r="IXG146" s="3128"/>
      <c r="IXH146" s="3128"/>
      <c r="IXI146" s="3128"/>
      <c r="IXJ146" s="3128"/>
      <c r="IXK146" s="3128"/>
      <c r="IXL146" s="3128"/>
      <c r="IXN146" s="3262"/>
      <c r="IXO146" s="3262"/>
      <c r="IXP146" s="3262"/>
      <c r="IXQ146" s="3128"/>
      <c r="IXR146" s="3128"/>
      <c r="IXS146" s="3128"/>
      <c r="IXT146" s="3128"/>
      <c r="IXU146" s="3128"/>
      <c r="IXV146" s="3128"/>
      <c r="IXW146" s="3128"/>
      <c r="IXX146" s="3128"/>
      <c r="IXY146" s="3128"/>
      <c r="IXZ146" s="3128"/>
      <c r="IYA146" s="3128"/>
      <c r="IYB146" s="3128"/>
      <c r="IYD146" s="3262"/>
      <c r="IYE146" s="3262"/>
      <c r="IYF146" s="3262"/>
      <c r="IYG146" s="3128"/>
      <c r="IYH146" s="3128"/>
      <c r="IYI146" s="3128"/>
      <c r="IYJ146" s="3128"/>
      <c r="IYK146" s="3128"/>
      <c r="IYL146" s="3128"/>
      <c r="IYM146" s="3128"/>
      <c r="IYN146" s="3128"/>
      <c r="IYO146" s="3128"/>
      <c r="IYP146" s="3128"/>
      <c r="IYQ146" s="3128"/>
      <c r="IYR146" s="3128"/>
      <c r="IYT146" s="3262"/>
      <c r="IYU146" s="3262"/>
      <c r="IYV146" s="3262"/>
      <c r="IYW146" s="3128"/>
      <c r="IYX146" s="3128"/>
      <c r="IYY146" s="3128"/>
      <c r="IYZ146" s="3128"/>
      <c r="IZA146" s="3128"/>
      <c r="IZB146" s="3128"/>
      <c r="IZC146" s="3128"/>
      <c r="IZD146" s="3128"/>
      <c r="IZE146" s="3128"/>
      <c r="IZF146" s="3128"/>
      <c r="IZG146" s="3128"/>
      <c r="IZH146" s="3128"/>
      <c r="IZJ146" s="3262"/>
      <c r="IZK146" s="3262"/>
      <c r="IZL146" s="3262"/>
      <c r="IZM146" s="3128"/>
      <c r="IZN146" s="3128"/>
      <c r="IZO146" s="3128"/>
      <c r="IZP146" s="3128"/>
      <c r="IZQ146" s="3128"/>
      <c r="IZR146" s="3128"/>
      <c r="IZS146" s="3128"/>
      <c r="IZT146" s="3128"/>
      <c r="IZU146" s="3128"/>
      <c r="IZV146" s="3128"/>
      <c r="IZW146" s="3128"/>
      <c r="IZX146" s="3128"/>
      <c r="IZZ146" s="3262"/>
      <c r="JAA146" s="3262"/>
      <c r="JAB146" s="3262"/>
      <c r="JAC146" s="3128"/>
      <c r="JAD146" s="3128"/>
      <c r="JAE146" s="3128"/>
      <c r="JAF146" s="3128"/>
      <c r="JAG146" s="3128"/>
      <c r="JAH146" s="3128"/>
      <c r="JAI146" s="3128"/>
      <c r="JAJ146" s="3128"/>
      <c r="JAK146" s="3128"/>
      <c r="JAL146" s="3128"/>
      <c r="JAM146" s="3128"/>
      <c r="JAN146" s="3128"/>
      <c r="JAP146" s="3262"/>
      <c r="JAQ146" s="3262"/>
      <c r="JAR146" s="3262"/>
      <c r="JAS146" s="3128"/>
      <c r="JAT146" s="3128"/>
      <c r="JAU146" s="3128"/>
      <c r="JAV146" s="3128"/>
      <c r="JAW146" s="3128"/>
      <c r="JAX146" s="3128"/>
      <c r="JAY146" s="3128"/>
      <c r="JAZ146" s="3128"/>
      <c r="JBA146" s="3128"/>
      <c r="JBB146" s="3128"/>
      <c r="JBC146" s="3128"/>
      <c r="JBD146" s="3128"/>
      <c r="JBF146" s="3262"/>
      <c r="JBG146" s="3262"/>
      <c r="JBH146" s="3262"/>
      <c r="JBI146" s="3128"/>
      <c r="JBJ146" s="3128"/>
      <c r="JBK146" s="3128"/>
      <c r="JBL146" s="3128"/>
      <c r="JBM146" s="3128"/>
      <c r="JBN146" s="3128"/>
      <c r="JBO146" s="3128"/>
      <c r="JBP146" s="3128"/>
      <c r="JBQ146" s="3128"/>
      <c r="JBR146" s="3128"/>
      <c r="JBS146" s="3128"/>
      <c r="JBT146" s="3128"/>
      <c r="JBV146" s="3262"/>
      <c r="JBW146" s="3262"/>
      <c r="JBX146" s="3262"/>
      <c r="JBY146" s="3128"/>
      <c r="JBZ146" s="3128"/>
      <c r="JCA146" s="3128"/>
      <c r="JCB146" s="3128"/>
      <c r="JCC146" s="3128"/>
      <c r="JCD146" s="3128"/>
      <c r="JCE146" s="3128"/>
      <c r="JCF146" s="3128"/>
      <c r="JCG146" s="3128"/>
      <c r="JCH146" s="3128"/>
      <c r="JCI146" s="3128"/>
      <c r="JCJ146" s="3128"/>
      <c r="JCL146" s="3262"/>
      <c r="JCM146" s="3262"/>
      <c r="JCN146" s="3262"/>
      <c r="JCO146" s="3128"/>
      <c r="JCP146" s="3128"/>
      <c r="JCQ146" s="3128"/>
      <c r="JCR146" s="3128"/>
      <c r="JCS146" s="3128"/>
      <c r="JCT146" s="3128"/>
      <c r="JCU146" s="3128"/>
      <c r="JCV146" s="3128"/>
      <c r="JCW146" s="3128"/>
      <c r="JCX146" s="3128"/>
      <c r="JCY146" s="3128"/>
      <c r="JCZ146" s="3128"/>
      <c r="JDB146" s="3262"/>
      <c r="JDC146" s="3262"/>
      <c r="JDD146" s="3262"/>
      <c r="JDE146" s="3128"/>
      <c r="JDF146" s="3128"/>
      <c r="JDG146" s="3128"/>
      <c r="JDH146" s="3128"/>
      <c r="JDI146" s="3128"/>
      <c r="JDJ146" s="3128"/>
      <c r="JDK146" s="3128"/>
      <c r="JDL146" s="3128"/>
      <c r="JDM146" s="3128"/>
      <c r="JDN146" s="3128"/>
      <c r="JDO146" s="3128"/>
      <c r="JDP146" s="3128"/>
      <c r="JDR146" s="3262"/>
      <c r="JDS146" s="3262"/>
      <c r="JDT146" s="3262"/>
      <c r="JDU146" s="3128"/>
      <c r="JDV146" s="3128"/>
      <c r="JDW146" s="3128"/>
      <c r="JDX146" s="3128"/>
      <c r="JDY146" s="3128"/>
      <c r="JDZ146" s="3128"/>
      <c r="JEA146" s="3128"/>
      <c r="JEB146" s="3128"/>
      <c r="JEC146" s="3128"/>
      <c r="JED146" s="3128"/>
      <c r="JEE146" s="3128"/>
      <c r="JEF146" s="3128"/>
      <c r="JEH146" s="3262"/>
      <c r="JEI146" s="3262"/>
      <c r="JEJ146" s="3262"/>
      <c r="JEK146" s="3128"/>
      <c r="JEL146" s="3128"/>
      <c r="JEM146" s="3128"/>
      <c r="JEN146" s="3128"/>
      <c r="JEO146" s="3128"/>
      <c r="JEP146" s="3128"/>
      <c r="JEQ146" s="3128"/>
      <c r="JER146" s="3128"/>
      <c r="JES146" s="3128"/>
      <c r="JET146" s="3128"/>
      <c r="JEU146" s="3128"/>
      <c r="JEV146" s="3128"/>
      <c r="JEX146" s="3262"/>
      <c r="JEY146" s="3262"/>
      <c r="JEZ146" s="3262"/>
      <c r="JFA146" s="3128"/>
      <c r="JFB146" s="3128"/>
      <c r="JFC146" s="3128"/>
      <c r="JFD146" s="3128"/>
      <c r="JFE146" s="3128"/>
      <c r="JFF146" s="3128"/>
      <c r="JFG146" s="3128"/>
      <c r="JFH146" s="3128"/>
      <c r="JFI146" s="3128"/>
      <c r="JFJ146" s="3128"/>
      <c r="JFK146" s="3128"/>
      <c r="JFL146" s="3128"/>
      <c r="JFN146" s="3262"/>
      <c r="JFO146" s="3262"/>
      <c r="JFP146" s="3262"/>
      <c r="JFQ146" s="3128"/>
      <c r="JFR146" s="3128"/>
      <c r="JFS146" s="3128"/>
      <c r="JFT146" s="3128"/>
      <c r="JFU146" s="3128"/>
      <c r="JFV146" s="3128"/>
      <c r="JFW146" s="3128"/>
      <c r="JFX146" s="3128"/>
      <c r="JFY146" s="3128"/>
      <c r="JFZ146" s="3128"/>
      <c r="JGA146" s="3128"/>
      <c r="JGB146" s="3128"/>
      <c r="JGD146" s="3262"/>
      <c r="JGE146" s="3262"/>
      <c r="JGF146" s="3262"/>
      <c r="JGG146" s="3128"/>
      <c r="JGH146" s="3128"/>
      <c r="JGI146" s="3128"/>
      <c r="JGJ146" s="3128"/>
      <c r="JGK146" s="3128"/>
      <c r="JGL146" s="3128"/>
      <c r="JGM146" s="3128"/>
      <c r="JGN146" s="3128"/>
      <c r="JGO146" s="3128"/>
      <c r="JGP146" s="3128"/>
      <c r="JGQ146" s="3128"/>
      <c r="JGR146" s="3128"/>
      <c r="JGT146" s="3262"/>
      <c r="JGU146" s="3262"/>
      <c r="JGV146" s="3262"/>
      <c r="JGW146" s="3128"/>
      <c r="JGX146" s="3128"/>
      <c r="JGY146" s="3128"/>
      <c r="JGZ146" s="3128"/>
      <c r="JHA146" s="3128"/>
      <c r="JHB146" s="3128"/>
      <c r="JHC146" s="3128"/>
      <c r="JHD146" s="3128"/>
      <c r="JHE146" s="3128"/>
      <c r="JHF146" s="3128"/>
      <c r="JHG146" s="3128"/>
      <c r="JHH146" s="3128"/>
      <c r="JHJ146" s="3262"/>
      <c r="JHK146" s="3262"/>
      <c r="JHL146" s="3262"/>
      <c r="JHM146" s="3128"/>
      <c r="JHN146" s="3128"/>
      <c r="JHO146" s="3128"/>
      <c r="JHP146" s="3128"/>
      <c r="JHQ146" s="3128"/>
      <c r="JHR146" s="3128"/>
      <c r="JHS146" s="3128"/>
      <c r="JHT146" s="3128"/>
      <c r="JHU146" s="3128"/>
      <c r="JHV146" s="3128"/>
      <c r="JHW146" s="3128"/>
      <c r="JHX146" s="3128"/>
      <c r="JHZ146" s="3262"/>
      <c r="JIA146" s="3262"/>
      <c r="JIB146" s="3262"/>
      <c r="JIC146" s="3128"/>
      <c r="JID146" s="3128"/>
      <c r="JIE146" s="3128"/>
      <c r="JIF146" s="3128"/>
      <c r="JIG146" s="3128"/>
      <c r="JIH146" s="3128"/>
      <c r="JII146" s="3128"/>
      <c r="JIJ146" s="3128"/>
      <c r="JIK146" s="3128"/>
      <c r="JIL146" s="3128"/>
      <c r="JIM146" s="3128"/>
      <c r="JIN146" s="3128"/>
      <c r="JIP146" s="3262"/>
      <c r="JIQ146" s="3262"/>
      <c r="JIR146" s="3262"/>
      <c r="JIS146" s="3128"/>
      <c r="JIT146" s="3128"/>
      <c r="JIU146" s="3128"/>
      <c r="JIV146" s="3128"/>
      <c r="JIW146" s="3128"/>
      <c r="JIX146" s="3128"/>
      <c r="JIY146" s="3128"/>
      <c r="JIZ146" s="3128"/>
      <c r="JJA146" s="3128"/>
      <c r="JJB146" s="3128"/>
      <c r="JJC146" s="3128"/>
      <c r="JJD146" s="3128"/>
      <c r="JJF146" s="3262"/>
      <c r="JJG146" s="3262"/>
      <c r="JJH146" s="3262"/>
      <c r="JJI146" s="3128"/>
      <c r="JJJ146" s="3128"/>
      <c r="JJK146" s="3128"/>
      <c r="JJL146" s="3128"/>
      <c r="JJM146" s="3128"/>
      <c r="JJN146" s="3128"/>
      <c r="JJO146" s="3128"/>
      <c r="JJP146" s="3128"/>
      <c r="JJQ146" s="3128"/>
      <c r="JJR146" s="3128"/>
      <c r="JJS146" s="3128"/>
      <c r="JJT146" s="3128"/>
      <c r="JJV146" s="3262"/>
      <c r="JJW146" s="3262"/>
      <c r="JJX146" s="3262"/>
      <c r="JJY146" s="3128"/>
      <c r="JJZ146" s="3128"/>
      <c r="JKA146" s="3128"/>
      <c r="JKB146" s="3128"/>
      <c r="JKC146" s="3128"/>
      <c r="JKD146" s="3128"/>
      <c r="JKE146" s="3128"/>
      <c r="JKF146" s="3128"/>
      <c r="JKG146" s="3128"/>
      <c r="JKH146" s="3128"/>
      <c r="JKI146" s="3128"/>
      <c r="JKJ146" s="3128"/>
      <c r="JKL146" s="3262"/>
      <c r="JKM146" s="3262"/>
      <c r="JKN146" s="3262"/>
      <c r="JKO146" s="3128"/>
      <c r="JKP146" s="3128"/>
      <c r="JKQ146" s="3128"/>
      <c r="JKR146" s="3128"/>
      <c r="JKS146" s="3128"/>
      <c r="JKT146" s="3128"/>
      <c r="JKU146" s="3128"/>
      <c r="JKV146" s="3128"/>
      <c r="JKW146" s="3128"/>
      <c r="JKX146" s="3128"/>
      <c r="JKY146" s="3128"/>
      <c r="JKZ146" s="3128"/>
      <c r="JLB146" s="3262"/>
      <c r="JLC146" s="3262"/>
      <c r="JLD146" s="3262"/>
      <c r="JLE146" s="3128"/>
      <c r="JLF146" s="3128"/>
      <c r="JLG146" s="3128"/>
      <c r="JLH146" s="3128"/>
      <c r="JLI146" s="3128"/>
      <c r="JLJ146" s="3128"/>
      <c r="JLK146" s="3128"/>
      <c r="JLL146" s="3128"/>
      <c r="JLM146" s="3128"/>
      <c r="JLN146" s="3128"/>
      <c r="JLO146" s="3128"/>
      <c r="JLP146" s="3128"/>
      <c r="JLR146" s="3262"/>
      <c r="JLS146" s="3262"/>
      <c r="JLT146" s="3262"/>
      <c r="JLU146" s="3128"/>
      <c r="JLV146" s="3128"/>
      <c r="JLW146" s="3128"/>
      <c r="JLX146" s="3128"/>
      <c r="JLY146" s="3128"/>
      <c r="JLZ146" s="3128"/>
      <c r="JMA146" s="3128"/>
      <c r="JMB146" s="3128"/>
      <c r="JMC146" s="3128"/>
      <c r="JMD146" s="3128"/>
      <c r="JME146" s="3128"/>
      <c r="JMF146" s="3128"/>
      <c r="JMH146" s="3262"/>
      <c r="JMI146" s="3262"/>
      <c r="JMJ146" s="3262"/>
      <c r="JMK146" s="3128"/>
      <c r="JML146" s="3128"/>
      <c r="JMM146" s="3128"/>
      <c r="JMN146" s="3128"/>
      <c r="JMO146" s="3128"/>
      <c r="JMP146" s="3128"/>
      <c r="JMQ146" s="3128"/>
      <c r="JMR146" s="3128"/>
      <c r="JMS146" s="3128"/>
      <c r="JMT146" s="3128"/>
      <c r="JMU146" s="3128"/>
      <c r="JMV146" s="3128"/>
      <c r="JMX146" s="3262"/>
      <c r="JMY146" s="3262"/>
      <c r="JMZ146" s="3262"/>
      <c r="JNA146" s="3128"/>
      <c r="JNB146" s="3128"/>
      <c r="JNC146" s="3128"/>
      <c r="JND146" s="3128"/>
      <c r="JNE146" s="3128"/>
      <c r="JNF146" s="3128"/>
      <c r="JNG146" s="3128"/>
      <c r="JNH146" s="3128"/>
      <c r="JNI146" s="3128"/>
      <c r="JNJ146" s="3128"/>
      <c r="JNK146" s="3128"/>
      <c r="JNL146" s="3128"/>
      <c r="JNN146" s="3262"/>
      <c r="JNO146" s="3262"/>
      <c r="JNP146" s="3262"/>
      <c r="JNQ146" s="3128"/>
      <c r="JNR146" s="3128"/>
      <c r="JNS146" s="3128"/>
      <c r="JNT146" s="3128"/>
      <c r="JNU146" s="3128"/>
      <c r="JNV146" s="3128"/>
      <c r="JNW146" s="3128"/>
      <c r="JNX146" s="3128"/>
      <c r="JNY146" s="3128"/>
      <c r="JNZ146" s="3128"/>
      <c r="JOA146" s="3128"/>
      <c r="JOB146" s="3128"/>
      <c r="JOD146" s="3262"/>
      <c r="JOE146" s="3262"/>
      <c r="JOF146" s="3262"/>
      <c r="JOG146" s="3128"/>
      <c r="JOH146" s="3128"/>
      <c r="JOI146" s="3128"/>
      <c r="JOJ146" s="3128"/>
      <c r="JOK146" s="3128"/>
      <c r="JOL146" s="3128"/>
      <c r="JOM146" s="3128"/>
      <c r="JON146" s="3128"/>
      <c r="JOO146" s="3128"/>
      <c r="JOP146" s="3128"/>
      <c r="JOQ146" s="3128"/>
      <c r="JOR146" s="3128"/>
      <c r="JOT146" s="3262"/>
      <c r="JOU146" s="3262"/>
      <c r="JOV146" s="3262"/>
      <c r="JOW146" s="3128"/>
      <c r="JOX146" s="3128"/>
      <c r="JOY146" s="3128"/>
      <c r="JOZ146" s="3128"/>
      <c r="JPA146" s="3128"/>
      <c r="JPB146" s="3128"/>
      <c r="JPC146" s="3128"/>
      <c r="JPD146" s="3128"/>
      <c r="JPE146" s="3128"/>
      <c r="JPF146" s="3128"/>
      <c r="JPG146" s="3128"/>
      <c r="JPH146" s="3128"/>
      <c r="JPJ146" s="3262"/>
      <c r="JPK146" s="3262"/>
      <c r="JPL146" s="3262"/>
      <c r="JPM146" s="3128"/>
      <c r="JPN146" s="3128"/>
      <c r="JPO146" s="3128"/>
      <c r="JPP146" s="3128"/>
      <c r="JPQ146" s="3128"/>
      <c r="JPR146" s="3128"/>
      <c r="JPS146" s="3128"/>
      <c r="JPT146" s="3128"/>
      <c r="JPU146" s="3128"/>
      <c r="JPV146" s="3128"/>
      <c r="JPW146" s="3128"/>
      <c r="JPX146" s="3128"/>
      <c r="JPZ146" s="3262"/>
      <c r="JQA146" s="3262"/>
      <c r="JQB146" s="3262"/>
      <c r="JQC146" s="3128"/>
      <c r="JQD146" s="3128"/>
      <c r="JQE146" s="3128"/>
      <c r="JQF146" s="3128"/>
      <c r="JQG146" s="3128"/>
      <c r="JQH146" s="3128"/>
      <c r="JQI146" s="3128"/>
      <c r="JQJ146" s="3128"/>
      <c r="JQK146" s="3128"/>
      <c r="JQL146" s="3128"/>
      <c r="JQM146" s="3128"/>
      <c r="JQN146" s="3128"/>
      <c r="JQP146" s="3262"/>
      <c r="JQQ146" s="3262"/>
      <c r="JQR146" s="3262"/>
      <c r="JQS146" s="3128"/>
      <c r="JQT146" s="3128"/>
      <c r="JQU146" s="3128"/>
      <c r="JQV146" s="3128"/>
      <c r="JQW146" s="3128"/>
      <c r="JQX146" s="3128"/>
      <c r="JQY146" s="3128"/>
      <c r="JQZ146" s="3128"/>
      <c r="JRA146" s="3128"/>
      <c r="JRB146" s="3128"/>
      <c r="JRC146" s="3128"/>
      <c r="JRD146" s="3128"/>
      <c r="JRF146" s="3262"/>
      <c r="JRG146" s="3262"/>
      <c r="JRH146" s="3262"/>
      <c r="JRI146" s="3128"/>
      <c r="JRJ146" s="3128"/>
      <c r="JRK146" s="3128"/>
      <c r="JRL146" s="3128"/>
      <c r="JRM146" s="3128"/>
      <c r="JRN146" s="3128"/>
      <c r="JRO146" s="3128"/>
      <c r="JRP146" s="3128"/>
      <c r="JRQ146" s="3128"/>
      <c r="JRR146" s="3128"/>
      <c r="JRS146" s="3128"/>
      <c r="JRT146" s="3128"/>
      <c r="JRV146" s="3262"/>
      <c r="JRW146" s="3262"/>
      <c r="JRX146" s="3262"/>
      <c r="JRY146" s="3128"/>
      <c r="JRZ146" s="3128"/>
      <c r="JSA146" s="3128"/>
      <c r="JSB146" s="3128"/>
      <c r="JSC146" s="3128"/>
      <c r="JSD146" s="3128"/>
      <c r="JSE146" s="3128"/>
      <c r="JSF146" s="3128"/>
      <c r="JSG146" s="3128"/>
      <c r="JSH146" s="3128"/>
      <c r="JSI146" s="3128"/>
      <c r="JSJ146" s="3128"/>
      <c r="JSL146" s="3262"/>
      <c r="JSM146" s="3262"/>
      <c r="JSN146" s="3262"/>
      <c r="JSO146" s="3128"/>
      <c r="JSP146" s="3128"/>
      <c r="JSQ146" s="3128"/>
      <c r="JSR146" s="3128"/>
      <c r="JSS146" s="3128"/>
      <c r="JST146" s="3128"/>
      <c r="JSU146" s="3128"/>
      <c r="JSV146" s="3128"/>
      <c r="JSW146" s="3128"/>
      <c r="JSX146" s="3128"/>
      <c r="JSY146" s="3128"/>
      <c r="JSZ146" s="3128"/>
      <c r="JTB146" s="3262"/>
      <c r="JTC146" s="3262"/>
      <c r="JTD146" s="3262"/>
      <c r="JTE146" s="3128"/>
      <c r="JTF146" s="3128"/>
      <c r="JTG146" s="3128"/>
      <c r="JTH146" s="3128"/>
      <c r="JTI146" s="3128"/>
      <c r="JTJ146" s="3128"/>
      <c r="JTK146" s="3128"/>
      <c r="JTL146" s="3128"/>
      <c r="JTM146" s="3128"/>
      <c r="JTN146" s="3128"/>
      <c r="JTO146" s="3128"/>
      <c r="JTP146" s="3128"/>
      <c r="JTR146" s="3262"/>
      <c r="JTS146" s="3262"/>
      <c r="JTT146" s="3262"/>
      <c r="JTU146" s="3128"/>
      <c r="JTV146" s="3128"/>
      <c r="JTW146" s="3128"/>
      <c r="JTX146" s="3128"/>
      <c r="JTY146" s="3128"/>
      <c r="JTZ146" s="3128"/>
      <c r="JUA146" s="3128"/>
      <c r="JUB146" s="3128"/>
      <c r="JUC146" s="3128"/>
      <c r="JUD146" s="3128"/>
      <c r="JUE146" s="3128"/>
      <c r="JUF146" s="3128"/>
      <c r="JUH146" s="3262"/>
      <c r="JUI146" s="3262"/>
      <c r="JUJ146" s="3262"/>
      <c r="JUK146" s="3128"/>
      <c r="JUL146" s="3128"/>
      <c r="JUM146" s="3128"/>
      <c r="JUN146" s="3128"/>
      <c r="JUO146" s="3128"/>
      <c r="JUP146" s="3128"/>
      <c r="JUQ146" s="3128"/>
      <c r="JUR146" s="3128"/>
      <c r="JUS146" s="3128"/>
      <c r="JUT146" s="3128"/>
      <c r="JUU146" s="3128"/>
      <c r="JUV146" s="3128"/>
      <c r="JUX146" s="3262"/>
      <c r="JUY146" s="3262"/>
      <c r="JUZ146" s="3262"/>
      <c r="JVA146" s="3128"/>
      <c r="JVB146" s="3128"/>
      <c r="JVC146" s="3128"/>
      <c r="JVD146" s="3128"/>
      <c r="JVE146" s="3128"/>
      <c r="JVF146" s="3128"/>
      <c r="JVG146" s="3128"/>
      <c r="JVH146" s="3128"/>
      <c r="JVI146" s="3128"/>
      <c r="JVJ146" s="3128"/>
      <c r="JVK146" s="3128"/>
      <c r="JVL146" s="3128"/>
      <c r="JVN146" s="3262"/>
      <c r="JVO146" s="3262"/>
      <c r="JVP146" s="3262"/>
      <c r="JVQ146" s="3128"/>
      <c r="JVR146" s="3128"/>
      <c r="JVS146" s="3128"/>
      <c r="JVT146" s="3128"/>
      <c r="JVU146" s="3128"/>
      <c r="JVV146" s="3128"/>
      <c r="JVW146" s="3128"/>
      <c r="JVX146" s="3128"/>
      <c r="JVY146" s="3128"/>
      <c r="JVZ146" s="3128"/>
      <c r="JWA146" s="3128"/>
      <c r="JWB146" s="3128"/>
      <c r="JWD146" s="3262"/>
      <c r="JWE146" s="3262"/>
      <c r="JWF146" s="3262"/>
      <c r="JWG146" s="3128"/>
      <c r="JWH146" s="3128"/>
      <c r="JWI146" s="3128"/>
      <c r="JWJ146" s="3128"/>
      <c r="JWK146" s="3128"/>
      <c r="JWL146" s="3128"/>
      <c r="JWM146" s="3128"/>
      <c r="JWN146" s="3128"/>
      <c r="JWO146" s="3128"/>
      <c r="JWP146" s="3128"/>
      <c r="JWQ146" s="3128"/>
      <c r="JWR146" s="3128"/>
      <c r="JWT146" s="3262"/>
      <c r="JWU146" s="3262"/>
      <c r="JWV146" s="3262"/>
      <c r="JWW146" s="3128"/>
      <c r="JWX146" s="3128"/>
      <c r="JWY146" s="3128"/>
      <c r="JWZ146" s="3128"/>
      <c r="JXA146" s="3128"/>
      <c r="JXB146" s="3128"/>
      <c r="JXC146" s="3128"/>
      <c r="JXD146" s="3128"/>
      <c r="JXE146" s="3128"/>
      <c r="JXF146" s="3128"/>
      <c r="JXG146" s="3128"/>
      <c r="JXH146" s="3128"/>
      <c r="JXJ146" s="3262"/>
      <c r="JXK146" s="3262"/>
      <c r="JXL146" s="3262"/>
      <c r="JXM146" s="3128"/>
      <c r="JXN146" s="3128"/>
      <c r="JXO146" s="3128"/>
      <c r="JXP146" s="3128"/>
      <c r="JXQ146" s="3128"/>
      <c r="JXR146" s="3128"/>
      <c r="JXS146" s="3128"/>
      <c r="JXT146" s="3128"/>
      <c r="JXU146" s="3128"/>
      <c r="JXV146" s="3128"/>
      <c r="JXW146" s="3128"/>
      <c r="JXX146" s="3128"/>
      <c r="JXZ146" s="3262"/>
      <c r="JYA146" s="3262"/>
      <c r="JYB146" s="3262"/>
      <c r="JYC146" s="3128"/>
      <c r="JYD146" s="3128"/>
      <c r="JYE146" s="3128"/>
      <c r="JYF146" s="3128"/>
      <c r="JYG146" s="3128"/>
      <c r="JYH146" s="3128"/>
      <c r="JYI146" s="3128"/>
      <c r="JYJ146" s="3128"/>
      <c r="JYK146" s="3128"/>
      <c r="JYL146" s="3128"/>
      <c r="JYM146" s="3128"/>
      <c r="JYN146" s="3128"/>
      <c r="JYP146" s="3262"/>
      <c r="JYQ146" s="3262"/>
      <c r="JYR146" s="3262"/>
      <c r="JYS146" s="3128"/>
      <c r="JYT146" s="3128"/>
      <c r="JYU146" s="3128"/>
      <c r="JYV146" s="3128"/>
      <c r="JYW146" s="3128"/>
      <c r="JYX146" s="3128"/>
      <c r="JYY146" s="3128"/>
      <c r="JYZ146" s="3128"/>
      <c r="JZA146" s="3128"/>
      <c r="JZB146" s="3128"/>
      <c r="JZC146" s="3128"/>
      <c r="JZD146" s="3128"/>
      <c r="JZF146" s="3262"/>
      <c r="JZG146" s="3262"/>
      <c r="JZH146" s="3262"/>
      <c r="JZI146" s="3128"/>
      <c r="JZJ146" s="3128"/>
      <c r="JZK146" s="3128"/>
      <c r="JZL146" s="3128"/>
      <c r="JZM146" s="3128"/>
      <c r="JZN146" s="3128"/>
      <c r="JZO146" s="3128"/>
      <c r="JZP146" s="3128"/>
      <c r="JZQ146" s="3128"/>
      <c r="JZR146" s="3128"/>
      <c r="JZS146" s="3128"/>
      <c r="JZT146" s="3128"/>
      <c r="JZV146" s="3262"/>
      <c r="JZW146" s="3262"/>
      <c r="JZX146" s="3262"/>
      <c r="JZY146" s="3128"/>
      <c r="JZZ146" s="3128"/>
      <c r="KAA146" s="3128"/>
      <c r="KAB146" s="3128"/>
      <c r="KAC146" s="3128"/>
      <c r="KAD146" s="3128"/>
      <c r="KAE146" s="3128"/>
      <c r="KAF146" s="3128"/>
      <c r="KAG146" s="3128"/>
      <c r="KAH146" s="3128"/>
      <c r="KAI146" s="3128"/>
      <c r="KAJ146" s="3128"/>
      <c r="KAL146" s="3262"/>
      <c r="KAM146" s="3262"/>
      <c r="KAN146" s="3262"/>
      <c r="KAO146" s="3128"/>
      <c r="KAP146" s="3128"/>
      <c r="KAQ146" s="3128"/>
      <c r="KAR146" s="3128"/>
      <c r="KAS146" s="3128"/>
      <c r="KAT146" s="3128"/>
      <c r="KAU146" s="3128"/>
      <c r="KAV146" s="3128"/>
      <c r="KAW146" s="3128"/>
      <c r="KAX146" s="3128"/>
      <c r="KAY146" s="3128"/>
      <c r="KAZ146" s="3128"/>
      <c r="KBB146" s="3262"/>
      <c r="KBC146" s="3262"/>
      <c r="KBD146" s="3262"/>
      <c r="KBE146" s="3128"/>
      <c r="KBF146" s="3128"/>
      <c r="KBG146" s="3128"/>
      <c r="KBH146" s="3128"/>
      <c r="KBI146" s="3128"/>
      <c r="KBJ146" s="3128"/>
      <c r="KBK146" s="3128"/>
      <c r="KBL146" s="3128"/>
      <c r="KBM146" s="3128"/>
      <c r="KBN146" s="3128"/>
      <c r="KBO146" s="3128"/>
      <c r="KBP146" s="3128"/>
      <c r="KBR146" s="3262"/>
      <c r="KBS146" s="3262"/>
      <c r="KBT146" s="3262"/>
      <c r="KBU146" s="3128"/>
      <c r="KBV146" s="3128"/>
      <c r="KBW146" s="3128"/>
      <c r="KBX146" s="3128"/>
      <c r="KBY146" s="3128"/>
      <c r="KBZ146" s="3128"/>
      <c r="KCA146" s="3128"/>
      <c r="KCB146" s="3128"/>
      <c r="KCC146" s="3128"/>
      <c r="KCD146" s="3128"/>
      <c r="KCE146" s="3128"/>
      <c r="KCF146" s="3128"/>
      <c r="KCH146" s="3262"/>
      <c r="KCI146" s="3262"/>
      <c r="KCJ146" s="3262"/>
      <c r="KCK146" s="3128"/>
      <c r="KCL146" s="3128"/>
      <c r="KCM146" s="3128"/>
      <c r="KCN146" s="3128"/>
      <c r="KCO146" s="3128"/>
      <c r="KCP146" s="3128"/>
      <c r="KCQ146" s="3128"/>
      <c r="KCR146" s="3128"/>
      <c r="KCS146" s="3128"/>
      <c r="KCT146" s="3128"/>
      <c r="KCU146" s="3128"/>
      <c r="KCV146" s="3128"/>
      <c r="KCX146" s="3262"/>
      <c r="KCY146" s="3262"/>
      <c r="KCZ146" s="3262"/>
      <c r="KDA146" s="3128"/>
      <c r="KDB146" s="3128"/>
      <c r="KDC146" s="3128"/>
      <c r="KDD146" s="3128"/>
      <c r="KDE146" s="3128"/>
      <c r="KDF146" s="3128"/>
      <c r="KDG146" s="3128"/>
      <c r="KDH146" s="3128"/>
      <c r="KDI146" s="3128"/>
      <c r="KDJ146" s="3128"/>
      <c r="KDK146" s="3128"/>
      <c r="KDL146" s="3128"/>
      <c r="KDN146" s="3262"/>
      <c r="KDO146" s="3262"/>
      <c r="KDP146" s="3262"/>
      <c r="KDQ146" s="3128"/>
      <c r="KDR146" s="3128"/>
      <c r="KDS146" s="3128"/>
      <c r="KDT146" s="3128"/>
      <c r="KDU146" s="3128"/>
      <c r="KDV146" s="3128"/>
      <c r="KDW146" s="3128"/>
      <c r="KDX146" s="3128"/>
      <c r="KDY146" s="3128"/>
      <c r="KDZ146" s="3128"/>
      <c r="KEA146" s="3128"/>
      <c r="KEB146" s="3128"/>
      <c r="KED146" s="3262"/>
      <c r="KEE146" s="3262"/>
      <c r="KEF146" s="3262"/>
      <c r="KEG146" s="3128"/>
      <c r="KEH146" s="3128"/>
      <c r="KEI146" s="3128"/>
      <c r="KEJ146" s="3128"/>
      <c r="KEK146" s="3128"/>
      <c r="KEL146" s="3128"/>
      <c r="KEM146" s="3128"/>
      <c r="KEN146" s="3128"/>
      <c r="KEO146" s="3128"/>
      <c r="KEP146" s="3128"/>
      <c r="KEQ146" s="3128"/>
      <c r="KER146" s="3128"/>
      <c r="KET146" s="3262"/>
      <c r="KEU146" s="3262"/>
      <c r="KEV146" s="3262"/>
      <c r="KEW146" s="3128"/>
      <c r="KEX146" s="3128"/>
      <c r="KEY146" s="3128"/>
      <c r="KEZ146" s="3128"/>
      <c r="KFA146" s="3128"/>
      <c r="KFB146" s="3128"/>
      <c r="KFC146" s="3128"/>
      <c r="KFD146" s="3128"/>
      <c r="KFE146" s="3128"/>
      <c r="KFF146" s="3128"/>
      <c r="KFG146" s="3128"/>
      <c r="KFH146" s="3128"/>
      <c r="KFJ146" s="3262"/>
      <c r="KFK146" s="3262"/>
      <c r="KFL146" s="3262"/>
      <c r="KFM146" s="3128"/>
      <c r="KFN146" s="3128"/>
      <c r="KFO146" s="3128"/>
      <c r="KFP146" s="3128"/>
      <c r="KFQ146" s="3128"/>
      <c r="KFR146" s="3128"/>
      <c r="KFS146" s="3128"/>
      <c r="KFT146" s="3128"/>
      <c r="KFU146" s="3128"/>
      <c r="KFV146" s="3128"/>
      <c r="KFW146" s="3128"/>
      <c r="KFX146" s="3128"/>
      <c r="KFZ146" s="3262"/>
      <c r="KGA146" s="3262"/>
      <c r="KGB146" s="3262"/>
      <c r="KGC146" s="3128"/>
      <c r="KGD146" s="3128"/>
      <c r="KGE146" s="3128"/>
      <c r="KGF146" s="3128"/>
      <c r="KGG146" s="3128"/>
      <c r="KGH146" s="3128"/>
      <c r="KGI146" s="3128"/>
      <c r="KGJ146" s="3128"/>
      <c r="KGK146" s="3128"/>
      <c r="KGL146" s="3128"/>
      <c r="KGM146" s="3128"/>
      <c r="KGN146" s="3128"/>
      <c r="KGP146" s="3262"/>
      <c r="KGQ146" s="3262"/>
      <c r="KGR146" s="3262"/>
      <c r="KGS146" s="3128"/>
      <c r="KGT146" s="3128"/>
      <c r="KGU146" s="3128"/>
      <c r="KGV146" s="3128"/>
      <c r="KGW146" s="3128"/>
      <c r="KGX146" s="3128"/>
      <c r="KGY146" s="3128"/>
      <c r="KGZ146" s="3128"/>
      <c r="KHA146" s="3128"/>
      <c r="KHB146" s="3128"/>
      <c r="KHC146" s="3128"/>
      <c r="KHD146" s="3128"/>
      <c r="KHF146" s="3262"/>
      <c r="KHG146" s="3262"/>
      <c r="KHH146" s="3262"/>
      <c r="KHI146" s="3128"/>
      <c r="KHJ146" s="3128"/>
      <c r="KHK146" s="3128"/>
      <c r="KHL146" s="3128"/>
      <c r="KHM146" s="3128"/>
      <c r="KHN146" s="3128"/>
      <c r="KHO146" s="3128"/>
      <c r="KHP146" s="3128"/>
      <c r="KHQ146" s="3128"/>
      <c r="KHR146" s="3128"/>
      <c r="KHS146" s="3128"/>
      <c r="KHT146" s="3128"/>
      <c r="KHV146" s="3262"/>
      <c r="KHW146" s="3262"/>
      <c r="KHX146" s="3262"/>
      <c r="KHY146" s="3128"/>
      <c r="KHZ146" s="3128"/>
      <c r="KIA146" s="3128"/>
      <c r="KIB146" s="3128"/>
      <c r="KIC146" s="3128"/>
      <c r="KID146" s="3128"/>
      <c r="KIE146" s="3128"/>
      <c r="KIF146" s="3128"/>
      <c r="KIG146" s="3128"/>
      <c r="KIH146" s="3128"/>
      <c r="KII146" s="3128"/>
      <c r="KIJ146" s="3128"/>
      <c r="KIL146" s="3262"/>
      <c r="KIM146" s="3262"/>
      <c r="KIN146" s="3262"/>
      <c r="KIO146" s="3128"/>
      <c r="KIP146" s="3128"/>
      <c r="KIQ146" s="3128"/>
      <c r="KIR146" s="3128"/>
      <c r="KIS146" s="3128"/>
      <c r="KIT146" s="3128"/>
      <c r="KIU146" s="3128"/>
      <c r="KIV146" s="3128"/>
      <c r="KIW146" s="3128"/>
      <c r="KIX146" s="3128"/>
      <c r="KIY146" s="3128"/>
      <c r="KIZ146" s="3128"/>
      <c r="KJB146" s="3262"/>
      <c r="KJC146" s="3262"/>
      <c r="KJD146" s="3262"/>
      <c r="KJE146" s="3128"/>
      <c r="KJF146" s="3128"/>
      <c r="KJG146" s="3128"/>
      <c r="KJH146" s="3128"/>
      <c r="KJI146" s="3128"/>
      <c r="KJJ146" s="3128"/>
      <c r="KJK146" s="3128"/>
      <c r="KJL146" s="3128"/>
      <c r="KJM146" s="3128"/>
      <c r="KJN146" s="3128"/>
      <c r="KJO146" s="3128"/>
      <c r="KJP146" s="3128"/>
      <c r="KJR146" s="3262"/>
      <c r="KJS146" s="3262"/>
      <c r="KJT146" s="3262"/>
      <c r="KJU146" s="3128"/>
      <c r="KJV146" s="3128"/>
      <c r="KJW146" s="3128"/>
      <c r="KJX146" s="3128"/>
      <c r="KJY146" s="3128"/>
      <c r="KJZ146" s="3128"/>
      <c r="KKA146" s="3128"/>
      <c r="KKB146" s="3128"/>
      <c r="KKC146" s="3128"/>
      <c r="KKD146" s="3128"/>
      <c r="KKE146" s="3128"/>
      <c r="KKF146" s="3128"/>
      <c r="KKH146" s="3262"/>
      <c r="KKI146" s="3262"/>
      <c r="KKJ146" s="3262"/>
      <c r="KKK146" s="3128"/>
      <c r="KKL146" s="3128"/>
      <c r="KKM146" s="3128"/>
      <c r="KKN146" s="3128"/>
      <c r="KKO146" s="3128"/>
      <c r="KKP146" s="3128"/>
      <c r="KKQ146" s="3128"/>
      <c r="KKR146" s="3128"/>
      <c r="KKS146" s="3128"/>
      <c r="KKT146" s="3128"/>
      <c r="KKU146" s="3128"/>
      <c r="KKV146" s="3128"/>
      <c r="KKX146" s="3262"/>
      <c r="KKY146" s="3262"/>
      <c r="KKZ146" s="3262"/>
      <c r="KLA146" s="3128"/>
      <c r="KLB146" s="3128"/>
      <c r="KLC146" s="3128"/>
      <c r="KLD146" s="3128"/>
      <c r="KLE146" s="3128"/>
      <c r="KLF146" s="3128"/>
      <c r="KLG146" s="3128"/>
      <c r="KLH146" s="3128"/>
      <c r="KLI146" s="3128"/>
      <c r="KLJ146" s="3128"/>
      <c r="KLK146" s="3128"/>
      <c r="KLL146" s="3128"/>
      <c r="KLN146" s="3262"/>
      <c r="KLO146" s="3262"/>
      <c r="KLP146" s="3262"/>
      <c r="KLQ146" s="3128"/>
      <c r="KLR146" s="3128"/>
      <c r="KLS146" s="3128"/>
      <c r="KLT146" s="3128"/>
      <c r="KLU146" s="3128"/>
      <c r="KLV146" s="3128"/>
      <c r="KLW146" s="3128"/>
      <c r="KLX146" s="3128"/>
      <c r="KLY146" s="3128"/>
      <c r="KLZ146" s="3128"/>
      <c r="KMA146" s="3128"/>
      <c r="KMB146" s="3128"/>
      <c r="KMD146" s="3262"/>
      <c r="KME146" s="3262"/>
      <c r="KMF146" s="3262"/>
      <c r="KMG146" s="3128"/>
      <c r="KMH146" s="3128"/>
      <c r="KMI146" s="3128"/>
      <c r="KMJ146" s="3128"/>
      <c r="KMK146" s="3128"/>
      <c r="KML146" s="3128"/>
      <c r="KMM146" s="3128"/>
      <c r="KMN146" s="3128"/>
      <c r="KMO146" s="3128"/>
      <c r="KMP146" s="3128"/>
      <c r="KMQ146" s="3128"/>
      <c r="KMR146" s="3128"/>
      <c r="KMT146" s="3262"/>
      <c r="KMU146" s="3262"/>
      <c r="KMV146" s="3262"/>
      <c r="KMW146" s="3128"/>
      <c r="KMX146" s="3128"/>
      <c r="KMY146" s="3128"/>
      <c r="KMZ146" s="3128"/>
      <c r="KNA146" s="3128"/>
      <c r="KNB146" s="3128"/>
      <c r="KNC146" s="3128"/>
      <c r="KND146" s="3128"/>
      <c r="KNE146" s="3128"/>
      <c r="KNF146" s="3128"/>
      <c r="KNG146" s="3128"/>
      <c r="KNH146" s="3128"/>
      <c r="KNJ146" s="3262"/>
      <c r="KNK146" s="3262"/>
      <c r="KNL146" s="3262"/>
      <c r="KNM146" s="3128"/>
      <c r="KNN146" s="3128"/>
      <c r="KNO146" s="3128"/>
      <c r="KNP146" s="3128"/>
      <c r="KNQ146" s="3128"/>
      <c r="KNR146" s="3128"/>
      <c r="KNS146" s="3128"/>
      <c r="KNT146" s="3128"/>
      <c r="KNU146" s="3128"/>
      <c r="KNV146" s="3128"/>
      <c r="KNW146" s="3128"/>
      <c r="KNX146" s="3128"/>
      <c r="KNZ146" s="3262"/>
      <c r="KOA146" s="3262"/>
      <c r="KOB146" s="3262"/>
      <c r="KOC146" s="3128"/>
      <c r="KOD146" s="3128"/>
      <c r="KOE146" s="3128"/>
      <c r="KOF146" s="3128"/>
      <c r="KOG146" s="3128"/>
      <c r="KOH146" s="3128"/>
      <c r="KOI146" s="3128"/>
      <c r="KOJ146" s="3128"/>
      <c r="KOK146" s="3128"/>
      <c r="KOL146" s="3128"/>
      <c r="KOM146" s="3128"/>
      <c r="KON146" s="3128"/>
      <c r="KOP146" s="3262"/>
      <c r="KOQ146" s="3262"/>
      <c r="KOR146" s="3262"/>
      <c r="KOS146" s="3128"/>
      <c r="KOT146" s="3128"/>
      <c r="KOU146" s="3128"/>
      <c r="KOV146" s="3128"/>
      <c r="KOW146" s="3128"/>
      <c r="KOX146" s="3128"/>
      <c r="KOY146" s="3128"/>
      <c r="KOZ146" s="3128"/>
      <c r="KPA146" s="3128"/>
      <c r="KPB146" s="3128"/>
      <c r="KPC146" s="3128"/>
      <c r="KPD146" s="3128"/>
      <c r="KPF146" s="3262"/>
      <c r="KPG146" s="3262"/>
      <c r="KPH146" s="3262"/>
      <c r="KPI146" s="3128"/>
      <c r="KPJ146" s="3128"/>
      <c r="KPK146" s="3128"/>
      <c r="KPL146" s="3128"/>
      <c r="KPM146" s="3128"/>
      <c r="KPN146" s="3128"/>
      <c r="KPO146" s="3128"/>
      <c r="KPP146" s="3128"/>
      <c r="KPQ146" s="3128"/>
      <c r="KPR146" s="3128"/>
      <c r="KPS146" s="3128"/>
      <c r="KPT146" s="3128"/>
      <c r="KPV146" s="3262"/>
      <c r="KPW146" s="3262"/>
      <c r="KPX146" s="3262"/>
      <c r="KPY146" s="3128"/>
      <c r="KPZ146" s="3128"/>
      <c r="KQA146" s="3128"/>
      <c r="KQB146" s="3128"/>
      <c r="KQC146" s="3128"/>
      <c r="KQD146" s="3128"/>
      <c r="KQE146" s="3128"/>
      <c r="KQF146" s="3128"/>
      <c r="KQG146" s="3128"/>
      <c r="KQH146" s="3128"/>
      <c r="KQI146" s="3128"/>
      <c r="KQJ146" s="3128"/>
      <c r="KQL146" s="3262"/>
      <c r="KQM146" s="3262"/>
      <c r="KQN146" s="3262"/>
      <c r="KQO146" s="3128"/>
      <c r="KQP146" s="3128"/>
      <c r="KQQ146" s="3128"/>
      <c r="KQR146" s="3128"/>
      <c r="KQS146" s="3128"/>
      <c r="KQT146" s="3128"/>
      <c r="KQU146" s="3128"/>
      <c r="KQV146" s="3128"/>
      <c r="KQW146" s="3128"/>
      <c r="KQX146" s="3128"/>
      <c r="KQY146" s="3128"/>
      <c r="KQZ146" s="3128"/>
      <c r="KRB146" s="3262"/>
      <c r="KRC146" s="3262"/>
      <c r="KRD146" s="3262"/>
      <c r="KRE146" s="3128"/>
      <c r="KRF146" s="3128"/>
      <c r="KRG146" s="3128"/>
      <c r="KRH146" s="3128"/>
      <c r="KRI146" s="3128"/>
      <c r="KRJ146" s="3128"/>
      <c r="KRK146" s="3128"/>
      <c r="KRL146" s="3128"/>
      <c r="KRM146" s="3128"/>
      <c r="KRN146" s="3128"/>
      <c r="KRO146" s="3128"/>
      <c r="KRP146" s="3128"/>
      <c r="KRR146" s="3262"/>
      <c r="KRS146" s="3262"/>
      <c r="KRT146" s="3262"/>
      <c r="KRU146" s="3128"/>
      <c r="KRV146" s="3128"/>
      <c r="KRW146" s="3128"/>
      <c r="KRX146" s="3128"/>
      <c r="KRY146" s="3128"/>
      <c r="KRZ146" s="3128"/>
      <c r="KSA146" s="3128"/>
      <c r="KSB146" s="3128"/>
      <c r="KSC146" s="3128"/>
      <c r="KSD146" s="3128"/>
      <c r="KSE146" s="3128"/>
      <c r="KSF146" s="3128"/>
      <c r="KSH146" s="3262"/>
      <c r="KSI146" s="3262"/>
      <c r="KSJ146" s="3262"/>
      <c r="KSK146" s="3128"/>
      <c r="KSL146" s="3128"/>
      <c r="KSM146" s="3128"/>
      <c r="KSN146" s="3128"/>
      <c r="KSO146" s="3128"/>
      <c r="KSP146" s="3128"/>
      <c r="KSQ146" s="3128"/>
      <c r="KSR146" s="3128"/>
      <c r="KSS146" s="3128"/>
      <c r="KST146" s="3128"/>
      <c r="KSU146" s="3128"/>
      <c r="KSV146" s="3128"/>
      <c r="KSX146" s="3262"/>
      <c r="KSY146" s="3262"/>
      <c r="KSZ146" s="3262"/>
      <c r="KTA146" s="3128"/>
      <c r="KTB146" s="3128"/>
      <c r="KTC146" s="3128"/>
      <c r="KTD146" s="3128"/>
      <c r="KTE146" s="3128"/>
      <c r="KTF146" s="3128"/>
      <c r="KTG146" s="3128"/>
      <c r="KTH146" s="3128"/>
      <c r="KTI146" s="3128"/>
      <c r="KTJ146" s="3128"/>
      <c r="KTK146" s="3128"/>
      <c r="KTL146" s="3128"/>
      <c r="KTN146" s="3262"/>
      <c r="KTO146" s="3262"/>
      <c r="KTP146" s="3262"/>
      <c r="KTQ146" s="3128"/>
      <c r="KTR146" s="3128"/>
      <c r="KTS146" s="3128"/>
      <c r="KTT146" s="3128"/>
      <c r="KTU146" s="3128"/>
      <c r="KTV146" s="3128"/>
      <c r="KTW146" s="3128"/>
      <c r="KTX146" s="3128"/>
      <c r="KTY146" s="3128"/>
      <c r="KTZ146" s="3128"/>
      <c r="KUA146" s="3128"/>
      <c r="KUB146" s="3128"/>
      <c r="KUD146" s="3262"/>
      <c r="KUE146" s="3262"/>
      <c r="KUF146" s="3262"/>
      <c r="KUG146" s="3128"/>
      <c r="KUH146" s="3128"/>
      <c r="KUI146" s="3128"/>
      <c r="KUJ146" s="3128"/>
      <c r="KUK146" s="3128"/>
      <c r="KUL146" s="3128"/>
      <c r="KUM146" s="3128"/>
      <c r="KUN146" s="3128"/>
      <c r="KUO146" s="3128"/>
      <c r="KUP146" s="3128"/>
      <c r="KUQ146" s="3128"/>
      <c r="KUR146" s="3128"/>
      <c r="KUT146" s="3262"/>
      <c r="KUU146" s="3262"/>
      <c r="KUV146" s="3262"/>
      <c r="KUW146" s="3128"/>
      <c r="KUX146" s="3128"/>
      <c r="KUY146" s="3128"/>
      <c r="KUZ146" s="3128"/>
      <c r="KVA146" s="3128"/>
      <c r="KVB146" s="3128"/>
      <c r="KVC146" s="3128"/>
      <c r="KVD146" s="3128"/>
      <c r="KVE146" s="3128"/>
      <c r="KVF146" s="3128"/>
      <c r="KVG146" s="3128"/>
      <c r="KVH146" s="3128"/>
      <c r="KVJ146" s="3262"/>
      <c r="KVK146" s="3262"/>
      <c r="KVL146" s="3262"/>
      <c r="KVM146" s="3128"/>
      <c r="KVN146" s="3128"/>
      <c r="KVO146" s="3128"/>
      <c r="KVP146" s="3128"/>
      <c r="KVQ146" s="3128"/>
      <c r="KVR146" s="3128"/>
      <c r="KVS146" s="3128"/>
      <c r="KVT146" s="3128"/>
      <c r="KVU146" s="3128"/>
      <c r="KVV146" s="3128"/>
      <c r="KVW146" s="3128"/>
      <c r="KVX146" s="3128"/>
      <c r="KVZ146" s="3262"/>
      <c r="KWA146" s="3262"/>
      <c r="KWB146" s="3262"/>
      <c r="KWC146" s="3128"/>
      <c r="KWD146" s="3128"/>
      <c r="KWE146" s="3128"/>
      <c r="KWF146" s="3128"/>
      <c r="KWG146" s="3128"/>
      <c r="KWH146" s="3128"/>
      <c r="KWI146" s="3128"/>
      <c r="KWJ146" s="3128"/>
      <c r="KWK146" s="3128"/>
      <c r="KWL146" s="3128"/>
      <c r="KWM146" s="3128"/>
      <c r="KWN146" s="3128"/>
      <c r="KWP146" s="3262"/>
      <c r="KWQ146" s="3262"/>
      <c r="KWR146" s="3262"/>
      <c r="KWS146" s="3128"/>
      <c r="KWT146" s="3128"/>
      <c r="KWU146" s="3128"/>
      <c r="KWV146" s="3128"/>
      <c r="KWW146" s="3128"/>
      <c r="KWX146" s="3128"/>
      <c r="KWY146" s="3128"/>
      <c r="KWZ146" s="3128"/>
      <c r="KXA146" s="3128"/>
      <c r="KXB146" s="3128"/>
      <c r="KXC146" s="3128"/>
      <c r="KXD146" s="3128"/>
      <c r="KXF146" s="3262"/>
      <c r="KXG146" s="3262"/>
      <c r="KXH146" s="3262"/>
      <c r="KXI146" s="3128"/>
      <c r="KXJ146" s="3128"/>
      <c r="KXK146" s="3128"/>
      <c r="KXL146" s="3128"/>
      <c r="KXM146" s="3128"/>
      <c r="KXN146" s="3128"/>
      <c r="KXO146" s="3128"/>
      <c r="KXP146" s="3128"/>
      <c r="KXQ146" s="3128"/>
      <c r="KXR146" s="3128"/>
      <c r="KXS146" s="3128"/>
      <c r="KXT146" s="3128"/>
      <c r="KXV146" s="3262"/>
      <c r="KXW146" s="3262"/>
      <c r="KXX146" s="3262"/>
      <c r="KXY146" s="3128"/>
      <c r="KXZ146" s="3128"/>
      <c r="KYA146" s="3128"/>
      <c r="KYB146" s="3128"/>
      <c r="KYC146" s="3128"/>
      <c r="KYD146" s="3128"/>
      <c r="KYE146" s="3128"/>
      <c r="KYF146" s="3128"/>
      <c r="KYG146" s="3128"/>
      <c r="KYH146" s="3128"/>
      <c r="KYI146" s="3128"/>
      <c r="KYJ146" s="3128"/>
      <c r="KYL146" s="3262"/>
      <c r="KYM146" s="3262"/>
      <c r="KYN146" s="3262"/>
      <c r="KYO146" s="3128"/>
      <c r="KYP146" s="3128"/>
      <c r="KYQ146" s="3128"/>
      <c r="KYR146" s="3128"/>
      <c r="KYS146" s="3128"/>
      <c r="KYT146" s="3128"/>
      <c r="KYU146" s="3128"/>
      <c r="KYV146" s="3128"/>
      <c r="KYW146" s="3128"/>
      <c r="KYX146" s="3128"/>
      <c r="KYY146" s="3128"/>
      <c r="KYZ146" s="3128"/>
      <c r="KZB146" s="3262"/>
      <c r="KZC146" s="3262"/>
      <c r="KZD146" s="3262"/>
      <c r="KZE146" s="3128"/>
      <c r="KZF146" s="3128"/>
      <c r="KZG146" s="3128"/>
      <c r="KZH146" s="3128"/>
      <c r="KZI146" s="3128"/>
      <c r="KZJ146" s="3128"/>
      <c r="KZK146" s="3128"/>
      <c r="KZL146" s="3128"/>
      <c r="KZM146" s="3128"/>
      <c r="KZN146" s="3128"/>
      <c r="KZO146" s="3128"/>
      <c r="KZP146" s="3128"/>
      <c r="KZR146" s="3262"/>
      <c r="KZS146" s="3262"/>
      <c r="KZT146" s="3262"/>
      <c r="KZU146" s="3128"/>
      <c r="KZV146" s="3128"/>
      <c r="KZW146" s="3128"/>
      <c r="KZX146" s="3128"/>
      <c r="KZY146" s="3128"/>
      <c r="KZZ146" s="3128"/>
      <c r="LAA146" s="3128"/>
      <c r="LAB146" s="3128"/>
      <c r="LAC146" s="3128"/>
      <c r="LAD146" s="3128"/>
      <c r="LAE146" s="3128"/>
      <c r="LAF146" s="3128"/>
      <c r="LAH146" s="3262"/>
      <c r="LAI146" s="3262"/>
      <c r="LAJ146" s="3262"/>
      <c r="LAK146" s="3128"/>
      <c r="LAL146" s="3128"/>
      <c r="LAM146" s="3128"/>
      <c r="LAN146" s="3128"/>
      <c r="LAO146" s="3128"/>
      <c r="LAP146" s="3128"/>
      <c r="LAQ146" s="3128"/>
      <c r="LAR146" s="3128"/>
      <c r="LAS146" s="3128"/>
      <c r="LAT146" s="3128"/>
      <c r="LAU146" s="3128"/>
      <c r="LAV146" s="3128"/>
      <c r="LAX146" s="3262"/>
      <c r="LAY146" s="3262"/>
      <c r="LAZ146" s="3262"/>
      <c r="LBA146" s="3128"/>
      <c r="LBB146" s="3128"/>
      <c r="LBC146" s="3128"/>
      <c r="LBD146" s="3128"/>
      <c r="LBE146" s="3128"/>
      <c r="LBF146" s="3128"/>
      <c r="LBG146" s="3128"/>
      <c r="LBH146" s="3128"/>
      <c r="LBI146" s="3128"/>
      <c r="LBJ146" s="3128"/>
      <c r="LBK146" s="3128"/>
      <c r="LBL146" s="3128"/>
      <c r="LBN146" s="3262"/>
      <c r="LBO146" s="3262"/>
      <c r="LBP146" s="3262"/>
      <c r="LBQ146" s="3128"/>
      <c r="LBR146" s="3128"/>
      <c r="LBS146" s="3128"/>
      <c r="LBT146" s="3128"/>
      <c r="LBU146" s="3128"/>
      <c r="LBV146" s="3128"/>
      <c r="LBW146" s="3128"/>
      <c r="LBX146" s="3128"/>
      <c r="LBY146" s="3128"/>
      <c r="LBZ146" s="3128"/>
      <c r="LCA146" s="3128"/>
      <c r="LCB146" s="3128"/>
      <c r="LCD146" s="3262"/>
      <c r="LCE146" s="3262"/>
      <c r="LCF146" s="3262"/>
      <c r="LCG146" s="3128"/>
      <c r="LCH146" s="3128"/>
      <c r="LCI146" s="3128"/>
      <c r="LCJ146" s="3128"/>
      <c r="LCK146" s="3128"/>
      <c r="LCL146" s="3128"/>
      <c r="LCM146" s="3128"/>
      <c r="LCN146" s="3128"/>
      <c r="LCO146" s="3128"/>
      <c r="LCP146" s="3128"/>
      <c r="LCQ146" s="3128"/>
      <c r="LCR146" s="3128"/>
      <c r="LCT146" s="3262"/>
      <c r="LCU146" s="3262"/>
      <c r="LCV146" s="3262"/>
      <c r="LCW146" s="3128"/>
      <c r="LCX146" s="3128"/>
      <c r="LCY146" s="3128"/>
      <c r="LCZ146" s="3128"/>
      <c r="LDA146" s="3128"/>
      <c r="LDB146" s="3128"/>
      <c r="LDC146" s="3128"/>
      <c r="LDD146" s="3128"/>
      <c r="LDE146" s="3128"/>
      <c r="LDF146" s="3128"/>
      <c r="LDG146" s="3128"/>
      <c r="LDH146" s="3128"/>
      <c r="LDJ146" s="3262"/>
      <c r="LDK146" s="3262"/>
      <c r="LDL146" s="3262"/>
      <c r="LDM146" s="3128"/>
      <c r="LDN146" s="3128"/>
      <c r="LDO146" s="3128"/>
      <c r="LDP146" s="3128"/>
      <c r="LDQ146" s="3128"/>
      <c r="LDR146" s="3128"/>
      <c r="LDS146" s="3128"/>
      <c r="LDT146" s="3128"/>
      <c r="LDU146" s="3128"/>
      <c r="LDV146" s="3128"/>
      <c r="LDW146" s="3128"/>
      <c r="LDX146" s="3128"/>
      <c r="LDZ146" s="3262"/>
      <c r="LEA146" s="3262"/>
      <c r="LEB146" s="3262"/>
      <c r="LEC146" s="3128"/>
      <c r="LED146" s="3128"/>
      <c r="LEE146" s="3128"/>
      <c r="LEF146" s="3128"/>
      <c r="LEG146" s="3128"/>
      <c r="LEH146" s="3128"/>
      <c r="LEI146" s="3128"/>
      <c r="LEJ146" s="3128"/>
      <c r="LEK146" s="3128"/>
      <c r="LEL146" s="3128"/>
      <c r="LEM146" s="3128"/>
      <c r="LEN146" s="3128"/>
      <c r="LEP146" s="3262"/>
      <c r="LEQ146" s="3262"/>
      <c r="LER146" s="3262"/>
      <c r="LES146" s="3128"/>
      <c r="LET146" s="3128"/>
      <c r="LEU146" s="3128"/>
      <c r="LEV146" s="3128"/>
      <c r="LEW146" s="3128"/>
      <c r="LEX146" s="3128"/>
      <c r="LEY146" s="3128"/>
      <c r="LEZ146" s="3128"/>
      <c r="LFA146" s="3128"/>
      <c r="LFB146" s="3128"/>
      <c r="LFC146" s="3128"/>
      <c r="LFD146" s="3128"/>
      <c r="LFF146" s="3262"/>
      <c r="LFG146" s="3262"/>
      <c r="LFH146" s="3262"/>
      <c r="LFI146" s="3128"/>
      <c r="LFJ146" s="3128"/>
      <c r="LFK146" s="3128"/>
      <c r="LFL146" s="3128"/>
      <c r="LFM146" s="3128"/>
      <c r="LFN146" s="3128"/>
      <c r="LFO146" s="3128"/>
      <c r="LFP146" s="3128"/>
      <c r="LFQ146" s="3128"/>
      <c r="LFR146" s="3128"/>
      <c r="LFS146" s="3128"/>
      <c r="LFT146" s="3128"/>
      <c r="LFV146" s="3262"/>
      <c r="LFW146" s="3262"/>
      <c r="LFX146" s="3262"/>
      <c r="LFY146" s="3128"/>
      <c r="LFZ146" s="3128"/>
      <c r="LGA146" s="3128"/>
      <c r="LGB146" s="3128"/>
      <c r="LGC146" s="3128"/>
      <c r="LGD146" s="3128"/>
      <c r="LGE146" s="3128"/>
      <c r="LGF146" s="3128"/>
      <c r="LGG146" s="3128"/>
      <c r="LGH146" s="3128"/>
      <c r="LGI146" s="3128"/>
      <c r="LGJ146" s="3128"/>
      <c r="LGL146" s="3262"/>
      <c r="LGM146" s="3262"/>
      <c r="LGN146" s="3262"/>
      <c r="LGO146" s="3128"/>
      <c r="LGP146" s="3128"/>
      <c r="LGQ146" s="3128"/>
      <c r="LGR146" s="3128"/>
      <c r="LGS146" s="3128"/>
      <c r="LGT146" s="3128"/>
      <c r="LGU146" s="3128"/>
      <c r="LGV146" s="3128"/>
      <c r="LGW146" s="3128"/>
      <c r="LGX146" s="3128"/>
      <c r="LGY146" s="3128"/>
      <c r="LGZ146" s="3128"/>
      <c r="LHB146" s="3262"/>
      <c r="LHC146" s="3262"/>
      <c r="LHD146" s="3262"/>
      <c r="LHE146" s="3128"/>
      <c r="LHF146" s="3128"/>
      <c r="LHG146" s="3128"/>
      <c r="LHH146" s="3128"/>
      <c r="LHI146" s="3128"/>
      <c r="LHJ146" s="3128"/>
      <c r="LHK146" s="3128"/>
      <c r="LHL146" s="3128"/>
      <c r="LHM146" s="3128"/>
      <c r="LHN146" s="3128"/>
      <c r="LHO146" s="3128"/>
      <c r="LHP146" s="3128"/>
      <c r="LHR146" s="3262"/>
      <c r="LHS146" s="3262"/>
      <c r="LHT146" s="3262"/>
      <c r="LHU146" s="3128"/>
      <c r="LHV146" s="3128"/>
      <c r="LHW146" s="3128"/>
      <c r="LHX146" s="3128"/>
      <c r="LHY146" s="3128"/>
      <c r="LHZ146" s="3128"/>
      <c r="LIA146" s="3128"/>
      <c r="LIB146" s="3128"/>
      <c r="LIC146" s="3128"/>
      <c r="LID146" s="3128"/>
      <c r="LIE146" s="3128"/>
      <c r="LIF146" s="3128"/>
      <c r="LIH146" s="3262"/>
      <c r="LII146" s="3262"/>
      <c r="LIJ146" s="3262"/>
      <c r="LIK146" s="3128"/>
      <c r="LIL146" s="3128"/>
      <c r="LIM146" s="3128"/>
      <c r="LIN146" s="3128"/>
      <c r="LIO146" s="3128"/>
      <c r="LIP146" s="3128"/>
      <c r="LIQ146" s="3128"/>
      <c r="LIR146" s="3128"/>
      <c r="LIS146" s="3128"/>
      <c r="LIT146" s="3128"/>
      <c r="LIU146" s="3128"/>
      <c r="LIV146" s="3128"/>
      <c r="LIX146" s="3262"/>
      <c r="LIY146" s="3262"/>
      <c r="LIZ146" s="3262"/>
      <c r="LJA146" s="3128"/>
      <c r="LJB146" s="3128"/>
      <c r="LJC146" s="3128"/>
      <c r="LJD146" s="3128"/>
      <c r="LJE146" s="3128"/>
      <c r="LJF146" s="3128"/>
      <c r="LJG146" s="3128"/>
      <c r="LJH146" s="3128"/>
      <c r="LJI146" s="3128"/>
      <c r="LJJ146" s="3128"/>
      <c r="LJK146" s="3128"/>
      <c r="LJL146" s="3128"/>
      <c r="LJN146" s="3262"/>
      <c r="LJO146" s="3262"/>
      <c r="LJP146" s="3262"/>
      <c r="LJQ146" s="3128"/>
      <c r="LJR146" s="3128"/>
      <c r="LJS146" s="3128"/>
      <c r="LJT146" s="3128"/>
      <c r="LJU146" s="3128"/>
      <c r="LJV146" s="3128"/>
      <c r="LJW146" s="3128"/>
      <c r="LJX146" s="3128"/>
      <c r="LJY146" s="3128"/>
      <c r="LJZ146" s="3128"/>
      <c r="LKA146" s="3128"/>
      <c r="LKB146" s="3128"/>
      <c r="LKD146" s="3262"/>
      <c r="LKE146" s="3262"/>
      <c r="LKF146" s="3262"/>
      <c r="LKG146" s="3128"/>
      <c r="LKH146" s="3128"/>
      <c r="LKI146" s="3128"/>
      <c r="LKJ146" s="3128"/>
      <c r="LKK146" s="3128"/>
      <c r="LKL146" s="3128"/>
      <c r="LKM146" s="3128"/>
      <c r="LKN146" s="3128"/>
      <c r="LKO146" s="3128"/>
      <c r="LKP146" s="3128"/>
      <c r="LKQ146" s="3128"/>
      <c r="LKR146" s="3128"/>
      <c r="LKT146" s="3262"/>
      <c r="LKU146" s="3262"/>
      <c r="LKV146" s="3262"/>
      <c r="LKW146" s="3128"/>
      <c r="LKX146" s="3128"/>
      <c r="LKY146" s="3128"/>
      <c r="LKZ146" s="3128"/>
      <c r="LLA146" s="3128"/>
      <c r="LLB146" s="3128"/>
      <c r="LLC146" s="3128"/>
      <c r="LLD146" s="3128"/>
      <c r="LLE146" s="3128"/>
      <c r="LLF146" s="3128"/>
      <c r="LLG146" s="3128"/>
      <c r="LLH146" s="3128"/>
      <c r="LLJ146" s="3262"/>
      <c r="LLK146" s="3262"/>
      <c r="LLL146" s="3262"/>
      <c r="LLM146" s="3128"/>
      <c r="LLN146" s="3128"/>
      <c r="LLO146" s="3128"/>
      <c r="LLP146" s="3128"/>
      <c r="LLQ146" s="3128"/>
      <c r="LLR146" s="3128"/>
      <c r="LLS146" s="3128"/>
      <c r="LLT146" s="3128"/>
      <c r="LLU146" s="3128"/>
      <c r="LLV146" s="3128"/>
      <c r="LLW146" s="3128"/>
      <c r="LLX146" s="3128"/>
      <c r="LLZ146" s="3262"/>
      <c r="LMA146" s="3262"/>
      <c r="LMB146" s="3262"/>
      <c r="LMC146" s="3128"/>
      <c r="LMD146" s="3128"/>
      <c r="LME146" s="3128"/>
      <c r="LMF146" s="3128"/>
      <c r="LMG146" s="3128"/>
      <c r="LMH146" s="3128"/>
      <c r="LMI146" s="3128"/>
      <c r="LMJ146" s="3128"/>
      <c r="LMK146" s="3128"/>
      <c r="LML146" s="3128"/>
      <c r="LMM146" s="3128"/>
      <c r="LMN146" s="3128"/>
      <c r="LMP146" s="3262"/>
      <c r="LMQ146" s="3262"/>
      <c r="LMR146" s="3262"/>
      <c r="LMS146" s="3128"/>
      <c r="LMT146" s="3128"/>
      <c r="LMU146" s="3128"/>
      <c r="LMV146" s="3128"/>
      <c r="LMW146" s="3128"/>
      <c r="LMX146" s="3128"/>
      <c r="LMY146" s="3128"/>
      <c r="LMZ146" s="3128"/>
      <c r="LNA146" s="3128"/>
      <c r="LNB146" s="3128"/>
      <c r="LNC146" s="3128"/>
      <c r="LND146" s="3128"/>
      <c r="LNF146" s="3262"/>
      <c r="LNG146" s="3262"/>
      <c r="LNH146" s="3262"/>
      <c r="LNI146" s="3128"/>
      <c r="LNJ146" s="3128"/>
      <c r="LNK146" s="3128"/>
      <c r="LNL146" s="3128"/>
      <c r="LNM146" s="3128"/>
      <c r="LNN146" s="3128"/>
      <c r="LNO146" s="3128"/>
      <c r="LNP146" s="3128"/>
      <c r="LNQ146" s="3128"/>
      <c r="LNR146" s="3128"/>
      <c r="LNS146" s="3128"/>
      <c r="LNT146" s="3128"/>
      <c r="LNV146" s="3262"/>
      <c r="LNW146" s="3262"/>
      <c r="LNX146" s="3262"/>
      <c r="LNY146" s="3128"/>
      <c r="LNZ146" s="3128"/>
      <c r="LOA146" s="3128"/>
      <c r="LOB146" s="3128"/>
      <c r="LOC146" s="3128"/>
      <c r="LOD146" s="3128"/>
      <c r="LOE146" s="3128"/>
      <c r="LOF146" s="3128"/>
      <c r="LOG146" s="3128"/>
      <c r="LOH146" s="3128"/>
      <c r="LOI146" s="3128"/>
      <c r="LOJ146" s="3128"/>
      <c r="LOL146" s="3262"/>
      <c r="LOM146" s="3262"/>
      <c r="LON146" s="3262"/>
      <c r="LOO146" s="3128"/>
      <c r="LOP146" s="3128"/>
      <c r="LOQ146" s="3128"/>
      <c r="LOR146" s="3128"/>
      <c r="LOS146" s="3128"/>
      <c r="LOT146" s="3128"/>
      <c r="LOU146" s="3128"/>
      <c r="LOV146" s="3128"/>
      <c r="LOW146" s="3128"/>
      <c r="LOX146" s="3128"/>
      <c r="LOY146" s="3128"/>
      <c r="LOZ146" s="3128"/>
      <c r="LPB146" s="3262"/>
      <c r="LPC146" s="3262"/>
      <c r="LPD146" s="3262"/>
      <c r="LPE146" s="3128"/>
      <c r="LPF146" s="3128"/>
      <c r="LPG146" s="3128"/>
      <c r="LPH146" s="3128"/>
      <c r="LPI146" s="3128"/>
      <c r="LPJ146" s="3128"/>
      <c r="LPK146" s="3128"/>
      <c r="LPL146" s="3128"/>
      <c r="LPM146" s="3128"/>
      <c r="LPN146" s="3128"/>
      <c r="LPO146" s="3128"/>
      <c r="LPP146" s="3128"/>
      <c r="LPR146" s="3262"/>
      <c r="LPS146" s="3262"/>
      <c r="LPT146" s="3262"/>
      <c r="LPU146" s="3128"/>
      <c r="LPV146" s="3128"/>
      <c r="LPW146" s="3128"/>
      <c r="LPX146" s="3128"/>
      <c r="LPY146" s="3128"/>
      <c r="LPZ146" s="3128"/>
      <c r="LQA146" s="3128"/>
      <c r="LQB146" s="3128"/>
      <c r="LQC146" s="3128"/>
      <c r="LQD146" s="3128"/>
      <c r="LQE146" s="3128"/>
      <c r="LQF146" s="3128"/>
      <c r="LQH146" s="3262"/>
      <c r="LQI146" s="3262"/>
      <c r="LQJ146" s="3262"/>
      <c r="LQK146" s="3128"/>
      <c r="LQL146" s="3128"/>
      <c r="LQM146" s="3128"/>
      <c r="LQN146" s="3128"/>
      <c r="LQO146" s="3128"/>
      <c r="LQP146" s="3128"/>
      <c r="LQQ146" s="3128"/>
      <c r="LQR146" s="3128"/>
      <c r="LQS146" s="3128"/>
      <c r="LQT146" s="3128"/>
      <c r="LQU146" s="3128"/>
      <c r="LQV146" s="3128"/>
      <c r="LQX146" s="3262"/>
      <c r="LQY146" s="3262"/>
      <c r="LQZ146" s="3262"/>
      <c r="LRA146" s="3128"/>
      <c r="LRB146" s="3128"/>
      <c r="LRC146" s="3128"/>
      <c r="LRD146" s="3128"/>
      <c r="LRE146" s="3128"/>
      <c r="LRF146" s="3128"/>
      <c r="LRG146" s="3128"/>
      <c r="LRH146" s="3128"/>
      <c r="LRI146" s="3128"/>
      <c r="LRJ146" s="3128"/>
      <c r="LRK146" s="3128"/>
      <c r="LRL146" s="3128"/>
      <c r="LRN146" s="3262"/>
      <c r="LRO146" s="3262"/>
      <c r="LRP146" s="3262"/>
      <c r="LRQ146" s="3128"/>
      <c r="LRR146" s="3128"/>
      <c r="LRS146" s="3128"/>
      <c r="LRT146" s="3128"/>
      <c r="LRU146" s="3128"/>
      <c r="LRV146" s="3128"/>
      <c r="LRW146" s="3128"/>
      <c r="LRX146" s="3128"/>
      <c r="LRY146" s="3128"/>
      <c r="LRZ146" s="3128"/>
      <c r="LSA146" s="3128"/>
      <c r="LSB146" s="3128"/>
      <c r="LSD146" s="3262"/>
      <c r="LSE146" s="3262"/>
      <c r="LSF146" s="3262"/>
      <c r="LSG146" s="3128"/>
      <c r="LSH146" s="3128"/>
      <c r="LSI146" s="3128"/>
      <c r="LSJ146" s="3128"/>
      <c r="LSK146" s="3128"/>
      <c r="LSL146" s="3128"/>
      <c r="LSM146" s="3128"/>
      <c r="LSN146" s="3128"/>
      <c r="LSO146" s="3128"/>
      <c r="LSP146" s="3128"/>
      <c r="LSQ146" s="3128"/>
      <c r="LSR146" s="3128"/>
      <c r="LST146" s="3262"/>
      <c r="LSU146" s="3262"/>
      <c r="LSV146" s="3262"/>
      <c r="LSW146" s="3128"/>
      <c r="LSX146" s="3128"/>
      <c r="LSY146" s="3128"/>
      <c r="LSZ146" s="3128"/>
      <c r="LTA146" s="3128"/>
      <c r="LTB146" s="3128"/>
      <c r="LTC146" s="3128"/>
      <c r="LTD146" s="3128"/>
      <c r="LTE146" s="3128"/>
      <c r="LTF146" s="3128"/>
      <c r="LTG146" s="3128"/>
      <c r="LTH146" s="3128"/>
      <c r="LTJ146" s="3262"/>
      <c r="LTK146" s="3262"/>
      <c r="LTL146" s="3262"/>
      <c r="LTM146" s="3128"/>
      <c r="LTN146" s="3128"/>
      <c r="LTO146" s="3128"/>
      <c r="LTP146" s="3128"/>
      <c r="LTQ146" s="3128"/>
      <c r="LTR146" s="3128"/>
      <c r="LTS146" s="3128"/>
      <c r="LTT146" s="3128"/>
      <c r="LTU146" s="3128"/>
      <c r="LTV146" s="3128"/>
      <c r="LTW146" s="3128"/>
      <c r="LTX146" s="3128"/>
      <c r="LTZ146" s="3262"/>
      <c r="LUA146" s="3262"/>
      <c r="LUB146" s="3262"/>
      <c r="LUC146" s="3128"/>
      <c r="LUD146" s="3128"/>
      <c r="LUE146" s="3128"/>
      <c r="LUF146" s="3128"/>
      <c r="LUG146" s="3128"/>
      <c r="LUH146" s="3128"/>
      <c r="LUI146" s="3128"/>
      <c r="LUJ146" s="3128"/>
      <c r="LUK146" s="3128"/>
      <c r="LUL146" s="3128"/>
      <c r="LUM146" s="3128"/>
      <c r="LUN146" s="3128"/>
      <c r="LUP146" s="3262"/>
      <c r="LUQ146" s="3262"/>
      <c r="LUR146" s="3262"/>
      <c r="LUS146" s="3128"/>
      <c r="LUT146" s="3128"/>
      <c r="LUU146" s="3128"/>
      <c r="LUV146" s="3128"/>
      <c r="LUW146" s="3128"/>
      <c r="LUX146" s="3128"/>
      <c r="LUY146" s="3128"/>
      <c r="LUZ146" s="3128"/>
      <c r="LVA146" s="3128"/>
      <c r="LVB146" s="3128"/>
      <c r="LVC146" s="3128"/>
      <c r="LVD146" s="3128"/>
      <c r="LVF146" s="3262"/>
      <c r="LVG146" s="3262"/>
      <c r="LVH146" s="3262"/>
      <c r="LVI146" s="3128"/>
      <c r="LVJ146" s="3128"/>
      <c r="LVK146" s="3128"/>
      <c r="LVL146" s="3128"/>
      <c r="LVM146" s="3128"/>
      <c r="LVN146" s="3128"/>
      <c r="LVO146" s="3128"/>
      <c r="LVP146" s="3128"/>
      <c r="LVQ146" s="3128"/>
      <c r="LVR146" s="3128"/>
      <c r="LVS146" s="3128"/>
      <c r="LVT146" s="3128"/>
      <c r="LVV146" s="3262"/>
      <c r="LVW146" s="3262"/>
      <c r="LVX146" s="3262"/>
      <c r="LVY146" s="3128"/>
      <c r="LVZ146" s="3128"/>
      <c r="LWA146" s="3128"/>
      <c r="LWB146" s="3128"/>
      <c r="LWC146" s="3128"/>
      <c r="LWD146" s="3128"/>
      <c r="LWE146" s="3128"/>
      <c r="LWF146" s="3128"/>
      <c r="LWG146" s="3128"/>
      <c r="LWH146" s="3128"/>
      <c r="LWI146" s="3128"/>
      <c r="LWJ146" s="3128"/>
      <c r="LWL146" s="3262"/>
      <c r="LWM146" s="3262"/>
      <c r="LWN146" s="3262"/>
      <c r="LWO146" s="3128"/>
      <c r="LWP146" s="3128"/>
      <c r="LWQ146" s="3128"/>
      <c r="LWR146" s="3128"/>
      <c r="LWS146" s="3128"/>
      <c r="LWT146" s="3128"/>
      <c r="LWU146" s="3128"/>
      <c r="LWV146" s="3128"/>
      <c r="LWW146" s="3128"/>
      <c r="LWX146" s="3128"/>
      <c r="LWY146" s="3128"/>
      <c r="LWZ146" s="3128"/>
      <c r="LXB146" s="3262"/>
      <c r="LXC146" s="3262"/>
      <c r="LXD146" s="3262"/>
      <c r="LXE146" s="3128"/>
      <c r="LXF146" s="3128"/>
      <c r="LXG146" s="3128"/>
      <c r="LXH146" s="3128"/>
      <c r="LXI146" s="3128"/>
      <c r="LXJ146" s="3128"/>
      <c r="LXK146" s="3128"/>
      <c r="LXL146" s="3128"/>
      <c r="LXM146" s="3128"/>
      <c r="LXN146" s="3128"/>
      <c r="LXO146" s="3128"/>
      <c r="LXP146" s="3128"/>
      <c r="LXR146" s="3262"/>
      <c r="LXS146" s="3262"/>
      <c r="LXT146" s="3262"/>
      <c r="LXU146" s="3128"/>
      <c r="LXV146" s="3128"/>
      <c r="LXW146" s="3128"/>
      <c r="LXX146" s="3128"/>
      <c r="LXY146" s="3128"/>
      <c r="LXZ146" s="3128"/>
      <c r="LYA146" s="3128"/>
      <c r="LYB146" s="3128"/>
      <c r="LYC146" s="3128"/>
      <c r="LYD146" s="3128"/>
      <c r="LYE146" s="3128"/>
      <c r="LYF146" s="3128"/>
      <c r="LYH146" s="3262"/>
      <c r="LYI146" s="3262"/>
      <c r="LYJ146" s="3262"/>
      <c r="LYK146" s="3128"/>
      <c r="LYL146" s="3128"/>
      <c r="LYM146" s="3128"/>
      <c r="LYN146" s="3128"/>
      <c r="LYO146" s="3128"/>
      <c r="LYP146" s="3128"/>
      <c r="LYQ146" s="3128"/>
      <c r="LYR146" s="3128"/>
      <c r="LYS146" s="3128"/>
      <c r="LYT146" s="3128"/>
      <c r="LYU146" s="3128"/>
      <c r="LYV146" s="3128"/>
      <c r="LYX146" s="3262"/>
      <c r="LYY146" s="3262"/>
      <c r="LYZ146" s="3262"/>
      <c r="LZA146" s="3128"/>
      <c r="LZB146" s="3128"/>
      <c r="LZC146" s="3128"/>
      <c r="LZD146" s="3128"/>
      <c r="LZE146" s="3128"/>
      <c r="LZF146" s="3128"/>
      <c r="LZG146" s="3128"/>
      <c r="LZH146" s="3128"/>
      <c r="LZI146" s="3128"/>
      <c r="LZJ146" s="3128"/>
      <c r="LZK146" s="3128"/>
      <c r="LZL146" s="3128"/>
      <c r="LZN146" s="3262"/>
      <c r="LZO146" s="3262"/>
      <c r="LZP146" s="3262"/>
      <c r="LZQ146" s="3128"/>
      <c r="LZR146" s="3128"/>
      <c r="LZS146" s="3128"/>
      <c r="LZT146" s="3128"/>
      <c r="LZU146" s="3128"/>
      <c r="LZV146" s="3128"/>
      <c r="LZW146" s="3128"/>
      <c r="LZX146" s="3128"/>
      <c r="LZY146" s="3128"/>
      <c r="LZZ146" s="3128"/>
      <c r="MAA146" s="3128"/>
      <c r="MAB146" s="3128"/>
      <c r="MAD146" s="3262"/>
      <c r="MAE146" s="3262"/>
      <c r="MAF146" s="3262"/>
      <c r="MAG146" s="3128"/>
      <c r="MAH146" s="3128"/>
      <c r="MAI146" s="3128"/>
      <c r="MAJ146" s="3128"/>
      <c r="MAK146" s="3128"/>
      <c r="MAL146" s="3128"/>
      <c r="MAM146" s="3128"/>
      <c r="MAN146" s="3128"/>
      <c r="MAO146" s="3128"/>
      <c r="MAP146" s="3128"/>
      <c r="MAQ146" s="3128"/>
      <c r="MAR146" s="3128"/>
      <c r="MAT146" s="3262"/>
      <c r="MAU146" s="3262"/>
      <c r="MAV146" s="3262"/>
      <c r="MAW146" s="3128"/>
      <c r="MAX146" s="3128"/>
      <c r="MAY146" s="3128"/>
      <c r="MAZ146" s="3128"/>
      <c r="MBA146" s="3128"/>
      <c r="MBB146" s="3128"/>
      <c r="MBC146" s="3128"/>
      <c r="MBD146" s="3128"/>
      <c r="MBE146" s="3128"/>
      <c r="MBF146" s="3128"/>
      <c r="MBG146" s="3128"/>
      <c r="MBH146" s="3128"/>
      <c r="MBJ146" s="3262"/>
      <c r="MBK146" s="3262"/>
      <c r="MBL146" s="3262"/>
      <c r="MBM146" s="3128"/>
      <c r="MBN146" s="3128"/>
      <c r="MBO146" s="3128"/>
      <c r="MBP146" s="3128"/>
      <c r="MBQ146" s="3128"/>
      <c r="MBR146" s="3128"/>
      <c r="MBS146" s="3128"/>
      <c r="MBT146" s="3128"/>
      <c r="MBU146" s="3128"/>
      <c r="MBV146" s="3128"/>
      <c r="MBW146" s="3128"/>
      <c r="MBX146" s="3128"/>
      <c r="MBZ146" s="3262"/>
      <c r="MCA146" s="3262"/>
      <c r="MCB146" s="3262"/>
      <c r="MCC146" s="3128"/>
      <c r="MCD146" s="3128"/>
      <c r="MCE146" s="3128"/>
      <c r="MCF146" s="3128"/>
      <c r="MCG146" s="3128"/>
      <c r="MCH146" s="3128"/>
      <c r="MCI146" s="3128"/>
      <c r="MCJ146" s="3128"/>
      <c r="MCK146" s="3128"/>
      <c r="MCL146" s="3128"/>
      <c r="MCM146" s="3128"/>
      <c r="MCN146" s="3128"/>
      <c r="MCP146" s="3262"/>
      <c r="MCQ146" s="3262"/>
      <c r="MCR146" s="3262"/>
      <c r="MCS146" s="3128"/>
      <c r="MCT146" s="3128"/>
      <c r="MCU146" s="3128"/>
      <c r="MCV146" s="3128"/>
      <c r="MCW146" s="3128"/>
      <c r="MCX146" s="3128"/>
      <c r="MCY146" s="3128"/>
      <c r="MCZ146" s="3128"/>
      <c r="MDA146" s="3128"/>
      <c r="MDB146" s="3128"/>
      <c r="MDC146" s="3128"/>
      <c r="MDD146" s="3128"/>
      <c r="MDF146" s="3262"/>
      <c r="MDG146" s="3262"/>
      <c r="MDH146" s="3262"/>
      <c r="MDI146" s="3128"/>
      <c r="MDJ146" s="3128"/>
      <c r="MDK146" s="3128"/>
      <c r="MDL146" s="3128"/>
      <c r="MDM146" s="3128"/>
      <c r="MDN146" s="3128"/>
      <c r="MDO146" s="3128"/>
      <c r="MDP146" s="3128"/>
      <c r="MDQ146" s="3128"/>
      <c r="MDR146" s="3128"/>
      <c r="MDS146" s="3128"/>
      <c r="MDT146" s="3128"/>
      <c r="MDV146" s="3262"/>
      <c r="MDW146" s="3262"/>
      <c r="MDX146" s="3262"/>
      <c r="MDY146" s="3128"/>
      <c r="MDZ146" s="3128"/>
      <c r="MEA146" s="3128"/>
      <c r="MEB146" s="3128"/>
      <c r="MEC146" s="3128"/>
      <c r="MED146" s="3128"/>
      <c r="MEE146" s="3128"/>
      <c r="MEF146" s="3128"/>
      <c r="MEG146" s="3128"/>
      <c r="MEH146" s="3128"/>
      <c r="MEI146" s="3128"/>
      <c r="MEJ146" s="3128"/>
      <c r="MEL146" s="3262"/>
      <c r="MEM146" s="3262"/>
      <c r="MEN146" s="3262"/>
      <c r="MEO146" s="3128"/>
      <c r="MEP146" s="3128"/>
      <c r="MEQ146" s="3128"/>
      <c r="MER146" s="3128"/>
      <c r="MES146" s="3128"/>
      <c r="MET146" s="3128"/>
      <c r="MEU146" s="3128"/>
      <c r="MEV146" s="3128"/>
      <c r="MEW146" s="3128"/>
      <c r="MEX146" s="3128"/>
      <c r="MEY146" s="3128"/>
      <c r="MEZ146" s="3128"/>
      <c r="MFB146" s="3262"/>
      <c r="MFC146" s="3262"/>
      <c r="MFD146" s="3262"/>
      <c r="MFE146" s="3128"/>
      <c r="MFF146" s="3128"/>
      <c r="MFG146" s="3128"/>
      <c r="MFH146" s="3128"/>
      <c r="MFI146" s="3128"/>
      <c r="MFJ146" s="3128"/>
      <c r="MFK146" s="3128"/>
      <c r="MFL146" s="3128"/>
      <c r="MFM146" s="3128"/>
      <c r="MFN146" s="3128"/>
      <c r="MFO146" s="3128"/>
      <c r="MFP146" s="3128"/>
      <c r="MFR146" s="3262"/>
      <c r="MFS146" s="3262"/>
      <c r="MFT146" s="3262"/>
      <c r="MFU146" s="3128"/>
      <c r="MFV146" s="3128"/>
      <c r="MFW146" s="3128"/>
      <c r="MFX146" s="3128"/>
      <c r="MFY146" s="3128"/>
      <c r="MFZ146" s="3128"/>
      <c r="MGA146" s="3128"/>
      <c r="MGB146" s="3128"/>
      <c r="MGC146" s="3128"/>
      <c r="MGD146" s="3128"/>
      <c r="MGE146" s="3128"/>
      <c r="MGF146" s="3128"/>
      <c r="MGH146" s="3262"/>
      <c r="MGI146" s="3262"/>
      <c r="MGJ146" s="3262"/>
      <c r="MGK146" s="3128"/>
      <c r="MGL146" s="3128"/>
      <c r="MGM146" s="3128"/>
      <c r="MGN146" s="3128"/>
      <c r="MGO146" s="3128"/>
      <c r="MGP146" s="3128"/>
      <c r="MGQ146" s="3128"/>
      <c r="MGR146" s="3128"/>
      <c r="MGS146" s="3128"/>
      <c r="MGT146" s="3128"/>
      <c r="MGU146" s="3128"/>
      <c r="MGV146" s="3128"/>
      <c r="MGX146" s="3262"/>
      <c r="MGY146" s="3262"/>
      <c r="MGZ146" s="3262"/>
      <c r="MHA146" s="3128"/>
      <c r="MHB146" s="3128"/>
      <c r="MHC146" s="3128"/>
      <c r="MHD146" s="3128"/>
      <c r="MHE146" s="3128"/>
      <c r="MHF146" s="3128"/>
      <c r="MHG146" s="3128"/>
      <c r="MHH146" s="3128"/>
      <c r="MHI146" s="3128"/>
      <c r="MHJ146" s="3128"/>
      <c r="MHK146" s="3128"/>
      <c r="MHL146" s="3128"/>
      <c r="MHN146" s="3262"/>
      <c r="MHO146" s="3262"/>
      <c r="MHP146" s="3262"/>
      <c r="MHQ146" s="3128"/>
      <c r="MHR146" s="3128"/>
      <c r="MHS146" s="3128"/>
      <c r="MHT146" s="3128"/>
      <c r="MHU146" s="3128"/>
      <c r="MHV146" s="3128"/>
      <c r="MHW146" s="3128"/>
      <c r="MHX146" s="3128"/>
      <c r="MHY146" s="3128"/>
      <c r="MHZ146" s="3128"/>
      <c r="MIA146" s="3128"/>
      <c r="MIB146" s="3128"/>
      <c r="MID146" s="3262"/>
      <c r="MIE146" s="3262"/>
      <c r="MIF146" s="3262"/>
      <c r="MIG146" s="3128"/>
      <c r="MIH146" s="3128"/>
      <c r="MII146" s="3128"/>
      <c r="MIJ146" s="3128"/>
      <c r="MIK146" s="3128"/>
      <c r="MIL146" s="3128"/>
      <c r="MIM146" s="3128"/>
      <c r="MIN146" s="3128"/>
      <c r="MIO146" s="3128"/>
      <c r="MIP146" s="3128"/>
      <c r="MIQ146" s="3128"/>
      <c r="MIR146" s="3128"/>
      <c r="MIT146" s="3262"/>
      <c r="MIU146" s="3262"/>
      <c r="MIV146" s="3262"/>
      <c r="MIW146" s="3128"/>
      <c r="MIX146" s="3128"/>
      <c r="MIY146" s="3128"/>
      <c r="MIZ146" s="3128"/>
      <c r="MJA146" s="3128"/>
      <c r="MJB146" s="3128"/>
      <c r="MJC146" s="3128"/>
      <c r="MJD146" s="3128"/>
      <c r="MJE146" s="3128"/>
      <c r="MJF146" s="3128"/>
      <c r="MJG146" s="3128"/>
      <c r="MJH146" s="3128"/>
      <c r="MJJ146" s="3262"/>
      <c r="MJK146" s="3262"/>
      <c r="MJL146" s="3262"/>
      <c r="MJM146" s="3128"/>
      <c r="MJN146" s="3128"/>
      <c r="MJO146" s="3128"/>
      <c r="MJP146" s="3128"/>
      <c r="MJQ146" s="3128"/>
      <c r="MJR146" s="3128"/>
      <c r="MJS146" s="3128"/>
      <c r="MJT146" s="3128"/>
      <c r="MJU146" s="3128"/>
      <c r="MJV146" s="3128"/>
      <c r="MJW146" s="3128"/>
      <c r="MJX146" s="3128"/>
      <c r="MJZ146" s="3262"/>
      <c r="MKA146" s="3262"/>
      <c r="MKB146" s="3262"/>
      <c r="MKC146" s="3128"/>
      <c r="MKD146" s="3128"/>
      <c r="MKE146" s="3128"/>
      <c r="MKF146" s="3128"/>
      <c r="MKG146" s="3128"/>
      <c r="MKH146" s="3128"/>
      <c r="MKI146" s="3128"/>
      <c r="MKJ146" s="3128"/>
      <c r="MKK146" s="3128"/>
      <c r="MKL146" s="3128"/>
      <c r="MKM146" s="3128"/>
      <c r="MKN146" s="3128"/>
      <c r="MKP146" s="3262"/>
      <c r="MKQ146" s="3262"/>
      <c r="MKR146" s="3262"/>
      <c r="MKS146" s="3128"/>
      <c r="MKT146" s="3128"/>
      <c r="MKU146" s="3128"/>
      <c r="MKV146" s="3128"/>
      <c r="MKW146" s="3128"/>
      <c r="MKX146" s="3128"/>
      <c r="MKY146" s="3128"/>
      <c r="MKZ146" s="3128"/>
      <c r="MLA146" s="3128"/>
      <c r="MLB146" s="3128"/>
      <c r="MLC146" s="3128"/>
      <c r="MLD146" s="3128"/>
      <c r="MLF146" s="3262"/>
      <c r="MLG146" s="3262"/>
      <c r="MLH146" s="3262"/>
      <c r="MLI146" s="3128"/>
      <c r="MLJ146" s="3128"/>
      <c r="MLK146" s="3128"/>
      <c r="MLL146" s="3128"/>
      <c r="MLM146" s="3128"/>
      <c r="MLN146" s="3128"/>
      <c r="MLO146" s="3128"/>
      <c r="MLP146" s="3128"/>
      <c r="MLQ146" s="3128"/>
      <c r="MLR146" s="3128"/>
      <c r="MLS146" s="3128"/>
      <c r="MLT146" s="3128"/>
      <c r="MLV146" s="3262"/>
      <c r="MLW146" s="3262"/>
      <c r="MLX146" s="3262"/>
      <c r="MLY146" s="3128"/>
      <c r="MLZ146" s="3128"/>
      <c r="MMA146" s="3128"/>
      <c r="MMB146" s="3128"/>
      <c r="MMC146" s="3128"/>
      <c r="MMD146" s="3128"/>
      <c r="MME146" s="3128"/>
      <c r="MMF146" s="3128"/>
      <c r="MMG146" s="3128"/>
      <c r="MMH146" s="3128"/>
      <c r="MMI146" s="3128"/>
      <c r="MMJ146" s="3128"/>
      <c r="MML146" s="3262"/>
      <c r="MMM146" s="3262"/>
      <c r="MMN146" s="3262"/>
      <c r="MMO146" s="3128"/>
      <c r="MMP146" s="3128"/>
      <c r="MMQ146" s="3128"/>
      <c r="MMR146" s="3128"/>
      <c r="MMS146" s="3128"/>
      <c r="MMT146" s="3128"/>
      <c r="MMU146" s="3128"/>
      <c r="MMV146" s="3128"/>
      <c r="MMW146" s="3128"/>
      <c r="MMX146" s="3128"/>
      <c r="MMY146" s="3128"/>
      <c r="MMZ146" s="3128"/>
      <c r="MNB146" s="3262"/>
      <c r="MNC146" s="3262"/>
      <c r="MND146" s="3262"/>
      <c r="MNE146" s="3128"/>
      <c r="MNF146" s="3128"/>
      <c r="MNG146" s="3128"/>
      <c r="MNH146" s="3128"/>
      <c r="MNI146" s="3128"/>
      <c r="MNJ146" s="3128"/>
      <c r="MNK146" s="3128"/>
      <c r="MNL146" s="3128"/>
      <c r="MNM146" s="3128"/>
      <c r="MNN146" s="3128"/>
      <c r="MNO146" s="3128"/>
      <c r="MNP146" s="3128"/>
      <c r="MNR146" s="3262"/>
      <c r="MNS146" s="3262"/>
      <c r="MNT146" s="3262"/>
      <c r="MNU146" s="3128"/>
      <c r="MNV146" s="3128"/>
      <c r="MNW146" s="3128"/>
      <c r="MNX146" s="3128"/>
      <c r="MNY146" s="3128"/>
      <c r="MNZ146" s="3128"/>
      <c r="MOA146" s="3128"/>
      <c r="MOB146" s="3128"/>
      <c r="MOC146" s="3128"/>
      <c r="MOD146" s="3128"/>
      <c r="MOE146" s="3128"/>
      <c r="MOF146" s="3128"/>
      <c r="MOH146" s="3262"/>
      <c r="MOI146" s="3262"/>
      <c r="MOJ146" s="3262"/>
      <c r="MOK146" s="3128"/>
      <c r="MOL146" s="3128"/>
      <c r="MOM146" s="3128"/>
      <c r="MON146" s="3128"/>
      <c r="MOO146" s="3128"/>
      <c r="MOP146" s="3128"/>
      <c r="MOQ146" s="3128"/>
      <c r="MOR146" s="3128"/>
      <c r="MOS146" s="3128"/>
      <c r="MOT146" s="3128"/>
      <c r="MOU146" s="3128"/>
      <c r="MOV146" s="3128"/>
      <c r="MOX146" s="3262"/>
      <c r="MOY146" s="3262"/>
      <c r="MOZ146" s="3262"/>
      <c r="MPA146" s="3128"/>
      <c r="MPB146" s="3128"/>
      <c r="MPC146" s="3128"/>
      <c r="MPD146" s="3128"/>
      <c r="MPE146" s="3128"/>
      <c r="MPF146" s="3128"/>
      <c r="MPG146" s="3128"/>
      <c r="MPH146" s="3128"/>
      <c r="MPI146" s="3128"/>
      <c r="MPJ146" s="3128"/>
      <c r="MPK146" s="3128"/>
      <c r="MPL146" s="3128"/>
      <c r="MPN146" s="3262"/>
      <c r="MPO146" s="3262"/>
      <c r="MPP146" s="3262"/>
      <c r="MPQ146" s="3128"/>
      <c r="MPR146" s="3128"/>
      <c r="MPS146" s="3128"/>
      <c r="MPT146" s="3128"/>
      <c r="MPU146" s="3128"/>
      <c r="MPV146" s="3128"/>
      <c r="MPW146" s="3128"/>
      <c r="MPX146" s="3128"/>
      <c r="MPY146" s="3128"/>
      <c r="MPZ146" s="3128"/>
      <c r="MQA146" s="3128"/>
      <c r="MQB146" s="3128"/>
      <c r="MQD146" s="3262"/>
      <c r="MQE146" s="3262"/>
      <c r="MQF146" s="3262"/>
      <c r="MQG146" s="3128"/>
      <c r="MQH146" s="3128"/>
      <c r="MQI146" s="3128"/>
      <c r="MQJ146" s="3128"/>
      <c r="MQK146" s="3128"/>
      <c r="MQL146" s="3128"/>
      <c r="MQM146" s="3128"/>
      <c r="MQN146" s="3128"/>
      <c r="MQO146" s="3128"/>
      <c r="MQP146" s="3128"/>
      <c r="MQQ146" s="3128"/>
      <c r="MQR146" s="3128"/>
      <c r="MQT146" s="3262"/>
      <c r="MQU146" s="3262"/>
      <c r="MQV146" s="3262"/>
      <c r="MQW146" s="3128"/>
      <c r="MQX146" s="3128"/>
      <c r="MQY146" s="3128"/>
      <c r="MQZ146" s="3128"/>
      <c r="MRA146" s="3128"/>
      <c r="MRB146" s="3128"/>
      <c r="MRC146" s="3128"/>
      <c r="MRD146" s="3128"/>
      <c r="MRE146" s="3128"/>
      <c r="MRF146" s="3128"/>
      <c r="MRG146" s="3128"/>
      <c r="MRH146" s="3128"/>
      <c r="MRJ146" s="3262"/>
      <c r="MRK146" s="3262"/>
      <c r="MRL146" s="3262"/>
      <c r="MRM146" s="3128"/>
      <c r="MRN146" s="3128"/>
      <c r="MRO146" s="3128"/>
      <c r="MRP146" s="3128"/>
      <c r="MRQ146" s="3128"/>
      <c r="MRR146" s="3128"/>
      <c r="MRS146" s="3128"/>
      <c r="MRT146" s="3128"/>
      <c r="MRU146" s="3128"/>
      <c r="MRV146" s="3128"/>
      <c r="MRW146" s="3128"/>
      <c r="MRX146" s="3128"/>
      <c r="MRZ146" s="3262"/>
      <c r="MSA146" s="3262"/>
      <c r="MSB146" s="3262"/>
      <c r="MSC146" s="3128"/>
      <c r="MSD146" s="3128"/>
      <c r="MSE146" s="3128"/>
      <c r="MSF146" s="3128"/>
      <c r="MSG146" s="3128"/>
      <c r="MSH146" s="3128"/>
      <c r="MSI146" s="3128"/>
      <c r="MSJ146" s="3128"/>
      <c r="MSK146" s="3128"/>
      <c r="MSL146" s="3128"/>
      <c r="MSM146" s="3128"/>
      <c r="MSN146" s="3128"/>
      <c r="MSP146" s="3262"/>
      <c r="MSQ146" s="3262"/>
      <c r="MSR146" s="3262"/>
      <c r="MSS146" s="3128"/>
      <c r="MST146" s="3128"/>
      <c r="MSU146" s="3128"/>
      <c r="MSV146" s="3128"/>
      <c r="MSW146" s="3128"/>
      <c r="MSX146" s="3128"/>
      <c r="MSY146" s="3128"/>
      <c r="MSZ146" s="3128"/>
      <c r="MTA146" s="3128"/>
      <c r="MTB146" s="3128"/>
      <c r="MTC146" s="3128"/>
      <c r="MTD146" s="3128"/>
      <c r="MTF146" s="3262"/>
      <c r="MTG146" s="3262"/>
      <c r="MTH146" s="3262"/>
      <c r="MTI146" s="3128"/>
      <c r="MTJ146" s="3128"/>
      <c r="MTK146" s="3128"/>
      <c r="MTL146" s="3128"/>
      <c r="MTM146" s="3128"/>
      <c r="MTN146" s="3128"/>
      <c r="MTO146" s="3128"/>
      <c r="MTP146" s="3128"/>
      <c r="MTQ146" s="3128"/>
      <c r="MTR146" s="3128"/>
      <c r="MTS146" s="3128"/>
      <c r="MTT146" s="3128"/>
      <c r="MTV146" s="3262"/>
      <c r="MTW146" s="3262"/>
      <c r="MTX146" s="3262"/>
      <c r="MTY146" s="3128"/>
      <c r="MTZ146" s="3128"/>
      <c r="MUA146" s="3128"/>
      <c r="MUB146" s="3128"/>
      <c r="MUC146" s="3128"/>
      <c r="MUD146" s="3128"/>
      <c r="MUE146" s="3128"/>
      <c r="MUF146" s="3128"/>
      <c r="MUG146" s="3128"/>
      <c r="MUH146" s="3128"/>
      <c r="MUI146" s="3128"/>
      <c r="MUJ146" s="3128"/>
      <c r="MUL146" s="3262"/>
      <c r="MUM146" s="3262"/>
      <c r="MUN146" s="3262"/>
      <c r="MUO146" s="3128"/>
      <c r="MUP146" s="3128"/>
      <c r="MUQ146" s="3128"/>
      <c r="MUR146" s="3128"/>
      <c r="MUS146" s="3128"/>
      <c r="MUT146" s="3128"/>
      <c r="MUU146" s="3128"/>
      <c r="MUV146" s="3128"/>
      <c r="MUW146" s="3128"/>
      <c r="MUX146" s="3128"/>
      <c r="MUY146" s="3128"/>
      <c r="MUZ146" s="3128"/>
      <c r="MVB146" s="3262"/>
      <c r="MVC146" s="3262"/>
      <c r="MVD146" s="3262"/>
      <c r="MVE146" s="3128"/>
      <c r="MVF146" s="3128"/>
      <c r="MVG146" s="3128"/>
      <c r="MVH146" s="3128"/>
      <c r="MVI146" s="3128"/>
      <c r="MVJ146" s="3128"/>
      <c r="MVK146" s="3128"/>
      <c r="MVL146" s="3128"/>
      <c r="MVM146" s="3128"/>
      <c r="MVN146" s="3128"/>
      <c r="MVO146" s="3128"/>
      <c r="MVP146" s="3128"/>
      <c r="MVR146" s="3262"/>
      <c r="MVS146" s="3262"/>
      <c r="MVT146" s="3262"/>
      <c r="MVU146" s="3128"/>
      <c r="MVV146" s="3128"/>
      <c r="MVW146" s="3128"/>
      <c r="MVX146" s="3128"/>
      <c r="MVY146" s="3128"/>
      <c r="MVZ146" s="3128"/>
      <c r="MWA146" s="3128"/>
      <c r="MWB146" s="3128"/>
      <c r="MWC146" s="3128"/>
      <c r="MWD146" s="3128"/>
      <c r="MWE146" s="3128"/>
      <c r="MWF146" s="3128"/>
      <c r="MWH146" s="3262"/>
      <c r="MWI146" s="3262"/>
      <c r="MWJ146" s="3262"/>
      <c r="MWK146" s="3128"/>
      <c r="MWL146" s="3128"/>
      <c r="MWM146" s="3128"/>
      <c r="MWN146" s="3128"/>
      <c r="MWO146" s="3128"/>
      <c r="MWP146" s="3128"/>
      <c r="MWQ146" s="3128"/>
      <c r="MWR146" s="3128"/>
      <c r="MWS146" s="3128"/>
      <c r="MWT146" s="3128"/>
      <c r="MWU146" s="3128"/>
      <c r="MWV146" s="3128"/>
      <c r="MWX146" s="3262"/>
      <c r="MWY146" s="3262"/>
      <c r="MWZ146" s="3262"/>
      <c r="MXA146" s="3128"/>
      <c r="MXB146" s="3128"/>
      <c r="MXC146" s="3128"/>
      <c r="MXD146" s="3128"/>
      <c r="MXE146" s="3128"/>
      <c r="MXF146" s="3128"/>
      <c r="MXG146" s="3128"/>
      <c r="MXH146" s="3128"/>
      <c r="MXI146" s="3128"/>
      <c r="MXJ146" s="3128"/>
      <c r="MXK146" s="3128"/>
      <c r="MXL146" s="3128"/>
      <c r="MXN146" s="3262"/>
      <c r="MXO146" s="3262"/>
      <c r="MXP146" s="3262"/>
      <c r="MXQ146" s="3128"/>
      <c r="MXR146" s="3128"/>
      <c r="MXS146" s="3128"/>
      <c r="MXT146" s="3128"/>
      <c r="MXU146" s="3128"/>
      <c r="MXV146" s="3128"/>
      <c r="MXW146" s="3128"/>
      <c r="MXX146" s="3128"/>
      <c r="MXY146" s="3128"/>
      <c r="MXZ146" s="3128"/>
      <c r="MYA146" s="3128"/>
      <c r="MYB146" s="3128"/>
      <c r="MYD146" s="3262"/>
      <c r="MYE146" s="3262"/>
      <c r="MYF146" s="3262"/>
      <c r="MYG146" s="3128"/>
      <c r="MYH146" s="3128"/>
      <c r="MYI146" s="3128"/>
      <c r="MYJ146" s="3128"/>
      <c r="MYK146" s="3128"/>
      <c r="MYL146" s="3128"/>
      <c r="MYM146" s="3128"/>
      <c r="MYN146" s="3128"/>
      <c r="MYO146" s="3128"/>
      <c r="MYP146" s="3128"/>
      <c r="MYQ146" s="3128"/>
      <c r="MYR146" s="3128"/>
      <c r="MYT146" s="3262"/>
      <c r="MYU146" s="3262"/>
      <c r="MYV146" s="3262"/>
      <c r="MYW146" s="3128"/>
      <c r="MYX146" s="3128"/>
      <c r="MYY146" s="3128"/>
      <c r="MYZ146" s="3128"/>
      <c r="MZA146" s="3128"/>
      <c r="MZB146" s="3128"/>
      <c r="MZC146" s="3128"/>
      <c r="MZD146" s="3128"/>
      <c r="MZE146" s="3128"/>
      <c r="MZF146" s="3128"/>
      <c r="MZG146" s="3128"/>
      <c r="MZH146" s="3128"/>
      <c r="MZJ146" s="3262"/>
      <c r="MZK146" s="3262"/>
      <c r="MZL146" s="3262"/>
      <c r="MZM146" s="3128"/>
      <c r="MZN146" s="3128"/>
      <c r="MZO146" s="3128"/>
      <c r="MZP146" s="3128"/>
      <c r="MZQ146" s="3128"/>
      <c r="MZR146" s="3128"/>
      <c r="MZS146" s="3128"/>
      <c r="MZT146" s="3128"/>
      <c r="MZU146" s="3128"/>
      <c r="MZV146" s="3128"/>
      <c r="MZW146" s="3128"/>
      <c r="MZX146" s="3128"/>
      <c r="MZZ146" s="3262"/>
      <c r="NAA146" s="3262"/>
      <c r="NAB146" s="3262"/>
      <c r="NAC146" s="3128"/>
      <c r="NAD146" s="3128"/>
      <c r="NAE146" s="3128"/>
      <c r="NAF146" s="3128"/>
      <c r="NAG146" s="3128"/>
      <c r="NAH146" s="3128"/>
      <c r="NAI146" s="3128"/>
      <c r="NAJ146" s="3128"/>
      <c r="NAK146" s="3128"/>
      <c r="NAL146" s="3128"/>
      <c r="NAM146" s="3128"/>
      <c r="NAN146" s="3128"/>
      <c r="NAP146" s="3262"/>
      <c r="NAQ146" s="3262"/>
      <c r="NAR146" s="3262"/>
      <c r="NAS146" s="3128"/>
      <c r="NAT146" s="3128"/>
      <c r="NAU146" s="3128"/>
      <c r="NAV146" s="3128"/>
      <c r="NAW146" s="3128"/>
      <c r="NAX146" s="3128"/>
      <c r="NAY146" s="3128"/>
      <c r="NAZ146" s="3128"/>
      <c r="NBA146" s="3128"/>
      <c r="NBB146" s="3128"/>
      <c r="NBC146" s="3128"/>
      <c r="NBD146" s="3128"/>
      <c r="NBF146" s="3262"/>
      <c r="NBG146" s="3262"/>
      <c r="NBH146" s="3262"/>
      <c r="NBI146" s="3128"/>
      <c r="NBJ146" s="3128"/>
      <c r="NBK146" s="3128"/>
      <c r="NBL146" s="3128"/>
      <c r="NBM146" s="3128"/>
      <c r="NBN146" s="3128"/>
      <c r="NBO146" s="3128"/>
      <c r="NBP146" s="3128"/>
      <c r="NBQ146" s="3128"/>
      <c r="NBR146" s="3128"/>
      <c r="NBS146" s="3128"/>
      <c r="NBT146" s="3128"/>
      <c r="NBV146" s="3262"/>
      <c r="NBW146" s="3262"/>
      <c r="NBX146" s="3262"/>
      <c r="NBY146" s="3128"/>
      <c r="NBZ146" s="3128"/>
      <c r="NCA146" s="3128"/>
      <c r="NCB146" s="3128"/>
      <c r="NCC146" s="3128"/>
      <c r="NCD146" s="3128"/>
      <c r="NCE146" s="3128"/>
      <c r="NCF146" s="3128"/>
      <c r="NCG146" s="3128"/>
      <c r="NCH146" s="3128"/>
      <c r="NCI146" s="3128"/>
      <c r="NCJ146" s="3128"/>
      <c r="NCL146" s="3262"/>
      <c r="NCM146" s="3262"/>
      <c r="NCN146" s="3262"/>
      <c r="NCO146" s="3128"/>
      <c r="NCP146" s="3128"/>
      <c r="NCQ146" s="3128"/>
      <c r="NCR146" s="3128"/>
      <c r="NCS146" s="3128"/>
      <c r="NCT146" s="3128"/>
      <c r="NCU146" s="3128"/>
      <c r="NCV146" s="3128"/>
      <c r="NCW146" s="3128"/>
      <c r="NCX146" s="3128"/>
      <c r="NCY146" s="3128"/>
      <c r="NCZ146" s="3128"/>
      <c r="NDB146" s="3262"/>
      <c r="NDC146" s="3262"/>
      <c r="NDD146" s="3262"/>
      <c r="NDE146" s="3128"/>
      <c r="NDF146" s="3128"/>
      <c r="NDG146" s="3128"/>
      <c r="NDH146" s="3128"/>
      <c r="NDI146" s="3128"/>
      <c r="NDJ146" s="3128"/>
      <c r="NDK146" s="3128"/>
      <c r="NDL146" s="3128"/>
      <c r="NDM146" s="3128"/>
      <c r="NDN146" s="3128"/>
      <c r="NDO146" s="3128"/>
      <c r="NDP146" s="3128"/>
      <c r="NDR146" s="3262"/>
      <c r="NDS146" s="3262"/>
      <c r="NDT146" s="3262"/>
      <c r="NDU146" s="3128"/>
      <c r="NDV146" s="3128"/>
      <c r="NDW146" s="3128"/>
      <c r="NDX146" s="3128"/>
      <c r="NDY146" s="3128"/>
      <c r="NDZ146" s="3128"/>
      <c r="NEA146" s="3128"/>
      <c r="NEB146" s="3128"/>
      <c r="NEC146" s="3128"/>
      <c r="NED146" s="3128"/>
      <c r="NEE146" s="3128"/>
      <c r="NEF146" s="3128"/>
      <c r="NEH146" s="3262"/>
      <c r="NEI146" s="3262"/>
      <c r="NEJ146" s="3262"/>
      <c r="NEK146" s="3128"/>
      <c r="NEL146" s="3128"/>
      <c r="NEM146" s="3128"/>
      <c r="NEN146" s="3128"/>
      <c r="NEO146" s="3128"/>
      <c r="NEP146" s="3128"/>
      <c r="NEQ146" s="3128"/>
      <c r="NER146" s="3128"/>
      <c r="NES146" s="3128"/>
      <c r="NET146" s="3128"/>
      <c r="NEU146" s="3128"/>
      <c r="NEV146" s="3128"/>
      <c r="NEX146" s="3262"/>
      <c r="NEY146" s="3262"/>
      <c r="NEZ146" s="3262"/>
      <c r="NFA146" s="3128"/>
      <c r="NFB146" s="3128"/>
      <c r="NFC146" s="3128"/>
      <c r="NFD146" s="3128"/>
      <c r="NFE146" s="3128"/>
      <c r="NFF146" s="3128"/>
      <c r="NFG146" s="3128"/>
      <c r="NFH146" s="3128"/>
      <c r="NFI146" s="3128"/>
      <c r="NFJ146" s="3128"/>
      <c r="NFK146" s="3128"/>
      <c r="NFL146" s="3128"/>
      <c r="NFN146" s="3262"/>
      <c r="NFO146" s="3262"/>
      <c r="NFP146" s="3262"/>
      <c r="NFQ146" s="3128"/>
      <c r="NFR146" s="3128"/>
      <c r="NFS146" s="3128"/>
      <c r="NFT146" s="3128"/>
      <c r="NFU146" s="3128"/>
      <c r="NFV146" s="3128"/>
      <c r="NFW146" s="3128"/>
      <c r="NFX146" s="3128"/>
      <c r="NFY146" s="3128"/>
      <c r="NFZ146" s="3128"/>
      <c r="NGA146" s="3128"/>
      <c r="NGB146" s="3128"/>
      <c r="NGD146" s="3262"/>
      <c r="NGE146" s="3262"/>
      <c r="NGF146" s="3262"/>
      <c r="NGG146" s="3128"/>
      <c r="NGH146" s="3128"/>
      <c r="NGI146" s="3128"/>
      <c r="NGJ146" s="3128"/>
      <c r="NGK146" s="3128"/>
      <c r="NGL146" s="3128"/>
      <c r="NGM146" s="3128"/>
      <c r="NGN146" s="3128"/>
      <c r="NGO146" s="3128"/>
      <c r="NGP146" s="3128"/>
      <c r="NGQ146" s="3128"/>
      <c r="NGR146" s="3128"/>
      <c r="NGT146" s="3262"/>
      <c r="NGU146" s="3262"/>
      <c r="NGV146" s="3262"/>
      <c r="NGW146" s="3128"/>
      <c r="NGX146" s="3128"/>
      <c r="NGY146" s="3128"/>
      <c r="NGZ146" s="3128"/>
      <c r="NHA146" s="3128"/>
      <c r="NHB146" s="3128"/>
      <c r="NHC146" s="3128"/>
      <c r="NHD146" s="3128"/>
      <c r="NHE146" s="3128"/>
      <c r="NHF146" s="3128"/>
      <c r="NHG146" s="3128"/>
      <c r="NHH146" s="3128"/>
      <c r="NHJ146" s="3262"/>
      <c r="NHK146" s="3262"/>
      <c r="NHL146" s="3262"/>
      <c r="NHM146" s="3128"/>
      <c r="NHN146" s="3128"/>
      <c r="NHO146" s="3128"/>
      <c r="NHP146" s="3128"/>
      <c r="NHQ146" s="3128"/>
      <c r="NHR146" s="3128"/>
      <c r="NHS146" s="3128"/>
      <c r="NHT146" s="3128"/>
      <c r="NHU146" s="3128"/>
      <c r="NHV146" s="3128"/>
      <c r="NHW146" s="3128"/>
      <c r="NHX146" s="3128"/>
      <c r="NHZ146" s="3262"/>
      <c r="NIA146" s="3262"/>
      <c r="NIB146" s="3262"/>
      <c r="NIC146" s="3128"/>
      <c r="NID146" s="3128"/>
      <c r="NIE146" s="3128"/>
      <c r="NIF146" s="3128"/>
      <c r="NIG146" s="3128"/>
      <c r="NIH146" s="3128"/>
      <c r="NII146" s="3128"/>
      <c r="NIJ146" s="3128"/>
      <c r="NIK146" s="3128"/>
      <c r="NIL146" s="3128"/>
      <c r="NIM146" s="3128"/>
      <c r="NIN146" s="3128"/>
      <c r="NIP146" s="3262"/>
      <c r="NIQ146" s="3262"/>
      <c r="NIR146" s="3262"/>
      <c r="NIS146" s="3128"/>
      <c r="NIT146" s="3128"/>
      <c r="NIU146" s="3128"/>
      <c r="NIV146" s="3128"/>
      <c r="NIW146" s="3128"/>
      <c r="NIX146" s="3128"/>
      <c r="NIY146" s="3128"/>
      <c r="NIZ146" s="3128"/>
      <c r="NJA146" s="3128"/>
      <c r="NJB146" s="3128"/>
      <c r="NJC146" s="3128"/>
      <c r="NJD146" s="3128"/>
      <c r="NJF146" s="3262"/>
      <c r="NJG146" s="3262"/>
      <c r="NJH146" s="3262"/>
      <c r="NJI146" s="3128"/>
      <c r="NJJ146" s="3128"/>
      <c r="NJK146" s="3128"/>
      <c r="NJL146" s="3128"/>
      <c r="NJM146" s="3128"/>
      <c r="NJN146" s="3128"/>
      <c r="NJO146" s="3128"/>
      <c r="NJP146" s="3128"/>
      <c r="NJQ146" s="3128"/>
      <c r="NJR146" s="3128"/>
      <c r="NJS146" s="3128"/>
      <c r="NJT146" s="3128"/>
      <c r="NJV146" s="3262"/>
      <c r="NJW146" s="3262"/>
      <c r="NJX146" s="3262"/>
      <c r="NJY146" s="3128"/>
      <c r="NJZ146" s="3128"/>
      <c r="NKA146" s="3128"/>
      <c r="NKB146" s="3128"/>
      <c r="NKC146" s="3128"/>
      <c r="NKD146" s="3128"/>
      <c r="NKE146" s="3128"/>
      <c r="NKF146" s="3128"/>
      <c r="NKG146" s="3128"/>
      <c r="NKH146" s="3128"/>
      <c r="NKI146" s="3128"/>
      <c r="NKJ146" s="3128"/>
      <c r="NKL146" s="3262"/>
      <c r="NKM146" s="3262"/>
      <c r="NKN146" s="3262"/>
      <c r="NKO146" s="3128"/>
      <c r="NKP146" s="3128"/>
      <c r="NKQ146" s="3128"/>
      <c r="NKR146" s="3128"/>
      <c r="NKS146" s="3128"/>
      <c r="NKT146" s="3128"/>
      <c r="NKU146" s="3128"/>
      <c r="NKV146" s="3128"/>
      <c r="NKW146" s="3128"/>
      <c r="NKX146" s="3128"/>
      <c r="NKY146" s="3128"/>
      <c r="NKZ146" s="3128"/>
      <c r="NLB146" s="3262"/>
      <c r="NLC146" s="3262"/>
      <c r="NLD146" s="3262"/>
      <c r="NLE146" s="3128"/>
      <c r="NLF146" s="3128"/>
      <c r="NLG146" s="3128"/>
      <c r="NLH146" s="3128"/>
      <c r="NLI146" s="3128"/>
      <c r="NLJ146" s="3128"/>
      <c r="NLK146" s="3128"/>
      <c r="NLL146" s="3128"/>
      <c r="NLM146" s="3128"/>
      <c r="NLN146" s="3128"/>
      <c r="NLO146" s="3128"/>
      <c r="NLP146" s="3128"/>
      <c r="NLR146" s="3262"/>
      <c r="NLS146" s="3262"/>
      <c r="NLT146" s="3262"/>
      <c r="NLU146" s="3128"/>
      <c r="NLV146" s="3128"/>
      <c r="NLW146" s="3128"/>
      <c r="NLX146" s="3128"/>
      <c r="NLY146" s="3128"/>
      <c r="NLZ146" s="3128"/>
      <c r="NMA146" s="3128"/>
      <c r="NMB146" s="3128"/>
      <c r="NMC146" s="3128"/>
      <c r="NMD146" s="3128"/>
      <c r="NME146" s="3128"/>
      <c r="NMF146" s="3128"/>
      <c r="NMH146" s="3262"/>
      <c r="NMI146" s="3262"/>
      <c r="NMJ146" s="3262"/>
      <c r="NMK146" s="3128"/>
      <c r="NML146" s="3128"/>
      <c r="NMM146" s="3128"/>
      <c r="NMN146" s="3128"/>
      <c r="NMO146" s="3128"/>
      <c r="NMP146" s="3128"/>
      <c r="NMQ146" s="3128"/>
      <c r="NMR146" s="3128"/>
      <c r="NMS146" s="3128"/>
      <c r="NMT146" s="3128"/>
      <c r="NMU146" s="3128"/>
      <c r="NMV146" s="3128"/>
      <c r="NMX146" s="3262"/>
      <c r="NMY146" s="3262"/>
      <c r="NMZ146" s="3262"/>
      <c r="NNA146" s="3128"/>
      <c r="NNB146" s="3128"/>
      <c r="NNC146" s="3128"/>
      <c r="NND146" s="3128"/>
      <c r="NNE146" s="3128"/>
      <c r="NNF146" s="3128"/>
      <c r="NNG146" s="3128"/>
      <c r="NNH146" s="3128"/>
      <c r="NNI146" s="3128"/>
      <c r="NNJ146" s="3128"/>
      <c r="NNK146" s="3128"/>
      <c r="NNL146" s="3128"/>
      <c r="NNN146" s="3262"/>
      <c r="NNO146" s="3262"/>
      <c r="NNP146" s="3262"/>
      <c r="NNQ146" s="3128"/>
      <c r="NNR146" s="3128"/>
      <c r="NNS146" s="3128"/>
      <c r="NNT146" s="3128"/>
      <c r="NNU146" s="3128"/>
      <c r="NNV146" s="3128"/>
      <c r="NNW146" s="3128"/>
      <c r="NNX146" s="3128"/>
      <c r="NNY146" s="3128"/>
      <c r="NNZ146" s="3128"/>
      <c r="NOA146" s="3128"/>
      <c r="NOB146" s="3128"/>
      <c r="NOD146" s="3262"/>
      <c r="NOE146" s="3262"/>
      <c r="NOF146" s="3262"/>
      <c r="NOG146" s="3128"/>
      <c r="NOH146" s="3128"/>
      <c r="NOI146" s="3128"/>
      <c r="NOJ146" s="3128"/>
      <c r="NOK146" s="3128"/>
      <c r="NOL146" s="3128"/>
      <c r="NOM146" s="3128"/>
      <c r="NON146" s="3128"/>
      <c r="NOO146" s="3128"/>
      <c r="NOP146" s="3128"/>
      <c r="NOQ146" s="3128"/>
      <c r="NOR146" s="3128"/>
      <c r="NOT146" s="3262"/>
      <c r="NOU146" s="3262"/>
      <c r="NOV146" s="3262"/>
      <c r="NOW146" s="3128"/>
      <c r="NOX146" s="3128"/>
      <c r="NOY146" s="3128"/>
      <c r="NOZ146" s="3128"/>
      <c r="NPA146" s="3128"/>
      <c r="NPB146" s="3128"/>
      <c r="NPC146" s="3128"/>
      <c r="NPD146" s="3128"/>
      <c r="NPE146" s="3128"/>
      <c r="NPF146" s="3128"/>
      <c r="NPG146" s="3128"/>
      <c r="NPH146" s="3128"/>
      <c r="NPJ146" s="3262"/>
      <c r="NPK146" s="3262"/>
      <c r="NPL146" s="3262"/>
      <c r="NPM146" s="3128"/>
      <c r="NPN146" s="3128"/>
      <c r="NPO146" s="3128"/>
      <c r="NPP146" s="3128"/>
      <c r="NPQ146" s="3128"/>
      <c r="NPR146" s="3128"/>
      <c r="NPS146" s="3128"/>
      <c r="NPT146" s="3128"/>
      <c r="NPU146" s="3128"/>
      <c r="NPV146" s="3128"/>
      <c r="NPW146" s="3128"/>
      <c r="NPX146" s="3128"/>
      <c r="NPZ146" s="3262"/>
      <c r="NQA146" s="3262"/>
      <c r="NQB146" s="3262"/>
      <c r="NQC146" s="3128"/>
      <c r="NQD146" s="3128"/>
      <c r="NQE146" s="3128"/>
      <c r="NQF146" s="3128"/>
      <c r="NQG146" s="3128"/>
      <c r="NQH146" s="3128"/>
      <c r="NQI146" s="3128"/>
      <c r="NQJ146" s="3128"/>
      <c r="NQK146" s="3128"/>
      <c r="NQL146" s="3128"/>
      <c r="NQM146" s="3128"/>
      <c r="NQN146" s="3128"/>
      <c r="NQP146" s="3262"/>
      <c r="NQQ146" s="3262"/>
      <c r="NQR146" s="3262"/>
      <c r="NQS146" s="3128"/>
      <c r="NQT146" s="3128"/>
      <c r="NQU146" s="3128"/>
      <c r="NQV146" s="3128"/>
      <c r="NQW146" s="3128"/>
      <c r="NQX146" s="3128"/>
      <c r="NQY146" s="3128"/>
      <c r="NQZ146" s="3128"/>
      <c r="NRA146" s="3128"/>
      <c r="NRB146" s="3128"/>
      <c r="NRC146" s="3128"/>
      <c r="NRD146" s="3128"/>
      <c r="NRF146" s="3262"/>
      <c r="NRG146" s="3262"/>
      <c r="NRH146" s="3262"/>
      <c r="NRI146" s="3128"/>
      <c r="NRJ146" s="3128"/>
      <c r="NRK146" s="3128"/>
      <c r="NRL146" s="3128"/>
      <c r="NRM146" s="3128"/>
      <c r="NRN146" s="3128"/>
      <c r="NRO146" s="3128"/>
      <c r="NRP146" s="3128"/>
      <c r="NRQ146" s="3128"/>
      <c r="NRR146" s="3128"/>
      <c r="NRS146" s="3128"/>
      <c r="NRT146" s="3128"/>
      <c r="NRV146" s="3262"/>
      <c r="NRW146" s="3262"/>
      <c r="NRX146" s="3262"/>
      <c r="NRY146" s="3128"/>
      <c r="NRZ146" s="3128"/>
      <c r="NSA146" s="3128"/>
      <c r="NSB146" s="3128"/>
      <c r="NSC146" s="3128"/>
      <c r="NSD146" s="3128"/>
      <c r="NSE146" s="3128"/>
      <c r="NSF146" s="3128"/>
      <c r="NSG146" s="3128"/>
      <c r="NSH146" s="3128"/>
      <c r="NSI146" s="3128"/>
      <c r="NSJ146" s="3128"/>
      <c r="NSL146" s="3262"/>
      <c r="NSM146" s="3262"/>
      <c r="NSN146" s="3262"/>
      <c r="NSO146" s="3128"/>
      <c r="NSP146" s="3128"/>
      <c r="NSQ146" s="3128"/>
      <c r="NSR146" s="3128"/>
      <c r="NSS146" s="3128"/>
      <c r="NST146" s="3128"/>
      <c r="NSU146" s="3128"/>
      <c r="NSV146" s="3128"/>
      <c r="NSW146" s="3128"/>
      <c r="NSX146" s="3128"/>
      <c r="NSY146" s="3128"/>
      <c r="NSZ146" s="3128"/>
      <c r="NTB146" s="3262"/>
      <c r="NTC146" s="3262"/>
      <c r="NTD146" s="3262"/>
      <c r="NTE146" s="3128"/>
      <c r="NTF146" s="3128"/>
      <c r="NTG146" s="3128"/>
      <c r="NTH146" s="3128"/>
      <c r="NTI146" s="3128"/>
      <c r="NTJ146" s="3128"/>
      <c r="NTK146" s="3128"/>
      <c r="NTL146" s="3128"/>
      <c r="NTM146" s="3128"/>
      <c r="NTN146" s="3128"/>
      <c r="NTO146" s="3128"/>
      <c r="NTP146" s="3128"/>
      <c r="NTR146" s="3262"/>
      <c r="NTS146" s="3262"/>
      <c r="NTT146" s="3262"/>
      <c r="NTU146" s="3128"/>
      <c r="NTV146" s="3128"/>
      <c r="NTW146" s="3128"/>
      <c r="NTX146" s="3128"/>
      <c r="NTY146" s="3128"/>
      <c r="NTZ146" s="3128"/>
      <c r="NUA146" s="3128"/>
      <c r="NUB146" s="3128"/>
      <c r="NUC146" s="3128"/>
      <c r="NUD146" s="3128"/>
      <c r="NUE146" s="3128"/>
      <c r="NUF146" s="3128"/>
      <c r="NUH146" s="3262"/>
      <c r="NUI146" s="3262"/>
      <c r="NUJ146" s="3262"/>
      <c r="NUK146" s="3128"/>
      <c r="NUL146" s="3128"/>
      <c r="NUM146" s="3128"/>
      <c r="NUN146" s="3128"/>
      <c r="NUO146" s="3128"/>
      <c r="NUP146" s="3128"/>
      <c r="NUQ146" s="3128"/>
      <c r="NUR146" s="3128"/>
      <c r="NUS146" s="3128"/>
      <c r="NUT146" s="3128"/>
      <c r="NUU146" s="3128"/>
      <c r="NUV146" s="3128"/>
      <c r="NUX146" s="3262"/>
      <c r="NUY146" s="3262"/>
      <c r="NUZ146" s="3262"/>
      <c r="NVA146" s="3128"/>
      <c r="NVB146" s="3128"/>
      <c r="NVC146" s="3128"/>
      <c r="NVD146" s="3128"/>
      <c r="NVE146" s="3128"/>
      <c r="NVF146" s="3128"/>
      <c r="NVG146" s="3128"/>
      <c r="NVH146" s="3128"/>
      <c r="NVI146" s="3128"/>
      <c r="NVJ146" s="3128"/>
      <c r="NVK146" s="3128"/>
      <c r="NVL146" s="3128"/>
      <c r="NVN146" s="3262"/>
      <c r="NVO146" s="3262"/>
      <c r="NVP146" s="3262"/>
      <c r="NVQ146" s="3128"/>
      <c r="NVR146" s="3128"/>
      <c r="NVS146" s="3128"/>
      <c r="NVT146" s="3128"/>
      <c r="NVU146" s="3128"/>
      <c r="NVV146" s="3128"/>
      <c r="NVW146" s="3128"/>
      <c r="NVX146" s="3128"/>
      <c r="NVY146" s="3128"/>
      <c r="NVZ146" s="3128"/>
      <c r="NWA146" s="3128"/>
      <c r="NWB146" s="3128"/>
      <c r="NWD146" s="3262"/>
      <c r="NWE146" s="3262"/>
      <c r="NWF146" s="3262"/>
      <c r="NWG146" s="3128"/>
      <c r="NWH146" s="3128"/>
      <c r="NWI146" s="3128"/>
      <c r="NWJ146" s="3128"/>
      <c r="NWK146" s="3128"/>
      <c r="NWL146" s="3128"/>
      <c r="NWM146" s="3128"/>
      <c r="NWN146" s="3128"/>
      <c r="NWO146" s="3128"/>
      <c r="NWP146" s="3128"/>
      <c r="NWQ146" s="3128"/>
      <c r="NWR146" s="3128"/>
      <c r="NWT146" s="3262"/>
      <c r="NWU146" s="3262"/>
      <c r="NWV146" s="3262"/>
      <c r="NWW146" s="3128"/>
      <c r="NWX146" s="3128"/>
      <c r="NWY146" s="3128"/>
      <c r="NWZ146" s="3128"/>
      <c r="NXA146" s="3128"/>
      <c r="NXB146" s="3128"/>
      <c r="NXC146" s="3128"/>
      <c r="NXD146" s="3128"/>
      <c r="NXE146" s="3128"/>
      <c r="NXF146" s="3128"/>
      <c r="NXG146" s="3128"/>
      <c r="NXH146" s="3128"/>
      <c r="NXJ146" s="3262"/>
      <c r="NXK146" s="3262"/>
      <c r="NXL146" s="3262"/>
      <c r="NXM146" s="3128"/>
      <c r="NXN146" s="3128"/>
      <c r="NXO146" s="3128"/>
      <c r="NXP146" s="3128"/>
      <c r="NXQ146" s="3128"/>
      <c r="NXR146" s="3128"/>
      <c r="NXS146" s="3128"/>
      <c r="NXT146" s="3128"/>
      <c r="NXU146" s="3128"/>
      <c r="NXV146" s="3128"/>
      <c r="NXW146" s="3128"/>
      <c r="NXX146" s="3128"/>
      <c r="NXZ146" s="3262"/>
      <c r="NYA146" s="3262"/>
      <c r="NYB146" s="3262"/>
      <c r="NYC146" s="3128"/>
      <c r="NYD146" s="3128"/>
      <c r="NYE146" s="3128"/>
      <c r="NYF146" s="3128"/>
      <c r="NYG146" s="3128"/>
      <c r="NYH146" s="3128"/>
      <c r="NYI146" s="3128"/>
      <c r="NYJ146" s="3128"/>
      <c r="NYK146" s="3128"/>
      <c r="NYL146" s="3128"/>
      <c r="NYM146" s="3128"/>
      <c r="NYN146" s="3128"/>
      <c r="NYP146" s="3262"/>
      <c r="NYQ146" s="3262"/>
      <c r="NYR146" s="3262"/>
      <c r="NYS146" s="3128"/>
      <c r="NYT146" s="3128"/>
      <c r="NYU146" s="3128"/>
      <c r="NYV146" s="3128"/>
      <c r="NYW146" s="3128"/>
      <c r="NYX146" s="3128"/>
      <c r="NYY146" s="3128"/>
      <c r="NYZ146" s="3128"/>
      <c r="NZA146" s="3128"/>
      <c r="NZB146" s="3128"/>
      <c r="NZC146" s="3128"/>
      <c r="NZD146" s="3128"/>
      <c r="NZF146" s="3262"/>
      <c r="NZG146" s="3262"/>
      <c r="NZH146" s="3262"/>
      <c r="NZI146" s="3128"/>
      <c r="NZJ146" s="3128"/>
      <c r="NZK146" s="3128"/>
      <c r="NZL146" s="3128"/>
      <c r="NZM146" s="3128"/>
      <c r="NZN146" s="3128"/>
      <c r="NZO146" s="3128"/>
      <c r="NZP146" s="3128"/>
      <c r="NZQ146" s="3128"/>
      <c r="NZR146" s="3128"/>
      <c r="NZS146" s="3128"/>
      <c r="NZT146" s="3128"/>
      <c r="NZV146" s="3262"/>
      <c r="NZW146" s="3262"/>
      <c r="NZX146" s="3262"/>
      <c r="NZY146" s="3128"/>
      <c r="NZZ146" s="3128"/>
      <c r="OAA146" s="3128"/>
      <c r="OAB146" s="3128"/>
      <c r="OAC146" s="3128"/>
      <c r="OAD146" s="3128"/>
      <c r="OAE146" s="3128"/>
      <c r="OAF146" s="3128"/>
      <c r="OAG146" s="3128"/>
      <c r="OAH146" s="3128"/>
      <c r="OAI146" s="3128"/>
      <c r="OAJ146" s="3128"/>
      <c r="OAL146" s="3262"/>
      <c r="OAM146" s="3262"/>
      <c r="OAN146" s="3262"/>
      <c r="OAO146" s="3128"/>
      <c r="OAP146" s="3128"/>
      <c r="OAQ146" s="3128"/>
      <c r="OAR146" s="3128"/>
      <c r="OAS146" s="3128"/>
      <c r="OAT146" s="3128"/>
      <c r="OAU146" s="3128"/>
      <c r="OAV146" s="3128"/>
      <c r="OAW146" s="3128"/>
      <c r="OAX146" s="3128"/>
      <c r="OAY146" s="3128"/>
      <c r="OAZ146" s="3128"/>
      <c r="OBB146" s="3262"/>
      <c r="OBC146" s="3262"/>
      <c r="OBD146" s="3262"/>
      <c r="OBE146" s="3128"/>
      <c r="OBF146" s="3128"/>
      <c r="OBG146" s="3128"/>
      <c r="OBH146" s="3128"/>
      <c r="OBI146" s="3128"/>
      <c r="OBJ146" s="3128"/>
      <c r="OBK146" s="3128"/>
      <c r="OBL146" s="3128"/>
      <c r="OBM146" s="3128"/>
      <c r="OBN146" s="3128"/>
      <c r="OBO146" s="3128"/>
      <c r="OBP146" s="3128"/>
      <c r="OBR146" s="3262"/>
      <c r="OBS146" s="3262"/>
      <c r="OBT146" s="3262"/>
      <c r="OBU146" s="3128"/>
      <c r="OBV146" s="3128"/>
      <c r="OBW146" s="3128"/>
      <c r="OBX146" s="3128"/>
      <c r="OBY146" s="3128"/>
      <c r="OBZ146" s="3128"/>
      <c r="OCA146" s="3128"/>
      <c r="OCB146" s="3128"/>
      <c r="OCC146" s="3128"/>
      <c r="OCD146" s="3128"/>
      <c r="OCE146" s="3128"/>
      <c r="OCF146" s="3128"/>
      <c r="OCH146" s="3262"/>
      <c r="OCI146" s="3262"/>
      <c r="OCJ146" s="3262"/>
      <c r="OCK146" s="3128"/>
      <c r="OCL146" s="3128"/>
      <c r="OCM146" s="3128"/>
      <c r="OCN146" s="3128"/>
      <c r="OCO146" s="3128"/>
      <c r="OCP146" s="3128"/>
      <c r="OCQ146" s="3128"/>
      <c r="OCR146" s="3128"/>
      <c r="OCS146" s="3128"/>
      <c r="OCT146" s="3128"/>
      <c r="OCU146" s="3128"/>
      <c r="OCV146" s="3128"/>
      <c r="OCX146" s="3262"/>
      <c r="OCY146" s="3262"/>
      <c r="OCZ146" s="3262"/>
      <c r="ODA146" s="3128"/>
      <c r="ODB146" s="3128"/>
      <c r="ODC146" s="3128"/>
      <c r="ODD146" s="3128"/>
      <c r="ODE146" s="3128"/>
      <c r="ODF146" s="3128"/>
      <c r="ODG146" s="3128"/>
      <c r="ODH146" s="3128"/>
      <c r="ODI146" s="3128"/>
      <c r="ODJ146" s="3128"/>
      <c r="ODK146" s="3128"/>
      <c r="ODL146" s="3128"/>
      <c r="ODN146" s="3262"/>
      <c r="ODO146" s="3262"/>
      <c r="ODP146" s="3262"/>
      <c r="ODQ146" s="3128"/>
      <c r="ODR146" s="3128"/>
      <c r="ODS146" s="3128"/>
      <c r="ODT146" s="3128"/>
      <c r="ODU146" s="3128"/>
      <c r="ODV146" s="3128"/>
      <c r="ODW146" s="3128"/>
      <c r="ODX146" s="3128"/>
      <c r="ODY146" s="3128"/>
      <c r="ODZ146" s="3128"/>
      <c r="OEA146" s="3128"/>
      <c r="OEB146" s="3128"/>
      <c r="OED146" s="3262"/>
      <c r="OEE146" s="3262"/>
      <c r="OEF146" s="3262"/>
      <c r="OEG146" s="3128"/>
      <c r="OEH146" s="3128"/>
      <c r="OEI146" s="3128"/>
      <c r="OEJ146" s="3128"/>
      <c r="OEK146" s="3128"/>
      <c r="OEL146" s="3128"/>
      <c r="OEM146" s="3128"/>
      <c r="OEN146" s="3128"/>
      <c r="OEO146" s="3128"/>
      <c r="OEP146" s="3128"/>
      <c r="OEQ146" s="3128"/>
      <c r="OER146" s="3128"/>
      <c r="OET146" s="3262"/>
      <c r="OEU146" s="3262"/>
      <c r="OEV146" s="3262"/>
      <c r="OEW146" s="3128"/>
      <c r="OEX146" s="3128"/>
      <c r="OEY146" s="3128"/>
      <c r="OEZ146" s="3128"/>
      <c r="OFA146" s="3128"/>
      <c r="OFB146" s="3128"/>
      <c r="OFC146" s="3128"/>
      <c r="OFD146" s="3128"/>
      <c r="OFE146" s="3128"/>
      <c r="OFF146" s="3128"/>
      <c r="OFG146" s="3128"/>
      <c r="OFH146" s="3128"/>
      <c r="OFJ146" s="3262"/>
      <c r="OFK146" s="3262"/>
      <c r="OFL146" s="3262"/>
      <c r="OFM146" s="3128"/>
      <c r="OFN146" s="3128"/>
      <c r="OFO146" s="3128"/>
      <c r="OFP146" s="3128"/>
      <c r="OFQ146" s="3128"/>
      <c r="OFR146" s="3128"/>
      <c r="OFS146" s="3128"/>
      <c r="OFT146" s="3128"/>
      <c r="OFU146" s="3128"/>
      <c r="OFV146" s="3128"/>
      <c r="OFW146" s="3128"/>
      <c r="OFX146" s="3128"/>
      <c r="OFZ146" s="3262"/>
      <c r="OGA146" s="3262"/>
      <c r="OGB146" s="3262"/>
      <c r="OGC146" s="3128"/>
      <c r="OGD146" s="3128"/>
      <c r="OGE146" s="3128"/>
      <c r="OGF146" s="3128"/>
      <c r="OGG146" s="3128"/>
      <c r="OGH146" s="3128"/>
      <c r="OGI146" s="3128"/>
      <c r="OGJ146" s="3128"/>
      <c r="OGK146" s="3128"/>
      <c r="OGL146" s="3128"/>
      <c r="OGM146" s="3128"/>
      <c r="OGN146" s="3128"/>
      <c r="OGP146" s="3262"/>
      <c r="OGQ146" s="3262"/>
      <c r="OGR146" s="3262"/>
      <c r="OGS146" s="3128"/>
      <c r="OGT146" s="3128"/>
      <c r="OGU146" s="3128"/>
      <c r="OGV146" s="3128"/>
      <c r="OGW146" s="3128"/>
      <c r="OGX146" s="3128"/>
      <c r="OGY146" s="3128"/>
      <c r="OGZ146" s="3128"/>
      <c r="OHA146" s="3128"/>
      <c r="OHB146" s="3128"/>
      <c r="OHC146" s="3128"/>
      <c r="OHD146" s="3128"/>
      <c r="OHF146" s="3262"/>
      <c r="OHG146" s="3262"/>
      <c r="OHH146" s="3262"/>
      <c r="OHI146" s="3128"/>
      <c r="OHJ146" s="3128"/>
      <c r="OHK146" s="3128"/>
      <c r="OHL146" s="3128"/>
      <c r="OHM146" s="3128"/>
      <c r="OHN146" s="3128"/>
      <c r="OHO146" s="3128"/>
      <c r="OHP146" s="3128"/>
      <c r="OHQ146" s="3128"/>
      <c r="OHR146" s="3128"/>
      <c r="OHS146" s="3128"/>
      <c r="OHT146" s="3128"/>
      <c r="OHV146" s="3262"/>
      <c r="OHW146" s="3262"/>
      <c r="OHX146" s="3262"/>
      <c r="OHY146" s="3128"/>
      <c r="OHZ146" s="3128"/>
      <c r="OIA146" s="3128"/>
      <c r="OIB146" s="3128"/>
      <c r="OIC146" s="3128"/>
      <c r="OID146" s="3128"/>
      <c r="OIE146" s="3128"/>
      <c r="OIF146" s="3128"/>
      <c r="OIG146" s="3128"/>
      <c r="OIH146" s="3128"/>
      <c r="OII146" s="3128"/>
      <c r="OIJ146" s="3128"/>
      <c r="OIL146" s="3262"/>
      <c r="OIM146" s="3262"/>
      <c r="OIN146" s="3262"/>
      <c r="OIO146" s="3128"/>
      <c r="OIP146" s="3128"/>
      <c r="OIQ146" s="3128"/>
      <c r="OIR146" s="3128"/>
      <c r="OIS146" s="3128"/>
      <c r="OIT146" s="3128"/>
      <c r="OIU146" s="3128"/>
      <c r="OIV146" s="3128"/>
      <c r="OIW146" s="3128"/>
      <c r="OIX146" s="3128"/>
      <c r="OIY146" s="3128"/>
      <c r="OIZ146" s="3128"/>
      <c r="OJB146" s="3262"/>
      <c r="OJC146" s="3262"/>
      <c r="OJD146" s="3262"/>
      <c r="OJE146" s="3128"/>
      <c r="OJF146" s="3128"/>
      <c r="OJG146" s="3128"/>
      <c r="OJH146" s="3128"/>
      <c r="OJI146" s="3128"/>
      <c r="OJJ146" s="3128"/>
      <c r="OJK146" s="3128"/>
      <c r="OJL146" s="3128"/>
      <c r="OJM146" s="3128"/>
      <c r="OJN146" s="3128"/>
      <c r="OJO146" s="3128"/>
      <c r="OJP146" s="3128"/>
      <c r="OJR146" s="3262"/>
      <c r="OJS146" s="3262"/>
      <c r="OJT146" s="3262"/>
      <c r="OJU146" s="3128"/>
      <c r="OJV146" s="3128"/>
      <c r="OJW146" s="3128"/>
      <c r="OJX146" s="3128"/>
      <c r="OJY146" s="3128"/>
      <c r="OJZ146" s="3128"/>
      <c r="OKA146" s="3128"/>
      <c r="OKB146" s="3128"/>
      <c r="OKC146" s="3128"/>
      <c r="OKD146" s="3128"/>
      <c r="OKE146" s="3128"/>
      <c r="OKF146" s="3128"/>
      <c r="OKH146" s="3262"/>
      <c r="OKI146" s="3262"/>
      <c r="OKJ146" s="3262"/>
      <c r="OKK146" s="3128"/>
      <c r="OKL146" s="3128"/>
      <c r="OKM146" s="3128"/>
      <c r="OKN146" s="3128"/>
      <c r="OKO146" s="3128"/>
      <c r="OKP146" s="3128"/>
      <c r="OKQ146" s="3128"/>
      <c r="OKR146" s="3128"/>
      <c r="OKS146" s="3128"/>
      <c r="OKT146" s="3128"/>
      <c r="OKU146" s="3128"/>
      <c r="OKV146" s="3128"/>
      <c r="OKX146" s="3262"/>
      <c r="OKY146" s="3262"/>
      <c r="OKZ146" s="3262"/>
      <c r="OLA146" s="3128"/>
      <c r="OLB146" s="3128"/>
      <c r="OLC146" s="3128"/>
      <c r="OLD146" s="3128"/>
      <c r="OLE146" s="3128"/>
      <c r="OLF146" s="3128"/>
      <c r="OLG146" s="3128"/>
      <c r="OLH146" s="3128"/>
      <c r="OLI146" s="3128"/>
      <c r="OLJ146" s="3128"/>
      <c r="OLK146" s="3128"/>
      <c r="OLL146" s="3128"/>
      <c r="OLN146" s="3262"/>
      <c r="OLO146" s="3262"/>
      <c r="OLP146" s="3262"/>
      <c r="OLQ146" s="3128"/>
      <c r="OLR146" s="3128"/>
      <c r="OLS146" s="3128"/>
      <c r="OLT146" s="3128"/>
      <c r="OLU146" s="3128"/>
      <c r="OLV146" s="3128"/>
      <c r="OLW146" s="3128"/>
      <c r="OLX146" s="3128"/>
      <c r="OLY146" s="3128"/>
      <c r="OLZ146" s="3128"/>
      <c r="OMA146" s="3128"/>
      <c r="OMB146" s="3128"/>
      <c r="OMD146" s="3262"/>
      <c r="OME146" s="3262"/>
      <c r="OMF146" s="3262"/>
      <c r="OMG146" s="3128"/>
      <c r="OMH146" s="3128"/>
      <c r="OMI146" s="3128"/>
      <c r="OMJ146" s="3128"/>
      <c r="OMK146" s="3128"/>
      <c r="OML146" s="3128"/>
      <c r="OMM146" s="3128"/>
      <c r="OMN146" s="3128"/>
      <c r="OMO146" s="3128"/>
      <c r="OMP146" s="3128"/>
      <c r="OMQ146" s="3128"/>
      <c r="OMR146" s="3128"/>
      <c r="OMT146" s="3262"/>
      <c r="OMU146" s="3262"/>
      <c r="OMV146" s="3262"/>
      <c r="OMW146" s="3128"/>
      <c r="OMX146" s="3128"/>
      <c r="OMY146" s="3128"/>
      <c r="OMZ146" s="3128"/>
      <c r="ONA146" s="3128"/>
      <c r="ONB146" s="3128"/>
      <c r="ONC146" s="3128"/>
      <c r="OND146" s="3128"/>
      <c r="ONE146" s="3128"/>
      <c r="ONF146" s="3128"/>
      <c r="ONG146" s="3128"/>
      <c r="ONH146" s="3128"/>
      <c r="ONJ146" s="3262"/>
      <c r="ONK146" s="3262"/>
      <c r="ONL146" s="3262"/>
      <c r="ONM146" s="3128"/>
      <c r="ONN146" s="3128"/>
      <c r="ONO146" s="3128"/>
      <c r="ONP146" s="3128"/>
      <c r="ONQ146" s="3128"/>
      <c r="ONR146" s="3128"/>
      <c r="ONS146" s="3128"/>
      <c r="ONT146" s="3128"/>
      <c r="ONU146" s="3128"/>
      <c r="ONV146" s="3128"/>
      <c r="ONW146" s="3128"/>
      <c r="ONX146" s="3128"/>
      <c r="ONZ146" s="3262"/>
      <c r="OOA146" s="3262"/>
      <c r="OOB146" s="3262"/>
      <c r="OOC146" s="3128"/>
      <c r="OOD146" s="3128"/>
      <c r="OOE146" s="3128"/>
      <c r="OOF146" s="3128"/>
      <c r="OOG146" s="3128"/>
      <c r="OOH146" s="3128"/>
      <c r="OOI146" s="3128"/>
      <c r="OOJ146" s="3128"/>
      <c r="OOK146" s="3128"/>
      <c r="OOL146" s="3128"/>
      <c r="OOM146" s="3128"/>
      <c r="OON146" s="3128"/>
      <c r="OOP146" s="3262"/>
      <c r="OOQ146" s="3262"/>
      <c r="OOR146" s="3262"/>
      <c r="OOS146" s="3128"/>
      <c r="OOT146" s="3128"/>
      <c r="OOU146" s="3128"/>
      <c r="OOV146" s="3128"/>
      <c r="OOW146" s="3128"/>
      <c r="OOX146" s="3128"/>
      <c r="OOY146" s="3128"/>
      <c r="OOZ146" s="3128"/>
      <c r="OPA146" s="3128"/>
      <c r="OPB146" s="3128"/>
      <c r="OPC146" s="3128"/>
      <c r="OPD146" s="3128"/>
      <c r="OPF146" s="3262"/>
      <c r="OPG146" s="3262"/>
      <c r="OPH146" s="3262"/>
      <c r="OPI146" s="3128"/>
      <c r="OPJ146" s="3128"/>
      <c r="OPK146" s="3128"/>
      <c r="OPL146" s="3128"/>
      <c r="OPM146" s="3128"/>
      <c r="OPN146" s="3128"/>
      <c r="OPO146" s="3128"/>
      <c r="OPP146" s="3128"/>
      <c r="OPQ146" s="3128"/>
      <c r="OPR146" s="3128"/>
      <c r="OPS146" s="3128"/>
      <c r="OPT146" s="3128"/>
      <c r="OPV146" s="3262"/>
      <c r="OPW146" s="3262"/>
      <c r="OPX146" s="3262"/>
      <c r="OPY146" s="3128"/>
      <c r="OPZ146" s="3128"/>
      <c r="OQA146" s="3128"/>
      <c r="OQB146" s="3128"/>
      <c r="OQC146" s="3128"/>
      <c r="OQD146" s="3128"/>
      <c r="OQE146" s="3128"/>
      <c r="OQF146" s="3128"/>
      <c r="OQG146" s="3128"/>
      <c r="OQH146" s="3128"/>
      <c r="OQI146" s="3128"/>
      <c r="OQJ146" s="3128"/>
      <c r="OQL146" s="3262"/>
      <c r="OQM146" s="3262"/>
      <c r="OQN146" s="3262"/>
      <c r="OQO146" s="3128"/>
      <c r="OQP146" s="3128"/>
      <c r="OQQ146" s="3128"/>
      <c r="OQR146" s="3128"/>
      <c r="OQS146" s="3128"/>
      <c r="OQT146" s="3128"/>
      <c r="OQU146" s="3128"/>
      <c r="OQV146" s="3128"/>
      <c r="OQW146" s="3128"/>
      <c r="OQX146" s="3128"/>
      <c r="OQY146" s="3128"/>
      <c r="OQZ146" s="3128"/>
      <c r="ORB146" s="3262"/>
      <c r="ORC146" s="3262"/>
      <c r="ORD146" s="3262"/>
      <c r="ORE146" s="3128"/>
      <c r="ORF146" s="3128"/>
      <c r="ORG146" s="3128"/>
      <c r="ORH146" s="3128"/>
      <c r="ORI146" s="3128"/>
      <c r="ORJ146" s="3128"/>
      <c r="ORK146" s="3128"/>
      <c r="ORL146" s="3128"/>
      <c r="ORM146" s="3128"/>
      <c r="ORN146" s="3128"/>
      <c r="ORO146" s="3128"/>
      <c r="ORP146" s="3128"/>
      <c r="ORR146" s="3262"/>
      <c r="ORS146" s="3262"/>
      <c r="ORT146" s="3262"/>
      <c r="ORU146" s="3128"/>
      <c r="ORV146" s="3128"/>
      <c r="ORW146" s="3128"/>
      <c r="ORX146" s="3128"/>
      <c r="ORY146" s="3128"/>
      <c r="ORZ146" s="3128"/>
      <c r="OSA146" s="3128"/>
      <c r="OSB146" s="3128"/>
      <c r="OSC146" s="3128"/>
      <c r="OSD146" s="3128"/>
      <c r="OSE146" s="3128"/>
      <c r="OSF146" s="3128"/>
      <c r="OSH146" s="3262"/>
      <c r="OSI146" s="3262"/>
      <c r="OSJ146" s="3262"/>
      <c r="OSK146" s="3128"/>
      <c r="OSL146" s="3128"/>
      <c r="OSM146" s="3128"/>
      <c r="OSN146" s="3128"/>
      <c r="OSO146" s="3128"/>
      <c r="OSP146" s="3128"/>
      <c r="OSQ146" s="3128"/>
      <c r="OSR146" s="3128"/>
      <c r="OSS146" s="3128"/>
      <c r="OST146" s="3128"/>
      <c r="OSU146" s="3128"/>
      <c r="OSV146" s="3128"/>
      <c r="OSX146" s="3262"/>
      <c r="OSY146" s="3262"/>
      <c r="OSZ146" s="3262"/>
      <c r="OTA146" s="3128"/>
      <c r="OTB146" s="3128"/>
      <c r="OTC146" s="3128"/>
      <c r="OTD146" s="3128"/>
      <c r="OTE146" s="3128"/>
      <c r="OTF146" s="3128"/>
      <c r="OTG146" s="3128"/>
      <c r="OTH146" s="3128"/>
      <c r="OTI146" s="3128"/>
      <c r="OTJ146" s="3128"/>
      <c r="OTK146" s="3128"/>
      <c r="OTL146" s="3128"/>
      <c r="OTN146" s="3262"/>
      <c r="OTO146" s="3262"/>
      <c r="OTP146" s="3262"/>
      <c r="OTQ146" s="3128"/>
      <c r="OTR146" s="3128"/>
      <c r="OTS146" s="3128"/>
      <c r="OTT146" s="3128"/>
      <c r="OTU146" s="3128"/>
      <c r="OTV146" s="3128"/>
      <c r="OTW146" s="3128"/>
      <c r="OTX146" s="3128"/>
      <c r="OTY146" s="3128"/>
      <c r="OTZ146" s="3128"/>
      <c r="OUA146" s="3128"/>
      <c r="OUB146" s="3128"/>
      <c r="OUD146" s="3262"/>
      <c r="OUE146" s="3262"/>
      <c r="OUF146" s="3262"/>
      <c r="OUG146" s="3128"/>
      <c r="OUH146" s="3128"/>
      <c r="OUI146" s="3128"/>
      <c r="OUJ146" s="3128"/>
      <c r="OUK146" s="3128"/>
      <c r="OUL146" s="3128"/>
      <c r="OUM146" s="3128"/>
      <c r="OUN146" s="3128"/>
      <c r="OUO146" s="3128"/>
      <c r="OUP146" s="3128"/>
      <c r="OUQ146" s="3128"/>
      <c r="OUR146" s="3128"/>
      <c r="OUT146" s="3262"/>
      <c r="OUU146" s="3262"/>
      <c r="OUV146" s="3262"/>
      <c r="OUW146" s="3128"/>
      <c r="OUX146" s="3128"/>
      <c r="OUY146" s="3128"/>
      <c r="OUZ146" s="3128"/>
      <c r="OVA146" s="3128"/>
      <c r="OVB146" s="3128"/>
      <c r="OVC146" s="3128"/>
      <c r="OVD146" s="3128"/>
      <c r="OVE146" s="3128"/>
      <c r="OVF146" s="3128"/>
      <c r="OVG146" s="3128"/>
      <c r="OVH146" s="3128"/>
      <c r="OVJ146" s="3262"/>
      <c r="OVK146" s="3262"/>
      <c r="OVL146" s="3262"/>
      <c r="OVM146" s="3128"/>
      <c r="OVN146" s="3128"/>
      <c r="OVO146" s="3128"/>
      <c r="OVP146" s="3128"/>
      <c r="OVQ146" s="3128"/>
      <c r="OVR146" s="3128"/>
      <c r="OVS146" s="3128"/>
      <c r="OVT146" s="3128"/>
      <c r="OVU146" s="3128"/>
      <c r="OVV146" s="3128"/>
      <c r="OVW146" s="3128"/>
      <c r="OVX146" s="3128"/>
      <c r="OVZ146" s="3262"/>
      <c r="OWA146" s="3262"/>
      <c r="OWB146" s="3262"/>
      <c r="OWC146" s="3128"/>
      <c r="OWD146" s="3128"/>
      <c r="OWE146" s="3128"/>
      <c r="OWF146" s="3128"/>
      <c r="OWG146" s="3128"/>
      <c r="OWH146" s="3128"/>
      <c r="OWI146" s="3128"/>
      <c r="OWJ146" s="3128"/>
      <c r="OWK146" s="3128"/>
      <c r="OWL146" s="3128"/>
      <c r="OWM146" s="3128"/>
      <c r="OWN146" s="3128"/>
      <c r="OWP146" s="3262"/>
      <c r="OWQ146" s="3262"/>
      <c r="OWR146" s="3262"/>
      <c r="OWS146" s="3128"/>
      <c r="OWT146" s="3128"/>
      <c r="OWU146" s="3128"/>
      <c r="OWV146" s="3128"/>
      <c r="OWW146" s="3128"/>
      <c r="OWX146" s="3128"/>
      <c r="OWY146" s="3128"/>
      <c r="OWZ146" s="3128"/>
      <c r="OXA146" s="3128"/>
      <c r="OXB146" s="3128"/>
      <c r="OXC146" s="3128"/>
      <c r="OXD146" s="3128"/>
      <c r="OXF146" s="3262"/>
      <c r="OXG146" s="3262"/>
      <c r="OXH146" s="3262"/>
      <c r="OXI146" s="3128"/>
      <c r="OXJ146" s="3128"/>
      <c r="OXK146" s="3128"/>
      <c r="OXL146" s="3128"/>
      <c r="OXM146" s="3128"/>
      <c r="OXN146" s="3128"/>
      <c r="OXO146" s="3128"/>
      <c r="OXP146" s="3128"/>
      <c r="OXQ146" s="3128"/>
      <c r="OXR146" s="3128"/>
      <c r="OXS146" s="3128"/>
      <c r="OXT146" s="3128"/>
      <c r="OXV146" s="3262"/>
      <c r="OXW146" s="3262"/>
      <c r="OXX146" s="3262"/>
      <c r="OXY146" s="3128"/>
      <c r="OXZ146" s="3128"/>
      <c r="OYA146" s="3128"/>
      <c r="OYB146" s="3128"/>
      <c r="OYC146" s="3128"/>
      <c r="OYD146" s="3128"/>
      <c r="OYE146" s="3128"/>
      <c r="OYF146" s="3128"/>
      <c r="OYG146" s="3128"/>
      <c r="OYH146" s="3128"/>
      <c r="OYI146" s="3128"/>
      <c r="OYJ146" s="3128"/>
      <c r="OYL146" s="3262"/>
      <c r="OYM146" s="3262"/>
      <c r="OYN146" s="3262"/>
      <c r="OYO146" s="3128"/>
      <c r="OYP146" s="3128"/>
      <c r="OYQ146" s="3128"/>
      <c r="OYR146" s="3128"/>
      <c r="OYS146" s="3128"/>
      <c r="OYT146" s="3128"/>
      <c r="OYU146" s="3128"/>
      <c r="OYV146" s="3128"/>
      <c r="OYW146" s="3128"/>
      <c r="OYX146" s="3128"/>
      <c r="OYY146" s="3128"/>
      <c r="OYZ146" s="3128"/>
      <c r="OZB146" s="3262"/>
      <c r="OZC146" s="3262"/>
      <c r="OZD146" s="3262"/>
      <c r="OZE146" s="3128"/>
      <c r="OZF146" s="3128"/>
      <c r="OZG146" s="3128"/>
      <c r="OZH146" s="3128"/>
      <c r="OZI146" s="3128"/>
      <c r="OZJ146" s="3128"/>
      <c r="OZK146" s="3128"/>
      <c r="OZL146" s="3128"/>
      <c r="OZM146" s="3128"/>
      <c r="OZN146" s="3128"/>
      <c r="OZO146" s="3128"/>
      <c r="OZP146" s="3128"/>
      <c r="OZR146" s="3262"/>
      <c r="OZS146" s="3262"/>
      <c r="OZT146" s="3262"/>
      <c r="OZU146" s="3128"/>
      <c r="OZV146" s="3128"/>
      <c r="OZW146" s="3128"/>
      <c r="OZX146" s="3128"/>
      <c r="OZY146" s="3128"/>
      <c r="OZZ146" s="3128"/>
      <c r="PAA146" s="3128"/>
      <c r="PAB146" s="3128"/>
      <c r="PAC146" s="3128"/>
      <c r="PAD146" s="3128"/>
      <c r="PAE146" s="3128"/>
      <c r="PAF146" s="3128"/>
      <c r="PAH146" s="3262"/>
      <c r="PAI146" s="3262"/>
      <c r="PAJ146" s="3262"/>
      <c r="PAK146" s="3128"/>
      <c r="PAL146" s="3128"/>
      <c r="PAM146" s="3128"/>
      <c r="PAN146" s="3128"/>
      <c r="PAO146" s="3128"/>
      <c r="PAP146" s="3128"/>
      <c r="PAQ146" s="3128"/>
      <c r="PAR146" s="3128"/>
      <c r="PAS146" s="3128"/>
      <c r="PAT146" s="3128"/>
      <c r="PAU146" s="3128"/>
      <c r="PAV146" s="3128"/>
      <c r="PAX146" s="3262"/>
      <c r="PAY146" s="3262"/>
      <c r="PAZ146" s="3262"/>
      <c r="PBA146" s="3128"/>
      <c r="PBB146" s="3128"/>
      <c r="PBC146" s="3128"/>
      <c r="PBD146" s="3128"/>
      <c r="PBE146" s="3128"/>
      <c r="PBF146" s="3128"/>
      <c r="PBG146" s="3128"/>
      <c r="PBH146" s="3128"/>
      <c r="PBI146" s="3128"/>
      <c r="PBJ146" s="3128"/>
      <c r="PBK146" s="3128"/>
      <c r="PBL146" s="3128"/>
      <c r="PBN146" s="3262"/>
      <c r="PBO146" s="3262"/>
      <c r="PBP146" s="3262"/>
      <c r="PBQ146" s="3128"/>
      <c r="PBR146" s="3128"/>
      <c r="PBS146" s="3128"/>
      <c r="PBT146" s="3128"/>
      <c r="PBU146" s="3128"/>
      <c r="PBV146" s="3128"/>
      <c r="PBW146" s="3128"/>
      <c r="PBX146" s="3128"/>
      <c r="PBY146" s="3128"/>
      <c r="PBZ146" s="3128"/>
      <c r="PCA146" s="3128"/>
      <c r="PCB146" s="3128"/>
      <c r="PCD146" s="3262"/>
      <c r="PCE146" s="3262"/>
      <c r="PCF146" s="3262"/>
      <c r="PCG146" s="3128"/>
      <c r="PCH146" s="3128"/>
      <c r="PCI146" s="3128"/>
      <c r="PCJ146" s="3128"/>
      <c r="PCK146" s="3128"/>
      <c r="PCL146" s="3128"/>
      <c r="PCM146" s="3128"/>
      <c r="PCN146" s="3128"/>
      <c r="PCO146" s="3128"/>
      <c r="PCP146" s="3128"/>
      <c r="PCQ146" s="3128"/>
      <c r="PCR146" s="3128"/>
      <c r="PCT146" s="3262"/>
      <c r="PCU146" s="3262"/>
      <c r="PCV146" s="3262"/>
      <c r="PCW146" s="3128"/>
      <c r="PCX146" s="3128"/>
      <c r="PCY146" s="3128"/>
      <c r="PCZ146" s="3128"/>
      <c r="PDA146" s="3128"/>
      <c r="PDB146" s="3128"/>
      <c r="PDC146" s="3128"/>
      <c r="PDD146" s="3128"/>
      <c r="PDE146" s="3128"/>
      <c r="PDF146" s="3128"/>
      <c r="PDG146" s="3128"/>
      <c r="PDH146" s="3128"/>
      <c r="PDJ146" s="3262"/>
      <c r="PDK146" s="3262"/>
      <c r="PDL146" s="3262"/>
      <c r="PDM146" s="3128"/>
      <c r="PDN146" s="3128"/>
      <c r="PDO146" s="3128"/>
      <c r="PDP146" s="3128"/>
      <c r="PDQ146" s="3128"/>
      <c r="PDR146" s="3128"/>
      <c r="PDS146" s="3128"/>
      <c r="PDT146" s="3128"/>
      <c r="PDU146" s="3128"/>
      <c r="PDV146" s="3128"/>
      <c r="PDW146" s="3128"/>
      <c r="PDX146" s="3128"/>
      <c r="PDZ146" s="3262"/>
      <c r="PEA146" s="3262"/>
      <c r="PEB146" s="3262"/>
      <c r="PEC146" s="3128"/>
      <c r="PED146" s="3128"/>
      <c r="PEE146" s="3128"/>
      <c r="PEF146" s="3128"/>
      <c r="PEG146" s="3128"/>
      <c r="PEH146" s="3128"/>
      <c r="PEI146" s="3128"/>
      <c r="PEJ146" s="3128"/>
      <c r="PEK146" s="3128"/>
      <c r="PEL146" s="3128"/>
      <c r="PEM146" s="3128"/>
      <c r="PEN146" s="3128"/>
      <c r="PEP146" s="3262"/>
      <c r="PEQ146" s="3262"/>
      <c r="PER146" s="3262"/>
      <c r="PES146" s="3128"/>
      <c r="PET146" s="3128"/>
      <c r="PEU146" s="3128"/>
      <c r="PEV146" s="3128"/>
      <c r="PEW146" s="3128"/>
      <c r="PEX146" s="3128"/>
      <c r="PEY146" s="3128"/>
      <c r="PEZ146" s="3128"/>
      <c r="PFA146" s="3128"/>
      <c r="PFB146" s="3128"/>
      <c r="PFC146" s="3128"/>
      <c r="PFD146" s="3128"/>
      <c r="PFF146" s="3262"/>
      <c r="PFG146" s="3262"/>
      <c r="PFH146" s="3262"/>
      <c r="PFI146" s="3128"/>
      <c r="PFJ146" s="3128"/>
      <c r="PFK146" s="3128"/>
      <c r="PFL146" s="3128"/>
      <c r="PFM146" s="3128"/>
      <c r="PFN146" s="3128"/>
      <c r="PFO146" s="3128"/>
      <c r="PFP146" s="3128"/>
      <c r="PFQ146" s="3128"/>
      <c r="PFR146" s="3128"/>
      <c r="PFS146" s="3128"/>
      <c r="PFT146" s="3128"/>
      <c r="PFV146" s="3262"/>
      <c r="PFW146" s="3262"/>
      <c r="PFX146" s="3262"/>
      <c r="PFY146" s="3128"/>
      <c r="PFZ146" s="3128"/>
      <c r="PGA146" s="3128"/>
      <c r="PGB146" s="3128"/>
      <c r="PGC146" s="3128"/>
      <c r="PGD146" s="3128"/>
      <c r="PGE146" s="3128"/>
      <c r="PGF146" s="3128"/>
      <c r="PGG146" s="3128"/>
      <c r="PGH146" s="3128"/>
      <c r="PGI146" s="3128"/>
      <c r="PGJ146" s="3128"/>
      <c r="PGL146" s="3262"/>
      <c r="PGM146" s="3262"/>
      <c r="PGN146" s="3262"/>
      <c r="PGO146" s="3128"/>
      <c r="PGP146" s="3128"/>
      <c r="PGQ146" s="3128"/>
      <c r="PGR146" s="3128"/>
      <c r="PGS146" s="3128"/>
      <c r="PGT146" s="3128"/>
      <c r="PGU146" s="3128"/>
      <c r="PGV146" s="3128"/>
      <c r="PGW146" s="3128"/>
      <c r="PGX146" s="3128"/>
      <c r="PGY146" s="3128"/>
      <c r="PGZ146" s="3128"/>
      <c r="PHB146" s="3262"/>
      <c r="PHC146" s="3262"/>
      <c r="PHD146" s="3262"/>
      <c r="PHE146" s="3128"/>
      <c r="PHF146" s="3128"/>
      <c r="PHG146" s="3128"/>
      <c r="PHH146" s="3128"/>
      <c r="PHI146" s="3128"/>
      <c r="PHJ146" s="3128"/>
      <c r="PHK146" s="3128"/>
      <c r="PHL146" s="3128"/>
      <c r="PHM146" s="3128"/>
      <c r="PHN146" s="3128"/>
      <c r="PHO146" s="3128"/>
      <c r="PHP146" s="3128"/>
      <c r="PHR146" s="3262"/>
      <c r="PHS146" s="3262"/>
      <c r="PHT146" s="3262"/>
      <c r="PHU146" s="3128"/>
      <c r="PHV146" s="3128"/>
      <c r="PHW146" s="3128"/>
      <c r="PHX146" s="3128"/>
      <c r="PHY146" s="3128"/>
      <c r="PHZ146" s="3128"/>
      <c r="PIA146" s="3128"/>
      <c r="PIB146" s="3128"/>
      <c r="PIC146" s="3128"/>
      <c r="PID146" s="3128"/>
      <c r="PIE146" s="3128"/>
      <c r="PIF146" s="3128"/>
      <c r="PIH146" s="3262"/>
      <c r="PII146" s="3262"/>
      <c r="PIJ146" s="3262"/>
      <c r="PIK146" s="3128"/>
      <c r="PIL146" s="3128"/>
      <c r="PIM146" s="3128"/>
      <c r="PIN146" s="3128"/>
      <c r="PIO146" s="3128"/>
      <c r="PIP146" s="3128"/>
      <c r="PIQ146" s="3128"/>
      <c r="PIR146" s="3128"/>
      <c r="PIS146" s="3128"/>
      <c r="PIT146" s="3128"/>
      <c r="PIU146" s="3128"/>
      <c r="PIV146" s="3128"/>
      <c r="PIX146" s="3262"/>
      <c r="PIY146" s="3262"/>
      <c r="PIZ146" s="3262"/>
      <c r="PJA146" s="3128"/>
      <c r="PJB146" s="3128"/>
      <c r="PJC146" s="3128"/>
      <c r="PJD146" s="3128"/>
      <c r="PJE146" s="3128"/>
      <c r="PJF146" s="3128"/>
      <c r="PJG146" s="3128"/>
      <c r="PJH146" s="3128"/>
      <c r="PJI146" s="3128"/>
      <c r="PJJ146" s="3128"/>
      <c r="PJK146" s="3128"/>
      <c r="PJL146" s="3128"/>
      <c r="PJN146" s="3262"/>
      <c r="PJO146" s="3262"/>
      <c r="PJP146" s="3262"/>
      <c r="PJQ146" s="3128"/>
      <c r="PJR146" s="3128"/>
      <c r="PJS146" s="3128"/>
      <c r="PJT146" s="3128"/>
      <c r="PJU146" s="3128"/>
      <c r="PJV146" s="3128"/>
      <c r="PJW146" s="3128"/>
      <c r="PJX146" s="3128"/>
      <c r="PJY146" s="3128"/>
      <c r="PJZ146" s="3128"/>
      <c r="PKA146" s="3128"/>
      <c r="PKB146" s="3128"/>
      <c r="PKD146" s="3262"/>
      <c r="PKE146" s="3262"/>
      <c r="PKF146" s="3262"/>
      <c r="PKG146" s="3128"/>
      <c r="PKH146" s="3128"/>
      <c r="PKI146" s="3128"/>
      <c r="PKJ146" s="3128"/>
      <c r="PKK146" s="3128"/>
      <c r="PKL146" s="3128"/>
      <c r="PKM146" s="3128"/>
      <c r="PKN146" s="3128"/>
      <c r="PKO146" s="3128"/>
      <c r="PKP146" s="3128"/>
      <c r="PKQ146" s="3128"/>
      <c r="PKR146" s="3128"/>
      <c r="PKT146" s="3262"/>
      <c r="PKU146" s="3262"/>
      <c r="PKV146" s="3262"/>
      <c r="PKW146" s="3128"/>
      <c r="PKX146" s="3128"/>
      <c r="PKY146" s="3128"/>
      <c r="PKZ146" s="3128"/>
      <c r="PLA146" s="3128"/>
      <c r="PLB146" s="3128"/>
      <c r="PLC146" s="3128"/>
      <c r="PLD146" s="3128"/>
      <c r="PLE146" s="3128"/>
      <c r="PLF146" s="3128"/>
      <c r="PLG146" s="3128"/>
      <c r="PLH146" s="3128"/>
      <c r="PLJ146" s="3262"/>
      <c r="PLK146" s="3262"/>
      <c r="PLL146" s="3262"/>
      <c r="PLM146" s="3128"/>
      <c r="PLN146" s="3128"/>
      <c r="PLO146" s="3128"/>
      <c r="PLP146" s="3128"/>
      <c r="PLQ146" s="3128"/>
      <c r="PLR146" s="3128"/>
      <c r="PLS146" s="3128"/>
      <c r="PLT146" s="3128"/>
      <c r="PLU146" s="3128"/>
      <c r="PLV146" s="3128"/>
      <c r="PLW146" s="3128"/>
      <c r="PLX146" s="3128"/>
      <c r="PLZ146" s="3262"/>
      <c r="PMA146" s="3262"/>
      <c r="PMB146" s="3262"/>
      <c r="PMC146" s="3128"/>
      <c r="PMD146" s="3128"/>
      <c r="PME146" s="3128"/>
      <c r="PMF146" s="3128"/>
      <c r="PMG146" s="3128"/>
      <c r="PMH146" s="3128"/>
      <c r="PMI146" s="3128"/>
      <c r="PMJ146" s="3128"/>
      <c r="PMK146" s="3128"/>
      <c r="PML146" s="3128"/>
      <c r="PMM146" s="3128"/>
      <c r="PMN146" s="3128"/>
      <c r="PMP146" s="3262"/>
      <c r="PMQ146" s="3262"/>
      <c r="PMR146" s="3262"/>
      <c r="PMS146" s="3128"/>
      <c r="PMT146" s="3128"/>
      <c r="PMU146" s="3128"/>
      <c r="PMV146" s="3128"/>
      <c r="PMW146" s="3128"/>
      <c r="PMX146" s="3128"/>
      <c r="PMY146" s="3128"/>
      <c r="PMZ146" s="3128"/>
      <c r="PNA146" s="3128"/>
      <c r="PNB146" s="3128"/>
      <c r="PNC146" s="3128"/>
      <c r="PND146" s="3128"/>
      <c r="PNF146" s="3262"/>
      <c r="PNG146" s="3262"/>
      <c r="PNH146" s="3262"/>
      <c r="PNI146" s="3128"/>
      <c r="PNJ146" s="3128"/>
      <c r="PNK146" s="3128"/>
      <c r="PNL146" s="3128"/>
      <c r="PNM146" s="3128"/>
      <c r="PNN146" s="3128"/>
      <c r="PNO146" s="3128"/>
      <c r="PNP146" s="3128"/>
      <c r="PNQ146" s="3128"/>
      <c r="PNR146" s="3128"/>
      <c r="PNS146" s="3128"/>
      <c r="PNT146" s="3128"/>
      <c r="PNV146" s="3262"/>
      <c r="PNW146" s="3262"/>
      <c r="PNX146" s="3262"/>
      <c r="PNY146" s="3128"/>
      <c r="PNZ146" s="3128"/>
      <c r="POA146" s="3128"/>
      <c r="POB146" s="3128"/>
      <c r="POC146" s="3128"/>
      <c r="POD146" s="3128"/>
      <c r="POE146" s="3128"/>
      <c r="POF146" s="3128"/>
      <c r="POG146" s="3128"/>
      <c r="POH146" s="3128"/>
      <c r="POI146" s="3128"/>
      <c r="POJ146" s="3128"/>
      <c r="POL146" s="3262"/>
      <c r="POM146" s="3262"/>
      <c r="PON146" s="3262"/>
      <c r="POO146" s="3128"/>
      <c r="POP146" s="3128"/>
      <c r="POQ146" s="3128"/>
      <c r="POR146" s="3128"/>
      <c r="POS146" s="3128"/>
      <c r="POT146" s="3128"/>
      <c r="POU146" s="3128"/>
      <c r="POV146" s="3128"/>
      <c r="POW146" s="3128"/>
      <c r="POX146" s="3128"/>
      <c r="POY146" s="3128"/>
      <c r="POZ146" s="3128"/>
      <c r="PPB146" s="3262"/>
      <c r="PPC146" s="3262"/>
      <c r="PPD146" s="3262"/>
      <c r="PPE146" s="3128"/>
      <c r="PPF146" s="3128"/>
      <c r="PPG146" s="3128"/>
      <c r="PPH146" s="3128"/>
      <c r="PPI146" s="3128"/>
      <c r="PPJ146" s="3128"/>
      <c r="PPK146" s="3128"/>
      <c r="PPL146" s="3128"/>
      <c r="PPM146" s="3128"/>
      <c r="PPN146" s="3128"/>
      <c r="PPO146" s="3128"/>
      <c r="PPP146" s="3128"/>
      <c r="PPR146" s="3262"/>
      <c r="PPS146" s="3262"/>
      <c r="PPT146" s="3262"/>
      <c r="PPU146" s="3128"/>
      <c r="PPV146" s="3128"/>
      <c r="PPW146" s="3128"/>
      <c r="PPX146" s="3128"/>
      <c r="PPY146" s="3128"/>
      <c r="PPZ146" s="3128"/>
      <c r="PQA146" s="3128"/>
      <c r="PQB146" s="3128"/>
      <c r="PQC146" s="3128"/>
      <c r="PQD146" s="3128"/>
      <c r="PQE146" s="3128"/>
      <c r="PQF146" s="3128"/>
      <c r="PQH146" s="3262"/>
      <c r="PQI146" s="3262"/>
      <c r="PQJ146" s="3262"/>
      <c r="PQK146" s="3128"/>
      <c r="PQL146" s="3128"/>
      <c r="PQM146" s="3128"/>
      <c r="PQN146" s="3128"/>
      <c r="PQO146" s="3128"/>
      <c r="PQP146" s="3128"/>
      <c r="PQQ146" s="3128"/>
      <c r="PQR146" s="3128"/>
      <c r="PQS146" s="3128"/>
      <c r="PQT146" s="3128"/>
      <c r="PQU146" s="3128"/>
      <c r="PQV146" s="3128"/>
      <c r="PQX146" s="3262"/>
      <c r="PQY146" s="3262"/>
      <c r="PQZ146" s="3262"/>
      <c r="PRA146" s="3128"/>
      <c r="PRB146" s="3128"/>
      <c r="PRC146" s="3128"/>
      <c r="PRD146" s="3128"/>
      <c r="PRE146" s="3128"/>
      <c r="PRF146" s="3128"/>
      <c r="PRG146" s="3128"/>
      <c r="PRH146" s="3128"/>
      <c r="PRI146" s="3128"/>
      <c r="PRJ146" s="3128"/>
      <c r="PRK146" s="3128"/>
      <c r="PRL146" s="3128"/>
      <c r="PRN146" s="3262"/>
      <c r="PRO146" s="3262"/>
      <c r="PRP146" s="3262"/>
      <c r="PRQ146" s="3128"/>
      <c r="PRR146" s="3128"/>
      <c r="PRS146" s="3128"/>
      <c r="PRT146" s="3128"/>
      <c r="PRU146" s="3128"/>
      <c r="PRV146" s="3128"/>
      <c r="PRW146" s="3128"/>
      <c r="PRX146" s="3128"/>
      <c r="PRY146" s="3128"/>
      <c r="PRZ146" s="3128"/>
      <c r="PSA146" s="3128"/>
      <c r="PSB146" s="3128"/>
      <c r="PSD146" s="3262"/>
      <c r="PSE146" s="3262"/>
      <c r="PSF146" s="3262"/>
      <c r="PSG146" s="3128"/>
      <c r="PSH146" s="3128"/>
      <c r="PSI146" s="3128"/>
      <c r="PSJ146" s="3128"/>
      <c r="PSK146" s="3128"/>
      <c r="PSL146" s="3128"/>
      <c r="PSM146" s="3128"/>
      <c r="PSN146" s="3128"/>
      <c r="PSO146" s="3128"/>
      <c r="PSP146" s="3128"/>
      <c r="PSQ146" s="3128"/>
      <c r="PSR146" s="3128"/>
      <c r="PST146" s="3262"/>
      <c r="PSU146" s="3262"/>
      <c r="PSV146" s="3262"/>
      <c r="PSW146" s="3128"/>
      <c r="PSX146" s="3128"/>
      <c r="PSY146" s="3128"/>
      <c r="PSZ146" s="3128"/>
      <c r="PTA146" s="3128"/>
      <c r="PTB146" s="3128"/>
      <c r="PTC146" s="3128"/>
      <c r="PTD146" s="3128"/>
      <c r="PTE146" s="3128"/>
      <c r="PTF146" s="3128"/>
      <c r="PTG146" s="3128"/>
      <c r="PTH146" s="3128"/>
      <c r="PTJ146" s="3262"/>
      <c r="PTK146" s="3262"/>
      <c r="PTL146" s="3262"/>
      <c r="PTM146" s="3128"/>
      <c r="PTN146" s="3128"/>
      <c r="PTO146" s="3128"/>
      <c r="PTP146" s="3128"/>
      <c r="PTQ146" s="3128"/>
      <c r="PTR146" s="3128"/>
      <c r="PTS146" s="3128"/>
      <c r="PTT146" s="3128"/>
      <c r="PTU146" s="3128"/>
      <c r="PTV146" s="3128"/>
      <c r="PTW146" s="3128"/>
      <c r="PTX146" s="3128"/>
      <c r="PTZ146" s="3262"/>
      <c r="PUA146" s="3262"/>
      <c r="PUB146" s="3262"/>
      <c r="PUC146" s="3128"/>
      <c r="PUD146" s="3128"/>
      <c r="PUE146" s="3128"/>
      <c r="PUF146" s="3128"/>
      <c r="PUG146" s="3128"/>
      <c r="PUH146" s="3128"/>
      <c r="PUI146" s="3128"/>
      <c r="PUJ146" s="3128"/>
      <c r="PUK146" s="3128"/>
      <c r="PUL146" s="3128"/>
      <c r="PUM146" s="3128"/>
      <c r="PUN146" s="3128"/>
      <c r="PUP146" s="3262"/>
      <c r="PUQ146" s="3262"/>
      <c r="PUR146" s="3262"/>
      <c r="PUS146" s="3128"/>
      <c r="PUT146" s="3128"/>
      <c r="PUU146" s="3128"/>
      <c r="PUV146" s="3128"/>
      <c r="PUW146" s="3128"/>
      <c r="PUX146" s="3128"/>
      <c r="PUY146" s="3128"/>
      <c r="PUZ146" s="3128"/>
      <c r="PVA146" s="3128"/>
      <c r="PVB146" s="3128"/>
      <c r="PVC146" s="3128"/>
      <c r="PVD146" s="3128"/>
      <c r="PVF146" s="3262"/>
      <c r="PVG146" s="3262"/>
      <c r="PVH146" s="3262"/>
      <c r="PVI146" s="3128"/>
      <c r="PVJ146" s="3128"/>
      <c r="PVK146" s="3128"/>
      <c r="PVL146" s="3128"/>
      <c r="PVM146" s="3128"/>
      <c r="PVN146" s="3128"/>
      <c r="PVO146" s="3128"/>
      <c r="PVP146" s="3128"/>
      <c r="PVQ146" s="3128"/>
      <c r="PVR146" s="3128"/>
      <c r="PVS146" s="3128"/>
      <c r="PVT146" s="3128"/>
      <c r="PVV146" s="3262"/>
      <c r="PVW146" s="3262"/>
      <c r="PVX146" s="3262"/>
      <c r="PVY146" s="3128"/>
      <c r="PVZ146" s="3128"/>
      <c r="PWA146" s="3128"/>
      <c r="PWB146" s="3128"/>
      <c r="PWC146" s="3128"/>
      <c r="PWD146" s="3128"/>
      <c r="PWE146" s="3128"/>
      <c r="PWF146" s="3128"/>
      <c r="PWG146" s="3128"/>
      <c r="PWH146" s="3128"/>
      <c r="PWI146" s="3128"/>
      <c r="PWJ146" s="3128"/>
      <c r="PWL146" s="3262"/>
      <c r="PWM146" s="3262"/>
      <c r="PWN146" s="3262"/>
      <c r="PWO146" s="3128"/>
      <c r="PWP146" s="3128"/>
      <c r="PWQ146" s="3128"/>
      <c r="PWR146" s="3128"/>
      <c r="PWS146" s="3128"/>
      <c r="PWT146" s="3128"/>
      <c r="PWU146" s="3128"/>
      <c r="PWV146" s="3128"/>
      <c r="PWW146" s="3128"/>
      <c r="PWX146" s="3128"/>
      <c r="PWY146" s="3128"/>
      <c r="PWZ146" s="3128"/>
      <c r="PXB146" s="3262"/>
      <c r="PXC146" s="3262"/>
      <c r="PXD146" s="3262"/>
      <c r="PXE146" s="3128"/>
      <c r="PXF146" s="3128"/>
      <c r="PXG146" s="3128"/>
      <c r="PXH146" s="3128"/>
      <c r="PXI146" s="3128"/>
      <c r="PXJ146" s="3128"/>
      <c r="PXK146" s="3128"/>
      <c r="PXL146" s="3128"/>
      <c r="PXM146" s="3128"/>
      <c r="PXN146" s="3128"/>
      <c r="PXO146" s="3128"/>
      <c r="PXP146" s="3128"/>
      <c r="PXR146" s="3262"/>
      <c r="PXS146" s="3262"/>
      <c r="PXT146" s="3262"/>
      <c r="PXU146" s="3128"/>
      <c r="PXV146" s="3128"/>
      <c r="PXW146" s="3128"/>
      <c r="PXX146" s="3128"/>
      <c r="PXY146" s="3128"/>
      <c r="PXZ146" s="3128"/>
      <c r="PYA146" s="3128"/>
      <c r="PYB146" s="3128"/>
      <c r="PYC146" s="3128"/>
      <c r="PYD146" s="3128"/>
      <c r="PYE146" s="3128"/>
      <c r="PYF146" s="3128"/>
      <c r="PYH146" s="3262"/>
      <c r="PYI146" s="3262"/>
      <c r="PYJ146" s="3262"/>
      <c r="PYK146" s="3128"/>
      <c r="PYL146" s="3128"/>
      <c r="PYM146" s="3128"/>
      <c r="PYN146" s="3128"/>
      <c r="PYO146" s="3128"/>
      <c r="PYP146" s="3128"/>
      <c r="PYQ146" s="3128"/>
      <c r="PYR146" s="3128"/>
      <c r="PYS146" s="3128"/>
      <c r="PYT146" s="3128"/>
      <c r="PYU146" s="3128"/>
      <c r="PYV146" s="3128"/>
      <c r="PYX146" s="3262"/>
      <c r="PYY146" s="3262"/>
      <c r="PYZ146" s="3262"/>
      <c r="PZA146" s="3128"/>
      <c r="PZB146" s="3128"/>
      <c r="PZC146" s="3128"/>
      <c r="PZD146" s="3128"/>
      <c r="PZE146" s="3128"/>
      <c r="PZF146" s="3128"/>
      <c r="PZG146" s="3128"/>
      <c r="PZH146" s="3128"/>
      <c r="PZI146" s="3128"/>
      <c r="PZJ146" s="3128"/>
      <c r="PZK146" s="3128"/>
      <c r="PZL146" s="3128"/>
      <c r="PZN146" s="3262"/>
      <c r="PZO146" s="3262"/>
      <c r="PZP146" s="3262"/>
      <c r="PZQ146" s="3128"/>
      <c r="PZR146" s="3128"/>
      <c r="PZS146" s="3128"/>
      <c r="PZT146" s="3128"/>
      <c r="PZU146" s="3128"/>
      <c r="PZV146" s="3128"/>
      <c r="PZW146" s="3128"/>
      <c r="PZX146" s="3128"/>
      <c r="PZY146" s="3128"/>
      <c r="PZZ146" s="3128"/>
      <c r="QAA146" s="3128"/>
      <c r="QAB146" s="3128"/>
      <c r="QAD146" s="3262"/>
      <c r="QAE146" s="3262"/>
      <c r="QAF146" s="3262"/>
      <c r="QAG146" s="3128"/>
      <c r="QAH146" s="3128"/>
      <c r="QAI146" s="3128"/>
      <c r="QAJ146" s="3128"/>
      <c r="QAK146" s="3128"/>
      <c r="QAL146" s="3128"/>
      <c r="QAM146" s="3128"/>
      <c r="QAN146" s="3128"/>
      <c r="QAO146" s="3128"/>
      <c r="QAP146" s="3128"/>
      <c r="QAQ146" s="3128"/>
      <c r="QAR146" s="3128"/>
      <c r="QAT146" s="3262"/>
      <c r="QAU146" s="3262"/>
      <c r="QAV146" s="3262"/>
      <c r="QAW146" s="3128"/>
      <c r="QAX146" s="3128"/>
      <c r="QAY146" s="3128"/>
      <c r="QAZ146" s="3128"/>
      <c r="QBA146" s="3128"/>
      <c r="QBB146" s="3128"/>
      <c r="QBC146" s="3128"/>
      <c r="QBD146" s="3128"/>
      <c r="QBE146" s="3128"/>
      <c r="QBF146" s="3128"/>
      <c r="QBG146" s="3128"/>
      <c r="QBH146" s="3128"/>
      <c r="QBJ146" s="3262"/>
      <c r="QBK146" s="3262"/>
      <c r="QBL146" s="3262"/>
      <c r="QBM146" s="3128"/>
      <c r="QBN146" s="3128"/>
      <c r="QBO146" s="3128"/>
      <c r="QBP146" s="3128"/>
      <c r="QBQ146" s="3128"/>
      <c r="QBR146" s="3128"/>
      <c r="QBS146" s="3128"/>
      <c r="QBT146" s="3128"/>
      <c r="QBU146" s="3128"/>
      <c r="QBV146" s="3128"/>
      <c r="QBW146" s="3128"/>
      <c r="QBX146" s="3128"/>
      <c r="QBZ146" s="3262"/>
      <c r="QCA146" s="3262"/>
      <c r="QCB146" s="3262"/>
      <c r="QCC146" s="3128"/>
      <c r="QCD146" s="3128"/>
      <c r="QCE146" s="3128"/>
      <c r="QCF146" s="3128"/>
      <c r="QCG146" s="3128"/>
      <c r="QCH146" s="3128"/>
      <c r="QCI146" s="3128"/>
      <c r="QCJ146" s="3128"/>
      <c r="QCK146" s="3128"/>
      <c r="QCL146" s="3128"/>
      <c r="QCM146" s="3128"/>
      <c r="QCN146" s="3128"/>
      <c r="QCP146" s="3262"/>
      <c r="QCQ146" s="3262"/>
      <c r="QCR146" s="3262"/>
      <c r="QCS146" s="3128"/>
      <c r="QCT146" s="3128"/>
      <c r="QCU146" s="3128"/>
      <c r="QCV146" s="3128"/>
      <c r="QCW146" s="3128"/>
      <c r="QCX146" s="3128"/>
      <c r="QCY146" s="3128"/>
      <c r="QCZ146" s="3128"/>
      <c r="QDA146" s="3128"/>
      <c r="QDB146" s="3128"/>
      <c r="QDC146" s="3128"/>
      <c r="QDD146" s="3128"/>
      <c r="QDF146" s="3262"/>
      <c r="QDG146" s="3262"/>
      <c r="QDH146" s="3262"/>
      <c r="QDI146" s="3128"/>
      <c r="QDJ146" s="3128"/>
      <c r="QDK146" s="3128"/>
      <c r="QDL146" s="3128"/>
      <c r="QDM146" s="3128"/>
      <c r="QDN146" s="3128"/>
      <c r="QDO146" s="3128"/>
      <c r="QDP146" s="3128"/>
      <c r="QDQ146" s="3128"/>
      <c r="QDR146" s="3128"/>
      <c r="QDS146" s="3128"/>
      <c r="QDT146" s="3128"/>
      <c r="QDV146" s="3262"/>
      <c r="QDW146" s="3262"/>
      <c r="QDX146" s="3262"/>
      <c r="QDY146" s="3128"/>
      <c r="QDZ146" s="3128"/>
      <c r="QEA146" s="3128"/>
      <c r="QEB146" s="3128"/>
      <c r="QEC146" s="3128"/>
      <c r="QED146" s="3128"/>
      <c r="QEE146" s="3128"/>
      <c r="QEF146" s="3128"/>
      <c r="QEG146" s="3128"/>
      <c r="QEH146" s="3128"/>
      <c r="QEI146" s="3128"/>
      <c r="QEJ146" s="3128"/>
      <c r="QEL146" s="3262"/>
      <c r="QEM146" s="3262"/>
      <c r="QEN146" s="3262"/>
      <c r="QEO146" s="3128"/>
      <c r="QEP146" s="3128"/>
      <c r="QEQ146" s="3128"/>
      <c r="QER146" s="3128"/>
      <c r="QES146" s="3128"/>
      <c r="QET146" s="3128"/>
      <c r="QEU146" s="3128"/>
      <c r="QEV146" s="3128"/>
      <c r="QEW146" s="3128"/>
      <c r="QEX146" s="3128"/>
      <c r="QEY146" s="3128"/>
      <c r="QEZ146" s="3128"/>
      <c r="QFB146" s="3262"/>
      <c r="QFC146" s="3262"/>
      <c r="QFD146" s="3262"/>
      <c r="QFE146" s="3128"/>
      <c r="QFF146" s="3128"/>
      <c r="QFG146" s="3128"/>
      <c r="QFH146" s="3128"/>
      <c r="QFI146" s="3128"/>
      <c r="QFJ146" s="3128"/>
      <c r="QFK146" s="3128"/>
      <c r="QFL146" s="3128"/>
      <c r="QFM146" s="3128"/>
      <c r="QFN146" s="3128"/>
      <c r="QFO146" s="3128"/>
      <c r="QFP146" s="3128"/>
      <c r="QFR146" s="3262"/>
      <c r="QFS146" s="3262"/>
      <c r="QFT146" s="3262"/>
      <c r="QFU146" s="3128"/>
      <c r="QFV146" s="3128"/>
      <c r="QFW146" s="3128"/>
      <c r="QFX146" s="3128"/>
      <c r="QFY146" s="3128"/>
      <c r="QFZ146" s="3128"/>
      <c r="QGA146" s="3128"/>
      <c r="QGB146" s="3128"/>
      <c r="QGC146" s="3128"/>
      <c r="QGD146" s="3128"/>
      <c r="QGE146" s="3128"/>
      <c r="QGF146" s="3128"/>
      <c r="QGH146" s="3262"/>
      <c r="QGI146" s="3262"/>
      <c r="QGJ146" s="3262"/>
      <c r="QGK146" s="3128"/>
      <c r="QGL146" s="3128"/>
      <c r="QGM146" s="3128"/>
      <c r="QGN146" s="3128"/>
      <c r="QGO146" s="3128"/>
      <c r="QGP146" s="3128"/>
      <c r="QGQ146" s="3128"/>
      <c r="QGR146" s="3128"/>
      <c r="QGS146" s="3128"/>
      <c r="QGT146" s="3128"/>
      <c r="QGU146" s="3128"/>
      <c r="QGV146" s="3128"/>
      <c r="QGX146" s="3262"/>
      <c r="QGY146" s="3262"/>
      <c r="QGZ146" s="3262"/>
      <c r="QHA146" s="3128"/>
      <c r="QHB146" s="3128"/>
      <c r="QHC146" s="3128"/>
      <c r="QHD146" s="3128"/>
      <c r="QHE146" s="3128"/>
      <c r="QHF146" s="3128"/>
      <c r="QHG146" s="3128"/>
      <c r="QHH146" s="3128"/>
      <c r="QHI146" s="3128"/>
      <c r="QHJ146" s="3128"/>
      <c r="QHK146" s="3128"/>
      <c r="QHL146" s="3128"/>
      <c r="QHN146" s="3262"/>
      <c r="QHO146" s="3262"/>
      <c r="QHP146" s="3262"/>
      <c r="QHQ146" s="3128"/>
      <c r="QHR146" s="3128"/>
      <c r="QHS146" s="3128"/>
      <c r="QHT146" s="3128"/>
      <c r="QHU146" s="3128"/>
      <c r="QHV146" s="3128"/>
      <c r="QHW146" s="3128"/>
      <c r="QHX146" s="3128"/>
      <c r="QHY146" s="3128"/>
      <c r="QHZ146" s="3128"/>
      <c r="QIA146" s="3128"/>
      <c r="QIB146" s="3128"/>
      <c r="QID146" s="3262"/>
      <c r="QIE146" s="3262"/>
      <c r="QIF146" s="3262"/>
      <c r="QIG146" s="3128"/>
      <c r="QIH146" s="3128"/>
      <c r="QII146" s="3128"/>
      <c r="QIJ146" s="3128"/>
      <c r="QIK146" s="3128"/>
      <c r="QIL146" s="3128"/>
      <c r="QIM146" s="3128"/>
      <c r="QIN146" s="3128"/>
      <c r="QIO146" s="3128"/>
      <c r="QIP146" s="3128"/>
      <c r="QIQ146" s="3128"/>
      <c r="QIR146" s="3128"/>
      <c r="QIT146" s="3262"/>
      <c r="QIU146" s="3262"/>
      <c r="QIV146" s="3262"/>
      <c r="QIW146" s="3128"/>
      <c r="QIX146" s="3128"/>
      <c r="QIY146" s="3128"/>
      <c r="QIZ146" s="3128"/>
      <c r="QJA146" s="3128"/>
      <c r="QJB146" s="3128"/>
      <c r="QJC146" s="3128"/>
      <c r="QJD146" s="3128"/>
      <c r="QJE146" s="3128"/>
      <c r="QJF146" s="3128"/>
      <c r="QJG146" s="3128"/>
      <c r="QJH146" s="3128"/>
      <c r="QJJ146" s="3262"/>
      <c r="QJK146" s="3262"/>
      <c r="QJL146" s="3262"/>
      <c r="QJM146" s="3128"/>
      <c r="QJN146" s="3128"/>
      <c r="QJO146" s="3128"/>
      <c r="QJP146" s="3128"/>
      <c r="QJQ146" s="3128"/>
      <c r="QJR146" s="3128"/>
      <c r="QJS146" s="3128"/>
      <c r="QJT146" s="3128"/>
      <c r="QJU146" s="3128"/>
      <c r="QJV146" s="3128"/>
      <c r="QJW146" s="3128"/>
      <c r="QJX146" s="3128"/>
      <c r="QJZ146" s="3262"/>
      <c r="QKA146" s="3262"/>
      <c r="QKB146" s="3262"/>
      <c r="QKC146" s="3128"/>
      <c r="QKD146" s="3128"/>
      <c r="QKE146" s="3128"/>
      <c r="QKF146" s="3128"/>
      <c r="QKG146" s="3128"/>
      <c r="QKH146" s="3128"/>
      <c r="QKI146" s="3128"/>
      <c r="QKJ146" s="3128"/>
      <c r="QKK146" s="3128"/>
      <c r="QKL146" s="3128"/>
      <c r="QKM146" s="3128"/>
      <c r="QKN146" s="3128"/>
      <c r="QKP146" s="3262"/>
      <c r="QKQ146" s="3262"/>
      <c r="QKR146" s="3262"/>
      <c r="QKS146" s="3128"/>
      <c r="QKT146" s="3128"/>
      <c r="QKU146" s="3128"/>
      <c r="QKV146" s="3128"/>
      <c r="QKW146" s="3128"/>
      <c r="QKX146" s="3128"/>
      <c r="QKY146" s="3128"/>
      <c r="QKZ146" s="3128"/>
      <c r="QLA146" s="3128"/>
      <c r="QLB146" s="3128"/>
      <c r="QLC146" s="3128"/>
      <c r="QLD146" s="3128"/>
      <c r="QLF146" s="3262"/>
      <c r="QLG146" s="3262"/>
      <c r="QLH146" s="3262"/>
      <c r="QLI146" s="3128"/>
      <c r="QLJ146" s="3128"/>
      <c r="QLK146" s="3128"/>
      <c r="QLL146" s="3128"/>
      <c r="QLM146" s="3128"/>
      <c r="QLN146" s="3128"/>
      <c r="QLO146" s="3128"/>
      <c r="QLP146" s="3128"/>
      <c r="QLQ146" s="3128"/>
      <c r="QLR146" s="3128"/>
      <c r="QLS146" s="3128"/>
      <c r="QLT146" s="3128"/>
      <c r="QLV146" s="3262"/>
      <c r="QLW146" s="3262"/>
      <c r="QLX146" s="3262"/>
      <c r="QLY146" s="3128"/>
      <c r="QLZ146" s="3128"/>
      <c r="QMA146" s="3128"/>
      <c r="QMB146" s="3128"/>
      <c r="QMC146" s="3128"/>
      <c r="QMD146" s="3128"/>
      <c r="QME146" s="3128"/>
      <c r="QMF146" s="3128"/>
      <c r="QMG146" s="3128"/>
      <c r="QMH146" s="3128"/>
      <c r="QMI146" s="3128"/>
      <c r="QMJ146" s="3128"/>
      <c r="QML146" s="3262"/>
      <c r="QMM146" s="3262"/>
      <c r="QMN146" s="3262"/>
      <c r="QMO146" s="3128"/>
      <c r="QMP146" s="3128"/>
      <c r="QMQ146" s="3128"/>
      <c r="QMR146" s="3128"/>
      <c r="QMS146" s="3128"/>
      <c r="QMT146" s="3128"/>
      <c r="QMU146" s="3128"/>
      <c r="QMV146" s="3128"/>
      <c r="QMW146" s="3128"/>
      <c r="QMX146" s="3128"/>
      <c r="QMY146" s="3128"/>
      <c r="QMZ146" s="3128"/>
      <c r="QNB146" s="3262"/>
      <c r="QNC146" s="3262"/>
      <c r="QND146" s="3262"/>
      <c r="QNE146" s="3128"/>
      <c r="QNF146" s="3128"/>
      <c r="QNG146" s="3128"/>
      <c r="QNH146" s="3128"/>
      <c r="QNI146" s="3128"/>
      <c r="QNJ146" s="3128"/>
      <c r="QNK146" s="3128"/>
      <c r="QNL146" s="3128"/>
      <c r="QNM146" s="3128"/>
      <c r="QNN146" s="3128"/>
      <c r="QNO146" s="3128"/>
      <c r="QNP146" s="3128"/>
      <c r="QNR146" s="3262"/>
      <c r="QNS146" s="3262"/>
      <c r="QNT146" s="3262"/>
      <c r="QNU146" s="3128"/>
      <c r="QNV146" s="3128"/>
      <c r="QNW146" s="3128"/>
      <c r="QNX146" s="3128"/>
      <c r="QNY146" s="3128"/>
      <c r="QNZ146" s="3128"/>
      <c r="QOA146" s="3128"/>
      <c r="QOB146" s="3128"/>
      <c r="QOC146" s="3128"/>
      <c r="QOD146" s="3128"/>
      <c r="QOE146" s="3128"/>
      <c r="QOF146" s="3128"/>
      <c r="QOH146" s="3262"/>
      <c r="QOI146" s="3262"/>
      <c r="QOJ146" s="3262"/>
      <c r="QOK146" s="3128"/>
      <c r="QOL146" s="3128"/>
      <c r="QOM146" s="3128"/>
      <c r="QON146" s="3128"/>
      <c r="QOO146" s="3128"/>
      <c r="QOP146" s="3128"/>
      <c r="QOQ146" s="3128"/>
      <c r="QOR146" s="3128"/>
      <c r="QOS146" s="3128"/>
      <c r="QOT146" s="3128"/>
      <c r="QOU146" s="3128"/>
      <c r="QOV146" s="3128"/>
      <c r="QOX146" s="3262"/>
      <c r="QOY146" s="3262"/>
      <c r="QOZ146" s="3262"/>
      <c r="QPA146" s="3128"/>
      <c r="QPB146" s="3128"/>
      <c r="QPC146" s="3128"/>
      <c r="QPD146" s="3128"/>
      <c r="QPE146" s="3128"/>
      <c r="QPF146" s="3128"/>
      <c r="QPG146" s="3128"/>
      <c r="QPH146" s="3128"/>
      <c r="QPI146" s="3128"/>
      <c r="QPJ146" s="3128"/>
      <c r="QPK146" s="3128"/>
      <c r="QPL146" s="3128"/>
      <c r="QPN146" s="3262"/>
      <c r="QPO146" s="3262"/>
      <c r="QPP146" s="3262"/>
      <c r="QPQ146" s="3128"/>
      <c r="QPR146" s="3128"/>
      <c r="QPS146" s="3128"/>
      <c r="QPT146" s="3128"/>
      <c r="QPU146" s="3128"/>
      <c r="QPV146" s="3128"/>
      <c r="QPW146" s="3128"/>
      <c r="QPX146" s="3128"/>
      <c r="QPY146" s="3128"/>
      <c r="QPZ146" s="3128"/>
      <c r="QQA146" s="3128"/>
      <c r="QQB146" s="3128"/>
      <c r="QQD146" s="3262"/>
      <c r="QQE146" s="3262"/>
      <c r="QQF146" s="3262"/>
      <c r="QQG146" s="3128"/>
      <c r="QQH146" s="3128"/>
      <c r="QQI146" s="3128"/>
      <c r="QQJ146" s="3128"/>
      <c r="QQK146" s="3128"/>
      <c r="QQL146" s="3128"/>
      <c r="QQM146" s="3128"/>
      <c r="QQN146" s="3128"/>
      <c r="QQO146" s="3128"/>
      <c r="QQP146" s="3128"/>
      <c r="QQQ146" s="3128"/>
      <c r="QQR146" s="3128"/>
      <c r="QQT146" s="3262"/>
      <c r="QQU146" s="3262"/>
      <c r="QQV146" s="3262"/>
      <c r="QQW146" s="3128"/>
      <c r="QQX146" s="3128"/>
      <c r="QQY146" s="3128"/>
      <c r="QQZ146" s="3128"/>
      <c r="QRA146" s="3128"/>
      <c r="QRB146" s="3128"/>
      <c r="QRC146" s="3128"/>
      <c r="QRD146" s="3128"/>
      <c r="QRE146" s="3128"/>
      <c r="QRF146" s="3128"/>
      <c r="QRG146" s="3128"/>
      <c r="QRH146" s="3128"/>
      <c r="QRJ146" s="3262"/>
      <c r="QRK146" s="3262"/>
      <c r="QRL146" s="3262"/>
      <c r="QRM146" s="3128"/>
      <c r="QRN146" s="3128"/>
      <c r="QRO146" s="3128"/>
      <c r="QRP146" s="3128"/>
      <c r="QRQ146" s="3128"/>
      <c r="QRR146" s="3128"/>
      <c r="QRS146" s="3128"/>
      <c r="QRT146" s="3128"/>
      <c r="QRU146" s="3128"/>
      <c r="QRV146" s="3128"/>
      <c r="QRW146" s="3128"/>
      <c r="QRX146" s="3128"/>
      <c r="QRZ146" s="3262"/>
      <c r="QSA146" s="3262"/>
      <c r="QSB146" s="3262"/>
      <c r="QSC146" s="3128"/>
      <c r="QSD146" s="3128"/>
      <c r="QSE146" s="3128"/>
      <c r="QSF146" s="3128"/>
      <c r="QSG146" s="3128"/>
      <c r="QSH146" s="3128"/>
      <c r="QSI146" s="3128"/>
      <c r="QSJ146" s="3128"/>
      <c r="QSK146" s="3128"/>
      <c r="QSL146" s="3128"/>
      <c r="QSM146" s="3128"/>
      <c r="QSN146" s="3128"/>
      <c r="QSP146" s="3262"/>
      <c r="QSQ146" s="3262"/>
      <c r="QSR146" s="3262"/>
      <c r="QSS146" s="3128"/>
      <c r="QST146" s="3128"/>
      <c r="QSU146" s="3128"/>
      <c r="QSV146" s="3128"/>
      <c r="QSW146" s="3128"/>
      <c r="QSX146" s="3128"/>
      <c r="QSY146" s="3128"/>
      <c r="QSZ146" s="3128"/>
      <c r="QTA146" s="3128"/>
      <c r="QTB146" s="3128"/>
      <c r="QTC146" s="3128"/>
      <c r="QTD146" s="3128"/>
      <c r="QTF146" s="3262"/>
      <c r="QTG146" s="3262"/>
      <c r="QTH146" s="3262"/>
      <c r="QTI146" s="3128"/>
      <c r="QTJ146" s="3128"/>
      <c r="QTK146" s="3128"/>
      <c r="QTL146" s="3128"/>
      <c r="QTM146" s="3128"/>
      <c r="QTN146" s="3128"/>
      <c r="QTO146" s="3128"/>
      <c r="QTP146" s="3128"/>
      <c r="QTQ146" s="3128"/>
      <c r="QTR146" s="3128"/>
      <c r="QTS146" s="3128"/>
      <c r="QTT146" s="3128"/>
      <c r="QTV146" s="3262"/>
      <c r="QTW146" s="3262"/>
      <c r="QTX146" s="3262"/>
      <c r="QTY146" s="3128"/>
      <c r="QTZ146" s="3128"/>
      <c r="QUA146" s="3128"/>
      <c r="QUB146" s="3128"/>
      <c r="QUC146" s="3128"/>
      <c r="QUD146" s="3128"/>
      <c r="QUE146" s="3128"/>
      <c r="QUF146" s="3128"/>
      <c r="QUG146" s="3128"/>
      <c r="QUH146" s="3128"/>
      <c r="QUI146" s="3128"/>
      <c r="QUJ146" s="3128"/>
      <c r="QUL146" s="3262"/>
      <c r="QUM146" s="3262"/>
      <c r="QUN146" s="3262"/>
      <c r="QUO146" s="3128"/>
      <c r="QUP146" s="3128"/>
      <c r="QUQ146" s="3128"/>
      <c r="QUR146" s="3128"/>
      <c r="QUS146" s="3128"/>
      <c r="QUT146" s="3128"/>
      <c r="QUU146" s="3128"/>
      <c r="QUV146" s="3128"/>
      <c r="QUW146" s="3128"/>
      <c r="QUX146" s="3128"/>
      <c r="QUY146" s="3128"/>
      <c r="QUZ146" s="3128"/>
      <c r="QVB146" s="3262"/>
      <c r="QVC146" s="3262"/>
      <c r="QVD146" s="3262"/>
      <c r="QVE146" s="3128"/>
      <c r="QVF146" s="3128"/>
      <c r="QVG146" s="3128"/>
      <c r="QVH146" s="3128"/>
      <c r="QVI146" s="3128"/>
      <c r="QVJ146" s="3128"/>
      <c r="QVK146" s="3128"/>
      <c r="QVL146" s="3128"/>
      <c r="QVM146" s="3128"/>
      <c r="QVN146" s="3128"/>
      <c r="QVO146" s="3128"/>
      <c r="QVP146" s="3128"/>
      <c r="QVR146" s="3262"/>
      <c r="QVS146" s="3262"/>
      <c r="QVT146" s="3262"/>
      <c r="QVU146" s="3128"/>
      <c r="QVV146" s="3128"/>
      <c r="QVW146" s="3128"/>
      <c r="QVX146" s="3128"/>
      <c r="QVY146" s="3128"/>
      <c r="QVZ146" s="3128"/>
      <c r="QWA146" s="3128"/>
      <c r="QWB146" s="3128"/>
      <c r="QWC146" s="3128"/>
      <c r="QWD146" s="3128"/>
      <c r="QWE146" s="3128"/>
      <c r="QWF146" s="3128"/>
      <c r="QWH146" s="3262"/>
      <c r="QWI146" s="3262"/>
      <c r="QWJ146" s="3262"/>
      <c r="QWK146" s="3128"/>
      <c r="QWL146" s="3128"/>
      <c r="QWM146" s="3128"/>
      <c r="QWN146" s="3128"/>
      <c r="QWO146" s="3128"/>
      <c r="QWP146" s="3128"/>
      <c r="QWQ146" s="3128"/>
      <c r="QWR146" s="3128"/>
      <c r="QWS146" s="3128"/>
      <c r="QWT146" s="3128"/>
      <c r="QWU146" s="3128"/>
      <c r="QWV146" s="3128"/>
      <c r="QWX146" s="3262"/>
      <c r="QWY146" s="3262"/>
      <c r="QWZ146" s="3262"/>
      <c r="QXA146" s="3128"/>
      <c r="QXB146" s="3128"/>
      <c r="QXC146" s="3128"/>
      <c r="QXD146" s="3128"/>
      <c r="QXE146" s="3128"/>
      <c r="QXF146" s="3128"/>
      <c r="QXG146" s="3128"/>
      <c r="QXH146" s="3128"/>
      <c r="QXI146" s="3128"/>
      <c r="QXJ146" s="3128"/>
      <c r="QXK146" s="3128"/>
      <c r="QXL146" s="3128"/>
      <c r="QXN146" s="3262"/>
      <c r="QXO146" s="3262"/>
      <c r="QXP146" s="3262"/>
      <c r="QXQ146" s="3128"/>
      <c r="QXR146" s="3128"/>
      <c r="QXS146" s="3128"/>
      <c r="QXT146" s="3128"/>
      <c r="QXU146" s="3128"/>
      <c r="QXV146" s="3128"/>
      <c r="QXW146" s="3128"/>
      <c r="QXX146" s="3128"/>
      <c r="QXY146" s="3128"/>
      <c r="QXZ146" s="3128"/>
      <c r="QYA146" s="3128"/>
      <c r="QYB146" s="3128"/>
      <c r="QYD146" s="3262"/>
      <c r="QYE146" s="3262"/>
      <c r="QYF146" s="3262"/>
      <c r="QYG146" s="3128"/>
      <c r="QYH146" s="3128"/>
      <c r="QYI146" s="3128"/>
      <c r="QYJ146" s="3128"/>
      <c r="QYK146" s="3128"/>
      <c r="QYL146" s="3128"/>
      <c r="QYM146" s="3128"/>
      <c r="QYN146" s="3128"/>
      <c r="QYO146" s="3128"/>
      <c r="QYP146" s="3128"/>
      <c r="QYQ146" s="3128"/>
      <c r="QYR146" s="3128"/>
      <c r="QYT146" s="3262"/>
      <c r="QYU146" s="3262"/>
      <c r="QYV146" s="3262"/>
      <c r="QYW146" s="3128"/>
      <c r="QYX146" s="3128"/>
      <c r="QYY146" s="3128"/>
      <c r="QYZ146" s="3128"/>
      <c r="QZA146" s="3128"/>
      <c r="QZB146" s="3128"/>
      <c r="QZC146" s="3128"/>
      <c r="QZD146" s="3128"/>
      <c r="QZE146" s="3128"/>
      <c r="QZF146" s="3128"/>
      <c r="QZG146" s="3128"/>
      <c r="QZH146" s="3128"/>
      <c r="QZJ146" s="3262"/>
      <c r="QZK146" s="3262"/>
      <c r="QZL146" s="3262"/>
      <c r="QZM146" s="3128"/>
      <c r="QZN146" s="3128"/>
      <c r="QZO146" s="3128"/>
      <c r="QZP146" s="3128"/>
      <c r="QZQ146" s="3128"/>
      <c r="QZR146" s="3128"/>
      <c r="QZS146" s="3128"/>
      <c r="QZT146" s="3128"/>
      <c r="QZU146" s="3128"/>
      <c r="QZV146" s="3128"/>
      <c r="QZW146" s="3128"/>
      <c r="QZX146" s="3128"/>
      <c r="QZZ146" s="3262"/>
      <c r="RAA146" s="3262"/>
      <c r="RAB146" s="3262"/>
      <c r="RAC146" s="3128"/>
      <c r="RAD146" s="3128"/>
      <c r="RAE146" s="3128"/>
      <c r="RAF146" s="3128"/>
      <c r="RAG146" s="3128"/>
      <c r="RAH146" s="3128"/>
      <c r="RAI146" s="3128"/>
      <c r="RAJ146" s="3128"/>
      <c r="RAK146" s="3128"/>
      <c r="RAL146" s="3128"/>
      <c r="RAM146" s="3128"/>
      <c r="RAN146" s="3128"/>
      <c r="RAP146" s="3262"/>
      <c r="RAQ146" s="3262"/>
      <c r="RAR146" s="3262"/>
      <c r="RAS146" s="3128"/>
      <c r="RAT146" s="3128"/>
      <c r="RAU146" s="3128"/>
      <c r="RAV146" s="3128"/>
      <c r="RAW146" s="3128"/>
      <c r="RAX146" s="3128"/>
      <c r="RAY146" s="3128"/>
      <c r="RAZ146" s="3128"/>
      <c r="RBA146" s="3128"/>
      <c r="RBB146" s="3128"/>
      <c r="RBC146" s="3128"/>
      <c r="RBD146" s="3128"/>
      <c r="RBF146" s="3262"/>
      <c r="RBG146" s="3262"/>
      <c r="RBH146" s="3262"/>
      <c r="RBI146" s="3128"/>
      <c r="RBJ146" s="3128"/>
      <c r="RBK146" s="3128"/>
      <c r="RBL146" s="3128"/>
      <c r="RBM146" s="3128"/>
      <c r="RBN146" s="3128"/>
      <c r="RBO146" s="3128"/>
      <c r="RBP146" s="3128"/>
      <c r="RBQ146" s="3128"/>
      <c r="RBR146" s="3128"/>
      <c r="RBS146" s="3128"/>
      <c r="RBT146" s="3128"/>
      <c r="RBV146" s="3262"/>
      <c r="RBW146" s="3262"/>
      <c r="RBX146" s="3262"/>
      <c r="RBY146" s="3128"/>
      <c r="RBZ146" s="3128"/>
      <c r="RCA146" s="3128"/>
      <c r="RCB146" s="3128"/>
      <c r="RCC146" s="3128"/>
      <c r="RCD146" s="3128"/>
      <c r="RCE146" s="3128"/>
      <c r="RCF146" s="3128"/>
      <c r="RCG146" s="3128"/>
      <c r="RCH146" s="3128"/>
      <c r="RCI146" s="3128"/>
      <c r="RCJ146" s="3128"/>
      <c r="RCL146" s="3262"/>
      <c r="RCM146" s="3262"/>
      <c r="RCN146" s="3262"/>
      <c r="RCO146" s="3128"/>
      <c r="RCP146" s="3128"/>
      <c r="RCQ146" s="3128"/>
      <c r="RCR146" s="3128"/>
      <c r="RCS146" s="3128"/>
      <c r="RCT146" s="3128"/>
      <c r="RCU146" s="3128"/>
      <c r="RCV146" s="3128"/>
      <c r="RCW146" s="3128"/>
      <c r="RCX146" s="3128"/>
      <c r="RCY146" s="3128"/>
      <c r="RCZ146" s="3128"/>
      <c r="RDB146" s="3262"/>
      <c r="RDC146" s="3262"/>
      <c r="RDD146" s="3262"/>
      <c r="RDE146" s="3128"/>
      <c r="RDF146" s="3128"/>
      <c r="RDG146" s="3128"/>
      <c r="RDH146" s="3128"/>
      <c r="RDI146" s="3128"/>
      <c r="RDJ146" s="3128"/>
      <c r="RDK146" s="3128"/>
      <c r="RDL146" s="3128"/>
      <c r="RDM146" s="3128"/>
      <c r="RDN146" s="3128"/>
      <c r="RDO146" s="3128"/>
      <c r="RDP146" s="3128"/>
      <c r="RDR146" s="3262"/>
      <c r="RDS146" s="3262"/>
      <c r="RDT146" s="3262"/>
      <c r="RDU146" s="3128"/>
      <c r="RDV146" s="3128"/>
      <c r="RDW146" s="3128"/>
      <c r="RDX146" s="3128"/>
      <c r="RDY146" s="3128"/>
      <c r="RDZ146" s="3128"/>
      <c r="REA146" s="3128"/>
      <c r="REB146" s="3128"/>
      <c r="REC146" s="3128"/>
      <c r="RED146" s="3128"/>
      <c r="REE146" s="3128"/>
      <c r="REF146" s="3128"/>
      <c r="REH146" s="3262"/>
      <c r="REI146" s="3262"/>
      <c r="REJ146" s="3262"/>
      <c r="REK146" s="3128"/>
      <c r="REL146" s="3128"/>
      <c r="REM146" s="3128"/>
      <c r="REN146" s="3128"/>
      <c r="REO146" s="3128"/>
      <c r="REP146" s="3128"/>
      <c r="REQ146" s="3128"/>
      <c r="RER146" s="3128"/>
      <c r="RES146" s="3128"/>
      <c r="RET146" s="3128"/>
      <c r="REU146" s="3128"/>
      <c r="REV146" s="3128"/>
      <c r="REX146" s="3262"/>
      <c r="REY146" s="3262"/>
      <c r="REZ146" s="3262"/>
      <c r="RFA146" s="3128"/>
      <c r="RFB146" s="3128"/>
      <c r="RFC146" s="3128"/>
      <c r="RFD146" s="3128"/>
      <c r="RFE146" s="3128"/>
      <c r="RFF146" s="3128"/>
      <c r="RFG146" s="3128"/>
      <c r="RFH146" s="3128"/>
      <c r="RFI146" s="3128"/>
      <c r="RFJ146" s="3128"/>
      <c r="RFK146" s="3128"/>
      <c r="RFL146" s="3128"/>
      <c r="RFN146" s="3262"/>
      <c r="RFO146" s="3262"/>
      <c r="RFP146" s="3262"/>
      <c r="RFQ146" s="3128"/>
      <c r="RFR146" s="3128"/>
      <c r="RFS146" s="3128"/>
      <c r="RFT146" s="3128"/>
      <c r="RFU146" s="3128"/>
      <c r="RFV146" s="3128"/>
      <c r="RFW146" s="3128"/>
      <c r="RFX146" s="3128"/>
      <c r="RFY146" s="3128"/>
      <c r="RFZ146" s="3128"/>
      <c r="RGA146" s="3128"/>
      <c r="RGB146" s="3128"/>
      <c r="RGD146" s="3262"/>
      <c r="RGE146" s="3262"/>
      <c r="RGF146" s="3262"/>
      <c r="RGG146" s="3128"/>
      <c r="RGH146" s="3128"/>
      <c r="RGI146" s="3128"/>
      <c r="RGJ146" s="3128"/>
      <c r="RGK146" s="3128"/>
      <c r="RGL146" s="3128"/>
      <c r="RGM146" s="3128"/>
      <c r="RGN146" s="3128"/>
      <c r="RGO146" s="3128"/>
      <c r="RGP146" s="3128"/>
      <c r="RGQ146" s="3128"/>
      <c r="RGR146" s="3128"/>
      <c r="RGT146" s="3262"/>
      <c r="RGU146" s="3262"/>
      <c r="RGV146" s="3262"/>
      <c r="RGW146" s="3128"/>
      <c r="RGX146" s="3128"/>
      <c r="RGY146" s="3128"/>
      <c r="RGZ146" s="3128"/>
      <c r="RHA146" s="3128"/>
      <c r="RHB146" s="3128"/>
      <c r="RHC146" s="3128"/>
      <c r="RHD146" s="3128"/>
      <c r="RHE146" s="3128"/>
      <c r="RHF146" s="3128"/>
      <c r="RHG146" s="3128"/>
      <c r="RHH146" s="3128"/>
      <c r="RHJ146" s="3262"/>
      <c r="RHK146" s="3262"/>
      <c r="RHL146" s="3262"/>
      <c r="RHM146" s="3128"/>
      <c r="RHN146" s="3128"/>
      <c r="RHO146" s="3128"/>
      <c r="RHP146" s="3128"/>
      <c r="RHQ146" s="3128"/>
      <c r="RHR146" s="3128"/>
      <c r="RHS146" s="3128"/>
      <c r="RHT146" s="3128"/>
      <c r="RHU146" s="3128"/>
      <c r="RHV146" s="3128"/>
      <c r="RHW146" s="3128"/>
      <c r="RHX146" s="3128"/>
      <c r="RHZ146" s="3262"/>
      <c r="RIA146" s="3262"/>
      <c r="RIB146" s="3262"/>
      <c r="RIC146" s="3128"/>
      <c r="RID146" s="3128"/>
      <c r="RIE146" s="3128"/>
      <c r="RIF146" s="3128"/>
      <c r="RIG146" s="3128"/>
      <c r="RIH146" s="3128"/>
      <c r="RII146" s="3128"/>
      <c r="RIJ146" s="3128"/>
      <c r="RIK146" s="3128"/>
      <c r="RIL146" s="3128"/>
      <c r="RIM146" s="3128"/>
      <c r="RIN146" s="3128"/>
      <c r="RIP146" s="3262"/>
      <c r="RIQ146" s="3262"/>
      <c r="RIR146" s="3262"/>
      <c r="RIS146" s="3128"/>
      <c r="RIT146" s="3128"/>
      <c r="RIU146" s="3128"/>
      <c r="RIV146" s="3128"/>
      <c r="RIW146" s="3128"/>
      <c r="RIX146" s="3128"/>
      <c r="RIY146" s="3128"/>
      <c r="RIZ146" s="3128"/>
      <c r="RJA146" s="3128"/>
      <c r="RJB146" s="3128"/>
      <c r="RJC146" s="3128"/>
      <c r="RJD146" s="3128"/>
      <c r="RJF146" s="3262"/>
      <c r="RJG146" s="3262"/>
      <c r="RJH146" s="3262"/>
      <c r="RJI146" s="3128"/>
      <c r="RJJ146" s="3128"/>
      <c r="RJK146" s="3128"/>
      <c r="RJL146" s="3128"/>
      <c r="RJM146" s="3128"/>
      <c r="RJN146" s="3128"/>
      <c r="RJO146" s="3128"/>
      <c r="RJP146" s="3128"/>
      <c r="RJQ146" s="3128"/>
      <c r="RJR146" s="3128"/>
      <c r="RJS146" s="3128"/>
      <c r="RJT146" s="3128"/>
      <c r="RJV146" s="3262"/>
      <c r="RJW146" s="3262"/>
      <c r="RJX146" s="3262"/>
      <c r="RJY146" s="3128"/>
      <c r="RJZ146" s="3128"/>
      <c r="RKA146" s="3128"/>
      <c r="RKB146" s="3128"/>
      <c r="RKC146" s="3128"/>
      <c r="RKD146" s="3128"/>
      <c r="RKE146" s="3128"/>
      <c r="RKF146" s="3128"/>
      <c r="RKG146" s="3128"/>
      <c r="RKH146" s="3128"/>
      <c r="RKI146" s="3128"/>
      <c r="RKJ146" s="3128"/>
      <c r="RKL146" s="3262"/>
      <c r="RKM146" s="3262"/>
      <c r="RKN146" s="3262"/>
      <c r="RKO146" s="3128"/>
      <c r="RKP146" s="3128"/>
      <c r="RKQ146" s="3128"/>
      <c r="RKR146" s="3128"/>
      <c r="RKS146" s="3128"/>
      <c r="RKT146" s="3128"/>
      <c r="RKU146" s="3128"/>
      <c r="RKV146" s="3128"/>
      <c r="RKW146" s="3128"/>
      <c r="RKX146" s="3128"/>
      <c r="RKY146" s="3128"/>
      <c r="RKZ146" s="3128"/>
      <c r="RLB146" s="3262"/>
      <c r="RLC146" s="3262"/>
      <c r="RLD146" s="3262"/>
      <c r="RLE146" s="3128"/>
      <c r="RLF146" s="3128"/>
      <c r="RLG146" s="3128"/>
      <c r="RLH146" s="3128"/>
      <c r="RLI146" s="3128"/>
      <c r="RLJ146" s="3128"/>
      <c r="RLK146" s="3128"/>
      <c r="RLL146" s="3128"/>
      <c r="RLM146" s="3128"/>
      <c r="RLN146" s="3128"/>
      <c r="RLO146" s="3128"/>
      <c r="RLP146" s="3128"/>
      <c r="RLR146" s="3262"/>
      <c r="RLS146" s="3262"/>
      <c r="RLT146" s="3262"/>
      <c r="RLU146" s="3128"/>
      <c r="RLV146" s="3128"/>
      <c r="RLW146" s="3128"/>
      <c r="RLX146" s="3128"/>
      <c r="RLY146" s="3128"/>
      <c r="RLZ146" s="3128"/>
      <c r="RMA146" s="3128"/>
      <c r="RMB146" s="3128"/>
      <c r="RMC146" s="3128"/>
      <c r="RMD146" s="3128"/>
      <c r="RME146" s="3128"/>
      <c r="RMF146" s="3128"/>
      <c r="RMH146" s="3262"/>
      <c r="RMI146" s="3262"/>
      <c r="RMJ146" s="3262"/>
      <c r="RMK146" s="3128"/>
      <c r="RML146" s="3128"/>
      <c r="RMM146" s="3128"/>
      <c r="RMN146" s="3128"/>
      <c r="RMO146" s="3128"/>
      <c r="RMP146" s="3128"/>
      <c r="RMQ146" s="3128"/>
      <c r="RMR146" s="3128"/>
      <c r="RMS146" s="3128"/>
      <c r="RMT146" s="3128"/>
      <c r="RMU146" s="3128"/>
      <c r="RMV146" s="3128"/>
      <c r="RMX146" s="3262"/>
      <c r="RMY146" s="3262"/>
      <c r="RMZ146" s="3262"/>
      <c r="RNA146" s="3128"/>
      <c r="RNB146" s="3128"/>
      <c r="RNC146" s="3128"/>
      <c r="RND146" s="3128"/>
      <c r="RNE146" s="3128"/>
      <c r="RNF146" s="3128"/>
      <c r="RNG146" s="3128"/>
      <c r="RNH146" s="3128"/>
      <c r="RNI146" s="3128"/>
      <c r="RNJ146" s="3128"/>
      <c r="RNK146" s="3128"/>
      <c r="RNL146" s="3128"/>
      <c r="RNN146" s="3262"/>
      <c r="RNO146" s="3262"/>
      <c r="RNP146" s="3262"/>
      <c r="RNQ146" s="3128"/>
      <c r="RNR146" s="3128"/>
      <c r="RNS146" s="3128"/>
      <c r="RNT146" s="3128"/>
      <c r="RNU146" s="3128"/>
      <c r="RNV146" s="3128"/>
      <c r="RNW146" s="3128"/>
      <c r="RNX146" s="3128"/>
      <c r="RNY146" s="3128"/>
      <c r="RNZ146" s="3128"/>
      <c r="ROA146" s="3128"/>
      <c r="ROB146" s="3128"/>
      <c r="ROD146" s="3262"/>
      <c r="ROE146" s="3262"/>
      <c r="ROF146" s="3262"/>
      <c r="ROG146" s="3128"/>
      <c r="ROH146" s="3128"/>
      <c r="ROI146" s="3128"/>
      <c r="ROJ146" s="3128"/>
      <c r="ROK146" s="3128"/>
      <c r="ROL146" s="3128"/>
      <c r="ROM146" s="3128"/>
      <c r="RON146" s="3128"/>
      <c r="ROO146" s="3128"/>
      <c r="ROP146" s="3128"/>
      <c r="ROQ146" s="3128"/>
      <c r="ROR146" s="3128"/>
      <c r="ROT146" s="3262"/>
      <c r="ROU146" s="3262"/>
      <c r="ROV146" s="3262"/>
      <c r="ROW146" s="3128"/>
      <c r="ROX146" s="3128"/>
      <c r="ROY146" s="3128"/>
      <c r="ROZ146" s="3128"/>
      <c r="RPA146" s="3128"/>
      <c r="RPB146" s="3128"/>
      <c r="RPC146" s="3128"/>
      <c r="RPD146" s="3128"/>
      <c r="RPE146" s="3128"/>
      <c r="RPF146" s="3128"/>
      <c r="RPG146" s="3128"/>
      <c r="RPH146" s="3128"/>
      <c r="RPJ146" s="3262"/>
      <c r="RPK146" s="3262"/>
      <c r="RPL146" s="3262"/>
      <c r="RPM146" s="3128"/>
      <c r="RPN146" s="3128"/>
      <c r="RPO146" s="3128"/>
      <c r="RPP146" s="3128"/>
      <c r="RPQ146" s="3128"/>
      <c r="RPR146" s="3128"/>
      <c r="RPS146" s="3128"/>
      <c r="RPT146" s="3128"/>
      <c r="RPU146" s="3128"/>
      <c r="RPV146" s="3128"/>
      <c r="RPW146" s="3128"/>
      <c r="RPX146" s="3128"/>
      <c r="RPZ146" s="3262"/>
      <c r="RQA146" s="3262"/>
      <c r="RQB146" s="3262"/>
      <c r="RQC146" s="3128"/>
      <c r="RQD146" s="3128"/>
      <c r="RQE146" s="3128"/>
      <c r="RQF146" s="3128"/>
      <c r="RQG146" s="3128"/>
      <c r="RQH146" s="3128"/>
      <c r="RQI146" s="3128"/>
      <c r="RQJ146" s="3128"/>
      <c r="RQK146" s="3128"/>
      <c r="RQL146" s="3128"/>
      <c r="RQM146" s="3128"/>
      <c r="RQN146" s="3128"/>
      <c r="RQP146" s="3262"/>
      <c r="RQQ146" s="3262"/>
      <c r="RQR146" s="3262"/>
      <c r="RQS146" s="3128"/>
      <c r="RQT146" s="3128"/>
      <c r="RQU146" s="3128"/>
      <c r="RQV146" s="3128"/>
      <c r="RQW146" s="3128"/>
      <c r="RQX146" s="3128"/>
      <c r="RQY146" s="3128"/>
      <c r="RQZ146" s="3128"/>
      <c r="RRA146" s="3128"/>
      <c r="RRB146" s="3128"/>
      <c r="RRC146" s="3128"/>
      <c r="RRD146" s="3128"/>
      <c r="RRF146" s="3262"/>
      <c r="RRG146" s="3262"/>
      <c r="RRH146" s="3262"/>
      <c r="RRI146" s="3128"/>
      <c r="RRJ146" s="3128"/>
      <c r="RRK146" s="3128"/>
      <c r="RRL146" s="3128"/>
      <c r="RRM146" s="3128"/>
      <c r="RRN146" s="3128"/>
      <c r="RRO146" s="3128"/>
      <c r="RRP146" s="3128"/>
      <c r="RRQ146" s="3128"/>
      <c r="RRR146" s="3128"/>
      <c r="RRS146" s="3128"/>
      <c r="RRT146" s="3128"/>
      <c r="RRV146" s="3262"/>
      <c r="RRW146" s="3262"/>
      <c r="RRX146" s="3262"/>
      <c r="RRY146" s="3128"/>
      <c r="RRZ146" s="3128"/>
      <c r="RSA146" s="3128"/>
      <c r="RSB146" s="3128"/>
      <c r="RSC146" s="3128"/>
      <c r="RSD146" s="3128"/>
      <c r="RSE146" s="3128"/>
      <c r="RSF146" s="3128"/>
      <c r="RSG146" s="3128"/>
      <c r="RSH146" s="3128"/>
      <c r="RSI146" s="3128"/>
      <c r="RSJ146" s="3128"/>
      <c r="RSL146" s="3262"/>
      <c r="RSM146" s="3262"/>
      <c r="RSN146" s="3262"/>
      <c r="RSO146" s="3128"/>
      <c r="RSP146" s="3128"/>
      <c r="RSQ146" s="3128"/>
      <c r="RSR146" s="3128"/>
      <c r="RSS146" s="3128"/>
      <c r="RST146" s="3128"/>
      <c r="RSU146" s="3128"/>
      <c r="RSV146" s="3128"/>
      <c r="RSW146" s="3128"/>
      <c r="RSX146" s="3128"/>
      <c r="RSY146" s="3128"/>
      <c r="RSZ146" s="3128"/>
      <c r="RTB146" s="3262"/>
      <c r="RTC146" s="3262"/>
      <c r="RTD146" s="3262"/>
      <c r="RTE146" s="3128"/>
      <c r="RTF146" s="3128"/>
      <c r="RTG146" s="3128"/>
      <c r="RTH146" s="3128"/>
      <c r="RTI146" s="3128"/>
      <c r="RTJ146" s="3128"/>
      <c r="RTK146" s="3128"/>
      <c r="RTL146" s="3128"/>
      <c r="RTM146" s="3128"/>
      <c r="RTN146" s="3128"/>
      <c r="RTO146" s="3128"/>
      <c r="RTP146" s="3128"/>
      <c r="RTR146" s="3262"/>
      <c r="RTS146" s="3262"/>
      <c r="RTT146" s="3262"/>
      <c r="RTU146" s="3128"/>
      <c r="RTV146" s="3128"/>
      <c r="RTW146" s="3128"/>
      <c r="RTX146" s="3128"/>
      <c r="RTY146" s="3128"/>
      <c r="RTZ146" s="3128"/>
      <c r="RUA146" s="3128"/>
      <c r="RUB146" s="3128"/>
      <c r="RUC146" s="3128"/>
      <c r="RUD146" s="3128"/>
      <c r="RUE146" s="3128"/>
      <c r="RUF146" s="3128"/>
      <c r="RUH146" s="3262"/>
      <c r="RUI146" s="3262"/>
      <c r="RUJ146" s="3262"/>
      <c r="RUK146" s="3128"/>
      <c r="RUL146" s="3128"/>
      <c r="RUM146" s="3128"/>
      <c r="RUN146" s="3128"/>
      <c r="RUO146" s="3128"/>
      <c r="RUP146" s="3128"/>
      <c r="RUQ146" s="3128"/>
      <c r="RUR146" s="3128"/>
      <c r="RUS146" s="3128"/>
      <c r="RUT146" s="3128"/>
      <c r="RUU146" s="3128"/>
      <c r="RUV146" s="3128"/>
      <c r="RUX146" s="3262"/>
      <c r="RUY146" s="3262"/>
      <c r="RUZ146" s="3262"/>
      <c r="RVA146" s="3128"/>
      <c r="RVB146" s="3128"/>
      <c r="RVC146" s="3128"/>
      <c r="RVD146" s="3128"/>
      <c r="RVE146" s="3128"/>
      <c r="RVF146" s="3128"/>
      <c r="RVG146" s="3128"/>
      <c r="RVH146" s="3128"/>
      <c r="RVI146" s="3128"/>
      <c r="RVJ146" s="3128"/>
      <c r="RVK146" s="3128"/>
      <c r="RVL146" s="3128"/>
      <c r="RVN146" s="3262"/>
      <c r="RVO146" s="3262"/>
      <c r="RVP146" s="3262"/>
      <c r="RVQ146" s="3128"/>
      <c r="RVR146" s="3128"/>
      <c r="RVS146" s="3128"/>
      <c r="RVT146" s="3128"/>
      <c r="RVU146" s="3128"/>
      <c r="RVV146" s="3128"/>
      <c r="RVW146" s="3128"/>
      <c r="RVX146" s="3128"/>
      <c r="RVY146" s="3128"/>
      <c r="RVZ146" s="3128"/>
      <c r="RWA146" s="3128"/>
      <c r="RWB146" s="3128"/>
      <c r="RWD146" s="3262"/>
      <c r="RWE146" s="3262"/>
      <c r="RWF146" s="3262"/>
      <c r="RWG146" s="3128"/>
      <c r="RWH146" s="3128"/>
      <c r="RWI146" s="3128"/>
      <c r="RWJ146" s="3128"/>
      <c r="RWK146" s="3128"/>
      <c r="RWL146" s="3128"/>
      <c r="RWM146" s="3128"/>
      <c r="RWN146" s="3128"/>
      <c r="RWO146" s="3128"/>
      <c r="RWP146" s="3128"/>
      <c r="RWQ146" s="3128"/>
      <c r="RWR146" s="3128"/>
      <c r="RWT146" s="3262"/>
      <c r="RWU146" s="3262"/>
      <c r="RWV146" s="3262"/>
      <c r="RWW146" s="3128"/>
      <c r="RWX146" s="3128"/>
      <c r="RWY146" s="3128"/>
      <c r="RWZ146" s="3128"/>
      <c r="RXA146" s="3128"/>
      <c r="RXB146" s="3128"/>
      <c r="RXC146" s="3128"/>
      <c r="RXD146" s="3128"/>
      <c r="RXE146" s="3128"/>
      <c r="RXF146" s="3128"/>
      <c r="RXG146" s="3128"/>
      <c r="RXH146" s="3128"/>
      <c r="RXJ146" s="3262"/>
      <c r="RXK146" s="3262"/>
      <c r="RXL146" s="3262"/>
      <c r="RXM146" s="3128"/>
      <c r="RXN146" s="3128"/>
      <c r="RXO146" s="3128"/>
      <c r="RXP146" s="3128"/>
      <c r="RXQ146" s="3128"/>
      <c r="RXR146" s="3128"/>
      <c r="RXS146" s="3128"/>
      <c r="RXT146" s="3128"/>
      <c r="RXU146" s="3128"/>
      <c r="RXV146" s="3128"/>
      <c r="RXW146" s="3128"/>
      <c r="RXX146" s="3128"/>
      <c r="RXZ146" s="3262"/>
      <c r="RYA146" s="3262"/>
      <c r="RYB146" s="3262"/>
      <c r="RYC146" s="3128"/>
      <c r="RYD146" s="3128"/>
      <c r="RYE146" s="3128"/>
      <c r="RYF146" s="3128"/>
      <c r="RYG146" s="3128"/>
      <c r="RYH146" s="3128"/>
      <c r="RYI146" s="3128"/>
      <c r="RYJ146" s="3128"/>
      <c r="RYK146" s="3128"/>
      <c r="RYL146" s="3128"/>
      <c r="RYM146" s="3128"/>
      <c r="RYN146" s="3128"/>
      <c r="RYP146" s="3262"/>
      <c r="RYQ146" s="3262"/>
      <c r="RYR146" s="3262"/>
      <c r="RYS146" s="3128"/>
      <c r="RYT146" s="3128"/>
      <c r="RYU146" s="3128"/>
      <c r="RYV146" s="3128"/>
      <c r="RYW146" s="3128"/>
      <c r="RYX146" s="3128"/>
      <c r="RYY146" s="3128"/>
      <c r="RYZ146" s="3128"/>
      <c r="RZA146" s="3128"/>
      <c r="RZB146" s="3128"/>
      <c r="RZC146" s="3128"/>
      <c r="RZD146" s="3128"/>
      <c r="RZF146" s="3262"/>
      <c r="RZG146" s="3262"/>
      <c r="RZH146" s="3262"/>
      <c r="RZI146" s="3128"/>
      <c r="RZJ146" s="3128"/>
      <c r="RZK146" s="3128"/>
      <c r="RZL146" s="3128"/>
      <c r="RZM146" s="3128"/>
      <c r="RZN146" s="3128"/>
      <c r="RZO146" s="3128"/>
      <c r="RZP146" s="3128"/>
      <c r="RZQ146" s="3128"/>
      <c r="RZR146" s="3128"/>
      <c r="RZS146" s="3128"/>
      <c r="RZT146" s="3128"/>
      <c r="RZV146" s="3262"/>
      <c r="RZW146" s="3262"/>
      <c r="RZX146" s="3262"/>
      <c r="RZY146" s="3128"/>
      <c r="RZZ146" s="3128"/>
      <c r="SAA146" s="3128"/>
      <c r="SAB146" s="3128"/>
      <c r="SAC146" s="3128"/>
      <c r="SAD146" s="3128"/>
      <c r="SAE146" s="3128"/>
      <c r="SAF146" s="3128"/>
      <c r="SAG146" s="3128"/>
      <c r="SAH146" s="3128"/>
      <c r="SAI146" s="3128"/>
      <c r="SAJ146" s="3128"/>
      <c r="SAL146" s="3262"/>
      <c r="SAM146" s="3262"/>
      <c r="SAN146" s="3262"/>
      <c r="SAO146" s="3128"/>
      <c r="SAP146" s="3128"/>
      <c r="SAQ146" s="3128"/>
      <c r="SAR146" s="3128"/>
      <c r="SAS146" s="3128"/>
      <c r="SAT146" s="3128"/>
      <c r="SAU146" s="3128"/>
      <c r="SAV146" s="3128"/>
      <c r="SAW146" s="3128"/>
      <c r="SAX146" s="3128"/>
      <c r="SAY146" s="3128"/>
      <c r="SAZ146" s="3128"/>
      <c r="SBB146" s="3262"/>
      <c r="SBC146" s="3262"/>
      <c r="SBD146" s="3262"/>
      <c r="SBE146" s="3128"/>
      <c r="SBF146" s="3128"/>
      <c r="SBG146" s="3128"/>
      <c r="SBH146" s="3128"/>
      <c r="SBI146" s="3128"/>
      <c r="SBJ146" s="3128"/>
      <c r="SBK146" s="3128"/>
      <c r="SBL146" s="3128"/>
      <c r="SBM146" s="3128"/>
      <c r="SBN146" s="3128"/>
      <c r="SBO146" s="3128"/>
      <c r="SBP146" s="3128"/>
      <c r="SBR146" s="3262"/>
      <c r="SBS146" s="3262"/>
      <c r="SBT146" s="3262"/>
      <c r="SBU146" s="3128"/>
      <c r="SBV146" s="3128"/>
      <c r="SBW146" s="3128"/>
      <c r="SBX146" s="3128"/>
      <c r="SBY146" s="3128"/>
      <c r="SBZ146" s="3128"/>
      <c r="SCA146" s="3128"/>
      <c r="SCB146" s="3128"/>
      <c r="SCC146" s="3128"/>
      <c r="SCD146" s="3128"/>
      <c r="SCE146" s="3128"/>
      <c r="SCF146" s="3128"/>
      <c r="SCH146" s="3262"/>
      <c r="SCI146" s="3262"/>
      <c r="SCJ146" s="3262"/>
      <c r="SCK146" s="3128"/>
      <c r="SCL146" s="3128"/>
      <c r="SCM146" s="3128"/>
      <c r="SCN146" s="3128"/>
      <c r="SCO146" s="3128"/>
      <c r="SCP146" s="3128"/>
      <c r="SCQ146" s="3128"/>
      <c r="SCR146" s="3128"/>
      <c r="SCS146" s="3128"/>
      <c r="SCT146" s="3128"/>
      <c r="SCU146" s="3128"/>
      <c r="SCV146" s="3128"/>
      <c r="SCX146" s="3262"/>
      <c r="SCY146" s="3262"/>
      <c r="SCZ146" s="3262"/>
      <c r="SDA146" s="3128"/>
      <c r="SDB146" s="3128"/>
      <c r="SDC146" s="3128"/>
      <c r="SDD146" s="3128"/>
      <c r="SDE146" s="3128"/>
      <c r="SDF146" s="3128"/>
      <c r="SDG146" s="3128"/>
      <c r="SDH146" s="3128"/>
      <c r="SDI146" s="3128"/>
      <c r="SDJ146" s="3128"/>
      <c r="SDK146" s="3128"/>
      <c r="SDL146" s="3128"/>
      <c r="SDN146" s="3262"/>
      <c r="SDO146" s="3262"/>
      <c r="SDP146" s="3262"/>
      <c r="SDQ146" s="3128"/>
      <c r="SDR146" s="3128"/>
      <c r="SDS146" s="3128"/>
      <c r="SDT146" s="3128"/>
      <c r="SDU146" s="3128"/>
      <c r="SDV146" s="3128"/>
      <c r="SDW146" s="3128"/>
      <c r="SDX146" s="3128"/>
      <c r="SDY146" s="3128"/>
      <c r="SDZ146" s="3128"/>
      <c r="SEA146" s="3128"/>
      <c r="SEB146" s="3128"/>
      <c r="SED146" s="3262"/>
      <c r="SEE146" s="3262"/>
      <c r="SEF146" s="3262"/>
      <c r="SEG146" s="3128"/>
      <c r="SEH146" s="3128"/>
      <c r="SEI146" s="3128"/>
      <c r="SEJ146" s="3128"/>
      <c r="SEK146" s="3128"/>
      <c r="SEL146" s="3128"/>
      <c r="SEM146" s="3128"/>
      <c r="SEN146" s="3128"/>
      <c r="SEO146" s="3128"/>
      <c r="SEP146" s="3128"/>
      <c r="SEQ146" s="3128"/>
      <c r="SER146" s="3128"/>
      <c r="SET146" s="3262"/>
      <c r="SEU146" s="3262"/>
      <c r="SEV146" s="3262"/>
      <c r="SEW146" s="3128"/>
      <c r="SEX146" s="3128"/>
      <c r="SEY146" s="3128"/>
      <c r="SEZ146" s="3128"/>
      <c r="SFA146" s="3128"/>
      <c r="SFB146" s="3128"/>
      <c r="SFC146" s="3128"/>
      <c r="SFD146" s="3128"/>
      <c r="SFE146" s="3128"/>
      <c r="SFF146" s="3128"/>
      <c r="SFG146" s="3128"/>
      <c r="SFH146" s="3128"/>
      <c r="SFJ146" s="3262"/>
      <c r="SFK146" s="3262"/>
      <c r="SFL146" s="3262"/>
      <c r="SFM146" s="3128"/>
      <c r="SFN146" s="3128"/>
      <c r="SFO146" s="3128"/>
      <c r="SFP146" s="3128"/>
      <c r="SFQ146" s="3128"/>
      <c r="SFR146" s="3128"/>
      <c r="SFS146" s="3128"/>
      <c r="SFT146" s="3128"/>
      <c r="SFU146" s="3128"/>
      <c r="SFV146" s="3128"/>
      <c r="SFW146" s="3128"/>
      <c r="SFX146" s="3128"/>
      <c r="SFZ146" s="3262"/>
      <c r="SGA146" s="3262"/>
      <c r="SGB146" s="3262"/>
      <c r="SGC146" s="3128"/>
      <c r="SGD146" s="3128"/>
      <c r="SGE146" s="3128"/>
      <c r="SGF146" s="3128"/>
      <c r="SGG146" s="3128"/>
      <c r="SGH146" s="3128"/>
      <c r="SGI146" s="3128"/>
      <c r="SGJ146" s="3128"/>
      <c r="SGK146" s="3128"/>
      <c r="SGL146" s="3128"/>
      <c r="SGM146" s="3128"/>
      <c r="SGN146" s="3128"/>
      <c r="SGP146" s="3262"/>
      <c r="SGQ146" s="3262"/>
      <c r="SGR146" s="3262"/>
      <c r="SGS146" s="3128"/>
      <c r="SGT146" s="3128"/>
      <c r="SGU146" s="3128"/>
      <c r="SGV146" s="3128"/>
      <c r="SGW146" s="3128"/>
      <c r="SGX146" s="3128"/>
      <c r="SGY146" s="3128"/>
      <c r="SGZ146" s="3128"/>
      <c r="SHA146" s="3128"/>
      <c r="SHB146" s="3128"/>
      <c r="SHC146" s="3128"/>
      <c r="SHD146" s="3128"/>
      <c r="SHF146" s="3262"/>
      <c r="SHG146" s="3262"/>
      <c r="SHH146" s="3262"/>
      <c r="SHI146" s="3128"/>
      <c r="SHJ146" s="3128"/>
      <c r="SHK146" s="3128"/>
      <c r="SHL146" s="3128"/>
      <c r="SHM146" s="3128"/>
      <c r="SHN146" s="3128"/>
      <c r="SHO146" s="3128"/>
      <c r="SHP146" s="3128"/>
      <c r="SHQ146" s="3128"/>
      <c r="SHR146" s="3128"/>
      <c r="SHS146" s="3128"/>
      <c r="SHT146" s="3128"/>
      <c r="SHV146" s="3262"/>
      <c r="SHW146" s="3262"/>
      <c r="SHX146" s="3262"/>
      <c r="SHY146" s="3128"/>
      <c r="SHZ146" s="3128"/>
      <c r="SIA146" s="3128"/>
      <c r="SIB146" s="3128"/>
      <c r="SIC146" s="3128"/>
      <c r="SID146" s="3128"/>
      <c r="SIE146" s="3128"/>
      <c r="SIF146" s="3128"/>
      <c r="SIG146" s="3128"/>
      <c r="SIH146" s="3128"/>
      <c r="SII146" s="3128"/>
      <c r="SIJ146" s="3128"/>
      <c r="SIL146" s="3262"/>
      <c r="SIM146" s="3262"/>
      <c r="SIN146" s="3262"/>
      <c r="SIO146" s="3128"/>
      <c r="SIP146" s="3128"/>
      <c r="SIQ146" s="3128"/>
      <c r="SIR146" s="3128"/>
      <c r="SIS146" s="3128"/>
      <c r="SIT146" s="3128"/>
      <c r="SIU146" s="3128"/>
      <c r="SIV146" s="3128"/>
      <c r="SIW146" s="3128"/>
      <c r="SIX146" s="3128"/>
      <c r="SIY146" s="3128"/>
      <c r="SIZ146" s="3128"/>
      <c r="SJB146" s="3262"/>
      <c r="SJC146" s="3262"/>
      <c r="SJD146" s="3262"/>
      <c r="SJE146" s="3128"/>
      <c r="SJF146" s="3128"/>
      <c r="SJG146" s="3128"/>
      <c r="SJH146" s="3128"/>
      <c r="SJI146" s="3128"/>
      <c r="SJJ146" s="3128"/>
      <c r="SJK146" s="3128"/>
      <c r="SJL146" s="3128"/>
      <c r="SJM146" s="3128"/>
      <c r="SJN146" s="3128"/>
      <c r="SJO146" s="3128"/>
      <c r="SJP146" s="3128"/>
      <c r="SJR146" s="3262"/>
      <c r="SJS146" s="3262"/>
      <c r="SJT146" s="3262"/>
      <c r="SJU146" s="3128"/>
      <c r="SJV146" s="3128"/>
      <c r="SJW146" s="3128"/>
      <c r="SJX146" s="3128"/>
      <c r="SJY146" s="3128"/>
      <c r="SJZ146" s="3128"/>
      <c r="SKA146" s="3128"/>
      <c r="SKB146" s="3128"/>
      <c r="SKC146" s="3128"/>
      <c r="SKD146" s="3128"/>
      <c r="SKE146" s="3128"/>
      <c r="SKF146" s="3128"/>
      <c r="SKH146" s="3262"/>
      <c r="SKI146" s="3262"/>
      <c r="SKJ146" s="3262"/>
      <c r="SKK146" s="3128"/>
      <c r="SKL146" s="3128"/>
      <c r="SKM146" s="3128"/>
      <c r="SKN146" s="3128"/>
      <c r="SKO146" s="3128"/>
      <c r="SKP146" s="3128"/>
      <c r="SKQ146" s="3128"/>
      <c r="SKR146" s="3128"/>
      <c r="SKS146" s="3128"/>
      <c r="SKT146" s="3128"/>
      <c r="SKU146" s="3128"/>
      <c r="SKV146" s="3128"/>
      <c r="SKX146" s="3262"/>
      <c r="SKY146" s="3262"/>
      <c r="SKZ146" s="3262"/>
      <c r="SLA146" s="3128"/>
      <c r="SLB146" s="3128"/>
      <c r="SLC146" s="3128"/>
      <c r="SLD146" s="3128"/>
      <c r="SLE146" s="3128"/>
      <c r="SLF146" s="3128"/>
      <c r="SLG146" s="3128"/>
      <c r="SLH146" s="3128"/>
      <c r="SLI146" s="3128"/>
      <c r="SLJ146" s="3128"/>
      <c r="SLK146" s="3128"/>
      <c r="SLL146" s="3128"/>
      <c r="SLN146" s="3262"/>
      <c r="SLO146" s="3262"/>
      <c r="SLP146" s="3262"/>
      <c r="SLQ146" s="3128"/>
      <c r="SLR146" s="3128"/>
      <c r="SLS146" s="3128"/>
      <c r="SLT146" s="3128"/>
      <c r="SLU146" s="3128"/>
      <c r="SLV146" s="3128"/>
      <c r="SLW146" s="3128"/>
      <c r="SLX146" s="3128"/>
      <c r="SLY146" s="3128"/>
      <c r="SLZ146" s="3128"/>
      <c r="SMA146" s="3128"/>
      <c r="SMB146" s="3128"/>
      <c r="SMD146" s="3262"/>
      <c r="SME146" s="3262"/>
      <c r="SMF146" s="3262"/>
      <c r="SMG146" s="3128"/>
      <c r="SMH146" s="3128"/>
      <c r="SMI146" s="3128"/>
      <c r="SMJ146" s="3128"/>
      <c r="SMK146" s="3128"/>
      <c r="SML146" s="3128"/>
      <c r="SMM146" s="3128"/>
      <c r="SMN146" s="3128"/>
      <c r="SMO146" s="3128"/>
      <c r="SMP146" s="3128"/>
      <c r="SMQ146" s="3128"/>
      <c r="SMR146" s="3128"/>
      <c r="SMT146" s="3262"/>
      <c r="SMU146" s="3262"/>
      <c r="SMV146" s="3262"/>
      <c r="SMW146" s="3128"/>
      <c r="SMX146" s="3128"/>
      <c r="SMY146" s="3128"/>
      <c r="SMZ146" s="3128"/>
      <c r="SNA146" s="3128"/>
      <c r="SNB146" s="3128"/>
      <c r="SNC146" s="3128"/>
      <c r="SND146" s="3128"/>
      <c r="SNE146" s="3128"/>
      <c r="SNF146" s="3128"/>
      <c r="SNG146" s="3128"/>
      <c r="SNH146" s="3128"/>
      <c r="SNJ146" s="3262"/>
      <c r="SNK146" s="3262"/>
      <c r="SNL146" s="3262"/>
      <c r="SNM146" s="3128"/>
      <c r="SNN146" s="3128"/>
      <c r="SNO146" s="3128"/>
      <c r="SNP146" s="3128"/>
      <c r="SNQ146" s="3128"/>
      <c r="SNR146" s="3128"/>
      <c r="SNS146" s="3128"/>
      <c r="SNT146" s="3128"/>
      <c r="SNU146" s="3128"/>
      <c r="SNV146" s="3128"/>
      <c r="SNW146" s="3128"/>
      <c r="SNX146" s="3128"/>
      <c r="SNZ146" s="3262"/>
      <c r="SOA146" s="3262"/>
      <c r="SOB146" s="3262"/>
      <c r="SOC146" s="3128"/>
      <c r="SOD146" s="3128"/>
      <c r="SOE146" s="3128"/>
      <c r="SOF146" s="3128"/>
      <c r="SOG146" s="3128"/>
      <c r="SOH146" s="3128"/>
      <c r="SOI146" s="3128"/>
      <c r="SOJ146" s="3128"/>
      <c r="SOK146" s="3128"/>
      <c r="SOL146" s="3128"/>
      <c r="SOM146" s="3128"/>
      <c r="SON146" s="3128"/>
      <c r="SOP146" s="3262"/>
      <c r="SOQ146" s="3262"/>
      <c r="SOR146" s="3262"/>
      <c r="SOS146" s="3128"/>
      <c r="SOT146" s="3128"/>
      <c r="SOU146" s="3128"/>
      <c r="SOV146" s="3128"/>
      <c r="SOW146" s="3128"/>
      <c r="SOX146" s="3128"/>
      <c r="SOY146" s="3128"/>
      <c r="SOZ146" s="3128"/>
      <c r="SPA146" s="3128"/>
      <c r="SPB146" s="3128"/>
      <c r="SPC146" s="3128"/>
      <c r="SPD146" s="3128"/>
      <c r="SPF146" s="3262"/>
      <c r="SPG146" s="3262"/>
      <c r="SPH146" s="3262"/>
      <c r="SPI146" s="3128"/>
      <c r="SPJ146" s="3128"/>
      <c r="SPK146" s="3128"/>
      <c r="SPL146" s="3128"/>
      <c r="SPM146" s="3128"/>
      <c r="SPN146" s="3128"/>
      <c r="SPO146" s="3128"/>
      <c r="SPP146" s="3128"/>
      <c r="SPQ146" s="3128"/>
      <c r="SPR146" s="3128"/>
      <c r="SPS146" s="3128"/>
      <c r="SPT146" s="3128"/>
      <c r="SPV146" s="3262"/>
      <c r="SPW146" s="3262"/>
      <c r="SPX146" s="3262"/>
      <c r="SPY146" s="3128"/>
      <c r="SPZ146" s="3128"/>
      <c r="SQA146" s="3128"/>
      <c r="SQB146" s="3128"/>
      <c r="SQC146" s="3128"/>
      <c r="SQD146" s="3128"/>
      <c r="SQE146" s="3128"/>
      <c r="SQF146" s="3128"/>
      <c r="SQG146" s="3128"/>
      <c r="SQH146" s="3128"/>
      <c r="SQI146" s="3128"/>
      <c r="SQJ146" s="3128"/>
      <c r="SQL146" s="3262"/>
      <c r="SQM146" s="3262"/>
      <c r="SQN146" s="3262"/>
      <c r="SQO146" s="3128"/>
      <c r="SQP146" s="3128"/>
      <c r="SQQ146" s="3128"/>
      <c r="SQR146" s="3128"/>
      <c r="SQS146" s="3128"/>
      <c r="SQT146" s="3128"/>
      <c r="SQU146" s="3128"/>
      <c r="SQV146" s="3128"/>
      <c r="SQW146" s="3128"/>
      <c r="SQX146" s="3128"/>
      <c r="SQY146" s="3128"/>
      <c r="SQZ146" s="3128"/>
      <c r="SRB146" s="3262"/>
      <c r="SRC146" s="3262"/>
      <c r="SRD146" s="3262"/>
      <c r="SRE146" s="3128"/>
      <c r="SRF146" s="3128"/>
      <c r="SRG146" s="3128"/>
      <c r="SRH146" s="3128"/>
      <c r="SRI146" s="3128"/>
      <c r="SRJ146" s="3128"/>
      <c r="SRK146" s="3128"/>
      <c r="SRL146" s="3128"/>
      <c r="SRM146" s="3128"/>
      <c r="SRN146" s="3128"/>
      <c r="SRO146" s="3128"/>
      <c r="SRP146" s="3128"/>
      <c r="SRR146" s="3262"/>
      <c r="SRS146" s="3262"/>
      <c r="SRT146" s="3262"/>
      <c r="SRU146" s="3128"/>
      <c r="SRV146" s="3128"/>
      <c r="SRW146" s="3128"/>
      <c r="SRX146" s="3128"/>
      <c r="SRY146" s="3128"/>
      <c r="SRZ146" s="3128"/>
      <c r="SSA146" s="3128"/>
      <c r="SSB146" s="3128"/>
      <c r="SSC146" s="3128"/>
      <c r="SSD146" s="3128"/>
      <c r="SSE146" s="3128"/>
      <c r="SSF146" s="3128"/>
      <c r="SSH146" s="3262"/>
      <c r="SSI146" s="3262"/>
      <c r="SSJ146" s="3262"/>
      <c r="SSK146" s="3128"/>
      <c r="SSL146" s="3128"/>
      <c r="SSM146" s="3128"/>
      <c r="SSN146" s="3128"/>
      <c r="SSO146" s="3128"/>
      <c r="SSP146" s="3128"/>
      <c r="SSQ146" s="3128"/>
      <c r="SSR146" s="3128"/>
      <c r="SSS146" s="3128"/>
      <c r="SST146" s="3128"/>
      <c r="SSU146" s="3128"/>
      <c r="SSV146" s="3128"/>
      <c r="SSX146" s="3262"/>
      <c r="SSY146" s="3262"/>
      <c r="SSZ146" s="3262"/>
      <c r="STA146" s="3128"/>
      <c r="STB146" s="3128"/>
      <c r="STC146" s="3128"/>
      <c r="STD146" s="3128"/>
      <c r="STE146" s="3128"/>
      <c r="STF146" s="3128"/>
      <c r="STG146" s="3128"/>
      <c r="STH146" s="3128"/>
      <c r="STI146" s="3128"/>
      <c r="STJ146" s="3128"/>
      <c r="STK146" s="3128"/>
      <c r="STL146" s="3128"/>
      <c r="STN146" s="3262"/>
      <c r="STO146" s="3262"/>
      <c r="STP146" s="3262"/>
      <c r="STQ146" s="3128"/>
      <c r="STR146" s="3128"/>
      <c r="STS146" s="3128"/>
      <c r="STT146" s="3128"/>
      <c r="STU146" s="3128"/>
      <c r="STV146" s="3128"/>
      <c r="STW146" s="3128"/>
      <c r="STX146" s="3128"/>
      <c r="STY146" s="3128"/>
      <c r="STZ146" s="3128"/>
      <c r="SUA146" s="3128"/>
      <c r="SUB146" s="3128"/>
      <c r="SUD146" s="3262"/>
      <c r="SUE146" s="3262"/>
      <c r="SUF146" s="3262"/>
      <c r="SUG146" s="3128"/>
      <c r="SUH146" s="3128"/>
      <c r="SUI146" s="3128"/>
      <c r="SUJ146" s="3128"/>
      <c r="SUK146" s="3128"/>
      <c r="SUL146" s="3128"/>
      <c r="SUM146" s="3128"/>
      <c r="SUN146" s="3128"/>
      <c r="SUO146" s="3128"/>
      <c r="SUP146" s="3128"/>
      <c r="SUQ146" s="3128"/>
      <c r="SUR146" s="3128"/>
      <c r="SUT146" s="3262"/>
      <c r="SUU146" s="3262"/>
      <c r="SUV146" s="3262"/>
      <c r="SUW146" s="3128"/>
      <c r="SUX146" s="3128"/>
      <c r="SUY146" s="3128"/>
      <c r="SUZ146" s="3128"/>
      <c r="SVA146" s="3128"/>
      <c r="SVB146" s="3128"/>
      <c r="SVC146" s="3128"/>
      <c r="SVD146" s="3128"/>
      <c r="SVE146" s="3128"/>
      <c r="SVF146" s="3128"/>
      <c r="SVG146" s="3128"/>
      <c r="SVH146" s="3128"/>
      <c r="SVJ146" s="3262"/>
      <c r="SVK146" s="3262"/>
      <c r="SVL146" s="3262"/>
      <c r="SVM146" s="3128"/>
      <c r="SVN146" s="3128"/>
      <c r="SVO146" s="3128"/>
      <c r="SVP146" s="3128"/>
      <c r="SVQ146" s="3128"/>
      <c r="SVR146" s="3128"/>
      <c r="SVS146" s="3128"/>
      <c r="SVT146" s="3128"/>
      <c r="SVU146" s="3128"/>
      <c r="SVV146" s="3128"/>
      <c r="SVW146" s="3128"/>
      <c r="SVX146" s="3128"/>
      <c r="SVZ146" s="3262"/>
      <c r="SWA146" s="3262"/>
      <c r="SWB146" s="3262"/>
      <c r="SWC146" s="3128"/>
      <c r="SWD146" s="3128"/>
      <c r="SWE146" s="3128"/>
      <c r="SWF146" s="3128"/>
      <c r="SWG146" s="3128"/>
      <c r="SWH146" s="3128"/>
      <c r="SWI146" s="3128"/>
      <c r="SWJ146" s="3128"/>
      <c r="SWK146" s="3128"/>
      <c r="SWL146" s="3128"/>
      <c r="SWM146" s="3128"/>
      <c r="SWN146" s="3128"/>
      <c r="SWP146" s="3262"/>
      <c r="SWQ146" s="3262"/>
      <c r="SWR146" s="3262"/>
      <c r="SWS146" s="3128"/>
      <c r="SWT146" s="3128"/>
      <c r="SWU146" s="3128"/>
      <c r="SWV146" s="3128"/>
      <c r="SWW146" s="3128"/>
      <c r="SWX146" s="3128"/>
      <c r="SWY146" s="3128"/>
      <c r="SWZ146" s="3128"/>
      <c r="SXA146" s="3128"/>
      <c r="SXB146" s="3128"/>
      <c r="SXC146" s="3128"/>
      <c r="SXD146" s="3128"/>
      <c r="SXF146" s="3262"/>
      <c r="SXG146" s="3262"/>
      <c r="SXH146" s="3262"/>
      <c r="SXI146" s="3128"/>
      <c r="SXJ146" s="3128"/>
      <c r="SXK146" s="3128"/>
      <c r="SXL146" s="3128"/>
      <c r="SXM146" s="3128"/>
      <c r="SXN146" s="3128"/>
      <c r="SXO146" s="3128"/>
      <c r="SXP146" s="3128"/>
      <c r="SXQ146" s="3128"/>
      <c r="SXR146" s="3128"/>
      <c r="SXS146" s="3128"/>
      <c r="SXT146" s="3128"/>
      <c r="SXV146" s="3262"/>
      <c r="SXW146" s="3262"/>
      <c r="SXX146" s="3262"/>
      <c r="SXY146" s="3128"/>
      <c r="SXZ146" s="3128"/>
      <c r="SYA146" s="3128"/>
      <c r="SYB146" s="3128"/>
      <c r="SYC146" s="3128"/>
      <c r="SYD146" s="3128"/>
      <c r="SYE146" s="3128"/>
      <c r="SYF146" s="3128"/>
      <c r="SYG146" s="3128"/>
      <c r="SYH146" s="3128"/>
      <c r="SYI146" s="3128"/>
      <c r="SYJ146" s="3128"/>
      <c r="SYL146" s="3262"/>
      <c r="SYM146" s="3262"/>
      <c r="SYN146" s="3262"/>
      <c r="SYO146" s="3128"/>
      <c r="SYP146" s="3128"/>
      <c r="SYQ146" s="3128"/>
      <c r="SYR146" s="3128"/>
      <c r="SYS146" s="3128"/>
      <c r="SYT146" s="3128"/>
      <c r="SYU146" s="3128"/>
      <c r="SYV146" s="3128"/>
      <c r="SYW146" s="3128"/>
      <c r="SYX146" s="3128"/>
      <c r="SYY146" s="3128"/>
      <c r="SYZ146" s="3128"/>
      <c r="SZB146" s="3262"/>
      <c r="SZC146" s="3262"/>
      <c r="SZD146" s="3262"/>
      <c r="SZE146" s="3128"/>
      <c r="SZF146" s="3128"/>
      <c r="SZG146" s="3128"/>
      <c r="SZH146" s="3128"/>
      <c r="SZI146" s="3128"/>
      <c r="SZJ146" s="3128"/>
      <c r="SZK146" s="3128"/>
      <c r="SZL146" s="3128"/>
      <c r="SZM146" s="3128"/>
      <c r="SZN146" s="3128"/>
      <c r="SZO146" s="3128"/>
      <c r="SZP146" s="3128"/>
      <c r="SZR146" s="3262"/>
      <c r="SZS146" s="3262"/>
      <c r="SZT146" s="3262"/>
      <c r="SZU146" s="3128"/>
      <c r="SZV146" s="3128"/>
      <c r="SZW146" s="3128"/>
      <c r="SZX146" s="3128"/>
      <c r="SZY146" s="3128"/>
      <c r="SZZ146" s="3128"/>
      <c r="TAA146" s="3128"/>
      <c r="TAB146" s="3128"/>
      <c r="TAC146" s="3128"/>
      <c r="TAD146" s="3128"/>
      <c r="TAE146" s="3128"/>
      <c r="TAF146" s="3128"/>
      <c r="TAH146" s="3262"/>
      <c r="TAI146" s="3262"/>
      <c r="TAJ146" s="3262"/>
      <c r="TAK146" s="3128"/>
      <c r="TAL146" s="3128"/>
      <c r="TAM146" s="3128"/>
      <c r="TAN146" s="3128"/>
      <c r="TAO146" s="3128"/>
      <c r="TAP146" s="3128"/>
      <c r="TAQ146" s="3128"/>
      <c r="TAR146" s="3128"/>
      <c r="TAS146" s="3128"/>
      <c r="TAT146" s="3128"/>
      <c r="TAU146" s="3128"/>
      <c r="TAV146" s="3128"/>
      <c r="TAX146" s="3262"/>
      <c r="TAY146" s="3262"/>
      <c r="TAZ146" s="3262"/>
      <c r="TBA146" s="3128"/>
      <c r="TBB146" s="3128"/>
      <c r="TBC146" s="3128"/>
      <c r="TBD146" s="3128"/>
      <c r="TBE146" s="3128"/>
      <c r="TBF146" s="3128"/>
      <c r="TBG146" s="3128"/>
      <c r="TBH146" s="3128"/>
      <c r="TBI146" s="3128"/>
      <c r="TBJ146" s="3128"/>
      <c r="TBK146" s="3128"/>
      <c r="TBL146" s="3128"/>
      <c r="TBN146" s="3262"/>
      <c r="TBO146" s="3262"/>
      <c r="TBP146" s="3262"/>
      <c r="TBQ146" s="3128"/>
      <c r="TBR146" s="3128"/>
      <c r="TBS146" s="3128"/>
      <c r="TBT146" s="3128"/>
      <c r="TBU146" s="3128"/>
      <c r="TBV146" s="3128"/>
      <c r="TBW146" s="3128"/>
      <c r="TBX146" s="3128"/>
      <c r="TBY146" s="3128"/>
      <c r="TBZ146" s="3128"/>
      <c r="TCA146" s="3128"/>
      <c r="TCB146" s="3128"/>
      <c r="TCD146" s="3262"/>
      <c r="TCE146" s="3262"/>
      <c r="TCF146" s="3262"/>
      <c r="TCG146" s="3128"/>
      <c r="TCH146" s="3128"/>
      <c r="TCI146" s="3128"/>
      <c r="TCJ146" s="3128"/>
      <c r="TCK146" s="3128"/>
      <c r="TCL146" s="3128"/>
      <c r="TCM146" s="3128"/>
      <c r="TCN146" s="3128"/>
      <c r="TCO146" s="3128"/>
      <c r="TCP146" s="3128"/>
      <c r="TCQ146" s="3128"/>
      <c r="TCR146" s="3128"/>
      <c r="TCT146" s="3262"/>
      <c r="TCU146" s="3262"/>
      <c r="TCV146" s="3262"/>
      <c r="TCW146" s="3128"/>
      <c r="TCX146" s="3128"/>
      <c r="TCY146" s="3128"/>
      <c r="TCZ146" s="3128"/>
      <c r="TDA146" s="3128"/>
      <c r="TDB146" s="3128"/>
      <c r="TDC146" s="3128"/>
      <c r="TDD146" s="3128"/>
      <c r="TDE146" s="3128"/>
      <c r="TDF146" s="3128"/>
      <c r="TDG146" s="3128"/>
      <c r="TDH146" s="3128"/>
      <c r="TDJ146" s="3262"/>
      <c r="TDK146" s="3262"/>
      <c r="TDL146" s="3262"/>
      <c r="TDM146" s="3128"/>
      <c r="TDN146" s="3128"/>
      <c r="TDO146" s="3128"/>
      <c r="TDP146" s="3128"/>
      <c r="TDQ146" s="3128"/>
      <c r="TDR146" s="3128"/>
      <c r="TDS146" s="3128"/>
      <c r="TDT146" s="3128"/>
      <c r="TDU146" s="3128"/>
      <c r="TDV146" s="3128"/>
      <c r="TDW146" s="3128"/>
      <c r="TDX146" s="3128"/>
      <c r="TDZ146" s="3262"/>
      <c r="TEA146" s="3262"/>
      <c r="TEB146" s="3262"/>
      <c r="TEC146" s="3128"/>
      <c r="TED146" s="3128"/>
      <c r="TEE146" s="3128"/>
      <c r="TEF146" s="3128"/>
      <c r="TEG146" s="3128"/>
      <c r="TEH146" s="3128"/>
      <c r="TEI146" s="3128"/>
      <c r="TEJ146" s="3128"/>
      <c r="TEK146" s="3128"/>
      <c r="TEL146" s="3128"/>
      <c r="TEM146" s="3128"/>
      <c r="TEN146" s="3128"/>
      <c r="TEP146" s="3262"/>
      <c r="TEQ146" s="3262"/>
      <c r="TER146" s="3262"/>
      <c r="TES146" s="3128"/>
      <c r="TET146" s="3128"/>
      <c r="TEU146" s="3128"/>
      <c r="TEV146" s="3128"/>
      <c r="TEW146" s="3128"/>
      <c r="TEX146" s="3128"/>
      <c r="TEY146" s="3128"/>
      <c r="TEZ146" s="3128"/>
      <c r="TFA146" s="3128"/>
      <c r="TFB146" s="3128"/>
      <c r="TFC146" s="3128"/>
      <c r="TFD146" s="3128"/>
      <c r="TFF146" s="3262"/>
      <c r="TFG146" s="3262"/>
      <c r="TFH146" s="3262"/>
      <c r="TFI146" s="3128"/>
      <c r="TFJ146" s="3128"/>
      <c r="TFK146" s="3128"/>
      <c r="TFL146" s="3128"/>
      <c r="TFM146" s="3128"/>
      <c r="TFN146" s="3128"/>
      <c r="TFO146" s="3128"/>
      <c r="TFP146" s="3128"/>
      <c r="TFQ146" s="3128"/>
      <c r="TFR146" s="3128"/>
      <c r="TFS146" s="3128"/>
      <c r="TFT146" s="3128"/>
      <c r="TFV146" s="3262"/>
      <c r="TFW146" s="3262"/>
      <c r="TFX146" s="3262"/>
      <c r="TFY146" s="3128"/>
      <c r="TFZ146" s="3128"/>
      <c r="TGA146" s="3128"/>
      <c r="TGB146" s="3128"/>
      <c r="TGC146" s="3128"/>
      <c r="TGD146" s="3128"/>
      <c r="TGE146" s="3128"/>
      <c r="TGF146" s="3128"/>
      <c r="TGG146" s="3128"/>
      <c r="TGH146" s="3128"/>
      <c r="TGI146" s="3128"/>
      <c r="TGJ146" s="3128"/>
      <c r="TGL146" s="3262"/>
      <c r="TGM146" s="3262"/>
      <c r="TGN146" s="3262"/>
      <c r="TGO146" s="3128"/>
      <c r="TGP146" s="3128"/>
      <c r="TGQ146" s="3128"/>
      <c r="TGR146" s="3128"/>
      <c r="TGS146" s="3128"/>
      <c r="TGT146" s="3128"/>
      <c r="TGU146" s="3128"/>
      <c r="TGV146" s="3128"/>
      <c r="TGW146" s="3128"/>
      <c r="TGX146" s="3128"/>
      <c r="TGY146" s="3128"/>
      <c r="TGZ146" s="3128"/>
      <c r="THB146" s="3262"/>
      <c r="THC146" s="3262"/>
      <c r="THD146" s="3262"/>
      <c r="THE146" s="3128"/>
      <c r="THF146" s="3128"/>
      <c r="THG146" s="3128"/>
      <c r="THH146" s="3128"/>
      <c r="THI146" s="3128"/>
      <c r="THJ146" s="3128"/>
      <c r="THK146" s="3128"/>
      <c r="THL146" s="3128"/>
      <c r="THM146" s="3128"/>
      <c r="THN146" s="3128"/>
      <c r="THO146" s="3128"/>
      <c r="THP146" s="3128"/>
      <c r="THR146" s="3262"/>
      <c r="THS146" s="3262"/>
      <c r="THT146" s="3262"/>
      <c r="THU146" s="3128"/>
      <c r="THV146" s="3128"/>
      <c r="THW146" s="3128"/>
      <c r="THX146" s="3128"/>
      <c r="THY146" s="3128"/>
      <c r="THZ146" s="3128"/>
      <c r="TIA146" s="3128"/>
      <c r="TIB146" s="3128"/>
      <c r="TIC146" s="3128"/>
      <c r="TID146" s="3128"/>
      <c r="TIE146" s="3128"/>
      <c r="TIF146" s="3128"/>
      <c r="TIH146" s="3262"/>
      <c r="TII146" s="3262"/>
      <c r="TIJ146" s="3262"/>
      <c r="TIK146" s="3128"/>
      <c r="TIL146" s="3128"/>
      <c r="TIM146" s="3128"/>
      <c r="TIN146" s="3128"/>
      <c r="TIO146" s="3128"/>
      <c r="TIP146" s="3128"/>
      <c r="TIQ146" s="3128"/>
      <c r="TIR146" s="3128"/>
      <c r="TIS146" s="3128"/>
      <c r="TIT146" s="3128"/>
      <c r="TIU146" s="3128"/>
      <c r="TIV146" s="3128"/>
      <c r="TIX146" s="3262"/>
      <c r="TIY146" s="3262"/>
      <c r="TIZ146" s="3262"/>
      <c r="TJA146" s="3128"/>
      <c r="TJB146" s="3128"/>
      <c r="TJC146" s="3128"/>
      <c r="TJD146" s="3128"/>
      <c r="TJE146" s="3128"/>
      <c r="TJF146" s="3128"/>
      <c r="TJG146" s="3128"/>
      <c r="TJH146" s="3128"/>
      <c r="TJI146" s="3128"/>
      <c r="TJJ146" s="3128"/>
      <c r="TJK146" s="3128"/>
      <c r="TJL146" s="3128"/>
      <c r="TJN146" s="3262"/>
      <c r="TJO146" s="3262"/>
      <c r="TJP146" s="3262"/>
      <c r="TJQ146" s="3128"/>
      <c r="TJR146" s="3128"/>
      <c r="TJS146" s="3128"/>
      <c r="TJT146" s="3128"/>
      <c r="TJU146" s="3128"/>
      <c r="TJV146" s="3128"/>
      <c r="TJW146" s="3128"/>
      <c r="TJX146" s="3128"/>
      <c r="TJY146" s="3128"/>
      <c r="TJZ146" s="3128"/>
      <c r="TKA146" s="3128"/>
      <c r="TKB146" s="3128"/>
      <c r="TKD146" s="3262"/>
      <c r="TKE146" s="3262"/>
      <c r="TKF146" s="3262"/>
      <c r="TKG146" s="3128"/>
      <c r="TKH146" s="3128"/>
      <c r="TKI146" s="3128"/>
      <c r="TKJ146" s="3128"/>
      <c r="TKK146" s="3128"/>
      <c r="TKL146" s="3128"/>
      <c r="TKM146" s="3128"/>
      <c r="TKN146" s="3128"/>
      <c r="TKO146" s="3128"/>
      <c r="TKP146" s="3128"/>
      <c r="TKQ146" s="3128"/>
      <c r="TKR146" s="3128"/>
      <c r="TKT146" s="3262"/>
      <c r="TKU146" s="3262"/>
      <c r="TKV146" s="3262"/>
      <c r="TKW146" s="3128"/>
      <c r="TKX146" s="3128"/>
      <c r="TKY146" s="3128"/>
      <c r="TKZ146" s="3128"/>
      <c r="TLA146" s="3128"/>
      <c r="TLB146" s="3128"/>
      <c r="TLC146" s="3128"/>
      <c r="TLD146" s="3128"/>
      <c r="TLE146" s="3128"/>
      <c r="TLF146" s="3128"/>
      <c r="TLG146" s="3128"/>
      <c r="TLH146" s="3128"/>
      <c r="TLJ146" s="3262"/>
      <c r="TLK146" s="3262"/>
      <c r="TLL146" s="3262"/>
      <c r="TLM146" s="3128"/>
      <c r="TLN146" s="3128"/>
      <c r="TLO146" s="3128"/>
      <c r="TLP146" s="3128"/>
      <c r="TLQ146" s="3128"/>
      <c r="TLR146" s="3128"/>
      <c r="TLS146" s="3128"/>
      <c r="TLT146" s="3128"/>
      <c r="TLU146" s="3128"/>
      <c r="TLV146" s="3128"/>
      <c r="TLW146" s="3128"/>
      <c r="TLX146" s="3128"/>
      <c r="TLZ146" s="3262"/>
      <c r="TMA146" s="3262"/>
      <c r="TMB146" s="3262"/>
      <c r="TMC146" s="3128"/>
      <c r="TMD146" s="3128"/>
      <c r="TME146" s="3128"/>
      <c r="TMF146" s="3128"/>
      <c r="TMG146" s="3128"/>
      <c r="TMH146" s="3128"/>
      <c r="TMI146" s="3128"/>
      <c r="TMJ146" s="3128"/>
      <c r="TMK146" s="3128"/>
      <c r="TML146" s="3128"/>
      <c r="TMM146" s="3128"/>
      <c r="TMN146" s="3128"/>
      <c r="TMP146" s="3262"/>
      <c r="TMQ146" s="3262"/>
      <c r="TMR146" s="3262"/>
      <c r="TMS146" s="3128"/>
      <c r="TMT146" s="3128"/>
      <c r="TMU146" s="3128"/>
      <c r="TMV146" s="3128"/>
      <c r="TMW146" s="3128"/>
      <c r="TMX146" s="3128"/>
      <c r="TMY146" s="3128"/>
      <c r="TMZ146" s="3128"/>
      <c r="TNA146" s="3128"/>
      <c r="TNB146" s="3128"/>
      <c r="TNC146" s="3128"/>
      <c r="TND146" s="3128"/>
      <c r="TNF146" s="3262"/>
      <c r="TNG146" s="3262"/>
      <c r="TNH146" s="3262"/>
      <c r="TNI146" s="3128"/>
      <c r="TNJ146" s="3128"/>
      <c r="TNK146" s="3128"/>
      <c r="TNL146" s="3128"/>
      <c r="TNM146" s="3128"/>
      <c r="TNN146" s="3128"/>
      <c r="TNO146" s="3128"/>
      <c r="TNP146" s="3128"/>
      <c r="TNQ146" s="3128"/>
      <c r="TNR146" s="3128"/>
      <c r="TNS146" s="3128"/>
      <c r="TNT146" s="3128"/>
      <c r="TNV146" s="3262"/>
      <c r="TNW146" s="3262"/>
      <c r="TNX146" s="3262"/>
      <c r="TNY146" s="3128"/>
      <c r="TNZ146" s="3128"/>
      <c r="TOA146" s="3128"/>
      <c r="TOB146" s="3128"/>
      <c r="TOC146" s="3128"/>
      <c r="TOD146" s="3128"/>
      <c r="TOE146" s="3128"/>
      <c r="TOF146" s="3128"/>
      <c r="TOG146" s="3128"/>
      <c r="TOH146" s="3128"/>
      <c r="TOI146" s="3128"/>
      <c r="TOJ146" s="3128"/>
      <c r="TOL146" s="3262"/>
      <c r="TOM146" s="3262"/>
      <c r="TON146" s="3262"/>
      <c r="TOO146" s="3128"/>
      <c r="TOP146" s="3128"/>
      <c r="TOQ146" s="3128"/>
      <c r="TOR146" s="3128"/>
      <c r="TOS146" s="3128"/>
      <c r="TOT146" s="3128"/>
      <c r="TOU146" s="3128"/>
      <c r="TOV146" s="3128"/>
      <c r="TOW146" s="3128"/>
      <c r="TOX146" s="3128"/>
      <c r="TOY146" s="3128"/>
      <c r="TOZ146" s="3128"/>
      <c r="TPB146" s="3262"/>
      <c r="TPC146" s="3262"/>
      <c r="TPD146" s="3262"/>
      <c r="TPE146" s="3128"/>
      <c r="TPF146" s="3128"/>
      <c r="TPG146" s="3128"/>
      <c r="TPH146" s="3128"/>
      <c r="TPI146" s="3128"/>
      <c r="TPJ146" s="3128"/>
      <c r="TPK146" s="3128"/>
      <c r="TPL146" s="3128"/>
      <c r="TPM146" s="3128"/>
      <c r="TPN146" s="3128"/>
      <c r="TPO146" s="3128"/>
      <c r="TPP146" s="3128"/>
      <c r="TPR146" s="3262"/>
      <c r="TPS146" s="3262"/>
      <c r="TPT146" s="3262"/>
      <c r="TPU146" s="3128"/>
      <c r="TPV146" s="3128"/>
      <c r="TPW146" s="3128"/>
      <c r="TPX146" s="3128"/>
      <c r="TPY146" s="3128"/>
      <c r="TPZ146" s="3128"/>
      <c r="TQA146" s="3128"/>
      <c r="TQB146" s="3128"/>
      <c r="TQC146" s="3128"/>
      <c r="TQD146" s="3128"/>
      <c r="TQE146" s="3128"/>
      <c r="TQF146" s="3128"/>
      <c r="TQH146" s="3262"/>
      <c r="TQI146" s="3262"/>
      <c r="TQJ146" s="3262"/>
      <c r="TQK146" s="3128"/>
      <c r="TQL146" s="3128"/>
      <c r="TQM146" s="3128"/>
      <c r="TQN146" s="3128"/>
      <c r="TQO146" s="3128"/>
      <c r="TQP146" s="3128"/>
      <c r="TQQ146" s="3128"/>
      <c r="TQR146" s="3128"/>
      <c r="TQS146" s="3128"/>
      <c r="TQT146" s="3128"/>
      <c r="TQU146" s="3128"/>
      <c r="TQV146" s="3128"/>
      <c r="TQX146" s="3262"/>
      <c r="TQY146" s="3262"/>
      <c r="TQZ146" s="3262"/>
      <c r="TRA146" s="3128"/>
      <c r="TRB146" s="3128"/>
      <c r="TRC146" s="3128"/>
      <c r="TRD146" s="3128"/>
      <c r="TRE146" s="3128"/>
      <c r="TRF146" s="3128"/>
      <c r="TRG146" s="3128"/>
      <c r="TRH146" s="3128"/>
      <c r="TRI146" s="3128"/>
      <c r="TRJ146" s="3128"/>
      <c r="TRK146" s="3128"/>
      <c r="TRL146" s="3128"/>
      <c r="TRN146" s="3262"/>
      <c r="TRO146" s="3262"/>
      <c r="TRP146" s="3262"/>
      <c r="TRQ146" s="3128"/>
      <c r="TRR146" s="3128"/>
      <c r="TRS146" s="3128"/>
      <c r="TRT146" s="3128"/>
      <c r="TRU146" s="3128"/>
      <c r="TRV146" s="3128"/>
      <c r="TRW146" s="3128"/>
      <c r="TRX146" s="3128"/>
      <c r="TRY146" s="3128"/>
      <c r="TRZ146" s="3128"/>
      <c r="TSA146" s="3128"/>
      <c r="TSB146" s="3128"/>
      <c r="TSD146" s="3262"/>
      <c r="TSE146" s="3262"/>
      <c r="TSF146" s="3262"/>
      <c r="TSG146" s="3128"/>
      <c r="TSH146" s="3128"/>
      <c r="TSI146" s="3128"/>
      <c r="TSJ146" s="3128"/>
      <c r="TSK146" s="3128"/>
      <c r="TSL146" s="3128"/>
      <c r="TSM146" s="3128"/>
      <c r="TSN146" s="3128"/>
      <c r="TSO146" s="3128"/>
      <c r="TSP146" s="3128"/>
      <c r="TSQ146" s="3128"/>
      <c r="TSR146" s="3128"/>
      <c r="TST146" s="3262"/>
      <c r="TSU146" s="3262"/>
      <c r="TSV146" s="3262"/>
      <c r="TSW146" s="3128"/>
      <c r="TSX146" s="3128"/>
      <c r="TSY146" s="3128"/>
      <c r="TSZ146" s="3128"/>
      <c r="TTA146" s="3128"/>
      <c r="TTB146" s="3128"/>
      <c r="TTC146" s="3128"/>
      <c r="TTD146" s="3128"/>
      <c r="TTE146" s="3128"/>
      <c r="TTF146" s="3128"/>
      <c r="TTG146" s="3128"/>
      <c r="TTH146" s="3128"/>
      <c r="TTJ146" s="3262"/>
      <c r="TTK146" s="3262"/>
      <c r="TTL146" s="3262"/>
      <c r="TTM146" s="3128"/>
      <c r="TTN146" s="3128"/>
      <c r="TTO146" s="3128"/>
      <c r="TTP146" s="3128"/>
      <c r="TTQ146" s="3128"/>
      <c r="TTR146" s="3128"/>
      <c r="TTS146" s="3128"/>
      <c r="TTT146" s="3128"/>
      <c r="TTU146" s="3128"/>
      <c r="TTV146" s="3128"/>
      <c r="TTW146" s="3128"/>
      <c r="TTX146" s="3128"/>
      <c r="TTZ146" s="3262"/>
      <c r="TUA146" s="3262"/>
      <c r="TUB146" s="3262"/>
      <c r="TUC146" s="3128"/>
      <c r="TUD146" s="3128"/>
      <c r="TUE146" s="3128"/>
      <c r="TUF146" s="3128"/>
      <c r="TUG146" s="3128"/>
      <c r="TUH146" s="3128"/>
      <c r="TUI146" s="3128"/>
      <c r="TUJ146" s="3128"/>
      <c r="TUK146" s="3128"/>
      <c r="TUL146" s="3128"/>
      <c r="TUM146" s="3128"/>
      <c r="TUN146" s="3128"/>
      <c r="TUP146" s="3262"/>
      <c r="TUQ146" s="3262"/>
      <c r="TUR146" s="3262"/>
      <c r="TUS146" s="3128"/>
      <c r="TUT146" s="3128"/>
      <c r="TUU146" s="3128"/>
      <c r="TUV146" s="3128"/>
      <c r="TUW146" s="3128"/>
      <c r="TUX146" s="3128"/>
      <c r="TUY146" s="3128"/>
      <c r="TUZ146" s="3128"/>
      <c r="TVA146" s="3128"/>
      <c r="TVB146" s="3128"/>
      <c r="TVC146" s="3128"/>
      <c r="TVD146" s="3128"/>
      <c r="TVF146" s="3262"/>
      <c r="TVG146" s="3262"/>
      <c r="TVH146" s="3262"/>
      <c r="TVI146" s="3128"/>
      <c r="TVJ146" s="3128"/>
      <c r="TVK146" s="3128"/>
      <c r="TVL146" s="3128"/>
      <c r="TVM146" s="3128"/>
      <c r="TVN146" s="3128"/>
      <c r="TVO146" s="3128"/>
      <c r="TVP146" s="3128"/>
      <c r="TVQ146" s="3128"/>
      <c r="TVR146" s="3128"/>
      <c r="TVS146" s="3128"/>
      <c r="TVT146" s="3128"/>
      <c r="TVV146" s="3262"/>
      <c r="TVW146" s="3262"/>
      <c r="TVX146" s="3262"/>
      <c r="TVY146" s="3128"/>
      <c r="TVZ146" s="3128"/>
      <c r="TWA146" s="3128"/>
      <c r="TWB146" s="3128"/>
      <c r="TWC146" s="3128"/>
      <c r="TWD146" s="3128"/>
      <c r="TWE146" s="3128"/>
      <c r="TWF146" s="3128"/>
      <c r="TWG146" s="3128"/>
      <c r="TWH146" s="3128"/>
      <c r="TWI146" s="3128"/>
      <c r="TWJ146" s="3128"/>
      <c r="TWL146" s="3262"/>
      <c r="TWM146" s="3262"/>
      <c r="TWN146" s="3262"/>
      <c r="TWO146" s="3128"/>
      <c r="TWP146" s="3128"/>
      <c r="TWQ146" s="3128"/>
      <c r="TWR146" s="3128"/>
      <c r="TWS146" s="3128"/>
      <c r="TWT146" s="3128"/>
      <c r="TWU146" s="3128"/>
      <c r="TWV146" s="3128"/>
      <c r="TWW146" s="3128"/>
      <c r="TWX146" s="3128"/>
      <c r="TWY146" s="3128"/>
      <c r="TWZ146" s="3128"/>
      <c r="TXB146" s="3262"/>
      <c r="TXC146" s="3262"/>
      <c r="TXD146" s="3262"/>
      <c r="TXE146" s="3128"/>
      <c r="TXF146" s="3128"/>
      <c r="TXG146" s="3128"/>
      <c r="TXH146" s="3128"/>
      <c r="TXI146" s="3128"/>
      <c r="TXJ146" s="3128"/>
      <c r="TXK146" s="3128"/>
      <c r="TXL146" s="3128"/>
      <c r="TXM146" s="3128"/>
      <c r="TXN146" s="3128"/>
      <c r="TXO146" s="3128"/>
      <c r="TXP146" s="3128"/>
      <c r="TXR146" s="3262"/>
      <c r="TXS146" s="3262"/>
      <c r="TXT146" s="3262"/>
      <c r="TXU146" s="3128"/>
      <c r="TXV146" s="3128"/>
      <c r="TXW146" s="3128"/>
      <c r="TXX146" s="3128"/>
      <c r="TXY146" s="3128"/>
      <c r="TXZ146" s="3128"/>
      <c r="TYA146" s="3128"/>
      <c r="TYB146" s="3128"/>
      <c r="TYC146" s="3128"/>
      <c r="TYD146" s="3128"/>
      <c r="TYE146" s="3128"/>
      <c r="TYF146" s="3128"/>
      <c r="TYH146" s="3262"/>
      <c r="TYI146" s="3262"/>
      <c r="TYJ146" s="3262"/>
      <c r="TYK146" s="3128"/>
      <c r="TYL146" s="3128"/>
      <c r="TYM146" s="3128"/>
      <c r="TYN146" s="3128"/>
      <c r="TYO146" s="3128"/>
      <c r="TYP146" s="3128"/>
      <c r="TYQ146" s="3128"/>
      <c r="TYR146" s="3128"/>
      <c r="TYS146" s="3128"/>
      <c r="TYT146" s="3128"/>
      <c r="TYU146" s="3128"/>
      <c r="TYV146" s="3128"/>
      <c r="TYX146" s="3262"/>
      <c r="TYY146" s="3262"/>
      <c r="TYZ146" s="3262"/>
      <c r="TZA146" s="3128"/>
      <c r="TZB146" s="3128"/>
      <c r="TZC146" s="3128"/>
      <c r="TZD146" s="3128"/>
      <c r="TZE146" s="3128"/>
      <c r="TZF146" s="3128"/>
      <c r="TZG146" s="3128"/>
      <c r="TZH146" s="3128"/>
      <c r="TZI146" s="3128"/>
      <c r="TZJ146" s="3128"/>
      <c r="TZK146" s="3128"/>
      <c r="TZL146" s="3128"/>
      <c r="TZN146" s="3262"/>
      <c r="TZO146" s="3262"/>
      <c r="TZP146" s="3262"/>
      <c r="TZQ146" s="3128"/>
      <c r="TZR146" s="3128"/>
      <c r="TZS146" s="3128"/>
      <c r="TZT146" s="3128"/>
      <c r="TZU146" s="3128"/>
      <c r="TZV146" s="3128"/>
      <c r="TZW146" s="3128"/>
      <c r="TZX146" s="3128"/>
      <c r="TZY146" s="3128"/>
      <c r="TZZ146" s="3128"/>
      <c r="UAA146" s="3128"/>
      <c r="UAB146" s="3128"/>
      <c r="UAD146" s="3262"/>
      <c r="UAE146" s="3262"/>
      <c r="UAF146" s="3262"/>
      <c r="UAG146" s="3128"/>
      <c r="UAH146" s="3128"/>
      <c r="UAI146" s="3128"/>
      <c r="UAJ146" s="3128"/>
      <c r="UAK146" s="3128"/>
      <c r="UAL146" s="3128"/>
      <c r="UAM146" s="3128"/>
      <c r="UAN146" s="3128"/>
      <c r="UAO146" s="3128"/>
      <c r="UAP146" s="3128"/>
      <c r="UAQ146" s="3128"/>
      <c r="UAR146" s="3128"/>
      <c r="UAT146" s="3262"/>
      <c r="UAU146" s="3262"/>
      <c r="UAV146" s="3262"/>
      <c r="UAW146" s="3128"/>
      <c r="UAX146" s="3128"/>
      <c r="UAY146" s="3128"/>
      <c r="UAZ146" s="3128"/>
      <c r="UBA146" s="3128"/>
      <c r="UBB146" s="3128"/>
      <c r="UBC146" s="3128"/>
      <c r="UBD146" s="3128"/>
      <c r="UBE146" s="3128"/>
      <c r="UBF146" s="3128"/>
      <c r="UBG146" s="3128"/>
      <c r="UBH146" s="3128"/>
      <c r="UBJ146" s="3262"/>
      <c r="UBK146" s="3262"/>
      <c r="UBL146" s="3262"/>
      <c r="UBM146" s="3128"/>
      <c r="UBN146" s="3128"/>
      <c r="UBO146" s="3128"/>
      <c r="UBP146" s="3128"/>
      <c r="UBQ146" s="3128"/>
      <c r="UBR146" s="3128"/>
      <c r="UBS146" s="3128"/>
      <c r="UBT146" s="3128"/>
      <c r="UBU146" s="3128"/>
      <c r="UBV146" s="3128"/>
      <c r="UBW146" s="3128"/>
      <c r="UBX146" s="3128"/>
      <c r="UBZ146" s="3262"/>
      <c r="UCA146" s="3262"/>
      <c r="UCB146" s="3262"/>
      <c r="UCC146" s="3128"/>
      <c r="UCD146" s="3128"/>
      <c r="UCE146" s="3128"/>
      <c r="UCF146" s="3128"/>
      <c r="UCG146" s="3128"/>
      <c r="UCH146" s="3128"/>
      <c r="UCI146" s="3128"/>
      <c r="UCJ146" s="3128"/>
      <c r="UCK146" s="3128"/>
      <c r="UCL146" s="3128"/>
      <c r="UCM146" s="3128"/>
      <c r="UCN146" s="3128"/>
      <c r="UCP146" s="3262"/>
      <c r="UCQ146" s="3262"/>
      <c r="UCR146" s="3262"/>
      <c r="UCS146" s="3128"/>
      <c r="UCT146" s="3128"/>
      <c r="UCU146" s="3128"/>
      <c r="UCV146" s="3128"/>
      <c r="UCW146" s="3128"/>
      <c r="UCX146" s="3128"/>
      <c r="UCY146" s="3128"/>
      <c r="UCZ146" s="3128"/>
      <c r="UDA146" s="3128"/>
      <c r="UDB146" s="3128"/>
      <c r="UDC146" s="3128"/>
      <c r="UDD146" s="3128"/>
      <c r="UDF146" s="3262"/>
      <c r="UDG146" s="3262"/>
      <c r="UDH146" s="3262"/>
      <c r="UDI146" s="3128"/>
      <c r="UDJ146" s="3128"/>
      <c r="UDK146" s="3128"/>
      <c r="UDL146" s="3128"/>
      <c r="UDM146" s="3128"/>
      <c r="UDN146" s="3128"/>
      <c r="UDO146" s="3128"/>
      <c r="UDP146" s="3128"/>
      <c r="UDQ146" s="3128"/>
      <c r="UDR146" s="3128"/>
      <c r="UDS146" s="3128"/>
      <c r="UDT146" s="3128"/>
      <c r="UDV146" s="3262"/>
      <c r="UDW146" s="3262"/>
      <c r="UDX146" s="3262"/>
      <c r="UDY146" s="3128"/>
      <c r="UDZ146" s="3128"/>
      <c r="UEA146" s="3128"/>
      <c r="UEB146" s="3128"/>
      <c r="UEC146" s="3128"/>
      <c r="UED146" s="3128"/>
      <c r="UEE146" s="3128"/>
      <c r="UEF146" s="3128"/>
      <c r="UEG146" s="3128"/>
      <c r="UEH146" s="3128"/>
      <c r="UEI146" s="3128"/>
      <c r="UEJ146" s="3128"/>
      <c r="UEL146" s="3262"/>
      <c r="UEM146" s="3262"/>
      <c r="UEN146" s="3262"/>
      <c r="UEO146" s="3128"/>
      <c r="UEP146" s="3128"/>
      <c r="UEQ146" s="3128"/>
      <c r="UER146" s="3128"/>
      <c r="UES146" s="3128"/>
      <c r="UET146" s="3128"/>
      <c r="UEU146" s="3128"/>
      <c r="UEV146" s="3128"/>
      <c r="UEW146" s="3128"/>
      <c r="UEX146" s="3128"/>
      <c r="UEY146" s="3128"/>
      <c r="UEZ146" s="3128"/>
      <c r="UFB146" s="3262"/>
      <c r="UFC146" s="3262"/>
      <c r="UFD146" s="3262"/>
      <c r="UFE146" s="3128"/>
      <c r="UFF146" s="3128"/>
      <c r="UFG146" s="3128"/>
      <c r="UFH146" s="3128"/>
      <c r="UFI146" s="3128"/>
      <c r="UFJ146" s="3128"/>
      <c r="UFK146" s="3128"/>
      <c r="UFL146" s="3128"/>
      <c r="UFM146" s="3128"/>
      <c r="UFN146" s="3128"/>
      <c r="UFO146" s="3128"/>
      <c r="UFP146" s="3128"/>
      <c r="UFR146" s="3262"/>
      <c r="UFS146" s="3262"/>
      <c r="UFT146" s="3262"/>
      <c r="UFU146" s="3128"/>
      <c r="UFV146" s="3128"/>
      <c r="UFW146" s="3128"/>
      <c r="UFX146" s="3128"/>
      <c r="UFY146" s="3128"/>
      <c r="UFZ146" s="3128"/>
      <c r="UGA146" s="3128"/>
      <c r="UGB146" s="3128"/>
      <c r="UGC146" s="3128"/>
      <c r="UGD146" s="3128"/>
      <c r="UGE146" s="3128"/>
      <c r="UGF146" s="3128"/>
      <c r="UGH146" s="3262"/>
      <c r="UGI146" s="3262"/>
      <c r="UGJ146" s="3262"/>
      <c r="UGK146" s="3128"/>
      <c r="UGL146" s="3128"/>
      <c r="UGM146" s="3128"/>
      <c r="UGN146" s="3128"/>
      <c r="UGO146" s="3128"/>
      <c r="UGP146" s="3128"/>
      <c r="UGQ146" s="3128"/>
      <c r="UGR146" s="3128"/>
      <c r="UGS146" s="3128"/>
      <c r="UGT146" s="3128"/>
      <c r="UGU146" s="3128"/>
      <c r="UGV146" s="3128"/>
      <c r="UGX146" s="3262"/>
      <c r="UGY146" s="3262"/>
      <c r="UGZ146" s="3262"/>
      <c r="UHA146" s="3128"/>
      <c r="UHB146" s="3128"/>
      <c r="UHC146" s="3128"/>
      <c r="UHD146" s="3128"/>
      <c r="UHE146" s="3128"/>
      <c r="UHF146" s="3128"/>
      <c r="UHG146" s="3128"/>
      <c r="UHH146" s="3128"/>
      <c r="UHI146" s="3128"/>
      <c r="UHJ146" s="3128"/>
      <c r="UHK146" s="3128"/>
      <c r="UHL146" s="3128"/>
      <c r="UHN146" s="3262"/>
      <c r="UHO146" s="3262"/>
      <c r="UHP146" s="3262"/>
      <c r="UHQ146" s="3128"/>
      <c r="UHR146" s="3128"/>
      <c r="UHS146" s="3128"/>
      <c r="UHT146" s="3128"/>
      <c r="UHU146" s="3128"/>
      <c r="UHV146" s="3128"/>
      <c r="UHW146" s="3128"/>
      <c r="UHX146" s="3128"/>
      <c r="UHY146" s="3128"/>
      <c r="UHZ146" s="3128"/>
      <c r="UIA146" s="3128"/>
      <c r="UIB146" s="3128"/>
      <c r="UID146" s="3262"/>
      <c r="UIE146" s="3262"/>
      <c r="UIF146" s="3262"/>
      <c r="UIG146" s="3128"/>
      <c r="UIH146" s="3128"/>
      <c r="UII146" s="3128"/>
      <c r="UIJ146" s="3128"/>
      <c r="UIK146" s="3128"/>
      <c r="UIL146" s="3128"/>
      <c r="UIM146" s="3128"/>
      <c r="UIN146" s="3128"/>
      <c r="UIO146" s="3128"/>
      <c r="UIP146" s="3128"/>
      <c r="UIQ146" s="3128"/>
      <c r="UIR146" s="3128"/>
      <c r="UIT146" s="3262"/>
      <c r="UIU146" s="3262"/>
      <c r="UIV146" s="3262"/>
      <c r="UIW146" s="3128"/>
      <c r="UIX146" s="3128"/>
      <c r="UIY146" s="3128"/>
      <c r="UIZ146" s="3128"/>
      <c r="UJA146" s="3128"/>
      <c r="UJB146" s="3128"/>
      <c r="UJC146" s="3128"/>
      <c r="UJD146" s="3128"/>
      <c r="UJE146" s="3128"/>
      <c r="UJF146" s="3128"/>
      <c r="UJG146" s="3128"/>
      <c r="UJH146" s="3128"/>
      <c r="UJJ146" s="3262"/>
      <c r="UJK146" s="3262"/>
      <c r="UJL146" s="3262"/>
      <c r="UJM146" s="3128"/>
      <c r="UJN146" s="3128"/>
      <c r="UJO146" s="3128"/>
      <c r="UJP146" s="3128"/>
      <c r="UJQ146" s="3128"/>
      <c r="UJR146" s="3128"/>
      <c r="UJS146" s="3128"/>
      <c r="UJT146" s="3128"/>
      <c r="UJU146" s="3128"/>
      <c r="UJV146" s="3128"/>
      <c r="UJW146" s="3128"/>
      <c r="UJX146" s="3128"/>
      <c r="UJZ146" s="3262"/>
      <c r="UKA146" s="3262"/>
      <c r="UKB146" s="3262"/>
      <c r="UKC146" s="3128"/>
      <c r="UKD146" s="3128"/>
      <c r="UKE146" s="3128"/>
      <c r="UKF146" s="3128"/>
      <c r="UKG146" s="3128"/>
      <c r="UKH146" s="3128"/>
      <c r="UKI146" s="3128"/>
      <c r="UKJ146" s="3128"/>
      <c r="UKK146" s="3128"/>
      <c r="UKL146" s="3128"/>
      <c r="UKM146" s="3128"/>
      <c r="UKN146" s="3128"/>
      <c r="UKP146" s="3262"/>
      <c r="UKQ146" s="3262"/>
      <c r="UKR146" s="3262"/>
      <c r="UKS146" s="3128"/>
      <c r="UKT146" s="3128"/>
      <c r="UKU146" s="3128"/>
      <c r="UKV146" s="3128"/>
      <c r="UKW146" s="3128"/>
      <c r="UKX146" s="3128"/>
      <c r="UKY146" s="3128"/>
      <c r="UKZ146" s="3128"/>
      <c r="ULA146" s="3128"/>
      <c r="ULB146" s="3128"/>
      <c r="ULC146" s="3128"/>
      <c r="ULD146" s="3128"/>
      <c r="ULF146" s="3262"/>
      <c r="ULG146" s="3262"/>
      <c r="ULH146" s="3262"/>
      <c r="ULI146" s="3128"/>
      <c r="ULJ146" s="3128"/>
      <c r="ULK146" s="3128"/>
      <c r="ULL146" s="3128"/>
      <c r="ULM146" s="3128"/>
      <c r="ULN146" s="3128"/>
      <c r="ULO146" s="3128"/>
      <c r="ULP146" s="3128"/>
      <c r="ULQ146" s="3128"/>
      <c r="ULR146" s="3128"/>
      <c r="ULS146" s="3128"/>
      <c r="ULT146" s="3128"/>
      <c r="ULV146" s="3262"/>
      <c r="ULW146" s="3262"/>
      <c r="ULX146" s="3262"/>
      <c r="ULY146" s="3128"/>
      <c r="ULZ146" s="3128"/>
      <c r="UMA146" s="3128"/>
      <c r="UMB146" s="3128"/>
      <c r="UMC146" s="3128"/>
      <c r="UMD146" s="3128"/>
      <c r="UME146" s="3128"/>
      <c r="UMF146" s="3128"/>
      <c r="UMG146" s="3128"/>
      <c r="UMH146" s="3128"/>
      <c r="UMI146" s="3128"/>
      <c r="UMJ146" s="3128"/>
      <c r="UML146" s="3262"/>
      <c r="UMM146" s="3262"/>
      <c r="UMN146" s="3262"/>
      <c r="UMO146" s="3128"/>
      <c r="UMP146" s="3128"/>
      <c r="UMQ146" s="3128"/>
      <c r="UMR146" s="3128"/>
      <c r="UMS146" s="3128"/>
      <c r="UMT146" s="3128"/>
      <c r="UMU146" s="3128"/>
      <c r="UMV146" s="3128"/>
      <c r="UMW146" s="3128"/>
      <c r="UMX146" s="3128"/>
      <c r="UMY146" s="3128"/>
      <c r="UMZ146" s="3128"/>
      <c r="UNB146" s="3262"/>
      <c r="UNC146" s="3262"/>
      <c r="UND146" s="3262"/>
      <c r="UNE146" s="3128"/>
      <c r="UNF146" s="3128"/>
      <c r="UNG146" s="3128"/>
      <c r="UNH146" s="3128"/>
      <c r="UNI146" s="3128"/>
      <c r="UNJ146" s="3128"/>
      <c r="UNK146" s="3128"/>
      <c r="UNL146" s="3128"/>
      <c r="UNM146" s="3128"/>
      <c r="UNN146" s="3128"/>
      <c r="UNO146" s="3128"/>
      <c r="UNP146" s="3128"/>
      <c r="UNR146" s="3262"/>
      <c r="UNS146" s="3262"/>
      <c r="UNT146" s="3262"/>
      <c r="UNU146" s="3128"/>
      <c r="UNV146" s="3128"/>
      <c r="UNW146" s="3128"/>
      <c r="UNX146" s="3128"/>
      <c r="UNY146" s="3128"/>
      <c r="UNZ146" s="3128"/>
      <c r="UOA146" s="3128"/>
      <c r="UOB146" s="3128"/>
      <c r="UOC146" s="3128"/>
      <c r="UOD146" s="3128"/>
      <c r="UOE146" s="3128"/>
      <c r="UOF146" s="3128"/>
      <c r="UOH146" s="3262"/>
      <c r="UOI146" s="3262"/>
      <c r="UOJ146" s="3262"/>
      <c r="UOK146" s="3128"/>
      <c r="UOL146" s="3128"/>
      <c r="UOM146" s="3128"/>
      <c r="UON146" s="3128"/>
      <c r="UOO146" s="3128"/>
      <c r="UOP146" s="3128"/>
      <c r="UOQ146" s="3128"/>
      <c r="UOR146" s="3128"/>
      <c r="UOS146" s="3128"/>
      <c r="UOT146" s="3128"/>
      <c r="UOU146" s="3128"/>
      <c r="UOV146" s="3128"/>
      <c r="UOX146" s="3262"/>
      <c r="UOY146" s="3262"/>
      <c r="UOZ146" s="3262"/>
      <c r="UPA146" s="3128"/>
      <c r="UPB146" s="3128"/>
      <c r="UPC146" s="3128"/>
      <c r="UPD146" s="3128"/>
      <c r="UPE146" s="3128"/>
      <c r="UPF146" s="3128"/>
      <c r="UPG146" s="3128"/>
      <c r="UPH146" s="3128"/>
      <c r="UPI146" s="3128"/>
      <c r="UPJ146" s="3128"/>
      <c r="UPK146" s="3128"/>
      <c r="UPL146" s="3128"/>
      <c r="UPN146" s="3262"/>
      <c r="UPO146" s="3262"/>
      <c r="UPP146" s="3262"/>
      <c r="UPQ146" s="3128"/>
      <c r="UPR146" s="3128"/>
      <c r="UPS146" s="3128"/>
      <c r="UPT146" s="3128"/>
      <c r="UPU146" s="3128"/>
      <c r="UPV146" s="3128"/>
      <c r="UPW146" s="3128"/>
      <c r="UPX146" s="3128"/>
      <c r="UPY146" s="3128"/>
      <c r="UPZ146" s="3128"/>
      <c r="UQA146" s="3128"/>
      <c r="UQB146" s="3128"/>
      <c r="UQD146" s="3262"/>
      <c r="UQE146" s="3262"/>
      <c r="UQF146" s="3262"/>
      <c r="UQG146" s="3128"/>
      <c r="UQH146" s="3128"/>
      <c r="UQI146" s="3128"/>
      <c r="UQJ146" s="3128"/>
      <c r="UQK146" s="3128"/>
      <c r="UQL146" s="3128"/>
      <c r="UQM146" s="3128"/>
      <c r="UQN146" s="3128"/>
      <c r="UQO146" s="3128"/>
      <c r="UQP146" s="3128"/>
      <c r="UQQ146" s="3128"/>
      <c r="UQR146" s="3128"/>
      <c r="UQT146" s="3262"/>
      <c r="UQU146" s="3262"/>
      <c r="UQV146" s="3262"/>
      <c r="UQW146" s="3128"/>
      <c r="UQX146" s="3128"/>
      <c r="UQY146" s="3128"/>
      <c r="UQZ146" s="3128"/>
      <c r="URA146" s="3128"/>
      <c r="URB146" s="3128"/>
      <c r="URC146" s="3128"/>
      <c r="URD146" s="3128"/>
      <c r="URE146" s="3128"/>
      <c r="URF146" s="3128"/>
      <c r="URG146" s="3128"/>
      <c r="URH146" s="3128"/>
      <c r="URJ146" s="3262"/>
      <c r="URK146" s="3262"/>
      <c r="URL146" s="3262"/>
      <c r="URM146" s="3128"/>
      <c r="URN146" s="3128"/>
      <c r="URO146" s="3128"/>
      <c r="URP146" s="3128"/>
      <c r="URQ146" s="3128"/>
      <c r="URR146" s="3128"/>
      <c r="URS146" s="3128"/>
      <c r="URT146" s="3128"/>
      <c r="URU146" s="3128"/>
      <c r="URV146" s="3128"/>
      <c r="URW146" s="3128"/>
      <c r="URX146" s="3128"/>
      <c r="URZ146" s="3262"/>
      <c r="USA146" s="3262"/>
      <c r="USB146" s="3262"/>
      <c r="USC146" s="3128"/>
      <c r="USD146" s="3128"/>
      <c r="USE146" s="3128"/>
      <c r="USF146" s="3128"/>
      <c r="USG146" s="3128"/>
      <c r="USH146" s="3128"/>
      <c r="USI146" s="3128"/>
      <c r="USJ146" s="3128"/>
      <c r="USK146" s="3128"/>
      <c r="USL146" s="3128"/>
      <c r="USM146" s="3128"/>
      <c r="USN146" s="3128"/>
      <c r="USP146" s="3262"/>
      <c r="USQ146" s="3262"/>
      <c r="USR146" s="3262"/>
      <c r="USS146" s="3128"/>
      <c r="UST146" s="3128"/>
      <c r="USU146" s="3128"/>
      <c r="USV146" s="3128"/>
      <c r="USW146" s="3128"/>
      <c r="USX146" s="3128"/>
      <c r="USY146" s="3128"/>
      <c r="USZ146" s="3128"/>
      <c r="UTA146" s="3128"/>
      <c r="UTB146" s="3128"/>
      <c r="UTC146" s="3128"/>
      <c r="UTD146" s="3128"/>
      <c r="UTF146" s="3262"/>
      <c r="UTG146" s="3262"/>
      <c r="UTH146" s="3262"/>
      <c r="UTI146" s="3128"/>
      <c r="UTJ146" s="3128"/>
      <c r="UTK146" s="3128"/>
      <c r="UTL146" s="3128"/>
      <c r="UTM146" s="3128"/>
      <c r="UTN146" s="3128"/>
      <c r="UTO146" s="3128"/>
      <c r="UTP146" s="3128"/>
      <c r="UTQ146" s="3128"/>
      <c r="UTR146" s="3128"/>
      <c r="UTS146" s="3128"/>
      <c r="UTT146" s="3128"/>
      <c r="UTV146" s="3262"/>
      <c r="UTW146" s="3262"/>
      <c r="UTX146" s="3262"/>
      <c r="UTY146" s="3128"/>
      <c r="UTZ146" s="3128"/>
      <c r="UUA146" s="3128"/>
      <c r="UUB146" s="3128"/>
      <c r="UUC146" s="3128"/>
      <c r="UUD146" s="3128"/>
      <c r="UUE146" s="3128"/>
      <c r="UUF146" s="3128"/>
      <c r="UUG146" s="3128"/>
      <c r="UUH146" s="3128"/>
      <c r="UUI146" s="3128"/>
      <c r="UUJ146" s="3128"/>
      <c r="UUL146" s="3262"/>
      <c r="UUM146" s="3262"/>
      <c r="UUN146" s="3262"/>
      <c r="UUO146" s="3128"/>
      <c r="UUP146" s="3128"/>
      <c r="UUQ146" s="3128"/>
      <c r="UUR146" s="3128"/>
      <c r="UUS146" s="3128"/>
      <c r="UUT146" s="3128"/>
      <c r="UUU146" s="3128"/>
      <c r="UUV146" s="3128"/>
      <c r="UUW146" s="3128"/>
      <c r="UUX146" s="3128"/>
      <c r="UUY146" s="3128"/>
      <c r="UUZ146" s="3128"/>
      <c r="UVB146" s="3262"/>
      <c r="UVC146" s="3262"/>
      <c r="UVD146" s="3262"/>
      <c r="UVE146" s="3128"/>
      <c r="UVF146" s="3128"/>
      <c r="UVG146" s="3128"/>
      <c r="UVH146" s="3128"/>
      <c r="UVI146" s="3128"/>
      <c r="UVJ146" s="3128"/>
      <c r="UVK146" s="3128"/>
      <c r="UVL146" s="3128"/>
      <c r="UVM146" s="3128"/>
      <c r="UVN146" s="3128"/>
      <c r="UVO146" s="3128"/>
      <c r="UVP146" s="3128"/>
      <c r="UVR146" s="3262"/>
      <c r="UVS146" s="3262"/>
      <c r="UVT146" s="3262"/>
      <c r="UVU146" s="3128"/>
      <c r="UVV146" s="3128"/>
      <c r="UVW146" s="3128"/>
      <c r="UVX146" s="3128"/>
      <c r="UVY146" s="3128"/>
      <c r="UVZ146" s="3128"/>
      <c r="UWA146" s="3128"/>
      <c r="UWB146" s="3128"/>
      <c r="UWC146" s="3128"/>
      <c r="UWD146" s="3128"/>
      <c r="UWE146" s="3128"/>
      <c r="UWF146" s="3128"/>
      <c r="UWH146" s="3262"/>
      <c r="UWI146" s="3262"/>
      <c r="UWJ146" s="3262"/>
      <c r="UWK146" s="3128"/>
      <c r="UWL146" s="3128"/>
      <c r="UWM146" s="3128"/>
      <c r="UWN146" s="3128"/>
      <c r="UWO146" s="3128"/>
      <c r="UWP146" s="3128"/>
      <c r="UWQ146" s="3128"/>
      <c r="UWR146" s="3128"/>
      <c r="UWS146" s="3128"/>
      <c r="UWT146" s="3128"/>
      <c r="UWU146" s="3128"/>
      <c r="UWV146" s="3128"/>
      <c r="UWX146" s="3262"/>
      <c r="UWY146" s="3262"/>
      <c r="UWZ146" s="3262"/>
      <c r="UXA146" s="3128"/>
      <c r="UXB146" s="3128"/>
      <c r="UXC146" s="3128"/>
      <c r="UXD146" s="3128"/>
      <c r="UXE146" s="3128"/>
      <c r="UXF146" s="3128"/>
      <c r="UXG146" s="3128"/>
      <c r="UXH146" s="3128"/>
      <c r="UXI146" s="3128"/>
      <c r="UXJ146" s="3128"/>
      <c r="UXK146" s="3128"/>
      <c r="UXL146" s="3128"/>
      <c r="UXN146" s="3262"/>
      <c r="UXO146" s="3262"/>
      <c r="UXP146" s="3262"/>
      <c r="UXQ146" s="3128"/>
      <c r="UXR146" s="3128"/>
      <c r="UXS146" s="3128"/>
      <c r="UXT146" s="3128"/>
      <c r="UXU146" s="3128"/>
      <c r="UXV146" s="3128"/>
      <c r="UXW146" s="3128"/>
      <c r="UXX146" s="3128"/>
      <c r="UXY146" s="3128"/>
      <c r="UXZ146" s="3128"/>
      <c r="UYA146" s="3128"/>
      <c r="UYB146" s="3128"/>
      <c r="UYD146" s="3262"/>
      <c r="UYE146" s="3262"/>
      <c r="UYF146" s="3262"/>
      <c r="UYG146" s="3128"/>
      <c r="UYH146" s="3128"/>
      <c r="UYI146" s="3128"/>
      <c r="UYJ146" s="3128"/>
      <c r="UYK146" s="3128"/>
      <c r="UYL146" s="3128"/>
      <c r="UYM146" s="3128"/>
      <c r="UYN146" s="3128"/>
      <c r="UYO146" s="3128"/>
      <c r="UYP146" s="3128"/>
      <c r="UYQ146" s="3128"/>
      <c r="UYR146" s="3128"/>
      <c r="UYT146" s="3262"/>
      <c r="UYU146" s="3262"/>
      <c r="UYV146" s="3262"/>
      <c r="UYW146" s="3128"/>
      <c r="UYX146" s="3128"/>
      <c r="UYY146" s="3128"/>
      <c r="UYZ146" s="3128"/>
      <c r="UZA146" s="3128"/>
      <c r="UZB146" s="3128"/>
      <c r="UZC146" s="3128"/>
      <c r="UZD146" s="3128"/>
      <c r="UZE146" s="3128"/>
      <c r="UZF146" s="3128"/>
      <c r="UZG146" s="3128"/>
      <c r="UZH146" s="3128"/>
      <c r="UZJ146" s="3262"/>
      <c r="UZK146" s="3262"/>
      <c r="UZL146" s="3262"/>
      <c r="UZM146" s="3128"/>
      <c r="UZN146" s="3128"/>
      <c r="UZO146" s="3128"/>
      <c r="UZP146" s="3128"/>
      <c r="UZQ146" s="3128"/>
      <c r="UZR146" s="3128"/>
      <c r="UZS146" s="3128"/>
      <c r="UZT146" s="3128"/>
      <c r="UZU146" s="3128"/>
      <c r="UZV146" s="3128"/>
      <c r="UZW146" s="3128"/>
      <c r="UZX146" s="3128"/>
      <c r="UZZ146" s="3262"/>
      <c r="VAA146" s="3262"/>
      <c r="VAB146" s="3262"/>
      <c r="VAC146" s="3128"/>
      <c r="VAD146" s="3128"/>
      <c r="VAE146" s="3128"/>
      <c r="VAF146" s="3128"/>
      <c r="VAG146" s="3128"/>
      <c r="VAH146" s="3128"/>
      <c r="VAI146" s="3128"/>
      <c r="VAJ146" s="3128"/>
      <c r="VAK146" s="3128"/>
      <c r="VAL146" s="3128"/>
      <c r="VAM146" s="3128"/>
      <c r="VAN146" s="3128"/>
      <c r="VAP146" s="3262"/>
      <c r="VAQ146" s="3262"/>
      <c r="VAR146" s="3262"/>
      <c r="VAS146" s="3128"/>
      <c r="VAT146" s="3128"/>
      <c r="VAU146" s="3128"/>
      <c r="VAV146" s="3128"/>
      <c r="VAW146" s="3128"/>
      <c r="VAX146" s="3128"/>
      <c r="VAY146" s="3128"/>
      <c r="VAZ146" s="3128"/>
      <c r="VBA146" s="3128"/>
      <c r="VBB146" s="3128"/>
      <c r="VBC146" s="3128"/>
      <c r="VBD146" s="3128"/>
      <c r="VBF146" s="3262"/>
      <c r="VBG146" s="3262"/>
      <c r="VBH146" s="3262"/>
      <c r="VBI146" s="3128"/>
      <c r="VBJ146" s="3128"/>
      <c r="VBK146" s="3128"/>
      <c r="VBL146" s="3128"/>
      <c r="VBM146" s="3128"/>
      <c r="VBN146" s="3128"/>
      <c r="VBO146" s="3128"/>
      <c r="VBP146" s="3128"/>
      <c r="VBQ146" s="3128"/>
      <c r="VBR146" s="3128"/>
      <c r="VBS146" s="3128"/>
      <c r="VBT146" s="3128"/>
      <c r="VBV146" s="3262"/>
      <c r="VBW146" s="3262"/>
      <c r="VBX146" s="3262"/>
      <c r="VBY146" s="3128"/>
      <c r="VBZ146" s="3128"/>
      <c r="VCA146" s="3128"/>
      <c r="VCB146" s="3128"/>
      <c r="VCC146" s="3128"/>
      <c r="VCD146" s="3128"/>
      <c r="VCE146" s="3128"/>
      <c r="VCF146" s="3128"/>
      <c r="VCG146" s="3128"/>
      <c r="VCH146" s="3128"/>
      <c r="VCI146" s="3128"/>
      <c r="VCJ146" s="3128"/>
      <c r="VCL146" s="3262"/>
      <c r="VCM146" s="3262"/>
      <c r="VCN146" s="3262"/>
      <c r="VCO146" s="3128"/>
      <c r="VCP146" s="3128"/>
      <c r="VCQ146" s="3128"/>
      <c r="VCR146" s="3128"/>
      <c r="VCS146" s="3128"/>
      <c r="VCT146" s="3128"/>
      <c r="VCU146" s="3128"/>
      <c r="VCV146" s="3128"/>
      <c r="VCW146" s="3128"/>
      <c r="VCX146" s="3128"/>
      <c r="VCY146" s="3128"/>
      <c r="VCZ146" s="3128"/>
      <c r="VDB146" s="3262"/>
      <c r="VDC146" s="3262"/>
      <c r="VDD146" s="3262"/>
      <c r="VDE146" s="3128"/>
      <c r="VDF146" s="3128"/>
      <c r="VDG146" s="3128"/>
      <c r="VDH146" s="3128"/>
      <c r="VDI146" s="3128"/>
      <c r="VDJ146" s="3128"/>
      <c r="VDK146" s="3128"/>
      <c r="VDL146" s="3128"/>
      <c r="VDM146" s="3128"/>
      <c r="VDN146" s="3128"/>
      <c r="VDO146" s="3128"/>
      <c r="VDP146" s="3128"/>
      <c r="VDR146" s="3262"/>
      <c r="VDS146" s="3262"/>
      <c r="VDT146" s="3262"/>
      <c r="VDU146" s="3128"/>
      <c r="VDV146" s="3128"/>
      <c r="VDW146" s="3128"/>
      <c r="VDX146" s="3128"/>
      <c r="VDY146" s="3128"/>
      <c r="VDZ146" s="3128"/>
      <c r="VEA146" s="3128"/>
      <c r="VEB146" s="3128"/>
      <c r="VEC146" s="3128"/>
      <c r="VED146" s="3128"/>
      <c r="VEE146" s="3128"/>
      <c r="VEF146" s="3128"/>
      <c r="VEH146" s="3262"/>
      <c r="VEI146" s="3262"/>
      <c r="VEJ146" s="3262"/>
      <c r="VEK146" s="3128"/>
      <c r="VEL146" s="3128"/>
      <c r="VEM146" s="3128"/>
      <c r="VEN146" s="3128"/>
      <c r="VEO146" s="3128"/>
      <c r="VEP146" s="3128"/>
      <c r="VEQ146" s="3128"/>
      <c r="VER146" s="3128"/>
      <c r="VES146" s="3128"/>
      <c r="VET146" s="3128"/>
      <c r="VEU146" s="3128"/>
      <c r="VEV146" s="3128"/>
      <c r="VEX146" s="3262"/>
      <c r="VEY146" s="3262"/>
      <c r="VEZ146" s="3262"/>
      <c r="VFA146" s="3128"/>
      <c r="VFB146" s="3128"/>
      <c r="VFC146" s="3128"/>
      <c r="VFD146" s="3128"/>
      <c r="VFE146" s="3128"/>
      <c r="VFF146" s="3128"/>
      <c r="VFG146" s="3128"/>
      <c r="VFH146" s="3128"/>
      <c r="VFI146" s="3128"/>
      <c r="VFJ146" s="3128"/>
      <c r="VFK146" s="3128"/>
      <c r="VFL146" s="3128"/>
      <c r="VFN146" s="3262"/>
      <c r="VFO146" s="3262"/>
      <c r="VFP146" s="3262"/>
      <c r="VFQ146" s="3128"/>
      <c r="VFR146" s="3128"/>
      <c r="VFS146" s="3128"/>
      <c r="VFT146" s="3128"/>
      <c r="VFU146" s="3128"/>
      <c r="VFV146" s="3128"/>
      <c r="VFW146" s="3128"/>
      <c r="VFX146" s="3128"/>
      <c r="VFY146" s="3128"/>
      <c r="VFZ146" s="3128"/>
      <c r="VGA146" s="3128"/>
      <c r="VGB146" s="3128"/>
      <c r="VGD146" s="3262"/>
      <c r="VGE146" s="3262"/>
      <c r="VGF146" s="3262"/>
      <c r="VGG146" s="3128"/>
      <c r="VGH146" s="3128"/>
      <c r="VGI146" s="3128"/>
      <c r="VGJ146" s="3128"/>
      <c r="VGK146" s="3128"/>
      <c r="VGL146" s="3128"/>
      <c r="VGM146" s="3128"/>
      <c r="VGN146" s="3128"/>
      <c r="VGO146" s="3128"/>
      <c r="VGP146" s="3128"/>
      <c r="VGQ146" s="3128"/>
      <c r="VGR146" s="3128"/>
      <c r="VGT146" s="3262"/>
      <c r="VGU146" s="3262"/>
      <c r="VGV146" s="3262"/>
      <c r="VGW146" s="3128"/>
      <c r="VGX146" s="3128"/>
      <c r="VGY146" s="3128"/>
      <c r="VGZ146" s="3128"/>
      <c r="VHA146" s="3128"/>
      <c r="VHB146" s="3128"/>
      <c r="VHC146" s="3128"/>
      <c r="VHD146" s="3128"/>
      <c r="VHE146" s="3128"/>
      <c r="VHF146" s="3128"/>
      <c r="VHG146" s="3128"/>
      <c r="VHH146" s="3128"/>
      <c r="VHJ146" s="3262"/>
      <c r="VHK146" s="3262"/>
      <c r="VHL146" s="3262"/>
      <c r="VHM146" s="3128"/>
      <c r="VHN146" s="3128"/>
      <c r="VHO146" s="3128"/>
      <c r="VHP146" s="3128"/>
      <c r="VHQ146" s="3128"/>
      <c r="VHR146" s="3128"/>
      <c r="VHS146" s="3128"/>
      <c r="VHT146" s="3128"/>
      <c r="VHU146" s="3128"/>
      <c r="VHV146" s="3128"/>
      <c r="VHW146" s="3128"/>
      <c r="VHX146" s="3128"/>
      <c r="VHZ146" s="3262"/>
      <c r="VIA146" s="3262"/>
      <c r="VIB146" s="3262"/>
      <c r="VIC146" s="3128"/>
      <c r="VID146" s="3128"/>
      <c r="VIE146" s="3128"/>
      <c r="VIF146" s="3128"/>
      <c r="VIG146" s="3128"/>
      <c r="VIH146" s="3128"/>
      <c r="VII146" s="3128"/>
      <c r="VIJ146" s="3128"/>
      <c r="VIK146" s="3128"/>
      <c r="VIL146" s="3128"/>
      <c r="VIM146" s="3128"/>
      <c r="VIN146" s="3128"/>
      <c r="VIP146" s="3262"/>
      <c r="VIQ146" s="3262"/>
      <c r="VIR146" s="3262"/>
      <c r="VIS146" s="3128"/>
      <c r="VIT146" s="3128"/>
      <c r="VIU146" s="3128"/>
      <c r="VIV146" s="3128"/>
      <c r="VIW146" s="3128"/>
      <c r="VIX146" s="3128"/>
      <c r="VIY146" s="3128"/>
      <c r="VIZ146" s="3128"/>
      <c r="VJA146" s="3128"/>
      <c r="VJB146" s="3128"/>
      <c r="VJC146" s="3128"/>
      <c r="VJD146" s="3128"/>
      <c r="VJF146" s="3262"/>
      <c r="VJG146" s="3262"/>
      <c r="VJH146" s="3262"/>
      <c r="VJI146" s="3128"/>
      <c r="VJJ146" s="3128"/>
      <c r="VJK146" s="3128"/>
      <c r="VJL146" s="3128"/>
      <c r="VJM146" s="3128"/>
      <c r="VJN146" s="3128"/>
      <c r="VJO146" s="3128"/>
      <c r="VJP146" s="3128"/>
      <c r="VJQ146" s="3128"/>
      <c r="VJR146" s="3128"/>
      <c r="VJS146" s="3128"/>
      <c r="VJT146" s="3128"/>
      <c r="VJV146" s="3262"/>
      <c r="VJW146" s="3262"/>
      <c r="VJX146" s="3262"/>
      <c r="VJY146" s="3128"/>
      <c r="VJZ146" s="3128"/>
      <c r="VKA146" s="3128"/>
      <c r="VKB146" s="3128"/>
      <c r="VKC146" s="3128"/>
      <c r="VKD146" s="3128"/>
      <c r="VKE146" s="3128"/>
      <c r="VKF146" s="3128"/>
      <c r="VKG146" s="3128"/>
      <c r="VKH146" s="3128"/>
      <c r="VKI146" s="3128"/>
      <c r="VKJ146" s="3128"/>
      <c r="VKL146" s="3262"/>
      <c r="VKM146" s="3262"/>
      <c r="VKN146" s="3262"/>
      <c r="VKO146" s="3128"/>
      <c r="VKP146" s="3128"/>
      <c r="VKQ146" s="3128"/>
      <c r="VKR146" s="3128"/>
      <c r="VKS146" s="3128"/>
      <c r="VKT146" s="3128"/>
      <c r="VKU146" s="3128"/>
      <c r="VKV146" s="3128"/>
      <c r="VKW146" s="3128"/>
      <c r="VKX146" s="3128"/>
      <c r="VKY146" s="3128"/>
      <c r="VKZ146" s="3128"/>
      <c r="VLB146" s="3262"/>
      <c r="VLC146" s="3262"/>
      <c r="VLD146" s="3262"/>
      <c r="VLE146" s="3128"/>
      <c r="VLF146" s="3128"/>
      <c r="VLG146" s="3128"/>
      <c r="VLH146" s="3128"/>
      <c r="VLI146" s="3128"/>
      <c r="VLJ146" s="3128"/>
      <c r="VLK146" s="3128"/>
      <c r="VLL146" s="3128"/>
      <c r="VLM146" s="3128"/>
      <c r="VLN146" s="3128"/>
      <c r="VLO146" s="3128"/>
      <c r="VLP146" s="3128"/>
      <c r="VLR146" s="3262"/>
      <c r="VLS146" s="3262"/>
      <c r="VLT146" s="3262"/>
      <c r="VLU146" s="3128"/>
      <c r="VLV146" s="3128"/>
      <c r="VLW146" s="3128"/>
      <c r="VLX146" s="3128"/>
      <c r="VLY146" s="3128"/>
      <c r="VLZ146" s="3128"/>
      <c r="VMA146" s="3128"/>
      <c r="VMB146" s="3128"/>
      <c r="VMC146" s="3128"/>
      <c r="VMD146" s="3128"/>
      <c r="VME146" s="3128"/>
      <c r="VMF146" s="3128"/>
      <c r="VMH146" s="3262"/>
      <c r="VMI146" s="3262"/>
      <c r="VMJ146" s="3262"/>
      <c r="VMK146" s="3128"/>
      <c r="VML146" s="3128"/>
      <c r="VMM146" s="3128"/>
      <c r="VMN146" s="3128"/>
      <c r="VMO146" s="3128"/>
      <c r="VMP146" s="3128"/>
      <c r="VMQ146" s="3128"/>
      <c r="VMR146" s="3128"/>
      <c r="VMS146" s="3128"/>
      <c r="VMT146" s="3128"/>
      <c r="VMU146" s="3128"/>
      <c r="VMV146" s="3128"/>
      <c r="VMX146" s="3262"/>
      <c r="VMY146" s="3262"/>
      <c r="VMZ146" s="3262"/>
      <c r="VNA146" s="3128"/>
      <c r="VNB146" s="3128"/>
      <c r="VNC146" s="3128"/>
      <c r="VND146" s="3128"/>
      <c r="VNE146" s="3128"/>
      <c r="VNF146" s="3128"/>
      <c r="VNG146" s="3128"/>
      <c r="VNH146" s="3128"/>
      <c r="VNI146" s="3128"/>
      <c r="VNJ146" s="3128"/>
      <c r="VNK146" s="3128"/>
      <c r="VNL146" s="3128"/>
      <c r="VNN146" s="3262"/>
      <c r="VNO146" s="3262"/>
      <c r="VNP146" s="3262"/>
      <c r="VNQ146" s="3128"/>
      <c r="VNR146" s="3128"/>
      <c r="VNS146" s="3128"/>
      <c r="VNT146" s="3128"/>
      <c r="VNU146" s="3128"/>
      <c r="VNV146" s="3128"/>
      <c r="VNW146" s="3128"/>
      <c r="VNX146" s="3128"/>
      <c r="VNY146" s="3128"/>
      <c r="VNZ146" s="3128"/>
      <c r="VOA146" s="3128"/>
      <c r="VOB146" s="3128"/>
      <c r="VOD146" s="3262"/>
      <c r="VOE146" s="3262"/>
      <c r="VOF146" s="3262"/>
      <c r="VOG146" s="3128"/>
      <c r="VOH146" s="3128"/>
      <c r="VOI146" s="3128"/>
      <c r="VOJ146" s="3128"/>
      <c r="VOK146" s="3128"/>
      <c r="VOL146" s="3128"/>
      <c r="VOM146" s="3128"/>
      <c r="VON146" s="3128"/>
      <c r="VOO146" s="3128"/>
      <c r="VOP146" s="3128"/>
      <c r="VOQ146" s="3128"/>
      <c r="VOR146" s="3128"/>
      <c r="VOT146" s="3262"/>
      <c r="VOU146" s="3262"/>
      <c r="VOV146" s="3262"/>
      <c r="VOW146" s="3128"/>
      <c r="VOX146" s="3128"/>
      <c r="VOY146" s="3128"/>
      <c r="VOZ146" s="3128"/>
      <c r="VPA146" s="3128"/>
      <c r="VPB146" s="3128"/>
      <c r="VPC146" s="3128"/>
      <c r="VPD146" s="3128"/>
      <c r="VPE146" s="3128"/>
      <c r="VPF146" s="3128"/>
      <c r="VPG146" s="3128"/>
      <c r="VPH146" s="3128"/>
      <c r="VPJ146" s="3262"/>
      <c r="VPK146" s="3262"/>
      <c r="VPL146" s="3262"/>
      <c r="VPM146" s="3128"/>
      <c r="VPN146" s="3128"/>
      <c r="VPO146" s="3128"/>
      <c r="VPP146" s="3128"/>
      <c r="VPQ146" s="3128"/>
      <c r="VPR146" s="3128"/>
      <c r="VPS146" s="3128"/>
      <c r="VPT146" s="3128"/>
      <c r="VPU146" s="3128"/>
      <c r="VPV146" s="3128"/>
      <c r="VPW146" s="3128"/>
      <c r="VPX146" s="3128"/>
      <c r="VPZ146" s="3262"/>
      <c r="VQA146" s="3262"/>
      <c r="VQB146" s="3262"/>
      <c r="VQC146" s="3128"/>
      <c r="VQD146" s="3128"/>
      <c r="VQE146" s="3128"/>
      <c r="VQF146" s="3128"/>
      <c r="VQG146" s="3128"/>
      <c r="VQH146" s="3128"/>
      <c r="VQI146" s="3128"/>
      <c r="VQJ146" s="3128"/>
      <c r="VQK146" s="3128"/>
      <c r="VQL146" s="3128"/>
      <c r="VQM146" s="3128"/>
      <c r="VQN146" s="3128"/>
      <c r="VQP146" s="3262"/>
      <c r="VQQ146" s="3262"/>
      <c r="VQR146" s="3262"/>
      <c r="VQS146" s="3128"/>
      <c r="VQT146" s="3128"/>
      <c r="VQU146" s="3128"/>
      <c r="VQV146" s="3128"/>
      <c r="VQW146" s="3128"/>
      <c r="VQX146" s="3128"/>
      <c r="VQY146" s="3128"/>
      <c r="VQZ146" s="3128"/>
      <c r="VRA146" s="3128"/>
      <c r="VRB146" s="3128"/>
      <c r="VRC146" s="3128"/>
      <c r="VRD146" s="3128"/>
      <c r="VRF146" s="3262"/>
      <c r="VRG146" s="3262"/>
      <c r="VRH146" s="3262"/>
      <c r="VRI146" s="3128"/>
      <c r="VRJ146" s="3128"/>
      <c r="VRK146" s="3128"/>
      <c r="VRL146" s="3128"/>
      <c r="VRM146" s="3128"/>
      <c r="VRN146" s="3128"/>
      <c r="VRO146" s="3128"/>
      <c r="VRP146" s="3128"/>
      <c r="VRQ146" s="3128"/>
      <c r="VRR146" s="3128"/>
      <c r="VRS146" s="3128"/>
      <c r="VRT146" s="3128"/>
      <c r="VRV146" s="3262"/>
      <c r="VRW146" s="3262"/>
      <c r="VRX146" s="3262"/>
      <c r="VRY146" s="3128"/>
      <c r="VRZ146" s="3128"/>
      <c r="VSA146" s="3128"/>
      <c r="VSB146" s="3128"/>
      <c r="VSC146" s="3128"/>
      <c r="VSD146" s="3128"/>
      <c r="VSE146" s="3128"/>
      <c r="VSF146" s="3128"/>
      <c r="VSG146" s="3128"/>
      <c r="VSH146" s="3128"/>
      <c r="VSI146" s="3128"/>
      <c r="VSJ146" s="3128"/>
      <c r="VSL146" s="3262"/>
      <c r="VSM146" s="3262"/>
      <c r="VSN146" s="3262"/>
      <c r="VSO146" s="3128"/>
      <c r="VSP146" s="3128"/>
      <c r="VSQ146" s="3128"/>
      <c r="VSR146" s="3128"/>
      <c r="VSS146" s="3128"/>
      <c r="VST146" s="3128"/>
      <c r="VSU146" s="3128"/>
      <c r="VSV146" s="3128"/>
      <c r="VSW146" s="3128"/>
      <c r="VSX146" s="3128"/>
      <c r="VSY146" s="3128"/>
      <c r="VSZ146" s="3128"/>
      <c r="VTB146" s="3262"/>
      <c r="VTC146" s="3262"/>
      <c r="VTD146" s="3262"/>
      <c r="VTE146" s="3128"/>
      <c r="VTF146" s="3128"/>
      <c r="VTG146" s="3128"/>
      <c r="VTH146" s="3128"/>
      <c r="VTI146" s="3128"/>
      <c r="VTJ146" s="3128"/>
      <c r="VTK146" s="3128"/>
      <c r="VTL146" s="3128"/>
      <c r="VTM146" s="3128"/>
      <c r="VTN146" s="3128"/>
      <c r="VTO146" s="3128"/>
      <c r="VTP146" s="3128"/>
      <c r="VTR146" s="3262"/>
      <c r="VTS146" s="3262"/>
      <c r="VTT146" s="3262"/>
      <c r="VTU146" s="3128"/>
      <c r="VTV146" s="3128"/>
      <c r="VTW146" s="3128"/>
      <c r="VTX146" s="3128"/>
      <c r="VTY146" s="3128"/>
      <c r="VTZ146" s="3128"/>
      <c r="VUA146" s="3128"/>
      <c r="VUB146" s="3128"/>
      <c r="VUC146" s="3128"/>
      <c r="VUD146" s="3128"/>
      <c r="VUE146" s="3128"/>
      <c r="VUF146" s="3128"/>
      <c r="VUH146" s="3262"/>
      <c r="VUI146" s="3262"/>
      <c r="VUJ146" s="3262"/>
      <c r="VUK146" s="3128"/>
      <c r="VUL146" s="3128"/>
      <c r="VUM146" s="3128"/>
      <c r="VUN146" s="3128"/>
      <c r="VUO146" s="3128"/>
      <c r="VUP146" s="3128"/>
      <c r="VUQ146" s="3128"/>
      <c r="VUR146" s="3128"/>
      <c r="VUS146" s="3128"/>
      <c r="VUT146" s="3128"/>
      <c r="VUU146" s="3128"/>
      <c r="VUV146" s="3128"/>
      <c r="VUX146" s="3262"/>
      <c r="VUY146" s="3262"/>
      <c r="VUZ146" s="3262"/>
      <c r="VVA146" s="3128"/>
      <c r="VVB146" s="3128"/>
      <c r="VVC146" s="3128"/>
      <c r="VVD146" s="3128"/>
      <c r="VVE146" s="3128"/>
      <c r="VVF146" s="3128"/>
      <c r="VVG146" s="3128"/>
      <c r="VVH146" s="3128"/>
      <c r="VVI146" s="3128"/>
      <c r="VVJ146" s="3128"/>
      <c r="VVK146" s="3128"/>
      <c r="VVL146" s="3128"/>
      <c r="VVN146" s="3262"/>
      <c r="VVO146" s="3262"/>
      <c r="VVP146" s="3262"/>
      <c r="VVQ146" s="3128"/>
      <c r="VVR146" s="3128"/>
      <c r="VVS146" s="3128"/>
      <c r="VVT146" s="3128"/>
      <c r="VVU146" s="3128"/>
      <c r="VVV146" s="3128"/>
      <c r="VVW146" s="3128"/>
      <c r="VVX146" s="3128"/>
      <c r="VVY146" s="3128"/>
      <c r="VVZ146" s="3128"/>
      <c r="VWA146" s="3128"/>
      <c r="VWB146" s="3128"/>
      <c r="VWD146" s="3262"/>
      <c r="VWE146" s="3262"/>
      <c r="VWF146" s="3262"/>
      <c r="VWG146" s="3128"/>
      <c r="VWH146" s="3128"/>
      <c r="VWI146" s="3128"/>
      <c r="VWJ146" s="3128"/>
      <c r="VWK146" s="3128"/>
      <c r="VWL146" s="3128"/>
      <c r="VWM146" s="3128"/>
      <c r="VWN146" s="3128"/>
      <c r="VWO146" s="3128"/>
      <c r="VWP146" s="3128"/>
      <c r="VWQ146" s="3128"/>
      <c r="VWR146" s="3128"/>
      <c r="VWT146" s="3262"/>
      <c r="VWU146" s="3262"/>
      <c r="VWV146" s="3262"/>
      <c r="VWW146" s="3128"/>
      <c r="VWX146" s="3128"/>
      <c r="VWY146" s="3128"/>
      <c r="VWZ146" s="3128"/>
      <c r="VXA146" s="3128"/>
      <c r="VXB146" s="3128"/>
      <c r="VXC146" s="3128"/>
      <c r="VXD146" s="3128"/>
      <c r="VXE146" s="3128"/>
      <c r="VXF146" s="3128"/>
      <c r="VXG146" s="3128"/>
      <c r="VXH146" s="3128"/>
      <c r="VXJ146" s="3262"/>
      <c r="VXK146" s="3262"/>
      <c r="VXL146" s="3262"/>
      <c r="VXM146" s="3128"/>
      <c r="VXN146" s="3128"/>
      <c r="VXO146" s="3128"/>
      <c r="VXP146" s="3128"/>
      <c r="VXQ146" s="3128"/>
      <c r="VXR146" s="3128"/>
      <c r="VXS146" s="3128"/>
      <c r="VXT146" s="3128"/>
      <c r="VXU146" s="3128"/>
      <c r="VXV146" s="3128"/>
      <c r="VXW146" s="3128"/>
      <c r="VXX146" s="3128"/>
      <c r="VXZ146" s="3262"/>
      <c r="VYA146" s="3262"/>
      <c r="VYB146" s="3262"/>
      <c r="VYC146" s="3128"/>
      <c r="VYD146" s="3128"/>
      <c r="VYE146" s="3128"/>
      <c r="VYF146" s="3128"/>
      <c r="VYG146" s="3128"/>
      <c r="VYH146" s="3128"/>
      <c r="VYI146" s="3128"/>
      <c r="VYJ146" s="3128"/>
      <c r="VYK146" s="3128"/>
      <c r="VYL146" s="3128"/>
      <c r="VYM146" s="3128"/>
      <c r="VYN146" s="3128"/>
      <c r="VYP146" s="3262"/>
      <c r="VYQ146" s="3262"/>
      <c r="VYR146" s="3262"/>
      <c r="VYS146" s="3128"/>
      <c r="VYT146" s="3128"/>
      <c r="VYU146" s="3128"/>
      <c r="VYV146" s="3128"/>
      <c r="VYW146" s="3128"/>
      <c r="VYX146" s="3128"/>
      <c r="VYY146" s="3128"/>
      <c r="VYZ146" s="3128"/>
      <c r="VZA146" s="3128"/>
      <c r="VZB146" s="3128"/>
      <c r="VZC146" s="3128"/>
      <c r="VZD146" s="3128"/>
      <c r="VZF146" s="3262"/>
      <c r="VZG146" s="3262"/>
      <c r="VZH146" s="3262"/>
      <c r="VZI146" s="3128"/>
      <c r="VZJ146" s="3128"/>
      <c r="VZK146" s="3128"/>
      <c r="VZL146" s="3128"/>
      <c r="VZM146" s="3128"/>
      <c r="VZN146" s="3128"/>
      <c r="VZO146" s="3128"/>
      <c r="VZP146" s="3128"/>
      <c r="VZQ146" s="3128"/>
      <c r="VZR146" s="3128"/>
      <c r="VZS146" s="3128"/>
      <c r="VZT146" s="3128"/>
      <c r="VZV146" s="3262"/>
      <c r="VZW146" s="3262"/>
      <c r="VZX146" s="3262"/>
      <c r="VZY146" s="3128"/>
      <c r="VZZ146" s="3128"/>
      <c r="WAA146" s="3128"/>
      <c r="WAB146" s="3128"/>
      <c r="WAC146" s="3128"/>
      <c r="WAD146" s="3128"/>
      <c r="WAE146" s="3128"/>
      <c r="WAF146" s="3128"/>
      <c r="WAG146" s="3128"/>
      <c r="WAH146" s="3128"/>
      <c r="WAI146" s="3128"/>
      <c r="WAJ146" s="3128"/>
      <c r="WAL146" s="3262"/>
      <c r="WAM146" s="3262"/>
      <c r="WAN146" s="3262"/>
      <c r="WAO146" s="3128"/>
      <c r="WAP146" s="3128"/>
      <c r="WAQ146" s="3128"/>
      <c r="WAR146" s="3128"/>
      <c r="WAS146" s="3128"/>
      <c r="WAT146" s="3128"/>
      <c r="WAU146" s="3128"/>
      <c r="WAV146" s="3128"/>
      <c r="WAW146" s="3128"/>
      <c r="WAX146" s="3128"/>
      <c r="WAY146" s="3128"/>
      <c r="WAZ146" s="3128"/>
      <c r="WBB146" s="3262"/>
      <c r="WBC146" s="3262"/>
      <c r="WBD146" s="3262"/>
      <c r="WBE146" s="3128"/>
      <c r="WBF146" s="3128"/>
      <c r="WBG146" s="3128"/>
      <c r="WBH146" s="3128"/>
      <c r="WBI146" s="3128"/>
      <c r="WBJ146" s="3128"/>
      <c r="WBK146" s="3128"/>
      <c r="WBL146" s="3128"/>
      <c r="WBM146" s="3128"/>
      <c r="WBN146" s="3128"/>
      <c r="WBO146" s="3128"/>
      <c r="WBP146" s="3128"/>
      <c r="WBR146" s="3262"/>
      <c r="WBS146" s="3262"/>
      <c r="WBT146" s="3262"/>
      <c r="WBU146" s="3128"/>
      <c r="WBV146" s="3128"/>
      <c r="WBW146" s="3128"/>
      <c r="WBX146" s="3128"/>
      <c r="WBY146" s="3128"/>
      <c r="WBZ146" s="3128"/>
      <c r="WCA146" s="3128"/>
      <c r="WCB146" s="3128"/>
      <c r="WCC146" s="3128"/>
      <c r="WCD146" s="3128"/>
      <c r="WCE146" s="3128"/>
      <c r="WCF146" s="3128"/>
      <c r="WCH146" s="3262"/>
      <c r="WCI146" s="3262"/>
      <c r="WCJ146" s="3262"/>
      <c r="WCK146" s="3128"/>
      <c r="WCL146" s="3128"/>
      <c r="WCM146" s="3128"/>
      <c r="WCN146" s="3128"/>
      <c r="WCO146" s="3128"/>
      <c r="WCP146" s="3128"/>
      <c r="WCQ146" s="3128"/>
      <c r="WCR146" s="3128"/>
      <c r="WCS146" s="3128"/>
      <c r="WCT146" s="3128"/>
      <c r="WCU146" s="3128"/>
      <c r="WCV146" s="3128"/>
      <c r="WCX146" s="3262"/>
      <c r="WCY146" s="3262"/>
      <c r="WCZ146" s="3262"/>
      <c r="WDA146" s="3128"/>
      <c r="WDB146" s="3128"/>
      <c r="WDC146" s="3128"/>
      <c r="WDD146" s="3128"/>
      <c r="WDE146" s="3128"/>
      <c r="WDF146" s="3128"/>
      <c r="WDG146" s="3128"/>
      <c r="WDH146" s="3128"/>
      <c r="WDI146" s="3128"/>
      <c r="WDJ146" s="3128"/>
      <c r="WDK146" s="3128"/>
      <c r="WDL146" s="3128"/>
      <c r="WDN146" s="3262"/>
      <c r="WDO146" s="3262"/>
      <c r="WDP146" s="3262"/>
      <c r="WDQ146" s="3128"/>
      <c r="WDR146" s="3128"/>
      <c r="WDS146" s="3128"/>
      <c r="WDT146" s="3128"/>
      <c r="WDU146" s="3128"/>
      <c r="WDV146" s="3128"/>
      <c r="WDW146" s="3128"/>
      <c r="WDX146" s="3128"/>
      <c r="WDY146" s="3128"/>
      <c r="WDZ146" s="3128"/>
      <c r="WEA146" s="3128"/>
      <c r="WEB146" s="3128"/>
      <c r="WED146" s="3262"/>
      <c r="WEE146" s="3262"/>
      <c r="WEF146" s="3262"/>
      <c r="WEG146" s="3128"/>
      <c r="WEH146" s="3128"/>
      <c r="WEI146" s="3128"/>
      <c r="WEJ146" s="3128"/>
      <c r="WEK146" s="3128"/>
      <c r="WEL146" s="3128"/>
      <c r="WEM146" s="3128"/>
      <c r="WEN146" s="3128"/>
      <c r="WEO146" s="3128"/>
      <c r="WEP146" s="3128"/>
      <c r="WEQ146" s="3128"/>
      <c r="WER146" s="3128"/>
      <c r="WET146" s="3262"/>
      <c r="WEU146" s="3262"/>
      <c r="WEV146" s="3262"/>
      <c r="WEW146" s="3128"/>
      <c r="WEX146" s="3128"/>
      <c r="WEY146" s="3128"/>
      <c r="WEZ146" s="3128"/>
      <c r="WFA146" s="3128"/>
      <c r="WFB146" s="3128"/>
      <c r="WFC146" s="3128"/>
      <c r="WFD146" s="3128"/>
      <c r="WFE146" s="3128"/>
      <c r="WFF146" s="3128"/>
      <c r="WFG146" s="3128"/>
      <c r="WFH146" s="3128"/>
      <c r="WFJ146" s="3262"/>
      <c r="WFK146" s="3262"/>
      <c r="WFL146" s="3262"/>
      <c r="WFM146" s="3128"/>
      <c r="WFN146" s="3128"/>
      <c r="WFO146" s="3128"/>
      <c r="WFP146" s="3128"/>
      <c r="WFQ146" s="3128"/>
      <c r="WFR146" s="3128"/>
      <c r="WFS146" s="3128"/>
      <c r="WFT146" s="3128"/>
      <c r="WFU146" s="3128"/>
      <c r="WFV146" s="3128"/>
      <c r="WFW146" s="3128"/>
      <c r="WFX146" s="3128"/>
      <c r="WFZ146" s="3262"/>
      <c r="WGA146" s="3262"/>
      <c r="WGB146" s="3262"/>
      <c r="WGC146" s="3128"/>
      <c r="WGD146" s="3128"/>
      <c r="WGE146" s="3128"/>
      <c r="WGF146" s="3128"/>
      <c r="WGG146" s="3128"/>
      <c r="WGH146" s="3128"/>
      <c r="WGI146" s="3128"/>
      <c r="WGJ146" s="3128"/>
      <c r="WGK146" s="3128"/>
      <c r="WGL146" s="3128"/>
      <c r="WGM146" s="3128"/>
      <c r="WGN146" s="3128"/>
      <c r="WGP146" s="3262"/>
      <c r="WGQ146" s="3262"/>
      <c r="WGR146" s="3262"/>
      <c r="WGS146" s="3128"/>
      <c r="WGT146" s="3128"/>
      <c r="WGU146" s="3128"/>
      <c r="WGV146" s="3128"/>
      <c r="WGW146" s="3128"/>
      <c r="WGX146" s="3128"/>
      <c r="WGY146" s="3128"/>
      <c r="WGZ146" s="3128"/>
      <c r="WHA146" s="3128"/>
      <c r="WHB146" s="3128"/>
      <c r="WHC146" s="3128"/>
      <c r="WHD146" s="3128"/>
      <c r="WHF146" s="3262"/>
      <c r="WHG146" s="3262"/>
      <c r="WHH146" s="3262"/>
      <c r="WHI146" s="3128"/>
      <c r="WHJ146" s="3128"/>
      <c r="WHK146" s="3128"/>
      <c r="WHL146" s="3128"/>
      <c r="WHM146" s="3128"/>
      <c r="WHN146" s="3128"/>
      <c r="WHO146" s="3128"/>
      <c r="WHP146" s="3128"/>
      <c r="WHQ146" s="3128"/>
      <c r="WHR146" s="3128"/>
      <c r="WHS146" s="3128"/>
      <c r="WHT146" s="3128"/>
      <c r="WHV146" s="3262"/>
      <c r="WHW146" s="3262"/>
      <c r="WHX146" s="3262"/>
      <c r="WHY146" s="3128"/>
      <c r="WHZ146" s="3128"/>
      <c r="WIA146" s="3128"/>
      <c r="WIB146" s="3128"/>
      <c r="WIC146" s="3128"/>
      <c r="WID146" s="3128"/>
      <c r="WIE146" s="3128"/>
      <c r="WIF146" s="3128"/>
      <c r="WIG146" s="3128"/>
      <c r="WIH146" s="3128"/>
      <c r="WII146" s="3128"/>
      <c r="WIJ146" s="3128"/>
      <c r="WIL146" s="3262"/>
      <c r="WIM146" s="3262"/>
      <c r="WIN146" s="3262"/>
      <c r="WIO146" s="3128"/>
      <c r="WIP146" s="3128"/>
      <c r="WIQ146" s="3128"/>
      <c r="WIR146" s="3128"/>
      <c r="WIS146" s="3128"/>
      <c r="WIT146" s="3128"/>
      <c r="WIU146" s="3128"/>
      <c r="WIV146" s="3128"/>
      <c r="WIW146" s="3128"/>
      <c r="WIX146" s="3128"/>
      <c r="WIY146" s="3128"/>
      <c r="WIZ146" s="3128"/>
      <c r="WJB146" s="3262"/>
      <c r="WJC146" s="3262"/>
      <c r="WJD146" s="3262"/>
      <c r="WJE146" s="3128"/>
      <c r="WJF146" s="3128"/>
      <c r="WJG146" s="3128"/>
      <c r="WJH146" s="3128"/>
      <c r="WJI146" s="3128"/>
      <c r="WJJ146" s="3128"/>
      <c r="WJK146" s="3128"/>
      <c r="WJL146" s="3128"/>
      <c r="WJM146" s="3128"/>
      <c r="WJN146" s="3128"/>
      <c r="WJO146" s="3128"/>
      <c r="WJP146" s="3128"/>
      <c r="WJR146" s="3262"/>
      <c r="WJS146" s="3262"/>
      <c r="WJT146" s="3262"/>
      <c r="WJU146" s="3128"/>
      <c r="WJV146" s="3128"/>
      <c r="WJW146" s="3128"/>
      <c r="WJX146" s="3128"/>
      <c r="WJY146" s="3128"/>
      <c r="WJZ146" s="3128"/>
      <c r="WKA146" s="3128"/>
      <c r="WKB146" s="3128"/>
      <c r="WKC146" s="3128"/>
      <c r="WKD146" s="3128"/>
      <c r="WKE146" s="3128"/>
      <c r="WKF146" s="3128"/>
      <c r="WKH146" s="3262"/>
      <c r="WKI146" s="3262"/>
      <c r="WKJ146" s="3262"/>
      <c r="WKK146" s="3128"/>
      <c r="WKL146" s="3128"/>
      <c r="WKM146" s="3128"/>
      <c r="WKN146" s="3128"/>
      <c r="WKO146" s="3128"/>
      <c r="WKP146" s="3128"/>
      <c r="WKQ146" s="3128"/>
      <c r="WKR146" s="3128"/>
      <c r="WKS146" s="3128"/>
      <c r="WKT146" s="3128"/>
      <c r="WKU146" s="3128"/>
      <c r="WKV146" s="3128"/>
      <c r="WKX146" s="3262"/>
      <c r="WKY146" s="3262"/>
      <c r="WKZ146" s="3262"/>
      <c r="WLA146" s="3128"/>
      <c r="WLB146" s="3128"/>
      <c r="WLC146" s="3128"/>
      <c r="WLD146" s="3128"/>
      <c r="WLE146" s="3128"/>
      <c r="WLF146" s="3128"/>
      <c r="WLG146" s="3128"/>
      <c r="WLH146" s="3128"/>
      <c r="WLI146" s="3128"/>
      <c r="WLJ146" s="3128"/>
      <c r="WLK146" s="3128"/>
      <c r="WLL146" s="3128"/>
      <c r="WLN146" s="3262"/>
      <c r="WLO146" s="3262"/>
      <c r="WLP146" s="3262"/>
      <c r="WLQ146" s="3128"/>
      <c r="WLR146" s="3128"/>
      <c r="WLS146" s="3128"/>
      <c r="WLT146" s="3128"/>
      <c r="WLU146" s="3128"/>
      <c r="WLV146" s="3128"/>
      <c r="WLW146" s="3128"/>
      <c r="WLX146" s="3128"/>
      <c r="WLY146" s="3128"/>
      <c r="WLZ146" s="3128"/>
      <c r="WMA146" s="3128"/>
      <c r="WMB146" s="3128"/>
      <c r="WMD146" s="3262"/>
      <c r="WME146" s="3262"/>
      <c r="WMF146" s="3262"/>
      <c r="WMG146" s="3128"/>
      <c r="WMH146" s="3128"/>
      <c r="WMI146" s="3128"/>
      <c r="WMJ146" s="3128"/>
      <c r="WMK146" s="3128"/>
      <c r="WML146" s="3128"/>
      <c r="WMM146" s="3128"/>
      <c r="WMN146" s="3128"/>
      <c r="WMO146" s="3128"/>
      <c r="WMP146" s="3128"/>
      <c r="WMQ146" s="3128"/>
      <c r="WMR146" s="3128"/>
      <c r="WMT146" s="3262"/>
      <c r="WMU146" s="3262"/>
      <c r="WMV146" s="3262"/>
      <c r="WMW146" s="3128"/>
      <c r="WMX146" s="3128"/>
      <c r="WMY146" s="3128"/>
      <c r="WMZ146" s="3128"/>
      <c r="WNA146" s="3128"/>
      <c r="WNB146" s="3128"/>
      <c r="WNC146" s="3128"/>
      <c r="WND146" s="3128"/>
      <c r="WNE146" s="3128"/>
      <c r="WNF146" s="3128"/>
      <c r="WNG146" s="3128"/>
      <c r="WNH146" s="3128"/>
      <c r="WNJ146" s="3262"/>
      <c r="WNK146" s="3262"/>
      <c r="WNL146" s="3262"/>
      <c r="WNM146" s="3128"/>
      <c r="WNN146" s="3128"/>
      <c r="WNO146" s="3128"/>
      <c r="WNP146" s="3128"/>
      <c r="WNQ146" s="3128"/>
      <c r="WNR146" s="3128"/>
      <c r="WNS146" s="3128"/>
      <c r="WNT146" s="3128"/>
      <c r="WNU146" s="3128"/>
      <c r="WNV146" s="3128"/>
      <c r="WNW146" s="3128"/>
      <c r="WNX146" s="3128"/>
      <c r="WNZ146" s="3262"/>
      <c r="WOA146" s="3262"/>
      <c r="WOB146" s="3262"/>
      <c r="WOC146" s="3128"/>
      <c r="WOD146" s="3128"/>
      <c r="WOE146" s="3128"/>
      <c r="WOF146" s="3128"/>
      <c r="WOG146" s="3128"/>
      <c r="WOH146" s="3128"/>
      <c r="WOI146" s="3128"/>
      <c r="WOJ146" s="3128"/>
      <c r="WOK146" s="3128"/>
      <c r="WOL146" s="3128"/>
      <c r="WOM146" s="3128"/>
      <c r="WON146" s="3128"/>
      <c r="WOP146" s="3262"/>
      <c r="WOQ146" s="3262"/>
      <c r="WOR146" s="3262"/>
      <c r="WOS146" s="3128"/>
      <c r="WOT146" s="3128"/>
      <c r="WOU146" s="3128"/>
      <c r="WOV146" s="3128"/>
      <c r="WOW146" s="3128"/>
      <c r="WOX146" s="3128"/>
      <c r="WOY146" s="3128"/>
      <c r="WOZ146" s="3128"/>
      <c r="WPA146" s="3128"/>
      <c r="WPB146" s="3128"/>
      <c r="WPC146" s="3128"/>
      <c r="WPD146" s="3128"/>
      <c r="WPF146" s="3262"/>
      <c r="WPG146" s="3262"/>
      <c r="WPH146" s="3262"/>
      <c r="WPI146" s="3128"/>
      <c r="WPJ146" s="3128"/>
      <c r="WPK146" s="3128"/>
      <c r="WPL146" s="3128"/>
      <c r="WPM146" s="3128"/>
      <c r="WPN146" s="3128"/>
      <c r="WPO146" s="3128"/>
      <c r="WPP146" s="3128"/>
      <c r="WPQ146" s="3128"/>
      <c r="WPR146" s="3128"/>
      <c r="WPS146" s="3128"/>
      <c r="WPT146" s="3128"/>
      <c r="WPV146" s="3262"/>
      <c r="WPW146" s="3262"/>
      <c r="WPX146" s="3262"/>
      <c r="WPY146" s="3128"/>
      <c r="WPZ146" s="3128"/>
      <c r="WQA146" s="3128"/>
      <c r="WQB146" s="3128"/>
      <c r="WQC146" s="3128"/>
      <c r="WQD146" s="3128"/>
      <c r="WQE146" s="3128"/>
      <c r="WQF146" s="3128"/>
      <c r="WQG146" s="3128"/>
      <c r="WQH146" s="3128"/>
      <c r="WQI146" s="3128"/>
      <c r="WQJ146" s="3128"/>
      <c r="WQL146" s="3262"/>
      <c r="WQM146" s="3262"/>
      <c r="WQN146" s="3262"/>
      <c r="WQO146" s="3128"/>
      <c r="WQP146" s="3128"/>
      <c r="WQQ146" s="3128"/>
      <c r="WQR146" s="3128"/>
      <c r="WQS146" s="3128"/>
      <c r="WQT146" s="3128"/>
      <c r="WQU146" s="3128"/>
      <c r="WQV146" s="3128"/>
      <c r="WQW146" s="3128"/>
      <c r="WQX146" s="3128"/>
      <c r="WQY146" s="3128"/>
      <c r="WQZ146" s="3128"/>
      <c r="WRB146" s="3262"/>
      <c r="WRC146" s="3262"/>
      <c r="WRD146" s="3262"/>
      <c r="WRE146" s="3128"/>
      <c r="WRF146" s="3128"/>
      <c r="WRG146" s="3128"/>
      <c r="WRH146" s="3128"/>
      <c r="WRI146" s="3128"/>
      <c r="WRJ146" s="3128"/>
      <c r="WRK146" s="3128"/>
      <c r="WRL146" s="3128"/>
      <c r="WRM146" s="3128"/>
      <c r="WRN146" s="3128"/>
      <c r="WRO146" s="3128"/>
      <c r="WRP146" s="3128"/>
      <c r="WRR146" s="3262"/>
      <c r="WRS146" s="3262"/>
      <c r="WRT146" s="3262"/>
      <c r="WRU146" s="3128"/>
      <c r="WRV146" s="3128"/>
      <c r="WRW146" s="3128"/>
      <c r="WRX146" s="3128"/>
      <c r="WRY146" s="3128"/>
      <c r="WRZ146" s="3128"/>
      <c r="WSA146" s="3128"/>
      <c r="WSB146" s="3128"/>
      <c r="WSC146" s="3128"/>
      <c r="WSD146" s="3128"/>
      <c r="WSE146" s="3128"/>
      <c r="WSF146" s="3128"/>
      <c r="WSH146" s="3262"/>
      <c r="WSI146" s="3262"/>
      <c r="WSJ146" s="3262"/>
      <c r="WSK146" s="3128"/>
      <c r="WSL146" s="3128"/>
      <c r="WSM146" s="3128"/>
      <c r="WSN146" s="3128"/>
      <c r="WSO146" s="3128"/>
      <c r="WSP146" s="3128"/>
      <c r="WSQ146" s="3128"/>
      <c r="WSR146" s="3128"/>
      <c r="WSS146" s="3128"/>
      <c r="WST146" s="3128"/>
      <c r="WSU146" s="3128"/>
      <c r="WSV146" s="3128"/>
      <c r="WSX146" s="3262"/>
      <c r="WSY146" s="3262"/>
      <c r="WSZ146" s="3262"/>
      <c r="WTA146" s="3128"/>
      <c r="WTB146" s="3128"/>
      <c r="WTC146" s="3128"/>
      <c r="WTD146" s="3128"/>
      <c r="WTE146" s="3128"/>
      <c r="WTF146" s="3128"/>
      <c r="WTG146" s="3128"/>
      <c r="WTH146" s="3128"/>
      <c r="WTI146" s="3128"/>
      <c r="WTJ146" s="3128"/>
      <c r="WTK146" s="3128"/>
      <c r="WTL146" s="3128"/>
      <c r="WTN146" s="3262"/>
      <c r="WTO146" s="3262"/>
      <c r="WTP146" s="3262"/>
      <c r="WTQ146" s="3128"/>
      <c r="WTR146" s="3128"/>
      <c r="WTS146" s="3128"/>
      <c r="WTT146" s="3128"/>
      <c r="WTU146" s="3128"/>
      <c r="WTV146" s="3128"/>
      <c r="WTW146" s="3128"/>
      <c r="WTX146" s="3128"/>
      <c r="WTY146" s="3128"/>
      <c r="WTZ146" s="3128"/>
      <c r="WUA146" s="3128"/>
      <c r="WUB146" s="3128"/>
      <c r="WUD146" s="3262"/>
      <c r="WUE146" s="3262"/>
      <c r="WUF146" s="3262"/>
      <c r="WUG146" s="3128"/>
      <c r="WUH146" s="3128"/>
      <c r="WUI146" s="3128"/>
      <c r="WUJ146" s="3128"/>
      <c r="WUK146" s="3128"/>
      <c r="WUL146" s="3128"/>
      <c r="WUM146" s="3128"/>
      <c r="WUN146" s="3128"/>
      <c r="WUO146" s="3128"/>
      <c r="WUP146" s="3128"/>
      <c r="WUQ146" s="3128"/>
      <c r="WUR146" s="3128"/>
      <c r="WUT146" s="3262"/>
      <c r="WUU146" s="3262"/>
      <c r="WUV146" s="3262"/>
      <c r="WUW146" s="3128"/>
      <c r="WUX146" s="3128"/>
      <c r="WUY146" s="3128"/>
      <c r="WUZ146" s="3128"/>
      <c r="WVA146" s="3128"/>
      <c r="WVB146" s="3128"/>
      <c r="WVC146" s="3128"/>
      <c r="WVD146" s="3128"/>
      <c r="WVE146" s="3128"/>
      <c r="WVF146" s="3128"/>
      <c r="WVG146" s="3128"/>
      <c r="WVH146" s="3128"/>
      <c r="WVJ146" s="3262"/>
      <c r="WVK146" s="3262"/>
      <c r="WVL146" s="3262"/>
      <c r="WVM146" s="3128"/>
      <c r="WVN146" s="3128"/>
      <c r="WVO146" s="3128"/>
      <c r="WVP146" s="3128"/>
      <c r="WVQ146" s="3128"/>
      <c r="WVR146" s="3128"/>
      <c r="WVS146" s="3128"/>
      <c r="WVT146" s="3128"/>
      <c r="WVU146" s="3128"/>
      <c r="WVV146" s="3128"/>
      <c r="WVW146" s="3128"/>
      <c r="WVX146" s="3128"/>
      <c r="WVZ146" s="3262"/>
      <c r="WWA146" s="3262"/>
      <c r="WWB146" s="3262"/>
      <c r="WWC146" s="3128"/>
      <c r="WWD146" s="3128"/>
      <c r="WWE146" s="3128"/>
      <c r="WWF146" s="3128"/>
      <c r="WWG146" s="3128"/>
      <c r="WWH146" s="3128"/>
      <c r="WWI146" s="3128"/>
      <c r="WWJ146" s="3128"/>
      <c r="WWK146" s="3128"/>
      <c r="WWL146" s="3128"/>
      <c r="WWM146" s="3128"/>
      <c r="WWN146" s="3128"/>
      <c r="WWP146" s="3262"/>
      <c r="WWQ146" s="3262"/>
      <c r="WWR146" s="3262"/>
      <c r="WWS146" s="3128"/>
      <c r="WWT146" s="3128"/>
      <c r="WWU146" s="3128"/>
      <c r="WWV146" s="3128"/>
      <c r="WWW146" s="3128"/>
      <c r="WWX146" s="3128"/>
      <c r="WWY146" s="3128"/>
      <c r="WWZ146" s="3128"/>
      <c r="WXA146" s="3128"/>
      <c r="WXB146" s="3128"/>
      <c r="WXC146" s="3128"/>
      <c r="WXD146" s="3128"/>
      <c r="WXF146" s="3262"/>
      <c r="WXG146" s="3262"/>
      <c r="WXH146" s="3262"/>
      <c r="WXI146" s="3128"/>
      <c r="WXJ146" s="3128"/>
      <c r="WXK146" s="3128"/>
      <c r="WXL146" s="3128"/>
      <c r="WXM146" s="3128"/>
      <c r="WXN146" s="3128"/>
      <c r="WXO146" s="3128"/>
      <c r="WXP146" s="3128"/>
      <c r="WXQ146" s="3128"/>
      <c r="WXR146" s="3128"/>
      <c r="WXS146" s="3128"/>
      <c r="WXT146" s="3128"/>
      <c r="WXV146" s="3262"/>
      <c r="WXW146" s="3262"/>
      <c r="WXX146" s="3262"/>
      <c r="WXY146" s="3128"/>
      <c r="WXZ146" s="3128"/>
      <c r="WYA146" s="3128"/>
      <c r="WYB146" s="3128"/>
      <c r="WYC146" s="3128"/>
      <c r="WYD146" s="3128"/>
      <c r="WYE146" s="3128"/>
      <c r="WYF146" s="3128"/>
      <c r="WYG146" s="3128"/>
      <c r="WYH146" s="3128"/>
      <c r="WYI146" s="3128"/>
      <c r="WYJ146" s="3128"/>
      <c r="WYL146" s="3262"/>
      <c r="WYM146" s="3262"/>
      <c r="WYN146" s="3262"/>
      <c r="WYO146" s="3128"/>
      <c r="WYP146" s="3128"/>
      <c r="WYQ146" s="3128"/>
      <c r="WYR146" s="3128"/>
      <c r="WYS146" s="3128"/>
      <c r="WYT146" s="3128"/>
      <c r="WYU146" s="3128"/>
      <c r="WYV146" s="3128"/>
      <c r="WYW146" s="3128"/>
      <c r="WYX146" s="3128"/>
      <c r="WYY146" s="3128"/>
      <c r="WYZ146" s="3128"/>
      <c r="WZB146" s="3262"/>
      <c r="WZC146" s="3262"/>
      <c r="WZD146" s="3262"/>
      <c r="WZE146" s="3128"/>
      <c r="WZF146" s="3128"/>
      <c r="WZG146" s="3128"/>
      <c r="WZH146" s="3128"/>
      <c r="WZI146" s="3128"/>
      <c r="WZJ146" s="3128"/>
      <c r="WZK146" s="3128"/>
      <c r="WZL146" s="3128"/>
      <c r="WZM146" s="3128"/>
      <c r="WZN146" s="3128"/>
      <c r="WZO146" s="3128"/>
      <c r="WZP146" s="3128"/>
      <c r="WZR146" s="3262"/>
      <c r="WZS146" s="3262"/>
      <c r="WZT146" s="3262"/>
      <c r="WZU146" s="3128"/>
      <c r="WZV146" s="3128"/>
      <c r="WZW146" s="3128"/>
      <c r="WZX146" s="3128"/>
      <c r="WZY146" s="3128"/>
      <c r="WZZ146" s="3128"/>
      <c r="XAA146" s="3128"/>
      <c r="XAB146" s="3128"/>
      <c r="XAC146" s="3128"/>
      <c r="XAD146" s="3128"/>
      <c r="XAE146" s="3128"/>
      <c r="XAF146" s="3128"/>
      <c r="XAH146" s="3262"/>
      <c r="XAI146" s="3262"/>
      <c r="XAJ146" s="3262"/>
      <c r="XAK146" s="3128"/>
      <c r="XAL146" s="3128"/>
      <c r="XAM146" s="3128"/>
      <c r="XAN146" s="3128"/>
      <c r="XAO146" s="3128"/>
      <c r="XAP146" s="3128"/>
      <c r="XAQ146" s="3128"/>
      <c r="XAR146" s="3128"/>
      <c r="XAS146" s="3128"/>
      <c r="XAT146" s="3128"/>
      <c r="XAU146" s="3128"/>
      <c r="XAV146" s="3128"/>
      <c r="XAX146" s="3262"/>
      <c r="XAY146" s="3262"/>
      <c r="XAZ146" s="3262"/>
      <c r="XBA146" s="3128"/>
      <c r="XBB146" s="3128"/>
      <c r="XBC146" s="3128"/>
      <c r="XBD146" s="3128"/>
      <c r="XBE146" s="3128"/>
      <c r="XBF146" s="3128"/>
      <c r="XBG146" s="3128"/>
      <c r="XBH146" s="3128"/>
      <c r="XBI146" s="3128"/>
      <c r="XBJ146" s="3128"/>
      <c r="XBK146" s="3128"/>
      <c r="XBL146" s="3128"/>
      <c r="XBN146" s="3262"/>
      <c r="XBO146" s="3262"/>
      <c r="XBP146" s="3262"/>
      <c r="XBQ146" s="3128"/>
      <c r="XBR146" s="3128"/>
      <c r="XBS146" s="3128"/>
      <c r="XBT146" s="3128"/>
      <c r="XBU146" s="3128"/>
      <c r="XBV146" s="3128"/>
      <c r="XBW146" s="3128"/>
      <c r="XBX146" s="3128"/>
      <c r="XBY146" s="3128"/>
      <c r="XBZ146" s="3128"/>
      <c r="XCA146" s="3128"/>
      <c r="XCB146" s="3128"/>
      <c r="XCD146" s="3262"/>
      <c r="XCE146" s="3262"/>
      <c r="XCF146" s="3262"/>
      <c r="XCG146" s="3128"/>
      <c r="XCH146" s="3128"/>
      <c r="XCI146" s="3128"/>
      <c r="XCJ146" s="3128"/>
      <c r="XCK146" s="3128"/>
      <c r="XCL146" s="3128"/>
      <c r="XCM146" s="3128"/>
      <c r="XCN146" s="3128"/>
      <c r="XCO146" s="3128"/>
      <c r="XCP146" s="3128"/>
      <c r="XCQ146" s="3128"/>
      <c r="XCR146" s="3128"/>
      <c r="XCT146" s="3262"/>
      <c r="XCU146" s="3262"/>
      <c r="XCV146" s="3262"/>
      <c r="XCW146" s="3128"/>
      <c r="XCX146" s="3128"/>
      <c r="XCY146" s="3128"/>
      <c r="XCZ146" s="3128"/>
      <c r="XDA146" s="3128"/>
      <c r="XDB146" s="3128"/>
      <c r="XDC146" s="3128"/>
      <c r="XDD146" s="3128"/>
      <c r="XDE146" s="3128"/>
      <c r="XDF146" s="3128"/>
      <c r="XDG146" s="3128"/>
      <c r="XDH146" s="3128"/>
      <c r="XDJ146" s="3262"/>
      <c r="XDK146" s="3262"/>
      <c r="XDL146" s="3262"/>
      <c r="XDM146" s="3128"/>
      <c r="XDN146" s="3128"/>
      <c r="XDO146" s="3128"/>
      <c r="XDP146" s="3128"/>
      <c r="XDQ146" s="3128"/>
      <c r="XDR146" s="3128"/>
      <c r="XDS146" s="3128"/>
      <c r="XDT146" s="3128"/>
      <c r="XDU146" s="3128"/>
      <c r="XDV146" s="3128"/>
      <c r="XDW146" s="3128"/>
      <c r="XDX146" s="3128"/>
      <c r="XDZ146" s="3262"/>
      <c r="XEA146" s="3262"/>
      <c r="XEB146" s="3262"/>
      <c r="XEC146" s="3128"/>
      <c r="XED146" s="3128"/>
      <c r="XEE146" s="3128"/>
      <c r="XEF146" s="3128"/>
      <c r="XEG146" s="3128"/>
      <c r="XEH146" s="3128"/>
      <c r="XEI146" s="3128"/>
      <c r="XEJ146" s="3128"/>
      <c r="XEK146" s="3128"/>
      <c r="XEL146" s="3128"/>
      <c r="XEM146" s="3128"/>
      <c r="XEN146" s="3128"/>
      <c r="XEP146" s="3262"/>
      <c r="XEQ146" s="3262"/>
      <c r="XER146" s="3262"/>
      <c r="XES146" s="3128"/>
      <c r="XET146" s="3128"/>
      <c r="XEU146" s="3128"/>
      <c r="XEV146" s="3128"/>
      <c r="XEW146" s="3128"/>
      <c r="XEX146" s="3128"/>
      <c r="XEY146" s="3128"/>
      <c r="XEZ146" s="3128"/>
      <c r="XFA146" s="3128"/>
      <c r="XFB146" s="3128"/>
      <c r="XFC146" s="3128"/>
      <c r="XFD146" s="3128"/>
    </row>
    <row r="147" spans="1:1024 1026:2048 2050:3072 3074:4096 4098:5120 5122:6144 6146:7168 7170:8192 8194:9216 9218:10240 10242:11264 11266:12288 12290:13312 13314:14336 14338:15360 15362:16384" s="343" customFormat="1">
      <c r="A147" s="561"/>
      <c r="B147" s="561"/>
      <c r="C147" s="561"/>
      <c r="D147" s="561"/>
      <c r="E147" s="561"/>
      <c r="F147" s="561"/>
      <c r="G147" s="561"/>
      <c r="H147" s="561"/>
      <c r="I147" s="561"/>
      <c r="J147" s="561"/>
      <c r="K147" s="561"/>
      <c r="L147" s="561"/>
      <c r="M147" s="561"/>
      <c r="N147" s="561"/>
      <c r="O147" s="561"/>
      <c r="P147" s="561"/>
      <c r="Q147" s="561"/>
      <c r="R147" s="561"/>
      <c r="S147" s="561"/>
    </row>
    <row r="148" spans="1:1024 1026:2048 2050:3072 3074:4096 4098:5120 5122:6144 6146:7168 7170:8192 8194:9216 9218:10240 10242:11264 11266:12288 12290:13312 13314:14336 14338:15360 15362:16384" s="343" customFormat="1" ht="17.25" customHeight="1">
      <c r="A148" s="3" t="s">
        <v>3085</v>
      </c>
      <c r="B148" s="561"/>
      <c r="C148" s="561"/>
      <c r="D148" s="561"/>
      <c r="E148" s="561"/>
      <c r="F148" s="561"/>
      <c r="G148" s="561"/>
      <c r="H148" s="561"/>
      <c r="I148" s="561"/>
      <c r="J148" s="561"/>
      <c r="K148" s="561"/>
      <c r="L148" s="561"/>
      <c r="M148" s="561"/>
      <c r="N148" s="561"/>
      <c r="O148" s="561"/>
      <c r="P148" s="561"/>
      <c r="Q148" s="561"/>
      <c r="R148" s="561"/>
      <c r="S148" s="561"/>
    </row>
    <row r="149" spans="1:1024 1026:2048 2050:3072 3074:4096 4098:5120 5122:6144 6146:7168 7170:8192 8194:9216 9218:10240 10242:11264 11266:12288 12290:13312 13314:14336 14338:15360 15362:16384" s="343" customFormat="1" ht="15" customHeight="1">
      <c r="A149" s="3"/>
      <c r="B149" s="561"/>
      <c r="C149" s="561"/>
      <c r="D149" s="561"/>
      <c r="E149" s="561"/>
      <c r="F149" s="561"/>
      <c r="G149" s="561"/>
      <c r="H149" s="561"/>
      <c r="I149" s="561"/>
      <c r="J149" s="561"/>
      <c r="K149" s="561"/>
      <c r="L149" s="561"/>
      <c r="M149" s="561"/>
      <c r="N149" s="561"/>
      <c r="O149" s="561"/>
      <c r="P149" s="561"/>
      <c r="Q149" s="561"/>
      <c r="R149" s="561"/>
      <c r="S149" s="679" t="s">
        <v>3440</v>
      </c>
    </row>
    <row r="150" spans="1:1024 1026:2048 2050:3072 3074:4096 4098:5120 5122:6144 6146:7168 7170:8192 8194:9216 9218:10240 10242:11264 11266:12288 12290:13312 13314:14336 14338:15360 15362:16384" s="343" customFormat="1" ht="15" customHeight="1" thickBot="1">
      <c r="A150" s="561"/>
      <c r="B150" s="561"/>
      <c r="C150" s="561"/>
      <c r="D150" s="561"/>
      <c r="E150" s="561"/>
      <c r="F150" s="561"/>
      <c r="G150" s="561"/>
      <c r="H150" s="561"/>
      <c r="I150" s="561"/>
      <c r="J150" s="561"/>
      <c r="K150" s="561"/>
      <c r="L150" s="561"/>
      <c r="M150" s="561"/>
      <c r="N150" s="34"/>
      <c r="O150" s="561"/>
      <c r="P150" s="561"/>
      <c r="Q150" s="561"/>
      <c r="R150" s="561"/>
      <c r="S150" s="679" t="s">
        <v>1225</v>
      </c>
    </row>
    <row r="151" spans="1:1024 1026:2048 2050:3072 3074:4096 4098:5120 5122:6144 6146:7168 7170:8192 8194:9216 9218:10240 10242:11264 11266:12288 12290:13312 13314:14336 14338:15360 15362:16384" s="343" customFormat="1" ht="13.5" customHeight="1">
      <c r="A151" s="561"/>
      <c r="B151" s="1361" t="s">
        <v>3330</v>
      </c>
      <c r="C151" s="1363"/>
      <c r="D151" s="1395" t="s">
        <v>3643</v>
      </c>
      <c r="E151" s="2566"/>
      <c r="F151" s="2702" t="s">
        <v>1226</v>
      </c>
      <c r="G151" s="2698"/>
      <c r="H151" s="2698"/>
      <c r="I151" s="2698"/>
      <c r="J151" s="2698"/>
      <c r="K151" s="2698"/>
      <c r="L151" s="2698"/>
      <c r="M151" s="2698"/>
      <c r="N151" s="2698"/>
      <c r="O151" s="2705"/>
      <c r="P151" s="1495" t="s">
        <v>1227</v>
      </c>
      <c r="Q151" s="1363"/>
      <c r="R151" s="1495" t="s">
        <v>1228</v>
      </c>
      <c r="S151" s="2597"/>
    </row>
    <row r="152" spans="1:1024 1026:2048 2050:3072 3074:4096 4098:5120 5122:6144 6146:7168 7170:8192 8194:9216 9218:10240 10242:11264 11266:12288 12290:13312 13314:14336 14338:15360 15362:16384" s="343" customFormat="1" ht="20.100000000000001" customHeight="1">
      <c r="A152" s="561"/>
      <c r="B152" s="2892"/>
      <c r="C152" s="1546"/>
      <c r="D152" s="2613"/>
      <c r="E152" s="2614"/>
      <c r="F152" s="3037" t="s">
        <v>3644</v>
      </c>
      <c r="G152" s="1437"/>
      <c r="H152" s="3183" t="s">
        <v>1229</v>
      </c>
      <c r="I152" s="3183" t="s">
        <v>1230</v>
      </c>
      <c r="J152" s="3183" t="s">
        <v>1231</v>
      </c>
      <c r="K152" s="2905" t="s">
        <v>1232</v>
      </c>
      <c r="L152" s="3183" t="s">
        <v>1233</v>
      </c>
      <c r="M152" s="3183" t="s">
        <v>1234</v>
      </c>
      <c r="N152" s="3183" t="s">
        <v>1235</v>
      </c>
      <c r="O152" s="3183" t="s">
        <v>1236</v>
      </c>
      <c r="P152" s="2589"/>
      <c r="Q152" s="1546"/>
      <c r="R152" s="2589"/>
      <c r="S152" s="2598"/>
    </row>
    <row r="153" spans="1:1024 1026:2048 2050:3072 3074:4096 4098:5120 5122:6144 6146:7168 7170:8192 8194:9216 9218:10240 10242:11264 11266:12288 12290:13312 13314:14336 14338:15360 15362:16384" s="343" customFormat="1" ht="20.100000000000001" customHeight="1">
      <c r="A153" s="561"/>
      <c r="B153" s="1364"/>
      <c r="C153" s="1366"/>
      <c r="D153" s="2567"/>
      <c r="E153" s="2568"/>
      <c r="F153" s="1496"/>
      <c r="G153" s="1366"/>
      <c r="H153" s="3187"/>
      <c r="I153" s="3187"/>
      <c r="J153" s="3187"/>
      <c r="K153" s="2855"/>
      <c r="L153" s="3187"/>
      <c r="M153" s="3187"/>
      <c r="N153" s="3187"/>
      <c r="O153" s="3187"/>
      <c r="P153" s="1496"/>
      <c r="Q153" s="1366"/>
      <c r="R153" s="1496"/>
      <c r="S153" s="2599"/>
    </row>
    <row r="154" spans="1:1024 1026:2048 2050:3072 3074:4096 4098:5120 5122:6144 6146:7168 7170:8192 8194:9216 9218:10240 10242:11264 11266:12288 12290:13312 13314:14336 14338:15360 15362:16384" s="343" customFormat="1" ht="30" customHeight="1">
      <c r="A154" s="561"/>
      <c r="B154" s="3188" t="s">
        <v>2649</v>
      </c>
      <c r="C154" s="1409"/>
      <c r="D154" s="1355">
        <v>5893</v>
      </c>
      <c r="E154" s="1376"/>
      <c r="F154" s="1355">
        <v>20846</v>
      </c>
      <c r="G154" s="1376"/>
      <c r="H154" s="758">
        <v>6936</v>
      </c>
      <c r="I154" s="758">
        <v>5496</v>
      </c>
      <c r="J154" s="758">
        <v>505</v>
      </c>
      <c r="K154" s="742">
        <v>1333</v>
      </c>
      <c r="L154" s="767">
        <v>6384</v>
      </c>
      <c r="M154" s="844">
        <v>2</v>
      </c>
      <c r="N154" s="758">
        <v>168</v>
      </c>
      <c r="O154" s="758">
        <v>22</v>
      </c>
      <c r="P154" s="1355">
        <v>689</v>
      </c>
      <c r="Q154" s="1376"/>
      <c r="R154" s="2775">
        <v>8.67</v>
      </c>
      <c r="S154" s="2949"/>
    </row>
    <row r="155" spans="1:1024 1026:2048 2050:3072 3074:4096 4098:5120 5122:6144 6146:7168 7170:8192 8194:9216 9218:10240 10242:11264 11266:12288 12290:13312 13314:14336 14338:15360 15362:16384" s="343" customFormat="1" ht="30" customHeight="1">
      <c r="A155" s="561"/>
      <c r="B155" s="3190" t="s">
        <v>2718</v>
      </c>
      <c r="C155" s="1412"/>
      <c r="D155" s="1357">
        <v>6207</v>
      </c>
      <c r="E155" s="1377"/>
      <c r="F155" s="1357">
        <v>22709</v>
      </c>
      <c r="G155" s="1377"/>
      <c r="H155" s="758">
        <v>7362</v>
      </c>
      <c r="I155" s="758">
        <v>6055</v>
      </c>
      <c r="J155" s="758">
        <v>569</v>
      </c>
      <c r="K155" s="742">
        <v>1494</v>
      </c>
      <c r="L155" s="767">
        <v>6995</v>
      </c>
      <c r="M155" s="844">
        <v>1</v>
      </c>
      <c r="N155" s="758">
        <v>224</v>
      </c>
      <c r="O155" s="758">
        <v>9</v>
      </c>
      <c r="P155" s="1357">
        <v>736</v>
      </c>
      <c r="Q155" s="1377"/>
      <c r="R155" s="2733">
        <v>9.3800000000000008</v>
      </c>
      <c r="S155" s="2946"/>
    </row>
    <row r="156" spans="1:1024 1026:2048 2050:3072 3074:4096 4098:5120 5122:6144 6146:7168 7170:8192 8194:9216 9218:10240 10242:11264 11266:12288 12290:13312 13314:14336 14338:15360 15362:16384" s="343" customFormat="1" ht="30" customHeight="1">
      <c r="A156" s="561"/>
      <c r="B156" s="3190" t="s">
        <v>2717</v>
      </c>
      <c r="C156" s="1412"/>
      <c r="D156" s="1357">
        <v>6270</v>
      </c>
      <c r="E156" s="1377"/>
      <c r="F156" s="1357">
        <v>22520</v>
      </c>
      <c r="G156" s="1377"/>
      <c r="H156" s="758">
        <v>7294</v>
      </c>
      <c r="I156" s="758">
        <v>6049</v>
      </c>
      <c r="J156" s="758">
        <v>499</v>
      </c>
      <c r="K156" s="742">
        <v>1546</v>
      </c>
      <c r="L156" s="767">
        <v>6911</v>
      </c>
      <c r="M156" s="844">
        <v>1</v>
      </c>
      <c r="N156" s="758">
        <v>213</v>
      </c>
      <c r="O156" s="758">
        <v>7</v>
      </c>
      <c r="P156" s="1357">
        <v>702</v>
      </c>
      <c r="Q156" s="1377"/>
      <c r="R156" s="2733">
        <v>9.4700000000000006</v>
      </c>
      <c r="S156" s="2946"/>
    </row>
    <row r="157" spans="1:1024 1026:2048 2050:3072 3074:4096 4098:5120 5122:6144 6146:7168 7170:8192 8194:9216 9218:10240 10242:11264 11266:12288 12290:13312 13314:14336 14338:15360 15362:16384" s="343" customFormat="1" ht="30" customHeight="1">
      <c r="A157" s="561"/>
      <c r="B157" s="3190" t="s">
        <v>2719</v>
      </c>
      <c r="C157" s="1412"/>
      <c r="D157" s="1357">
        <v>6231</v>
      </c>
      <c r="E157" s="1377"/>
      <c r="F157" s="1357">
        <v>22188</v>
      </c>
      <c r="G157" s="1377"/>
      <c r="H157" s="767">
        <v>7152</v>
      </c>
      <c r="I157" s="767">
        <v>5935</v>
      </c>
      <c r="J157" s="767">
        <v>479</v>
      </c>
      <c r="K157" s="767">
        <v>1622</v>
      </c>
      <c r="L157" s="767">
        <v>6814</v>
      </c>
      <c r="M157" s="767">
        <v>3</v>
      </c>
      <c r="N157" s="767">
        <v>181</v>
      </c>
      <c r="O157" s="767">
        <v>2</v>
      </c>
      <c r="P157" s="1357">
        <v>664</v>
      </c>
      <c r="Q157" s="1377"/>
      <c r="R157" s="2733">
        <v>9.14</v>
      </c>
      <c r="S157" s="2946"/>
    </row>
    <row r="158" spans="1:1024 1026:2048 2050:3072 3074:4096 4098:5120 5122:6144 6146:7168 7170:8192 8194:9216 9218:10240 10242:11264 11266:12288 12290:13312 13314:14336 14338:15360 15362:16384" s="343" customFormat="1" ht="30" customHeight="1" thickBot="1">
      <c r="A158" s="561"/>
      <c r="B158" s="3189" t="s">
        <v>2720</v>
      </c>
      <c r="C158" s="1406"/>
      <c r="D158" s="1359">
        <v>6146</v>
      </c>
      <c r="E158" s="1378"/>
      <c r="F158" s="1359">
        <v>21100</v>
      </c>
      <c r="G158" s="1378"/>
      <c r="H158" s="771">
        <v>6684</v>
      </c>
      <c r="I158" s="771">
        <v>5603</v>
      </c>
      <c r="J158" s="771">
        <v>295</v>
      </c>
      <c r="K158" s="771">
        <v>1641</v>
      </c>
      <c r="L158" s="771">
        <v>6706</v>
      </c>
      <c r="M158" s="771">
        <v>1</v>
      </c>
      <c r="N158" s="771">
        <v>162</v>
      </c>
      <c r="O158" s="771">
        <v>8</v>
      </c>
      <c r="P158" s="1359">
        <v>643</v>
      </c>
      <c r="Q158" s="1378"/>
      <c r="R158" s="2948">
        <v>8.5500000000000007</v>
      </c>
      <c r="S158" s="2947"/>
    </row>
    <row r="159" spans="1:1024 1026:2048 2050:3072 3074:4096 4098:5120 5122:6144 6146:7168 7170:8192 8194:9216 9218:10240 10242:11264 11266:12288 12290:13312 13314:14336 14338:15360 15362:16384" s="343" customFormat="1">
      <c r="A159" s="561"/>
      <c r="B159" s="561"/>
      <c r="C159" s="561"/>
      <c r="D159" s="561"/>
      <c r="E159" s="561"/>
      <c r="F159" s="561"/>
      <c r="G159" s="561"/>
      <c r="H159" s="561"/>
      <c r="I159" s="561"/>
      <c r="J159" s="561"/>
      <c r="K159" s="561"/>
      <c r="L159" s="561"/>
      <c r="M159" s="561"/>
      <c r="N159" s="33"/>
      <c r="O159" s="561"/>
      <c r="P159" s="561"/>
      <c r="Q159" s="561"/>
      <c r="R159" s="561"/>
      <c r="S159" s="679" t="s">
        <v>1237</v>
      </c>
    </row>
    <row r="160" spans="1:1024 1026:2048 2050:3072 3074:4096 4098:5120 5122:6144 6146:7168 7170:8192 8194:9216 9218:10240 10242:11264 11266:12288 12290:13312 13314:14336 14338:15360 15362:16384" s="343" customFormat="1" ht="22.5" customHeight="1">
      <c r="A160" s="561"/>
      <c r="B160" s="561"/>
      <c r="C160" s="561"/>
      <c r="D160" s="561"/>
      <c r="E160" s="561"/>
      <c r="F160" s="561"/>
      <c r="G160" s="561"/>
      <c r="H160" s="561"/>
      <c r="I160" s="561"/>
      <c r="J160" s="561"/>
      <c r="K160" s="561"/>
      <c r="L160" s="561"/>
      <c r="M160" s="561"/>
      <c r="N160" s="33"/>
      <c r="O160" s="561"/>
      <c r="P160" s="561"/>
      <c r="Q160" s="561"/>
      <c r="R160" s="561"/>
      <c r="S160" s="561"/>
    </row>
    <row r="161" spans="1:19" s="343" customFormat="1" ht="17.25" customHeight="1">
      <c r="A161" s="3" t="s">
        <v>3086</v>
      </c>
      <c r="B161" s="561"/>
      <c r="C161" s="561"/>
      <c r="D161" s="561"/>
      <c r="E161" s="561"/>
      <c r="F161" s="561"/>
      <c r="G161" s="561"/>
      <c r="H161" s="561"/>
      <c r="I161" s="561"/>
      <c r="J161" s="561"/>
      <c r="K161" s="561"/>
      <c r="L161" s="561"/>
      <c r="M161" s="561"/>
      <c r="N161" s="561"/>
      <c r="O161" s="561"/>
      <c r="P161" s="561"/>
      <c r="Q161" s="561"/>
      <c r="R161" s="561"/>
      <c r="S161" s="561"/>
    </row>
    <row r="162" spans="1:19" s="343" customFormat="1" ht="15" customHeight="1">
      <c r="A162" s="3"/>
      <c r="B162" s="561"/>
      <c r="C162" s="561"/>
      <c r="D162" s="561"/>
      <c r="E162" s="561"/>
      <c r="F162" s="561"/>
      <c r="G162" s="561"/>
      <c r="H162" s="561"/>
      <c r="I162" s="561"/>
      <c r="J162" s="561"/>
      <c r="K162" s="561"/>
      <c r="L162" s="561"/>
      <c r="M162" s="561"/>
      <c r="N162" s="561"/>
      <c r="O162" s="561"/>
      <c r="P162" s="561"/>
      <c r="Q162" s="561"/>
      <c r="R162" s="561"/>
      <c r="S162" s="679" t="s">
        <v>3440</v>
      </c>
    </row>
    <row r="163" spans="1:19" s="343" customFormat="1" ht="15" customHeight="1" thickBot="1">
      <c r="A163" s="561"/>
      <c r="B163" s="885"/>
      <c r="C163" s="885"/>
      <c r="D163" s="561"/>
      <c r="E163" s="561"/>
      <c r="F163" s="561"/>
      <c r="G163" s="561"/>
      <c r="H163" s="561"/>
      <c r="I163" s="561"/>
      <c r="J163" s="561"/>
      <c r="K163" s="561"/>
      <c r="L163" s="561"/>
      <c r="M163" s="34"/>
      <c r="N163" s="561"/>
      <c r="O163" s="561"/>
      <c r="P163" s="561"/>
      <c r="Q163" s="561"/>
      <c r="R163" s="561"/>
      <c r="S163" s="679" t="s">
        <v>1200</v>
      </c>
    </row>
    <row r="164" spans="1:19" s="343" customFormat="1" ht="30" customHeight="1">
      <c r="A164" s="778"/>
      <c r="B164" s="1361" t="s">
        <v>3330</v>
      </c>
      <c r="C164" s="1363"/>
      <c r="D164" s="1495" t="s">
        <v>3331</v>
      </c>
      <c r="E164" s="1363"/>
      <c r="F164" s="1438" t="s">
        <v>1238</v>
      </c>
      <c r="G164" s="1440"/>
      <c r="H164" s="1438" t="s">
        <v>1239</v>
      </c>
      <c r="I164" s="1440"/>
      <c r="J164" s="1438" t="s">
        <v>1240</v>
      </c>
      <c r="K164" s="1440"/>
      <c r="L164" s="1438" t="s">
        <v>1241</v>
      </c>
      <c r="M164" s="1440"/>
      <c r="N164" s="1439" t="s">
        <v>1242</v>
      </c>
      <c r="O164" s="1440"/>
      <c r="P164" s="1438" t="s">
        <v>1243</v>
      </c>
      <c r="Q164" s="1440"/>
      <c r="R164" s="1438" t="s">
        <v>1244</v>
      </c>
      <c r="S164" s="1396"/>
    </row>
    <row r="165" spans="1:19" s="343" customFormat="1" ht="30" customHeight="1">
      <c r="A165" s="778"/>
      <c r="B165" s="1364"/>
      <c r="C165" s="1366"/>
      <c r="D165" s="1496"/>
      <c r="E165" s="1366"/>
      <c r="F165" s="2538"/>
      <c r="G165" s="2583"/>
      <c r="H165" s="2538"/>
      <c r="I165" s="2583"/>
      <c r="J165" s="2538"/>
      <c r="K165" s="2583"/>
      <c r="L165" s="2538"/>
      <c r="M165" s="2583"/>
      <c r="N165" s="2539"/>
      <c r="O165" s="2583"/>
      <c r="P165" s="2538"/>
      <c r="Q165" s="2583"/>
      <c r="R165" s="2538"/>
      <c r="S165" s="2540"/>
    </row>
    <row r="166" spans="1:19" s="343" customFormat="1" ht="30" customHeight="1">
      <c r="A166" s="778"/>
      <c r="B166" s="3188" t="s">
        <v>2649</v>
      </c>
      <c r="C166" s="1409"/>
      <c r="D166" s="2989">
        <v>1073885</v>
      </c>
      <c r="E166" s="2990"/>
      <c r="F166" s="3194">
        <v>338577</v>
      </c>
      <c r="G166" s="3195"/>
      <c r="H166" s="2989">
        <v>113798</v>
      </c>
      <c r="I166" s="2990"/>
      <c r="J166" s="2989">
        <v>5548</v>
      </c>
      <c r="K166" s="2990"/>
      <c r="L166" s="2989">
        <v>37833</v>
      </c>
      <c r="M166" s="2990"/>
      <c r="N166" s="2986">
        <v>551400</v>
      </c>
      <c r="O166" s="2990"/>
      <c r="P166" s="2989">
        <v>275</v>
      </c>
      <c r="Q166" s="2990"/>
      <c r="R166" s="2989">
        <v>2178</v>
      </c>
      <c r="S166" s="2987"/>
    </row>
    <row r="167" spans="1:19" s="343" customFormat="1" ht="30" customHeight="1">
      <c r="A167" s="778"/>
      <c r="B167" s="3190" t="s">
        <v>2718</v>
      </c>
      <c r="C167" s="1412"/>
      <c r="D167" s="2685">
        <v>1086346</v>
      </c>
      <c r="E167" s="2952"/>
      <c r="F167" s="2685">
        <v>347938</v>
      </c>
      <c r="G167" s="2952"/>
      <c r="H167" s="2685">
        <v>117618</v>
      </c>
      <c r="I167" s="2952"/>
      <c r="J167" s="2685">
        <v>6264</v>
      </c>
      <c r="K167" s="2952"/>
      <c r="L167" s="2685">
        <v>41699</v>
      </c>
      <c r="M167" s="2952"/>
      <c r="N167" s="2945">
        <v>549421</v>
      </c>
      <c r="O167" s="2952"/>
      <c r="P167" s="2685">
        <v>309</v>
      </c>
      <c r="Q167" s="2952"/>
      <c r="R167" s="2685">
        <v>3285</v>
      </c>
      <c r="S167" s="2686"/>
    </row>
    <row r="168" spans="1:19" s="343" customFormat="1" ht="30" customHeight="1">
      <c r="A168" s="778"/>
      <c r="B168" s="3190" t="s">
        <v>2717</v>
      </c>
      <c r="C168" s="1412"/>
      <c r="D168" s="2685">
        <v>1135115</v>
      </c>
      <c r="E168" s="2952"/>
      <c r="F168" s="2685">
        <v>353209</v>
      </c>
      <c r="G168" s="2952"/>
      <c r="H168" s="2685">
        <v>121789</v>
      </c>
      <c r="I168" s="2952"/>
      <c r="J168" s="2685">
        <v>5496</v>
      </c>
      <c r="K168" s="2952"/>
      <c r="L168" s="2685">
        <v>49341</v>
      </c>
      <c r="M168" s="2952"/>
      <c r="N168" s="2945">
        <v>581603</v>
      </c>
      <c r="O168" s="2952"/>
      <c r="P168" s="2685">
        <v>1022</v>
      </c>
      <c r="Q168" s="2952"/>
      <c r="R168" s="2685">
        <v>2982</v>
      </c>
      <c r="S168" s="2686"/>
    </row>
    <row r="169" spans="1:19" s="343" customFormat="1" ht="30" customHeight="1">
      <c r="A169" s="778"/>
      <c r="B169" s="3190" t="s">
        <v>2719</v>
      </c>
      <c r="C169" s="1412"/>
      <c r="D169" s="2685">
        <v>1063028</v>
      </c>
      <c r="E169" s="2952"/>
      <c r="F169" s="2685">
        <v>345499</v>
      </c>
      <c r="G169" s="2952"/>
      <c r="H169" s="2685">
        <v>122689</v>
      </c>
      <c r="I169" s="2952"/>
      <c r="J169" s="2685">
        <v>5199</v>
      </c>
      <c r="K169" s="2952"/>
      <c r="L169" s="2685">
        <v>52256</v>
      </c>
      <c r="M169" s="2952"/>
      <c r="N169" s="2945">
        <v>515325</v>
      </c>
      <c r="O169" s="2952"/>
      <c r="P169" s="2685">
        <v>1508</v>
      </c>
      <c r="Q169" s="2952"/>
      <c r="R169" s="2685">
        <v>3092</v>
      </c>
      <c r="S169" s="2686"/>
    </row>
    <row r="170" spans="1:19" s="343" customFormat="1" ht="30" customHeight="1" thickBot="1">
      <c r="A170" s="778"/>
      <c r="B170" s="3189" t="s">
        <v>2720</v>
      </c>
      <c r="C170" s="1406"/>
      <c r="D170" s="2687">
        <v>1071701</v>
      </c>
      <c r="E170" s="3096"/>
      <c r="F170" s="2687">
        <v>326266</v>
      </c>
      <c r="G170" s="3096"/>
      <c r="H170" s="2687">
        <v>121680</v>
      </c>
      <c r="I170" s="3096"/>
      <c r="J170" s="2687">
        <v>3199</v>
      </c>
      <c r="K170" s="3096"/>
      <c r="L170" s="2687">
        <v>45774</v>
      </c>
      <c r="M170" s="3096"/>
      <c r="N170" s="3095">
        <v>553699</v>
      </c>
      <c r="O170" s="3096"/>
      <c r="P170" s="2687">
        <v>391</v>
      </c>
      <c r="Q170" s="3096"/>
      <c r="R170" s="2687">
        <v>2735</v>
      </c>
      <c r="S170" s="2688"/>
    </row>
    <row r="171" spans="1:19" s="343" customFormat="1" ht="11.25" customHeight="1" thickBot="1">
      <c r="A171" s="561"/>
      <c r="B171" s="561"/>
      <c r="C171" s="561"/>
      <c r="D171" s="561"/>
      <c r="E171" s="561"/>
      <c r="F171" s="561"/>
      <c r="G171" s="561"/>
      <c r="H171" s="561"/>
      <c r="I171" s="561"/>
      <c r="J171" s="561"/>
      <c r="K171" s="561"/>
      <c r="L171" s="561"/>
      <c r="M171" s="33"/>
      <c r="N171" s="561"/>
      <c r="O171" s="561"/>
      <c r="P171" s="561"/>
      <c r="Q171" s="561"/>
      <c r="R171" s="561"/>
      <c r="S171" s="679"/>
    </row>
    <row r="172" spans="1:19" s="343" customFormat="1" ht="30" customHeight="1">
      <c r="A172" s="561"/>
      <c r="B172" s="2879" t="s">
        <v>3330</v>
      </c>
      <c r="C172" s="1352"/>
      <c r="D172" s="3179" t="s">
        <v>1245</v>
      </c>
      <c r="E172" s="3179"/>
      <c r="F172" s="3198" t="s">
        <v>2651</v>
      </c>
      <c r="G172" s="3199"/>
      <c r="H172" s="2475" t="s">
        <v>1246</v>
      </c>
      <c r="I172" s="2887"/>
      <c r="J172" s="561"/>
      <c r="K172" s="561"/>
      <c r="L172" s="561"/>
      <c r="M172" s="561"/>
      <c r="N172" s="561"/>
      <c r="O172" s="561"/>
      <c r="P172" s="561"/>
      <c r="Q172" s="561"/>
      <c r="R172" s="561"/>
      <c r="S172" s="561"/>
    </row>
    <row r="173" spans="1:19" s="343" customFormat="1" ht="30" customHeight="1">
      <c r="A173" s="561"/>
      <c r="B173" s="2881"/>
      <c r="C173" s="1350"/>
      <c r="D173" s="2766"/>
      <c r="E173" s="2766"/>
      <c r="F173" s="3200"/>
      <c r="G173" s="3201"/>
      <c r="H173" s="3191"/>
      <c r="I173" s="3192"/>
      <c r="J173" s="561"/>
      <c r="K173" s="561"/>
      <c r="L173" s="561"/>
      <c r="M173" s="561"/>
      <c r="N173" s="561"/>
      <c r="O173" s="561"/>
      <c r="P173" s="561"/>
      <c r="Q173" s="561"/>
      <c r="R173" s="561"/>
      <c r="S173" s="561"/>
    </row>
    <row r="174" spans="1:19" s="343" customFormat="1" ht="30" customHeight="1">
      <c r="A174" s="561"/>
      <c r="B174" s="3188" t="s">
        <v>2649</v>
      </c>
      <c r="C174" s="1408"/>
      <c r="D174" s="3196">
        <v>3626</v>
      </c>
      <c r="E174" s="3196"/>
      <c r="F174" s="3197" t="s">
        <v>2653</v>
      </c>
      <c r="G174" s="3197"/>
      <c r="H174" s="2990">
        <v>20650</v>
      </c>
      <c r="I174" s="3217"/>
      <c r="J174" s="561"/>
      <c r="K174" s="561"/>
      <c r="L174" s="561"/>
      <c r="M174" s="561"/>
      <c r="N174" s="561"/>
      <c r="O174" s="561"/>
      <c r="P174" s="561"/>
      <c r="Q174" s="561"/>
      <c r="R174" s="561"/>
      <c r="S174" s="561"/>
    </row>
    <row r="175" spans="1:19" s="343" customFormat="1" ht="30" customHeight="1">
      <c r="A175" s="561"/>
      <c r="B175" s="3190" t="s">
        <v>2718</v>
      </c>
      <c r="C175" s="1411"/>
      <c r="D175" s="3261">
        <v>1534</v>
      </c>
      <c r="E175" s="3261"/>
      <c r="F175" s="3167" t="s">
        <v>2654</v>
      </c>
      <c r="G175" s="3167"/>
      <c r="H175" s="2952">
        <v>18278</v>
      </c>
      <c r="I175" s="3216"/>
      <c r="J175" s="561"/>
      <c r="K175" s="561"/>
      <c r="L175" s="561"/>
      <c r="M175" s="561"/>
      <c r="N175" s="561"/>
      <c r="O175" s="561"/>
      <c r="P175" s="561"/>
      <c r="Q175" s="561"/>
      <c r="R175" s="561"/>
      <c r="S175" s="561"/>
    </row>
    <row r="176" spans="1:19" s="343" customFormat="1" ht="30" customHeight="1">
      <c r="A176" s="561"/>
      <c r="B176" s="3190" t="s">
        <v>2717</v>
      </c>
      <c r="C176" s="1411"/>
      <c r="D176" s="2685">
        <v>1587</v>
      </c>
      <c r="E176" s="2952"/>
      <c r="F176" s="2685">
        <v>171</v>
      </c>
      <c r="G176" s="2952"/>
      <c r="H176" s="2945">
        <v>17915</v>
      </c>
      <c r="I176" s="2686"/>
      <c r="J176" s="561"/>
      <c r="K176" s="561"/>
      <c r="L176" s="561"/>
      <c r="M176" s="561"/>
      <c r="N176" s="561"/>
      <c r="O176" s="561"/>
      <c r="P176" s="561"/>
      <c r="Q176" s="561"/>
      <c r="R176" s="561"/>
      <c r="S176" s="561"/>
    </row>
    <row r="177" spans="1:19" s="343" customFormat="1" ht="30" customHeight="1">
      <c r="A177" s="561"/>
      <c r="B177" s="3190" t="s">
        <v>2719</v>
      </c>
      <c r="C177" s="1411"/>
      <c r="D177" s="2685">
        <v>107</v>
      </c>
      <c r="E177" s="2952"/>
      <c r="F177" s="2685">
        <v>414</v>
      </c>
      <c r="G177" s="2952"/>
      <c r="H177" s="2945">
        <v>16939</v>
      </c>
      <c r="I177" s="2686"/>
      <c r="J177" s="561"/>
      <c r="K177" s="561"/>
      <c r="L177" s="561"/>
      <c r="M177" s="561"/>
      <c r="N177" s="561"/>
      <c r="O177" s="561"/>
      <c r="P177" s="561"/>
      <c r="Q177" s="561"/>
      <c r="R177" s="561"/>
      <c r="S177" s="561"/>
    </row>
    <row r="178" spans="1:19" s="343" customFormat="1" ht="30" customHeight="1" thickBot="1">
      <c r="A178" s="561"/>
      <c r="B178" s="3189" t="s">
        <v>2720</v>
      </c>
      <c r="C178" s="1405"/>
      <c r="D178" s="2687">
        <v>1174</v>
      </c>
      <c r="E178" s="3096"/>
      <c r="F178" s="2687">
        <v>249</v>
      </c>
      <c r="G178" s="3096"/>
      <c r="H178" s="3095">
        <v>16534</v>
      </c>
      <c r="I178" s="2688"/>
      <c r="J178" s="561"/>
      <c r="K178" s="561"/>
      <c r="L178" s="561"/>
      <c r="M178" s="561"/>
      <c r="N178" s="561"/>
      <c r="O178" s="561"/>
      <c r="P178" s="561"/>
      <c r="Q178" s="561"/>
      <c r="R178" s="561"/>
      <c r="S178" s="561"/>
    </row>
    <row r="179" spans="1:19" s="343" customFormat="1">
      <c r="A179" s="561"/>
      <c r="B179" s="898" t="s">
        <v>3288</v>
      </c>
      <c r="C179" s="561"/>
      <c r="D179" s="561"/>
      <c r="E179" s="561"/>
      <c r="F179" s="561"/>
      <c r="G179" s="561"/>
      <c r="H179" s="561"/>
      <c r="I179" s="561"/>
      <c r="J179" s="561"/>
      <c r="K179" s="561"/>
      <c r="L179" s="561"/>
      <c r="M179" s="33"/>
      <c r="N179" s="561"/>
      <c r="O179" s="561"/>
      <c r="P179" s="561"/>
      <c r="Q179" s="561"/>
      <c r="R179" s="561"/>
      <c r="S179" s="561"/>
    </row>
    <row r="180" spans="1:19" s="343" customFormat="1">
      <c r="A180" s="561"/>
      <c r="B180" s="898"/>
      <c r="C180" s="561"/>
      <c r="D180" s="561"/>
      <c r="E180" s="561"/>
      <c r="F180" s="561"/>
      <c r="G180" s="561"/>
      <c r="H180" s="561"/>
      <c r="I180" s="679" t="s">
        <v>1237</v>
      </c>
      <c r="J180" s="561"/>
      <c r="K180" s="561"/>
      <c r="M180" s="33"/>
      <c r="N180" s="561"/>
      <c r="O180" s="561"/>
      <c r="P180" s="561"/>
      <c r="Q180" s="561"/>
      <c r="R180" s="561"/>
      <c r="S180" s="561"/>
    </row>
    <row r="181" spans="1:19" s="343" customFormat="1">
      <c r="A181" s="561"/>
      <c r="B181" s="561"/>
      <c r="C181" s="561"/>
      <c r="D181" s="561"/>
      <c r="E181" s="561"/>
      <c r="F181" s="561"/>
      <c r="G181" s="561"/>
      <c r="H181" s="561"/>
      <c r="I181" s="561"/>
      <c r="J181" s="561"/>
      <c r="K181" s="561"/>
      <c r="L181" s="561"/>
      <c r="M181" s="33"/>
      <c r="N181" s="561"/>
      <c r="O181" s="561"/>
      <c r="P181" s="561"/>
      <c r="Q181" s="561"/>
      <c r="R181" s="561"/>
      <c r="S181" s="561"/>
    </row>
    <row r="182" spans="1:19" s="343" customFormat="1" ht="17.25" customHeight="1">
      <c r="A182" s="3" t="s">
        <v>3087</v>
      </c>
      <c r="B182" s="561"/>
      <c r="C182" s="561"/>
      <c r="D182" s="561"/>
      <c r="E182" s="561"/>
      <c r="F182" s="561"/>
      <c r="G182" s="561"/>
      <c r="H182" s="561"/>
      <c r="I182" s="561"/>
      <c r="J182" s="561"/>
      <c r="K182" s="3" t="s">
        <v>3301</v>
      </c>
      <c r="L182" s="3"/>
      <c r="M182" s="561"/>
      <c r="N182" s="561"/>
      <c r="O182" s="561"/>
      <c r="P182" s="561"/>
      <c r="Q182" s="561"/>
      <c r="R182" s="561"/>
      <c r="S182" s="561"/>
    </row>
    <row r="183" spans="1:19" s="343" customFormat="1" ht="15" customHeight="1">
      <c r="A183" s="3"/>
      <c r="B183" s="561"/>
      <c r="C183" s="561"/>
      <c r="D183" s="561"/>
      <c r="E183" s="561"/>
      <c r="F183" s="561"/>
      <c r="G183" s="561"/>
      <c r="H183" s="679" t="s">
        <v>3440</v>
      </c>
      <c r="I183" s="561"/>
      <c r="J183" s="561"/>
      <c r="K183" s="3"/>
      <c r="L183" s="3"/>
      <c r="M183" s="561"/>
      <c r="N183" s="561"/>
      <c r="O183" s="561"/>
      <c r="P183" s="561"/>
      <c r="Q183" s="561"/>
      <c r="R183" s="561"/>
      <c r="S183" s="679" t="s">
        <v>3440</v>
      </c>
    </row>
    <row r="184" spans="1:19" s="343" customFormat="1" ht="15" customHeight="1" thickBot="1">
      <c r="A184" s="561"/>
      <c r="B184" s="561"/>
      <c r="C184" s="561"/>
      <c r="D184" s="561"/>
      <c r="E184" s="561"/>
      <c r="F184" s="561"/>
      <c r="G184" s="34"/>
      <c r="H184" s="679" t="s">
        <v>1111</v>
      </c>
      <c r="I184" s="561"/>
      <c r="J184" s="561"/>
      <c r="K184" s="561"/>
      <c r="L184" s="561"/>
      <c r="M184" s="561"/>
      <c r="N184" s="561"/>
      <c r="O184" s="561"/>
      <c r="P184" s="561"/>
      <c r="Q184" s="561"/>
      <c r="R184" s="106"/>
      <c r="S184" s="679" t="s">
        <v>2652</v>
      </c>
    </row>
    <row r="185" spans="1:19" s="343" customFormat="1" ht="13.5" customHeight="1">
      <c r="A185" s="2666" t="s">
        <v>3330</v>
      </c>
      <c r="B185" s="2508"/>
      <c r="C185" s="2509"/>
      <c r="D185" s="2868" t="s">
        <v>1247</v>
      </c>
      <c r="E185" s="1473" t="s">
        <v>1248</v>
      </c>
      <c r="F185" s="1474"/>
      <c r="G185" s="1474"/>
      <c r="H185" s="1551"/>
      <c r="I185" s="561"/>
      <c r="J185" s="561"/>
      <c r="K185" s="2666" t="s">
        <v>3330</v>
      </c>
      <c r="L185" s="2508"/>
      <c r="M185" s="2509"/>
      <c r="N185" s="1495" t="s">
        <v>1249</v>
      </c>
      <c r="O185" s="1363"/>
      <c r="P185" s="1495" t="s">
        <v>1250</v>
      </c>
      <c r="Q185" s="1363"/>
      <c r="R185" s="3257" t="s">
        <v>1251</v>
      </c>
      <c r="S185" s="3258"/>
    </row>
    <row r="186" spans="1:19" s="343" customFormat="1">
      <c r="A186" s="2667"/>
      <c r="B186" s="2512"/>
      <c r="C186" s="2513"/>
      <c r="D186" s="2869"/>
      <c r="E186" s="836" t="s">
        <v>1252</v>
      </c>
      <c r="F186" s="836" t="s">
        <v>1253</v>
      </c>
      <c r="G186" s="843" t="s">
        <v>14</v>
      </c>
      <c r="H186" s="788" t="s">
        <v>3</v>
      </c>
      <c r="I186" s="561"/>
      <c r="J186" s="561"/>
      <c r="K186" s="2667"/>
      <c r="L186" s="2512"/>
      <c r="M186" s="2513"/>
      <c r="N186" s="1496"/>
      <c r="O186" s="1366"/>
      <c r="P186" s="1496"/>
      <c r="Q186" s="1366"/>
      <c r="R186" s="3259"/>
      <c r="S186" s="3260"/>
    </row>
    <row r="187" spans="1:19" s="573" customFormat="1" ht="30" customHeight="1">
      <c r="A187" s="1407" t="s">
        <v>2243</v>
      </c>
      <c r="B187" s="1408"/>
      <c r="C187" s="1409"/>
      <c r="D187" s="276">
        <v>125</v>
      </c>
      <c r="E187" s="277">
        <v>113</v>
      </c>
      <c r="F187" s="277">
        <v>10</v>
      </c>
      <c r="G187" s="277">
        <v>2</v>
      </c>
      <c r="H187" s="278">
        <v>125</v>
      </c>
      <c r="I187" s="168"/>
      <c r="J187" s="168"/>
      <c r="K187" s="1407" t="s">
        <v>2243</v>
      </c>
      <c r="L187" s="1408"/>
      <c r="M187" s="1409"/>
      <c r="N187" s="1355">
        <v>7790000</v>
      </c>
      <c r="O187" s="1376"/>
      <c r="P187" s="1355">
        <v>8278850</v>
      </c>
      <c r="Q187" s="1376"/>
      <c r="R187" s="3204">
        <f>P187/N187*100</f>
        <v>106.27535301668807</v>
      </c>
      <c r="S187" s="1391"/>
    </row>
    <row r="188" spans="1:19" s="573" customFormat="1" ht="30" customHeight="1">
      <c r="A188" s="1410" t="s">
        <v>2244</v>
      </c>
      <c r="B188" s="1411"/>
      <c r="C188" s="1412"/>
      <c r="D188" s="276">
        <v>107</v>
      </c>
      <c r="E188" s="277">
        <v>94</v>
      </c>
      <c r="F188" s="277">
        <v>11</v>
      </c>
      <c r="G188" s="277">
        <v>2</v>
      </c>
      <c r="H188" s="278">
        <v>107</v>
      </c>
      <c r="I188" s="168"/>
      <c r="J188" s="168"/>
      <c r="K188" s="1410" t="s">
        <v>2244</v>
      </c>
      <c r="L188" s="1411"/>
      <c r="M188" s="1412"/>
      <c r="N188" s="1357">
        <v>7790000</v>
      </c>
      <c r="O188" s="1377"/>
      <c r="P188" s="1357">
        <v>8240400</v>
      </c>
      <c r="Q188" s="1377"/>
      <c r="R188" s="3193">
        <f>P188/N188*100</f>
        <v>105.78177150192553</v>
      </c>
      <c r="S188" s="1415"/>
    </row>
    <row r="189" spans="1:19" s="573" customFormat="1" ht="30" customHeight="1">
      <c r="A189" s="1410" t="s">
        <v>2277</v>
      </c>
      <c r="B189" s="1411"/>
      <c r="C189" s="1412"/>
      <c r="D189" s="276">
        <v>92</v>
      </c>
      <c r="E189" s="277">
        <v>84</v>
      </c>
      <c r="F189" s="277">
        <v>8</v>
      </c>
      <c r="G189" s="277" t="s">
        <v>3883</v>
      </c>
      <c r="H189" s="278">
        <v>92</v>
      </c>
      <c r="I189" s="168"/>
      <c r="J189" s="168"/>
      <c r="K189" s="1410" t="s">
        <v>2277</v>
      </c>
      <c r="L189" s="1411"/>
      <c r="M189" s="1412"/>
      <c r="N189" s="1357">
        <v>7790000</v>
      </c>
      <c r="O189" s="1377"/>
      <c r="P189" s="1357">
        <v>8165750</v>
      </c>
      <c r="Q189" s="1377"/>
      <c r="R189" s="3193">
        <f>P189/N189*100</f>
        <v>104.82349165596918</v>
      </c>
      <c r="S189" s="1415"/>
    </row>
    <row r="190" spans="1:19" s="573" customFormat="1" ht="30" customHeight="1">
      <c r="A190" s="1410" t="s">
        <v>2278</v>
      </c>
      <c r="B190" s="1411"/>
      <c r="C190" s="1412"/>
      <c r="D190" s="277">
        <v>98</v>
      </c>
      <c r="E190" s="277">
        <v>89</v>
      </c>
      <c r="F190" s="277">
        <v>6</v>
      </c>
      <c r="G190" s="277">
        <v>3</v>
      </c>
      <c r="H190" s="279">
        <v>98</v>
      </c>
      <c r="I190" s="168"/>
      <c r="J190" s="168"/>
      <c r="K190" s="1410" t="s">
        <v>2278</v>
      </c>
      <c r="L190" s="1411"/>
      <c r="M190" s="1412"/>
      <c r="N190" s="1357">
        <v>7861000</v>
      </c>
      <c r="O190" s="1377"/>
      <c r="P190" s="1357">
        <v>8094400</v>
      </c>
      <c r="Q190" s="1377"/>
      <c r="R190" s="3193">
        <f>P190/N190*100</f>
        <v>102.9690879023025</v>
      </c>
      <c r="S190" s="1415"/>
    </row>
    <row r="191" spans="1:19" s="573" customFormat="1" ht="30" customHeight="1" thickBot="1">
      <c r="A191" s="1404" t="s">
        <v>2279</v>
      </c>
      <c r="B191" s="1405"/>
      <c r="C191" s="1406"/>
      <c r="D191" s="280">
        <v>74</v>
      </c>
      <c r="E191" s="280">
        <v>70</v>
      </c>
      <c r="F191" s="280">
        <v>4</v>
      </c>
      <c r="G191" s="1245" t="s">
        <v>3883</v>
      </c>
      <c r="H191" s="281">
        <v>74</v>
      </c>
      <c r="I191" s="168"/>
      <c r="J191" s="168"/>
      <c r="K191" s="1404" t="s">
        <v>2279</v>
      </c>
      <c r="L191" s="1405"/>
      <c r="M191" s="1406"/>
      <c r="N191" s="1359">
        <v>7861000</v>
      </c>
      <c r="O191" s="1378"/>
      <c r="P191" s="1359">
        <v>7960400</v>
      </c>
      <c r="Q191" s="1378"/>
      <c r="R191" s="3229">
        <f>P191/N191*100</f>
        <v>101.26447016918966</v>
      </c>
      <c r="S191" s="1550"/>
    </row>
    <row r="192" spans="1:19" s="343" customFormat="1">
      <c r="A192" s="561"/>
      <c r="B192" s="561"/>
      <c r="C192" s="561"/>
      <c r="D192" s="561"/>
      <c r="E192" s="561"/>
      <c r="F192" s="33"/>
      <c r="G192" s="33"/>
      <c r="H192" s="679" t="s">
        <v>1237</v>
      </c>
      <c r="I192" s="561"/>
      <c r="J192" s="561"/>
      <c r="K192" s="561"/>
      <c r="L192" s="561"/>
      <c r="M192" s="561"/>
      <c r="N192" s="561"/>
      <c r="O192" s="561"/>
      <c r="P192" s="561"/>
      <c r="Q192" s="561"/>
      <c r="R192" s="561"/>
      <c r="S192" s="679" t="s">
        <v>1237</v>
      </c>
    </row>
    <row r="193" spans="1:19" s="343" customFormat="1" ht="22.5" customHeight="1">
      <c r="A193" s="561"/>
      <c r="B193" s="561"/>
      <c r="C193" s="561"/>
      <c r="D193" s="561"/>
      <c r="E193" s="561"/>
      <c r="F193" s="33"/>
      <c r="G193" s="33"/>
      <c r="H193" s="679"/>
      <c r="I193" s="561"/>
      <c r="J193" s="561"/>
      <c r="K193" s="561"/>
      <c r="L193" s="561"/>
      <c r="M193" s="561"/>
      <c r="N193" s="561"/>
      <c r="O193" s="561"/>
      <c r="P193" s="561"/>
      <c r="Q193" s="561"/>
      <c r="R193" s="561"/>
      <c r="S193" s="679"/>
    </row>
    <row r="194" spans="1:19" s="343" customFormat="1" ht="17.25" customHeight="1">
      <c r="A194" s="40" t="s">
        <v>3088</v>
      </c>
      <c r="B194" s="561"/>
      <c r="C194" s="561"/>
      <c r="D194" s="561"/>
      <c r="E194" s="561"/>
      <c r="F194" s="561"/>
      <c r="G194" s="561"/>
      <c r="H194" s="561"/>
      <c r="I194" s="561"/>
      <c r="J194" s="561"/>
      <c r="K194" s="561"/>
      <c r="L194" s="561"/>
      <c r="M194" s="561"/>
      <c r="N194" s="561"/>
      <c r="O194" s="561"/>
      <c r="P194" s="561"/>
      <c r="Q194" s="561"/>
      <c r="R194" s="561"/>
      <c r="S194" s="561"/>
    </row>
    <row r="195" spans="1:19" s="343" customFormat="1" ht="15" customHeight="1">
      <c r="A195" s="40"/>
      <c r="B195" s="561"/>
      <c r="C195" s="561"/>
      <c r="D195" s="561"/>
      <c r="E195" s="561"/>
      <c r="F195" s="561"/>
      <c r="G195" s="561"/>
      <c r="H195" s="561"/>
      <c r="I195" s="561"/>
      <c r="J195" s="561"/>
      <c r="K195" s="561"/>
      <c r="L195" s="679" t="s">
        <v>3440</v>
      </c>
      <c r="M195" s="561"/>
      <c r="N195" s="561"/>
      <c r="O195" s="561"/>
      <c r="P195" s="561"/>
      <c r="Q195" s="561"/>
      <c r="R195" s="561"/>
      <c r="S195" s="561"/>
    </row>
    <row r="196" spans="1:19" s="343" customFormat="1" ht="15" customHeight="1" thickBot="1">
      <c r="A196" s="561"/>
      <c r="B196" s="561"/>
      <c r="C196" s="561"/>
      <c r="D196" s="561"/>
      <c r="E196" s="561"/>
      <c r="F196" s="561"/>
      <c r="G196" s="561"/>
      <c r="H196" s="561"/>
      <c r="I196" s="561"/>
      <c r="J196" s="783"/>
      <c r="K196" s="561"/>
      <c r="L196" s="679" t="s">
        <v>1254</v>
      </c>
      <c r="M196" s="561"/>
      <c r="N196" s="561"/>
      <c r="O196" s="561"/>
      <c r="P196" s="561"/>
      <c r="Q196" s="561"/>
      <c r="R196" s="561"/>
      <c r="S196" s="561"/>
    </row>
    <row r="197" spans="1:19" s="343" customFormat="1" ht="20.100000000000001" customHeight="1">
      <c r="A197" s="561"/>
      <c r="B197" s="1361" t="s">
        <v>3330</v>
      </c>
      <c r="C197" s="1362"/>
      <c r="D197" s="1363"/>
      <c r="E197" s="1495" t="s">
        <v>3331</v>
      </c>
      <c r="F197" s="1363"/>
      <c r="G197" s="1395" t="s">
        <v>1255</v>
      </c>
      <c r="H197" s="3133"/>
      <c r="I197" s="1438" t="s">
        <v>1256</v>
      </c>
      <c r="J197" s="3133"/>
      <c r="K197" s="1395" t="s">
        <v>1257</v>
      </c>
      <c r="L197" s="3159"/>
      <c r="M197" s="561"/>
      <c r="N197" s="561"/>
      <c r="O197" s="561"/>
      <c r="P197" s="561"/>
      <c r="Q197" s="561"/>
      <c r="R197" s="561"/>
      <c r="S197" s="561"/>
    </row>
    <row r="198" spans="1:19" s="343" customFormat="1" ht="20.100000000000001" customHeight="1">
      <c r="A198" s="561"/>
      <c r="B198" s="1364"/>
      <c r="C198" s="1365"/>
      <c r="D198" s="1366"/>
      <c r="E198" s="1496"/>
      <c r="F198" s="1366"/>
      <c r="G198" s="3134"/>
      <c r="H198" s="3135"/>
      <c r="I198" s="3134"/>
      <c r="J198" s="3135"/>
      <c r="K198" s="3162"/>
      <c r="L198" s="3163"/>
      <c r="M198" s="561"/>
      <c r="N198" s="561"/>
      <c r="O198" s="561"/>
      <c r="P198" s="561"/>
      <c r="Q198" s="561"/>
      <c r="R198" s="561"/>
      <c r="S198" s="561"/>
    </row>
    <row r="199" spans="1:19" s="573" customFormat="1" ht="30" customHeight="1">
      <c r="A199" s="168"/>
      <c r="B199" s="1407" t="s">
        <v>2243</v>
      </c>
      <c r="C199" s="1408"/>
      <c r="D199" s="1409"/>
      <c r="E199" s="1355">
        <f>G199+I199+K199</f>
        <v>3846</v>
      </c>
      <c r="F199" s="1376"/>
      <c r="G199" s="1355">
        <v>3016</v>
      </c>
      <c r="H199" s="1376"/>
      <c r="I199" s="1355">
        <v>565</v>
      </c>
      <c r="J199" s="1376"/>
      <c r="K199" s="1355">
        <v>265</v>
      </c>
      <c r="L199" s="1356"/>
      <c r="M199" s="168"/>
      <c r="N199" s="168"/>
      <c r="O199" s="168"/>
      <c r="P199" s="168"/>
      <c r="Q199" s="168"/>
      <c r="R199" s="168"/>
      <c r="S199" s="168"/>
    </row>
    <row r="200" spans="1:19" s="573" customFormat="1" ht="30" customHeight="1">
      <c r="A200" s="168"/>
      <c r="B200" s="1410" t="s">
        <v>2244</v>
      </c>
      <c r="C200" s="1411"/>
      <c r="D200" s="1412"/>
      <c r="E200" s="1357">
        <f>G200+I200+K200</f>
        <v>4492</v>
      </c>
      <c r="F200" s="1377"/>
      <c r="G200" s="1357">
        <v>3598</v>
      </c>
      <c r="H200" s="1377"/>
      <c r="I200" s="1357">
        <v>583</v>
      </c>
      <c r="J200" s="1377"/>
      <c r="K200" s="1357">
        <v>311</v>
      </c>
      <c r="L200" s="1358"/>
      <c r="M200" s="168"/>
      <c r="N200" s="168"/>
      <c r="O200" s="168"/>
      <c r="P200" s="168"/>
      <c r="Q200" s="168"/>
      <c r="R200" s="168"/>
      <c r="S200" s="168"/>
    </row>
    <row r="201" spans="1:19" s="573" customFormat="1" ht="30" customHeight="1">
      <c r="A201" s="168"/>
      <c r="B201" s="1410" t="s">
        <v>2277</v>
      </c>
      <c r="C201" s="1411"/>
      <c r="D201" s="1412"/>
      <c r="E201" s="1357">
        <f>G201+I201+K201</f>
        <v>4021</v>
      </c>
      <c r="F201" s="1377"/>
      <c r="G201" s="1357">
        <v>3115</v>
      </c>
      <c r="H201" s="1377"/>
      <c r="I201" s="1357">
        <v>604</v>
      </c>
      <c r="J201" s="1377"/>
      <c r="K201" s="1357">
        <v>302</v>
      </c>
      <c r="L201" s="1358"/>
      <c r="M201" s="168"/>
      <c r="N201" s="168"/>
      <c r="O201" s="168"/>
      <c r="P201" s="168"/>
      <c r="Q201" s="168"/>
      <c r="R201" s="168"/>
      <c r="S201" s="168"/>
    </row>
    <row r="202" spans="1:19" s="573" customFormat="1" ht="30" customHeight="1">
      <c r="A202" s="168"/>
      <c r="B202" s="1410" t="s">
        <v>2278</v>
      </c>
      <c r="C202" s="1411"/>
      <c r="D202" s="1412"/>
      <c r="E202" s="1357">
        <f>G202+I202+K202</f>
        <v>4994</v>
      </c>
      <c r="F202" s="1377"/>
      <c r="G202" s="1357">
        <v>3992</v>
      </c>
      <c r="H202" s="1377"/>
      <c r="I202" s="1357">
        <v>627</v>
      </c>
      <c r="J202" s="1377"/>
      <c r="K202" s="1357">
        <v>375</v>
      </c>
      <c r="L202" s="1358"/>
      <c r="M202" s="168"/>
      <c r="N202" s="168"/>
      <c r="O202" s="168"/>
      <c r="P202" s="168"/>
      <c r="Q202" s="282"/>
      <c r="R202" s="168"/>
      <c r="S202" s="168"/>
    </row>
    <row r="203" spans="1:19" s="573" customFormat="1" ht="30" customHeight="1" thickBot="1">
      <c r="A203" s="168"/>
      <c r="B203" s="1404" t="s">
        <v>2279</v>
      </c>
      <c r="C203" s="1405"/>
      <c r="D203" s="1406"/>
      <c r="E203" s="1359">
        <f>G203+I203+K203</f>
        <v>5124</v>
      </c>
      <c r="F203" s="1378"/>
      <c r="G203" s="1359">
        <v>4055</v>
      </c>
      <c r="H203" s="1378"/>
      <c r="I203" s="1359">
        <v>646</v>
      </c>
      <c r="J203" s="1378"/>
      <c r="K203" s="1359">
        <v>423</v>
      </c>
      <c r="L203" s="1360"/>
      <c r="M203" s="168"/>
      <c r="N203" s="168"/>
      <c r="O203" s="168"/>
      <c r="P203" s="174"/>
      <c r="Q203" s="769"/>
      <c r="R203" s="168"/>
      <c r="S203" s="168"/>
    </row>
    <row r="204" spans="1:19" s="343" customFormat="1" ht="13.5" customHeight="1">
      <c r="A204" s="561"/>
      <c r="B204" s="561"/>
      <c r="C204" s="561"/>
      <c r="D204" s="561"/>
      <c r="E204" s="561"/>
      <c r="F204" s="561"/>
      <c r="G204" s="561"/>
      <c r="H204" s="561"/>
      <c r="I204" s="561"/>
      <c r="J204" s="762"/>
      <c r="K204" s="561"/>
      <c r="L204" s="679" t="s">
        <v>1237</v>
      </c>
      <c r="M204" s="561"/>
      <c r="N204" s="561"/>
      <c r="O204" s="240"/>
      <c r="P204" s="561"/>
      <c r="Q204" s="561"/>
      <c r="R204" s="561"/>
      <c r="S204" s="561"/>
    </row>
    <row r="205" spans="1:19" s="343" customFormat="1" ht="22.5" customHeight="1">
      <c r="A205" s="561"/>
      <c r="B205" s="561"/>
      <c r="C205" s="561"/>
      <c r="D205" s="561"/>
      <c r="E205" s="561"/>
      <c r="F205" s="561"/>
      <c r="G205" s="561"/>
      <c r="H205" s="561"/>
      <c r="I205" s="561"/>
      <c r="J205" s="780"/>
      <c r="K205" s="561"/>
      <c r="L205" s="561"/>
      <c r="M205" s="561"/>
      <c r="N205" s="561"/>
      <c r="O205" s="240"/>
      <c r="P205" s="561"/>
      <c r="Q205" s="561"/>
      <c r="R205" s="561"/>
      <c r="S205" s="561"/>
    </row>
    <row r="206" spans="1:19" s="343" customFormat="1" ht="17.25" customHeight="1">
      <c r="A206" s="6" t="s">
        <v>3302</v>
      </c>
      <c r="B206" s="561"/>
      <c r="C206" s="561"/>
      <c r="D206" s="561"/>
      <c r="E206" s="561"/>
      <c r="F206" s="561"/>
      <c r="G206" s="561"/>
      <c r="H206" s="561"/>
      <c r="I206" s="561"/>
      <c r="J206" s="561"/>
      <c r="K206" s="561"/>
      <c r="L206" s="561"/>
      <c r="M206" s="561"/>
      <c r="N206" s="561"/>
      <c r="O206" s="240"/>
      <c r="P206" s="561"/>
      <c r="Q206" s="561"/>
      <c r="R206" s="561"/>
      <c r="S206" s="561"/>
    </row>
    <row r="207" spans="1:19" s="343" customFormat="1" ht="15" customHeight="1">
      <c r="A207" s="6"/>
      <c r="B207" s="561"/>
      <c r="C207" s="561"/>
      <c r="D207" s="561"/>
      <c r="E207" s="561"/>
      <c r="F207" s="561"/>
      <c r="G207" s="561"/>
      <c r="H207" s="561"/>
      <c r="I207" s="561"/>
      <c r="J207" s="561"/>
      <c r="K207" s="561"/>
      <c r="L207" s="561"/>
      <c r="M207" s="679" t="s">
        <v>3645</v>
      </c>
      <c r="O207" s="240"/>
      <c r="P207" s="561"/>
      <c r="Q207" s="561"/>
      <c r="R207" s="561"/>
      <c r="S207" s="561"/>
    </row>
    <row r="208" spans="1:19" s="343" customFormat="1" ht="15" customHeight="1" thickBot="1">
      <c r="A208" s="243"/>
      <c r="B208" s="47"/>
      <c r="C208" s="47"/>
      <c r="D208" s="47"/>
      <c r="E208" s="47"/>
      <c r="F208" s="244"/>
      <c r="G208" s="244"/>
      <c r="H208" s="47"/>
      <c r="I208" s="47"/>
      <c r="J208" s="47"/>
      <c r="K208" s="673"/>
      <c r="L208" s="828"/>
      <c r="M208" s="608" t="s">
        <v>2887</v>
      </c>
      <c r="O208" s="828"/>
      <c r="P208" s="828"/>
      <c r="Q208" s="828"/>
      <c r="R208" s="714"/>
      <c r="S208" s="714"/>
    </row>
    <row r="209" spans="1:19" s="343" customFormat="1" ht="30" customHeight="1">
      <c r="A209" s="243"/>
      <c r="B209" s="3131" t="s">
        <v>3311</v>
      </c>
      <c r="C209" s="3132"/>
      <c r="D209" s="3132"/>
      <c r="E209" s="3232" t="s">
        <v>2145</v>
      </c>
      <c r="F209" s="3233"/>
      <c r="G209" s="3233"/>
      <c r="H209" s="3234" t="s">
        <v>3646</v>
      </c>
      <c r="I209" s="3235"/>
      <c r="J209" s="3236"/>
      <c r="K209" s="3234" t="s">
        <v>3647</v>
      </c>
      <c r="L209" s="3235"/>
      <c r="M209" s="3237"/>
      <c r="O209" s="561"/>
      <c r="P209" s="561"/>
      <c r="Q209" s="242"/>
      <c r="R209" s="242"/>
      <c r="S209" s="242"/>
    </row>
    <row r="210" spans="1:19" s="343" customFormat="1" ht="30" customHeight="1">
      <c r="A210" s="243"/>
      <c r="B210" s="3230" t="s">
        <v>2112</v>
      </c>
      <c r="C210" s="3231"/>
      <c r="D210" s="3231"/>
      <c r="E210" s="3211">
        <v>10</v>
      </c>
      <c r="F210" s="3212"/>
      <c r="G210" s="3212"/>
      <c r="H210" s="3211">
        <v>216</v>
      </c>
      <c r="I210" s="3212"/>
      <c r="J210" s="3238"/>
      <c r="K210" s="3211">
        <v>1177</v>
      </c>
      <c r="L210" s="3212"/>
      <c r="M210" s="3213"/>
      <c r="O210" s="561"/>
      <c r="P210" s="561"/>
      <c r="Q210" s="3228"/>
      <c r="R210" s="3228"/>
      <c r="S210" s="673"/>
    </row>
    <row r="211" spans="1:19" s="343" customFormat="1" ht="30" customHeight="1">
      <c r="A211" s="243"/>
      <c r="B211" s="3230" t="s">
        <v>3106</v>
      </c>
      <c r="C211" s="3231"/>
      <c r="D211" s="3231"/>
      <c r="E211" s="3205">
        <v>10</v>
      </c>
      <c r="F211" s="3206"/>
      <c r="G211" s="3206"/>
      <c r="H211" s="3205">
        <v>225</v>
      </c>
      <c r="I211" s="3206"/>
      <c r="J211" s="3207"/>
      <c r="K211" s="3205">
        <v>1171</v>
      </c>
      <c r="L211" s="3206"/>
      <c r="M211" s="3214"/>
      <c r="O211" s="561"/>
      <c r="P211" s="561"/>
      <c r="Q211" s="3228"/>
      <c r="R211" s="3228"/>
      <c r="S211" s="673"/>
    </row>
    <row r="212" spans="1:19" s="343" customFormat="1" ht="30" customHeight="1">
      <c r="A212" s="243"/>
      <c r="B212" s="3230" t="s">
        <v>3107</v>
      </c>
      <c r="C212" s="3231"/>
      <c r="D212" s="3231"/>
      <c r="E212" s="3205">
        <v>17</v>
      </c>
      <c r="F212" s="3206"/>
      <c r="G212" s="3206"/>
      <c r="H212" s="3205">
        <v>278</v>
      </c>
      <c r="I212" s="3206"/>
      <c r="J212" s="3207"/>
      <c r="K212" s="3205">
        <v>1271</v>
      </c>
      <c r="L212" s="3206"/>
      <c r="M212" s="3214"/>
      <c r="O212" s="561"/>
      <c r="P212" s="561"/>
      <c r="Q212" s="3228"/>
      <c r="R212" s="3228"/>
      <c r="S212" s="673"/>
    </row>
    <row r="213" spans="1:19" s="343" customFormat="1" ht="30" customHeight="1">
      <c r="A213" s="243"/>
      <c r="B213" s="3230" t="s">
        <v>3108</v>
      </c>
      <c r="C213" s="3231"/>
      <c r="D213" s="3231"/>
      <c r="E213" s="3205">
        <v>18</v>
      </c>
      <c r="F213" s="3206"/>
      <c r="G213" s="3206"/>
      <c r="H213" s="3205">
        <v>270</v>
      </c>
      <c r="I213" s="3206"/>
      <c r="J213" s="3207"/>
      <c r="K213" s="3205">
        <v>1312</v>
      </c>
      <c r="L213" s="3206"/>
      <c r="M213" s="3214"/>
      <c r="O213" s="561"/>
      <c r="P213" s="561"/>
      <c r="Q213" s="3228"/>
      <c r="R213" s="3228"/>
      <c r="S213" s="673"/>
    </row>
    <row r="214" spans="1:19" s="343" customFormat="1" ht="30" customHeight="1" thickBot="1">
      <c r="A214" s="243"/>
      <c r="B214" s="3202" t="s">
        <v>3104</v>
      </c>
      <c r="C214" s="3203"/>
      <c r="D214" s="3203"/>
      <c r="E214" s="3208">
        <v>19</v>
      </c>
      <c r="F214" s="3209"/>
      <c r="G214" s="3209"/>
      <c r="H214" s="3208">
        <v>302</v>
      </c>
      <c r="I214" s="3209"/>
      <c r="J214" s="3210"/>
      <c r="K214" s="3208">
        <v>1386</v>
      </c>
      <c r="L214" s="3209"/>
      <c r="M214" s="3215"/>
      <c r="O214" s="561"/>
      <c r="P214" s="561"/>
      <c r="Q214" s="3228"/>
      <c r="R214" s="3228"/>
      <c r="S214" s="673"/>
    </row>
    <row r="215" spans="1:19" s="343" customFormat="1">
      <c r="A215" s="243"/>
      <c r="B215" s="561" t="s">
        <v>2886</v>
      </c>
      <c r="C215" s="245"/>
      <c r="D215" s="242"/>
      <c r="E215" s="242"/>
      <c r="F215" s="246"/>
      <c r="G215" s="246"/>
      <c r="H215" s="714"/>
      <c r="I215" s="714"/>
      <c r="J215" s="561"/>
      <c r="K215" s="671"/>
      <c r="L215" s="671"/>
      <c r="M215" s="679" t="s">
        <v>1261</v>
      </c>
      <c r="O215" s="714"/>
      <c r="P215" s="714"/>
      <c r="Q215" s="714"/>
      <c r="R215" s="714"/>
      <c r="S215" s="714"/>
    </row>
    <row r="216" spans="1:19" s="343" customFormat="1">
      <c r="A216" s="907"/>
      <c r="B216" s="561"/>
      <c r="C216" s="561"/>
      <c r="D216" s="561"/>
      <c r="E216" s="561"/>
      <c r="F216" s="561"/>
      <c r="G216" s="561"/>
      <c r="H216" s="561"/>
      <c r="I216" s="561"/>
      <c r="J216" s="561"/>
      <c r="K216" s="561"/>
      <c r="L216" s="561"/>
      <c r="M216" s="561"/>
      <c r="N216" s="679"/>
      <c r="O216" s="561"/>
      <c r="P216" s="561"/>
      <c r="Q216" s="561"/>
      <c r="R216" s="679"/>
      <c r="S216" s="561"/>
    </row>
    <row r="217" spans="1:19" s="343" customFormat="1">
      <c r="A217" s="907"/>
      <c r="B217" s="561"/>
      <c r="C217" s="561"/>
      <c r="D217" s="561"/>
      <c r="E217" s="561"/>
      <c r="F217" s="561"/>
      <c r="G217" s="561"/>
      <c r="H217" s="561"/>
      <c r="I217" s="561"/>
      <c r="J217" s="561"/>
      <c r="K217" s="561"/>
      <c r="L217" s="561"/>
      <c r="M217" s="561"/>
      <c r="N217" s="679"/>
      <c r="O217" s="561"/>
      <c r="P217" s="561"/>
      <c r="Q217" s="561"/>
      <c r="R217" s="679"/>
      <c r="S217" s="561"/>
    </row>
    <row r="218" spans="1:19" s="343" customFormat="1">
      <c r="A218" s="907"/>
      <c r="B218" s="561"/>
      <c r="C218" s="561"/>
      <c r="D218" s="561"/>
      <c r="E218" s="561"/>
      <c r="F218" s="561"/>
      <c r="G218" s="561"/>
      <c r="H218" s="561"/>
      <c r="I218" s="561"/>
      <c r="J218" s="561"/>
      <c r="K218" s="561"/>
      <c r="L218" s="561"/>
      <c r="M218" s="561"/>
      <c r="N218" s="561"/>
      <c r="O218" s="561"/>
      <c r="P218" s="561"/>
      <c r="Q218" s="561"/>
      <c r="R218" s="561"/>
      <c r="S218" s="561"/>
    </row>
    <row r="219" spans="1:19" s="343" customFormat="1" ht="17.25" customHeight="1">
      <c r="A219" s="3" t="s">
        <v>3303</v>
      </c>
      <c r="B219" s="561"/>
      <c r="C219" s="561"/>
      <c r="D219" s="561"/>
      <c r="E219" s="561"/>
      <c r="F219" s="561"/>
      <c r="G219" s="561"/>
      <c r="H219" s="561"/>
      <c r="I219" s="561"/>
      <c r="J219" s="561"/>
      <c r="K219" s="561"/>
      <c r="L219" s="561"/>
      <c r="M219" s="561"/>
      <c r="N219" s="561"/>
      <c r="O219" s="561"/>
      <c r="P219" s="561"/>
      <c r="Q219" s="561"/>
      <c r="R219" s="561"/>
      <c r="S219" s="561"/>
    </row>
    <row r="220" spans="1:19" s="343" customFormat="1" ht="15" customHeight="1">
      <c r="A220" s="3"/>
      <c r="B220" s="561"/>
      <c r="C220" s="561"/>
      <c r="D220" s="561"/>
      <c r="E220" s="561"/>
      <c r="F220" s="561"/>
      <c r="G220" s="561"/>
      <c r="H220" s="561"/>
      <c r="I220" s="561"/>
      <c r="J220" s="561"/>
      <c r="K220" s="561"/>
      <c r="L220" s="561"/>
      <c r="M220" s="561"/>
      <c r="N220" s="561"/>
      <c r="O220" s="561"/>
      <c r="P220" s="561"/>
      <c r="Q220" s="561"/>
      <c r="R220" s="679" t="s">
        <v>3440</v>
      </c>
      <c r="S220" s="561"/>
    </row>
    <row r="221" spans="1:19" s="343" customFormat="1" ht="15" customHeight="1" thickBot="1">
      <c r="A221" s="6"/>
      <c r="B221" s="797"/>
      <c r="C221" s="797"/>
      <c r="D221" s="561"/>
      <c r="E221" s="561"/>
      <c r="F221" s="561"/>
      <c r="G221" s="561"/>
      <c r="H221" s="561"/>
      <c r="I221" s="785"/>
      <c r="J221" s="561"/>
      <c r="K221" s="561"/>
      <c r="L221" s="561"/>
      <c r="M221" s="561"/>
      <c r="N221" s="561"/>
      <c r="O221" s="561"/>
      <c r="P221" s="561"/>
      <c r="Q221" s="679"/>
      <c r="R221" s="679" t="s">
        <v>1254</v>
      </c>
      <c r="S221" s="561"/>
    </row>
    <row r="222" spans="1:19" s="343" customFormat="1" ht="20.100000000000001" customHeight="1">
      <c r="A222" s="561"/>
      <c r="B222" s="1361" t="s">
        <v>3330</v>
      </c>
      <c r="C222" s="1362"/>
      <c r="D222" s="1363"/>
      <c r="E222" s="2808" t="s">
        <v>1262</v>
      </c>
      <c r="F222" s="3263"/>
      <c r="G222" s="2808" t="s">
        <v>2774</v>
      </c>
      <c r="H222" s="3263"/>
      <c r="I222" s="2808" t="s">
        <v>2775</v>
      </c>
      <c r="J222" s="3263"/>
      <c r="K222" s="2808" t="s">
        <v>1263</v>
      </c>
      <c r="L222" s="3263"/>
      <c r="M222" s="2808" t="s">
        <v>1264</v>
      </c>
      <c r="N222" s="3263"/>
      <c r="O222" s="1395" t="s">
        <v>1265</v>
      </c>
      <c r="P222" s="2566"/>
      <c r="Q222" s="1395" t="s">
        <v>1266</v>
      </c>
      <c r="R222" s="2577"/>
      <c r="S222" s="561"/>
    </row>
    <row r="223" spans="1:19" s="566" customFormat="1" ht="20.100000000000001" customHeight="1">
      <c r="A223" s="41"/>
      <c r="B223" s="1364"/>
      <c r="C223" s="1365"/>
      <c r="D223" s="1366"/>
      <c r="E223" s="3040"/>
      <c r="F223" s="3042"/>
      <c r="G223" s="3040"/>
      <c r="H223" s="3042"/>
      <c r="I223" s="3040"/>
      <c r="J223" s="3042"/>
      <c r="K223" s="3040"/>
      <c r="L223" s="3042"/>
      <c r="M223" s="3040"/>
      <c r="N223" s="3042"/>
      <c r="O223" s="2567"/>
      <c r="P223" s="2568"/>
      <c r="Q223" s="2567"/>
      <c r="R223" s="2578"/>
      <c r="S223" s="41"/>
    </row>
    <row r="224" spans="1:19" s="343" customFormat="1" ht="30" customHeight="1">
      <c r="A224" s="561"/>
      <c r="B224" s="1370" t="s">
        <v>2243</v>
      </c>
      <c r="C224" s="1371"/>
      <c r="D224" s="1372"/>
      <c r="E224" s="1355">
        <v>12478</v>
      </c>
      <c r="F224" s="1376"/>
      <c r="G224" s="1355"/>
      <c r="H224" s="1376"/>
      <c r="I224" s="1355">
        <v>12212</v>
      </c>
      <c r="J224" s="1376"/>
      <c r="K224" s="1355">
        <v>8237</v>
      </c>
      <c r="L224" s="1376"/>
      <c r="M224" s="1355">
        <v>4273</v>
      </c>
      <c r="N224" s="1376"/>
      <c r="O224" s="1355">
        <v>7061</v>
      </c>
      <c r="P224" s="1376"/>
      <c r="Q224" s="1355">
        <v>10326</v>
      </c>
      <c r="R224" s="1356"/>
      <c r="S224" s="561"/>
    </row>
    <row r="225" spans="1:19" s="343" customFormat="1" ht="30" customHeight="1">
      <c r="A225" s="561"/>
      <c r="B225" s="1370" t="s">
        <v>2773</v>
      </c>
      <c r="C225" s="1371"/>
      <c r="D225" s="1372"/>
      <c r="E225" s="1357">
        <v>12955</v>
      </c>
      <c r="F225" s="1377"/>
      <c r="G225" s="1357"/>
      <c r="H225" s="1377"/>
      <c r="I225" s="1357">
        <v>12665</v>
      </c>
      <c r="J225" s="1377"/>
      <c r="K225" s="1357">
        <v>10546</v>
      </c>
      <c r="L225" s="1377"/>
      <c r="M225" s="1357">
        <v>4586</v>
      </c>
      <c r="N225" s="1377"/>
      <c r="O225" s="1357">
        <v>7027</v>
      </c>
      <c r="P225" s="1377"/>
      <c r="Q225" s="1357">
        <v>11061</v>
      </c>
      <c r="R225" s="1358"/>
      <c r="S225" s="561"/>
    </row>
    <row r="226" spans="1:19" s="343" customFormat="1" ht="30" customHeight="1">
      <c r="A226" s="561"/>
      <c r="B226" s="1370" t="s">
        <v>2277</v>
      </c>
      <c r="C226" s="1371"/>
      <c r="D226" s="1372"/>
      <c r="E226" s="1357">
        <v>14611</v>
      </c>
      <c r="F226" s="1377"/>
      <c r="G226" s="1357">
        <v>3924</v>
      </c>
      <c r="H226" s="1377"/>
      <c r="I226" s="1357">
        <v>13130</v>
      </c>
      <c r="J226" s="1377"/>
      <c r="K226" s="1357">
        <v>11786</v>
      </c>
      <c r="L226" s="1377"/>
      <c r="M226" s="1357">
        <v>4581</v>
      </c>
      <c r="N226" s="1377"/>
      <c r="O226" s="1357">
        <v>8697</v>
      </c>
      <c r="P226" s="1377"/>
      <c r="Q226" s="1357">
        <v>13520</v>
      </c>
      <c r="R226" s="1358"/>
      <c r="S226" s="561"/>
    </row>
    <row r="227" spans="1:19" s="343" customFormat="1" ht="30" customHeight="1">
      <c r="A227" s="561"/>
      <c r="B227" s="1370" t="s">
        <v>2278</v>
      </c>
      <c r="C227" s="1371"/>
      <c r="D227" s="1372"/>
      <c r="E227" s="1357">
        <v>13066</v>
      </c>
      <c r="F227" s="1377"/>
      <c r="G227" s="1357">
        <v>5154</v>
      </c>
      <c r="H227" s="1377"/>
      <c r="I227" s="1357">
        <v>12407</v>
      </c>
      <c r="J227" s="1377"/>
      <c r="K227" s="1357">
        <v>10068</v>
      </c>
      <c r="L227" s="1377"/>
      <c r="M227" s="1357">
        <v>3244</v>
      </c>
      <c r="N227" s="1377"/>
      <c r="O227" s="1357">
        <v>9899</v>
      </c>
      <c r="P227" s="1377"/>
      <c r="Q227" s="1357">
        <v>9505</v>
      </c>
      <c r="R227" s="1358"/>
      <c r="S227" s="561"/>
    </row>
    <row r="228" spans="1:19" s="343" customFormat="1" ht="30" customHeight="1" thickBot="1">
      <c r="A228" s="561"/>
      <c r="B228" s="1373" t="s">
        <v>2279</v>
      </c>
      <c r="C228" s="1374"/>
      <c r="D228" s="1375"/>
      <c r="E228" s="1359">
        <v>12856</v>
      </c>
      <c r="F228" s="1378"/>
      <c r="G228" s="1359">
        <v>5763</v>
      </c>
      <c r="H228" s="1378"/>
      <c r="I228" s="1359">
        <v>12939</v>
      </c>
      <c r="J228" s="1378"/>
      <c r="K228" s="1359">
        <v>9678</v>
      </c>
      <c r="L228" s="1378"/>
      <c r="M228" s="1359">
        <v>3332</v>
      </c>
      <c r="N228" s="1378"/>
      <c r="O228" s="1359">
        <v>13367</v>
      </c>
      <c r="P228" s="1378"/>
      <c r="Q228" s="1359">
        <v>9092</v>
      </c>
      <c r="R228" s="1360"/>
      <c r="S228" s="561"/>
    </row>
    <row r="229" spans="1:19" s="343" customFormat="1" ht="11.25" customHeight="1" thickBot="1">
      <c r="A229" s="561"/>
      <c r="B229" s="167"/>
      <c r="C229" s="168"/>
      <c r="D229" s="168"/>
      <c r="E229" s="168"/>
      <c r="F229" s="168"/>
      <c r="G229" s="168"/>
      <c r="H229" s="168"/>
      <c r="I229" s="168"/>
      <c r="J229" s="561"/>
      <c r="K229" s="561"/>
      <c r="L229" s="561"/>
      <c r="M229" s="561"/>
      <c r="N229" s="561"/>
      <c r="O229" s="561"/>
      <c r="P229" s="561"/>
      <c r="Q229" s="561"/>
      <c r="R229" s="561"/>
      <c r="S229" s="561"/>
    </row>
    <row r="230" spans="1:19" s="343" customFormat="1" ht="20.100000000000001" customHeight="1">
      <c r="A230" s="561"/>
      <c r="B230" s="1361" t="s">
        <v>3330</v>
      </c>
      <c r="C230" s="1362"/>
      <c r="D230" s="1363"/>
      <c r="E230" s="2808" t="s">
        <v>2776</v>
      </c>
      <c r="F230" s="3263"/>
      <c r="G230" s="3224" t="s">
        <v>2785</v>
      </c>
      <c r="H230" s="3225"/>
      <c r="I230" s="3264" t="s">
        <v>2777</v>
      </c>
      <c r="J230" s="3265"/>
      <c r="K230" s="2808" t="s">
        <v>2778</v>
      </c>
      <c r="L230" s="3263"/>
      <c r="M230" s="2808" t="s">
        <v>2779</v>
      </c>
      <c r="N230" s="3263"/>
      <c r="O230" s="1395" t="s">
        <v>1267</v>
      </c>
      <c r="P230" s="2566"/>
      <c r="Q230" s="1395" t="s">
        <v>1268</v>
      </c>
      <c r="R230" s="2577"/>
      <c r="S230" s="561"/>
    </row>
    <row r="231" spans="1:19" s="343" customFormat="1" ht="20.100000000000001" customHeight="1">
      <c r="A231" s="561"/>
      <c r="B231" s="1364"/>
      <c r="C231" s="1365"/>
      <c r="D231" s="1366"/>
      <c r="E231" s="3040"/>
      <c r="F231" s="3042"/>
      <c r="G231" s="3226"/>
      <c r="H231" s="3227"/>
      <c r="I231" s="3266"/>
      <c r="J231" s="3267"/>
      <c r="K231" s="3040"/>
      <c r="L231" s="3042"/>
      <c r="M231" s="3040"/>
      <c r="N231" s="3042"/>
      <c r="O231" s="2567"/>
      <c r="P231" s="2568"/>
      <c r="Q231" s="2567"/>
      <c r="R231" s="2578"/>
      <c r="S231" s="561"/>
    </row>
    <row r="232" spans="1:19" s="343" customFormat="1" ht="30" customHeight="1">
      <c r="A232" s="561"/>
      <c r="B232" s="1370" t="s">
        <v>2243</v>
      </c>
      <c r="C232" s="1371"/>
      <c r="D232" s="1372"/>
      <c r="E232" s="1355"/>
      <c r="F232" s="1376"/>
      <c r="G232" s="1355">
        <v>5481</v>
      </c>
      <c r="H232" s="1376"/>
      <c r="I232" s="1548"/>
      <c r="J232" s="1454"/>
      <c r="K232" s="1355">
        <v>6593</v>
      </c>
      <c r="L232" s="1376"/>
      <c r="M232" s="1355">
        <v>2070</v>
      </c>
      <c r="N232" s="1376"/>
      <c r="O232" s="1355">
        <v>5650</v>
      </c>
      <c r="P232" s="1376"/>
      <c r="Q232" s="1355">
        <v>4873</v>
      </c>
      <c r="R232" s="1356"/>
      <c r="S232" s="561"/>
    </row>
    <row r="233" spans="1:19" s="343" customFormat="1" ht="30" customHeight="1">
      <c r="A233" s="561"/>
      <c r="B233" s="1370" t="s">
        <v>2773</v>
      </c>
      <c r="C233" s="1371"/>
      <c r="D233" s="1372"/>
      <c r="E233" s="1357"/>
      <c r="F233" s="1377"/>
      <c r="G233" s="1357">
        <v>7779</v>
      </c>
      <c r="H233" s="1377"/>
      <c r="I233" s="1427"/>
      <c r="J233" s="1539"/>
      <c r="K233" s="1357">
        <v>6825</v>
      </c>
      <c r="L233" s="1377"/>
      <c r="M233" s="1357">
        <v>2079</v>
      </c>
      <c r="N233" s="1377"/>
      <c r="O233" s="1357">
        <v>6788</v>
      </c>
      <c r="P233" s="1377"/>
      <c r="Q233" s="1357">
        <v>5376</v>
      </c>
      <c r="R233" s="1358"/>
      <c r="S233" s="561"/>
    </row>
    <row r="234" spans="1:19" s="343" customFormat="1" ht="30" customHeight="1">
      <c r="A234" s="561"/>
      <c r="B234" s="1370" t="s">
        <v>2277</v>
      </c>
      <c r="C234" s="1371"/>
      <c r="D234" s="1372"/>
      <c r="E234" s="1357"/>
      <c r="F234" s="1377"/>
      <c r="G234" s="1357">
        <v>8987</v>
      </c>
      <c r="H234" s="1377"/>
      <c r="I234" s="1427"/>
      <c r="J234" s="1539"/>
      <c r="K234" s="1357">
        <v>8623</v>
      </c>
      <c r="L234" s="1377"/>
      <c r="M234" s="1357">
        <v>3229</v>
      </c>
      <c r="N234" s="1377"/>
      <c r="O234" s="1357">
        <v>10241</v>
      </c>
      <c r="P234" s="1377"/>
      <c r="Q234" s="1357">
        <v>4005</v>
      </c>
      <c r="R234" s="1358"/>
      <c r="S234" s="561"/>
    </row>
    <row r="235" spans="1:19" s="343" customFormat="1" ht="30" customHeight="1">
      <c r="A235" s="561"/>
      <c r="B235" s="1370" t="s">
        <v>2278</v>
      </c>
      <c r="C235" s="1371"/>
      <c r="D235" s="1372"/>
      <c r="E235" s="1357">
        <v>5344</v>
      </c>
      <c r="F235" s="1377"/>
      <c r="G235" s="1357">
        <v>7112</v>
      </c>
      <c r="H235" s="1377"/>
      <c r="I235" s="1427">
        <v>3660</v>
      </c>
      <c r="J235" s="1539"/>
      <c r="K235" s="1357">
        <v>10945</v>
      </c>
      <c r="L235" s="1377"/>
      <c r="M235" s="1357">
        <v>3888</v>
      </c>
      <c r="N235" s="1377"/>
      <c r="O235" s="1357">
        <v>8355</v>
      </c>
      <c r="P235" s="1377"/>
      <c r="Q235" s="1357">
        <v>3113</v>
      </c>
      <c r="R235" s="1358"/>
      <c r="S235" s="561"/>
    </row>
    <row r="236" spans="1:19" s="343" customFormat="1" ht="30" customHeight="1" thickBot="1">
      <c r="A236" s="561"/>
      <c r="B236" s="1373" t="s">
        <v>2279</v>
      </c>
      <c r="C236" s="1374"/>
      <c r="D236" s="1375"/>
      <c r="E236" s="1359">
        <v>5723</v>
      </c>
      <c r="F236" s="1378"/>
      <c r="G236" s="1359">
        <v>6584</v>
      </c>
      <c r="H236" s="1378"/>
      <c r="I236" s="1431">
        <v>5172</v>
      </c>
      <c r="J236" s="1472"/>
      <c r="K236" s="1359">
        <v>10597</v>
      </c>
      <c r="L236" s="1378"/>
      <c r="M236" s="1359">
        <v>4131</v>
      </c>
      <c r="N236" s="1378"/>
      <c r="O236" s="1359">
        <v>8013</v>
      </c>
      <c r="P236" s="1378"/>
      <c r="Q236" s="1359">
        <v>3196</v>
      </c>
      <c r="R236" s="1360"/>
      <c r="S236" s="561"/>
    </row>
    <row r="237" spans="1:19" s="343" customFormat="1" ht="11.25" customHeight="1" thickBot="1">
      <c r="A237" s="561"/>
      <c r="B237" s="907"/>
      <c r="C237" s="561"/>
      <c r="D237" s="561"/>
      <c r="E237" s="561"/>
      <c r="F237" s="561"/>
      <c r="G237" s="561"/>
      <c r="H237" s="561"/>
      <c r="I237" s="780"/>
      <c r="J237" s="561"/>
      <c r="K237" s="561"/>
      <c r="L237" s="561"/>
      <c r="M237" s="561"/>
      <c r="N237" s="561"/>
      <c r="O237" s="561"/>
      <c r="P237" s="561"/>
      <c r="Q237" s="561"/>
      <c r="R237" s="679"/>
      <c r="S237" s="561"/>
    </row>
    <row r="238" spans="1:19" s="343" customFormat="1" ht="20.100000000000001" customHeight="1">
      <c r="A238" s="561"/>
      <c r="B238" s="1361" t="s">
        <v>3330</v>
      </c>
      <c r="C238" s="1362"/>
      <c r="D238" s="1363"/>
      <c r="E238" s="2808" t="s">
        <v>1269</v>
      </c>
      <c r="F238" s="3263"/>
      <c r="G238" s="2808" t="s">
        <v>2784</v>
      </c>
      <c r="H238" s="3263"/>
      <c r="I238" s="3264" t="s">
        <v>2780</v>
      </c>
      <c r="J238" s="3265"/>
      <c r="K238" s="2808" t="s">
        <v>1270</v>
      </c>
      <c r="L238" s="3263"/>
      <c r="M238" s="2808" t="s">
        <v>2781</v>
      </c>
      <c r="N238" s="3263"/>
      <c r="O238" s="1395" t="s">
        <v>2782</v>
      </c>
      <c r="P238" s="2566"/>
      <c r="Q238" s="1395" t="s">
        <v>2783</v>
      </c>
      <c r="R238" s="2577"/>
      <c r="S238" s="561"/>
    </row>
    <row r="239" spans="1:19" s="343" customFormat="1" ht="20.100000000000001" customHeight="1">
      <c r="A239" s="561"/>
      <c r="B239" s="1364"/>
      <c r="C239" s="1365"/>
      <c r="D239" s="1366"/>
      <c r="E239" s="3040"/>
      <c r="F239" s="3042"/>
      <c r="G239" s="3040"/>
      <c r="H239" s="3042"/>
      <c r="I239" s="3266"/>
      <c r="J239" s="3267"/>
      <c r="K239" s="3040"/>
      <c r="L239" s="3042"/>
      <c r="M239" s="3040"/>
      <c r="N239" s="3042"/>
      <c r="O239" s="2567"/>
      <c r="P239" s="2568"/>
      <c r="Q239" s="2567"/>
      <c r="R239" s="2578"/>
      <c r="S239" s="561"/>
    </row>
    <row r="240" spans="1:19" s="343" customFormat="1" ht="30" customHeight="1">
      <c r="A240" s="561"/>
      <c r="B240" s="1370" t="s">
        <v>2243</v>
      </c>
      <c r="C240" s="1371"/>
      <c r="D240" s="1372"/>
      <c r="E240" s="1355">
        <v>2419</v>
      </c>
      <c r="F240" s="1376"/>
      <c r="G240" s="1355">
        <v>3010</v>
      </c>
      <c r="H240" s="1376"/>
      <c r="I240" s="1355"/>
      <c r="J240" s="1376"/>
      <c r="K240" s="1355">
        <v>4884</v>
      </c>
      <c r="L240" s="1376"/>
      <c r="M240" s="1355"/>
      <c r="N240" s="1376"/>
      <c r="O240" s="1355"/>
      <c r="P240" s="1376"/>
      <c r="Q240" s="1355"/>
      <c r="R240" s="1356"/>
      <c r="S240" s="561"/>
    </row>
    <row r="241" spans="1:19" s="343" customFormat="1" ht="30" customHeight="1">
      <c r="A241" s="561"/>
      <c r="B241" s="1370" t="s">
        <v>2773</v>
      </c>
      <c r="C241" s="1371"/>
      <c r="D241" s="1372"/>
      <c r="E241" s="1357">
        <v>2920</v>
      </c>
      <c r="F241" s="1377"/>
      <c r="G241" s="1357">
        <v>2910</v>
      </c>
      <c r="H241" s="1377"/>
      <c r="I241" s="1357"/>
      <c r="J241" s="1377"/>
      <c r="K241" s="1357">
        <v>7493</v>
      </c>
      <c r="L241" s="1377"/>
      <c r="M241" s="1357"/>
      <c r="N241" s="1377"/>
      <c r="O241" s="1357"/>
      <c r="P241" s="1377"/>
      <c r="Q241" s="1357"/>
      <c r="R241" s="1358"/>
      <c r="S241" s="561"/>
    </row>
    <row r="242" spans="1:19" s="343" customFormat="1" ht="30" customHeight="1">
      <c r="A242" s="561"/>
      <c r="B242" s="1370" t="s">
        <v>2277</v>
      </c>
      <c r="C242" s="1371"/>
      <c r="D242" s="1372"/>
      <c r="E242" s="1357">
        <v>3094</v>
      </c>
      <c r="F242" s="1377"/>
      <c r="G242" s="1357"/>
      <c r="H242" s="1377"/>
      <c r="I242" s="1357">
        <v>3477</v>
      </c>
      <c r="J242" s="1377"/>
      <c r="K242" s="1357">
        <v>9630</v>
      </c>
      <c r="L242" s="1377"/>
      <c r="M242" s="1357"/>
      <c r="N242" s="1377"/>
      <c r="O242" s="1357"/>
      <c r="P242" s="1377"/>
      <c r="Q242" s="1357"/>
      <c r="R242" s="1358"/>
      <c r="S242" s="561"/>
    </row>
    <row r="243" spans="1:19" s="343" customFormat="1" ht="30" customHeight="1">
      <c r="A243" s="561"/>
      <c r="B243" s="1370" t="s">
        <v>2278</v>
      </c>
      <c r="C243" s="1371"/>
      <c r="D243" s="1372"/>
      <c r="E243" s="1357">
        <v>2840</v>
      </c>
      <c r="F243" s="1377"/>
      <c r="G243" s="1357"/>
      <c r="H243" s="1377"/>
      <c r="I243" s="1357">
        <v>5499</v>
      </c>
      <c r="J243" s="1377"/>
      <c r="K243" s="1357">
        <v>9975</v>
      </c>
      <c r="L243" s="1377"/>
      <c r="M243" s="1357">
        <v>6540</v>
      </c>
      <c r="N243" s="1377"/>
      <c r="O243" s="1357"/>
      <c r="P243" s="1377"/>
      <c r="Q243" s="1357"/>
      <c r="R243" s="1358"/>
      <c r="S243" s="561"/>
    </row>
    <row r="244" spans="1:19" s="343" customFormat="1" ht="30" customHeight="1" thickBot="1">
      <c r="A244" s="561"/>
      <c r="B244" s="1373" t="s">
        <v>2279</v>
      </c>
      <c r="C244" s="1374"/>
      <c r="D244" s="1375"/>
      <c r="E244" s="1359">
        <v>3285</v>
      </c>
      <c r="F244" s="1378"/>
      <c r="G244" s="1359"/>
      <c r="H244" s="1378"/>
      <c r="I244" s="1359">
        <v>8085</v>
      </c>
      <c r="J244" s="1378"/>
      <c r="K244" s="1359">
        <v>9984</v>
      </c>
      <c r="L244" s="1378"/>
      <c r="M244" s="1359">
        <v>10176</v>
      </c>
      <c r="N244" s="1378"/>
      <c r="O244" s="1359">
        <v>386</v>
      </c>
      <c r="P244" s="1378"/>
      <c r="Q244" s="1359">
        <v>3832</v>
      </c>
      <c r="R244" s="1360"/>
      <c r="S244" s="561"/>
    </row>
    <row r="245" spans="1:19" s="343" customFormat="1" ht="13.5" customHeight="1">
      <c r="A245" s="561"/>
      <c r="B245" s="3268" t="s">
        <v>2917</v>
      </c>
      <c r="C245" s="3268"/>
      <c r="D245" s="3268"/>
      <c r="E245" s="3268"/>
      <c r="F245" s="3268"/>
      <c r="G245" s="3268"/>
      <c r="H245" s="3268"/>
      <c r="I245" s="3268"/>
      <c r="J245" s="3268"/>
      <c r="K245" s="3268"/>
      <c r="L245" s="3268"/>
      <c r="M245" s="3268"/>
      <c r="N245" s="3268"/>
      <c r="O245" s="3268"/>
      <c r="P245" s="3268"/>
      <c r="Q245" s="3268"/>
      <c r="R245" s="3268"/>
      <c r="S245" s="561"/>
    </row>
    <row r="246" spans="1:19" s="343" customFormat="1" ht="13.5" customHeight="1">
      <c r="A246" s="561"/>
      <c r="B246" s="2838" t="s">
        <v>3116</v>
      </c>
      <c r="C246" s="2838"/>
      <c r="D246" s="2838"/>
      <c r="E246" s="2838"/>
      <c r="F246" s="2838"/>
      <c r="G246" s="2838"/>
      <c r="H246" s="2838"/>
      <c r="I246" s="2838"/>
      <c r="J246" s="2838"/>
      <c r="K246" s="2838"/>
      <c r="L246" s="2838"/>
      <c r="M246" s="2838"/>
      <c r="N246" s="2838"/>
      <c r="O246" s="2838"/>
      <c r="P246" s="2838"/>
      <c r="Q246" s="2838"/>
      <c r="R246" s="2838"/>
      <c r="S246" s="561"/>
    </row>
    <row r="247" spans="1:19" s="343" customFormat="1" ht="13.5" customHeight="1">
      <c r="A247" s="561"/>
      <c r="B247" s="714" t="s">
        <v>3117</v>
      </c>
      <c r="C247" s="714"/>
      <c r="D247" s="714"/>
      <c r="E247" s="714"/>
      <c r="F247" s="714"/>
      <c r="G247" s="714"/>
      <c r="H247" s="714"/>
      <c r="I247" s="714"/>
      <c r="J247" s="714"/>
      <c r="K247" s="714"/>
      <c r="L247" s="714"/>
      <c r="M247" s="714"/>
      <c r="N247" s="714"/>
      <c r="O247" s="714"/>
      <c r="P247" s="714"/>
      <c r="Q247" s="714"/>
      <c r="R247" s="679" t="s">
        <v>1261</v>
      </c>
      <c r="S247" s="561"/>
    </row>
    <row r="248" spans="1:19" s="343" customFormat="1" ht="13.5" customHeight="1">
      <c r="A248" s="561"/>
      <c r="B248" s="907"/>
      <c r="C248" s="561"/>
      <c r="D248" s="561"/>
      <c r="E248" s="561"/>
      <c r="F248" s="561"/>
      <c r="G248" s="561"/>
      <c r="H248" s="561"/>
      <c r="I248" s="780"/>
      <c r="J248" s="561"/>
      <c r="K248" s="561"/>
      <c r="L248" s="561"/>
      <c r="M248" s="561"/>
      <c r="N248" s="561"/>
      <c r="O248" s="561"/>
      <c r="P248" s="561"/>
      <c r="Q248" s="561"/>
      <c r="R248" s="561"/>
      <c r="S248" s="679"/>
    </row>
    <row r="249" spans="1:19" s="343" customFormat="1">
      <c r="A249" s="561"/>
      <c r="B249" s="561"/>
      <c r="C249" s="561"/>
      <c r="D249" s="561"/>
      <c r="E249" s="561"/>
      <c r="F249" s="561"/>
      <c r="G249" s="561"/>
      <c r="H249" s="561"/>
      <c r="I249" s="561"/>
      <c r="J249" s="561"/>
      <c r="K249" s="561"/>
      <c r="L249" s="561"/>
      <c r="M249" s="561"/>
      <c r="N249" s="561"/>
      <c r="O249" s="561"/>
      <c r="P249" s="561"/>
      <c r="Q249" s="561"/>
      <c r="R249" s="561"/>
      <c r="S249" s="561"/>
    </row>
    <row r="250" spans="1:19" s="343" customFormat="1" ht="17.25" customHeight="1">
      <c r="A250" s="3" t="s">
        <v>3089</v>
      </c>
      <c r="B250" s="561"/>
      <c r="C250" s="561"/>
      <c r="D250" s="561"/>
      <c r="E250" s="561"/>
      <c r="F250" s="561"/>
      <c r="G250" s="561"/>
      <c r="H250" s="561"/>
      <c r="I250" s="561"/>
      <c r="J250" s="561"/>
      <c r="K250" s="561"/>
      <c r="L250" s="561"/>
      <c r="M250" s="561"/>
      <c r="N250" s="561"/>
      <c r="O250" s="561"/>
      <c r="P250" s="561"/>
      <c r="Q250" s="561"/>
      <c r="R250" s="561"/>
      <c r="S250" s="561"/>
    </row>
    <row r="251" spans="1:19" s="343" customFormat="1" ht="15" customHeight="1">
      <c r="A251" s="3"/>
      <c r="B251" s="561"/>
      <c r="C251" s="561"/>
      <c r="D251" s="561"/>
      <c r="E251" s="561"/>
      <c r="F251" s="561"/>
      <c r="G251" s="561"/>
      <c r="H251" s="561"/>
      <c r="I251" s="561"/>
      <c r="J251" s="561"/>
      <c r="K251" s="561"/>
      <c r="L251" s="561"/>
      <c r="M251" s="679" t="s">
        <v>3440</v>
      </c>
      <c r="N251" s="561"/>
      <c r="O251" s="561"/>
      <c r="P251" s="561"/>
      <c r="Q251" s="561"/>
      <c r="R251" s="561"/>
      <c r="S251" s="561"/>
    </row>
    <row r="252" spans="1:19" s="343" customFormat="1" ht="15" customHeight="1" thickBot="1">
      <c r="A252" s="561"/>
      <c r="B252" s="561"/>
      <c r="C252" s="561"/>
      <c r="D252" s="561"/>
      <c r="E252" s="561"/>
      <c r="F252" s="561"/>
      <c r="G252" s="561"/>
      <c r="H252" s="561"/>
      <c r="I252" s="963"/>
      <c r="J252" s="561"/>
      <c r="K252" s="561"/>
      <c r="L252" s="561"/>
      <c r="M252" s="679" t="s">
        <v>1111</v>
      </c>
      <c r="N252" s="561"/>
      <c r="O252" s="561"/>
      <c r="P252" s="561"/>
      <c r="Q252" s="561"/>
      <c r="R252" s="561"/>
      <c r="S252" s="561"/>
    </row>
    <row r="253" spans="1:19" s="343" customFormat="1" ht="39.950000000000003" customHeight="1">
      <c r="A253" s="561"/>
      <c r="B253" s="3223" t="s">
        <v>994</v>
      </c>
      <c r="C253" s="2705"/>
      <c r="D253" s="1352" t="s">
        <v>2105</v>
      </c>
      <c r="E253" s="1389"/>
      <c r="F253" s="1352" t="s">
        <v>2106</v>
      </c>
      <c r="G253" s="1389"/>
      <c r="H253" s="1352" t="s">
        <v>2107</v>
      </c>
      <c r="I253" s="1389"/>
      <c r="J253" s="1352" t="s">
        <v>2108</v>
      </c>
      <c r="K253" s="1389"/>
      <c r="L253" s="1352" t="s">
        <v>2109</v>
      </c>
      <c r="M253" s="1354"/>
      <c r="N253" s="561"/>
      <c r="O253" s="561"/>
      <c r="P253" s="561"/>
      <c r="Q253" s="561"/>
      <c r="R253" s="561"/>
      <c r="S253" s="561"/>
    </row>
    <row r="254" spans="1:19" s="343" customFormat="1" ht="39.950000000000003" customHeight="1" thickBot="1">
      <c r="A254" s="561"/>
      <c r="B254" s="3218" t="s">
        <v>29</v>
      </c>
      <c r="C254" s="3219"/>
      <c r="D254" s="3220">
        <v>40</v>
      </c>
      <c r="E254" s="3221"/>
      <c r="F254" s="3220">
        <v>50</v>
      </c>
      <c r="G254" s="3221"/>
      <c r="H254" s="3220">
        <v>43</v>
      </c>
      <c r="I254" s="3221"/>
      <c r="J254" s="3220">
        <v>35</v>
      </c>
      <c r="K254" s="3221"/>
      <c r="L254" s="3220">
        <v>71</v>
      </c>
      <c r="M254" s="3222"/>
      <c r="N254" s="561"/>
      <c r="O254" s="561"/>
      <c r="P254" s="561"/>
      <c r="Q254" s="561"/>
      <c r="R254" s="561"/>
      <c r="S254" s="561"/>
    </row>
    <row r="255" spans="1:19" s="343" customFormat="1">
      <c r="A255" s="561"/>
      <c r="B255" s="561"/>
      <c r="C255" s="561"/>
      <c r="D255" s="561"/>
      <c r="E255" s="561"/>
      <c r="F255" s="561"/>
      <c r="G255" s="561"/>
      <c r="H255" s="561"/>
      <c r="I255" s="780"/>
      <c r="J255" s="561"/>
      <c r="K255" s="561"/>
      <c r="L255" s="34"/>
      <c r="M255" s="679" t="s">
        <v>1271</v>
      </c>
      <c r="N255" s="561"/>
      <c r="O255" s="561"/>
      <c r="P255" s="561"/>
      <c r="Q255" s="561"/>
      <c r="R255" s="561"/>
      <c r="S255" s="561"/>
    </row>
    <row r="256" spans="1:19" ht="22.5" customHeight="1"/>
    <row r="257" spans="1:19" s="343" customFormat="1" ht="17.25" customHeight="1">
      <c r="A257" s="40" t="s">
        <v>3090</v>
      </c>
      <c r="B257" s="561"/>
      <c r="C257" s="561"/>
      <c r="D257" s="561"/>
      <c r="E257" s="561"/>
      <c r="F257" s="561"/>
      <c r="G257" s="561"/>
      <c r="H257" s="561"/>
      <c r="I257" s="561"/>
      <c r="J257" s="561"/>
      <c r="K257" s="561"/>
      <c r="L257" s="561"/>
      <c r="M257" s="561"/>
      <c r="N257" s="561"/>
      <c r="O257" s="561"/>
      <c r="P257" s="561"/>
      <c r="Q257" s="561"/>
      <c r="R257" s="561"/>
      <c r="S257" s="561"/>
    </row>
    <row r="258" spans="1:19" s="343" customFormat="1" ht="15" customHeight="1">
      <c r="A258" s="40"/>
      <c r="B258" s="561"/>
      <c r="C258" s="561"/>
      <c r="D258" s="561"/>
      <c r="E258" s="561"/>
      <c r="F258" s="561"/>
      <c r="G258" s="561"/>
      <c r="H258" s="561"/>
      <c r="I258" s="561"/>
      <c r="J258" s="561"/>
      <c r="K258" s="561"/>
      <c r="L258" s="561"/>
      <c r="M258" s="679" t="s">
        <v>3440</v>
      </c>
      <c r="N258" s="561"/>
      <c r="O258" s="561"/>
      <c r="P258" s="561"/>
      <c r="Q258" s="561"/>
      <c r="R258" s="561"/>
      <c r="S258" s="561"/>
    </row>
    <row r="259" spans="1:19" s="343" customFormat="1" ht="15" customHeight="1" thickBot="1">
      <c r="A259" s="561"/>
      <c r="B259" s="561"/>
      <c r="C259" s="561"/>
      <c r="D259" s="561"/>
      <c r="E259" s="561"/>
      <c r="F259" s="561"/>
      <c r="G259" s="561"/>
      <c r="H259" s="561"/>
      <c r="I259" s="785"/>
      <c r="J259" s="561"/>
      <c r="K259" s="561"/>
      <c r="L259" s="561"/>
      <c r="M259" s="679" t="s">
        <v>1272</v>
      </c>
      <c r="N259" s="561"/>
      <c r="O259" s="561"/>
      <c r="P259" s="561"/>
      <c r="Q259" s="561"/>
      <c r="R259" s="561"/>
      <c r="S259" s="561"/>
    </row>
    <row r="260" spans="1:19" s="343" customFormat="1" ht="20.100000000000001" customHeight="1">
      <c r="A260" s="561"/>
      <c r="B260" s="2645" t="s">
        <v>3330</v>
      </c>
      <c r="C260" s="2646"/>
      <c r="D260" s="2647"/>
      <c r="E260" s="3243" t="s">
        <v>1273</v>
      </c>
      <c r="F260" s="3243"/>
      <c r="G260" s="3243"/>
      <c r="H260" s="3244" t="s">
        <v>1274</v>
      </c>
      <c r="I260" s="2699"/>
      <c r="J260" s="3245" t="s">
        <v>1275</v>
      </c>
      <c r="K260" s="2646"/>
      <c r="L260" s="2646"/>
      <c r="M260" s="3246"/>
      <c r="N260" s="561"/>
      <c r="O260" s="561"/>
      <c r="P260" s="561"/>
      <c r="Q260" s="561"/>
      <c r="R260" s="561"/>
      <c r="S260" s="561"/>
    </row>
    <row r="261" spans="1:19" s="343" customFormat="1" ht="20.100000000000001" customHeight="1">
      <c r="A261" s="561"/>
      <c r="B261" s="2648"/>
      <c r="C261" s="2649"/>
      <c r="D261" s="2650"/>
      <c r="E261" s="964" t="s">
        <v>3</v>
      </c>
      <c r="F261" s="964" t="s">
        <v>4</v>
      </c>
      <c r="G261" s="964" t="s">
        <v>5</v>
      </c>
      <c r="H261" s="837" t="s">
        <v>29</v>
      </c>
      <c r="I261" s="837" t="s">
        <v>1276</v>
      </c>
      <c r="J261" s="3247" t="s">
        <v>1277</v>
      </c>
      <c r="K261" s="3248"/>
      <c r="L261" s="3247" t="s">
        <v>1278</v>
      </c>
      <c r="M261" s="3249"/>
      <c r="N261" s="561"/>
      <c r="O261" s="561"/>
      <c r="P261" s="561"/>
      <c r="Q261" s="561"/>
      <c r="R261" s="561"/>
      <c r="S261" s="561"/>
    </row>
    <row r="262" spans="1:19" s="343" customFormat="1" ht="30" customHeight="1">
      <c r="A262" s="561"/>
      <c r="B262" s="3240" t="s">
        <v>3415</v>
      </c>
      <c r="C262" s="1451"/>
      <c r="D262" s="1452"/>
      <c r="E262" s="1246">
        <v>199</v>
      </c>
      <c r="F262" s="1246">
        <v>38</v>
      </c>
      <c r="G262" s="1246">
        <v>161</v>
      </c>
      <c r="H262" s="1246">
        <v>1</v>
      </c>
      <c r="I262" s="1246">
        <v>7</v>
      </c>
      <c r="J262" s="3241" t="s">
        <v>3648</v>
      </c>
      <c r="K262" s="1522"/>
      <c r="L262" s="1548">
        <v>3148</v>
      </c>
      <c r="M262" s="3242"/>
      <c r="N262" s="561"/>
      <c r="O262" s="561"/>
      <c r="P262" s="561"/>
      <c r="Q262" s="561"/>
      <c r="R262" s="561"/>
      <c r="S262" s="561"/>
    </row>
    <row r="263" spans="1:19" s="343" customFormat="1" ht="30" customHeight="1">
      <c r="A263" s="561"/>
      <c r="B263" s="1448" t="s">
        <v>2276</v>
      </c>
      <c r="C263" s="1449"/>
      <c r="D263" s="1450"/>
      <c r="E263" s="1247">
        <v>186</v>
      </c>
      <c r="F263" s="1247">
        <v>35</v>
      </c>
      <c r="G263" s="1247">
        <v>151</v>
      </c>
      <c r="H263" s="1247">
        <v>1</v>
      </c>
      <c r="I263" s="1247">
        <v>6</v>
      </c>
      <c r="J263" s="3239" t="s">
        <v>3649</v>
      </c>
      <c r="K263" s="1418"/>
      <c r="L263" s="1427">
        <v>3069</v>
      </c>
      <c r="M263" s="1428"/>
      <c r="N263" s="561"/>
      <c r="O263" s="561"/>
      <c r="P263" s="561"/>
      <c r="Q263" s="561"/>
      <c r="R263" s="561"/>
      <c r="S263" s="561"/>
    </row>
    <row r="264" spans="1:19" s="343" customFormat="1" ht="30" customHeight="1">
      <c r="A264" s="561"/>
      <c r="B264" s="1448" t="s">
        <v>2277</v>
      </c>
      <c r="C264" s="1449"/>
      <c r="D264" s="1450"/>
      <c r="E264" s="1247">
        <v>199</v>
      </c>
      <c r="F264" s="1247">
        <v>57</v>
      </c>
      <c r="G264" s="1247">
        <v>142</v>
      </c>
      <c r="H264" s="1247">
        <v>1</v>
      </c>
      <c r="I264" s="1247">
        <v>6</v>
      </c>
      <c r="J264" s="3239" t="s">
        <v>3649</v>
      </c>
      <c r="K264" s="1418"/>
      <c r="L264" s="1427">
        <v>3036</v>
      </c>
      <c r="M264" s="1428"/>
      <c r="N264" s="561"/>
      <c r="O264" s="561"/>
      <c r="P264" s="561"/>
      <c r="Q264" s="561"/>
      <c r="R264" s="561"/>
      <c r="S264" s="561"/>
    </row>
    <row r="265" spans="1:19" s="343" customFormat="1" ht="30" customHeight="1">
      <c r="A265" s="561"/>
      <c r="B265" s="1448" t="s">
        <v>2278</v>
      </c>
      <c r="C265" s="1449"/>
      <c r="D265" s="1450"/>
      <c r="E265" s="1247">
        <v>207</v>
      </c>
      <c r="F265" s="1247">
        <v>61</v>
      </c>
      <c r="G265" s="1247">
        <v>146</v>
      </c>
      <c r="H265" s="1247">
        <v>1</v>
      </c>
      <c r="I265" s="1247">
        <v>6</v>
      </c>
      <c r="J265" s="3239" t="s">
        <v>3650</v>
      </c>
      <c r="K265" s="1418"/>
      <c r="L265" s="1427">
        <v>2818</v>
      </c>
      <c r="M265" s="1428"/>
      <c r="N265" s="561"/>
      <c r="O265" s="561"/>
      <c r="P265" s="561"/>
      <c r="Q265" s="561"/>
      <c r="R265" s="561"/>
      <c r="S265" s="561"/>
    </row>
    <row r="266" spans="1:19" s="343" customFormat="1" ht="30" customHeight="1" thickBot="1">
      <c r="A266" s="561"/>
      <c r="B266" s="3255" t="s">
        <v>2279</v>
      </c>
      <c r="C266" s="1541"/>
      <c r="D266" s="1542"/>
      <c r="E266" s="1248">
        <v>161</v>
      </c>
      <c r="F266" s="1248">
        <v>42</v>
      </c>
      <c r="G266" s="1248">
        <v>119</v>
      </c>
      <c r="H266" s="1248">
        <v>1</v>
      </c>
      <c r="I266" s="1248">
        <v>7</v>
      </c>
      <c r="J266" s="3256" t="s">
        <v>3651</v>
      </c>
      <c r="K266" s="1499"/>
      <c r="L266" s="1431">
        <v>2535</v>
      </c>
      <c r="M266" s="1432"/>
      <c r="N266" s="561"/>
      <c r="O266" s="561"/>
      <c r="P266" s="561"/>
      <c r="Q266" s="561"/>
      <c r="R266" s="561"/>
      <c r="S266" s="561"/>
    </row>
    <row r="267" spans="1:19" s="343" customFormat="1">
      <c r="A267" s="561"/>
      <c r="B267" s="717" t="s">
        <v>3652</v>
      </c>
      <c r="C267" s="561"/>
      <c r="D267" s="561"/>
      <c r="E267" s="561"/>
      <c r="F267" s="561"/>
      <c r="G267" s="561"/>
      <c r="H267" s="561"/>
      <c r="I267" s="780"/>
      <c r="J267" s="561"/>
      <c r="K267" s="561"/>
      <c r="L267" s="561"/>
      <c r="M267" s="679" t="s">
        <v>1279</v>
      </c>
      <c r="N267" s="561"/>
      <c r="O267" s="561"/>
      <c r="P267" s="561"/>
      <c r="Q267" s="561"/>
      <c r="R267" s="561"/>
      <c r="S267" s="561"/>
    </row>
    <row r="268" spans="1:19" ht="22.5" customHeight="1">
      <c r="B268" s="717"/>
      <c r="I268" s="780"/>
      <c r="M268" s="679"/>
    </row>
    <row r="269" spans="1:19" s="343" customFormat="1" ht="17.25" customHeight="1">
      <c r="A269" s="3" t="s">
        <v>3091</v>
      </c>
      <c r="B269" s="561"/>
      <c r="C269" s="561"/>
      <c r="D269" s="561"/>
      <c r="E269" s="561"/>
      <c r="F269" s="561"/>
      <c r="G269" s="561"/>
      <c r="H269" s="561"/>
      <c r="I269" s="561"/>
      <c r="J269" s="561"/>
      <c r="K269" s="561"/>
      <c r="L269" s="561"/>
      <c r="M269" s="561"/>
      <c r="N269" s="561"/>
      <c r="O269" s="561"/>
      <c r="P269" s="561"/>
      <c r="Q269" s="561"/>
      <c r="R269" s="561"/>
      <c r="S269" s="561"/>
    </row>
    <row r="270" spans="1:19" s="1071" customFormat="1" ht="15" customHeight="1">
      <c r="A270" s="1065"/>
      <c r="B270" s="1064"/>
      <c r="C270" s="1064"/>
      <c r="D270" s="1064"/>
      <c r="E270" s="1064"/>
      <c r="F270" s="1064"/>
      <c r="G270" s="1064"/>
      <c r="H270" s="1064"/>
      <c r="I270" s="1064"/>
      <c r="J270" s="1064"/>
      <c r="K270" s="1064"/>
      <c r="L270" s="1064"/>
      <c r="M270" s="1114" t="s">
        <v>3440</v>
      </c>
      <c r="N270" s="1064"/>
      <c r="O270" s="1064"/>
      <c r="P270" s="1064"/>
      <c r="Q270" s="1064"/>
      <c r="R270" s="1064"/>
      <c r="S270" s="1064"/>
    </row>
    <row r="271" spans="1:19" s="343" customFormat="1" ht="15" customHeight="1" thickBot="1">
      <c r="A271" s="561"/>
      <c r="B271" s="561"/>
      <c r="C271" s="561"/>
      <c r="D271" s="561"/>
      <c r="E271" s="561"/>
      <c r="F271" s="561"/>
      <c r="G271" s="561"/>
      <c r="H271" s="240"/>
      <c r="I271" s="561"/>
      <c r="J271" s="561"/>
      <c r="K271" s="561"/>
      <c r="L271" s="561"/>
      <c r="M271" s="679" t="s">
        <v>1272</v>
      </c>
      <c r="N271" s="561"/>
      <c r="O271" s="561"/>
      <c r="P271" s="561"/>
      <c r="Q271" s="561"/>
      <c r="R271" s="561"/>
      <c r="S271" s="561"/>
    </row>
    <row r="272" spans="1:19" s="343" customFormat="1" ht="20.100000000000001" customHeight="1">
      <c r="A272" s="561"/>
      <c r="B272" s="1361" t="s">
        <v>3330</v>
      </c>
      <c r="C272" s="1362"/>
      <c r="D272" s="1362"/>
      <c r="E272" s="2702" t="s">
        <v>1280</v>
      </c>
      <c r="F272" s="2698"/>
      <c r="G272" s="2698"/>
      <c r="H272" s="2698"/>
      <c r="I272" s="2698"/>
      <c r="J272" s="2705"/>
      <c r="K272" s="2674" t="s">
        <v>1281</v>
      </c>
      <c r="L272" s="2676"/>
      <c r="M272" s="2680"/>
      <c r="N272" s="907"/>
      <c r="O272" s="907"/>
      <c r="P272" s="907"/>
      <c r="Q272" s="561"/>
      <c r="R272" s="561"/>
      <c r="S272" s="561"/>
    </row>
    <row r="273" spans="1:19" s="343" customFormat="1" ht="20.100000000000001" customHeight="1">
      <c r="A273" s="561"/>
      <c r="B273" s="2892"/>
      <c r="C273" s="1545"/>
      <c r="D273" s="1545"/>
      <c r="E273" s="2914" t="s">
        <v>1282</v>
      </c>
      <c r="F273" s="3150"/>
      <c r="G273" s="3150"/>
      <c r="H273" s="3150"/>
      <c r="I273" s="3150"/>
      <c r="J273" s="2915"/>
      <c r="K273" s="2914" t="s">
        <v>1283</v>
      </c>
      <c r="L273" s="3150"/>
      <c r="M273" s="3142"/>
      <c r="N273" s="907"/>
      <c r="O273" s="907"/>
      <c r="P273" s="907"/>
      <c r="Q273" s="561"/>
      <c r="R273" s="561"/>
      <c r="S273" s="561"/>
    </row>
    <row r="274" spans="1:19" s="343" customFormat="1" ht="20.100000000000001" customHeight="1">
      <c r="A274" s="561"/>
      <c r="B274" s="2892"/>
      <c r="C274" s="1545"/>
      <c r="D274" s="1545"/>
      <c r="E274" s="1350" t="s">
        <v>1284</v>
      </c>
      <c r="F274" s="1460"/>
      <c r="G274" s="1426"/>
      <c r="H274" s="1350" t="s">
        <v>1285</v>
      </c>
      <c r="I274" s="1460"/>
      <c r="J274" s="1426"/>
      <c r="K274" s="2905" t="s">
        <v>1286</v>
      </c>
      <c r="L274" s="1524" t="s">
        <v>1287</v>
      </c>
      <c r="M274" s="2623"/>
      <c r="N274" s="561"/>
      <c r="O274" s="561"/>
      <c r="P274" s="561"/>
      <c r="Q274" s="561"/>
      <c r="R274" s="561"/>
      <c r="S274" s="561"/>
    </row>
    <row r="275" spans="1:19" s="343" customFormat="1" ht="20.100000000000001" customHeight="1">
      <c r="A275" s="561"/>
      <c r="B275" s="1364"/>
      <c r="C275" s="1365"/>
      <c r="D275" s="1365"/>
      <c r="E275" s="836" t="s">
        <v>1288</v>
      </c>
      <c r="F275" s="1379" t="s">
        <v>1289</v>
      </c>
      <c r="G275" s="1380"/>
      <c r="H275" s="836" t="s">
        <v>1288</v>
      </c>
      <c r="I275" s="1379" t="s">
        <v>1287</v>
      </c>
      <c r="J275" s="1380"/>
      <c r="K275" s="2906"/>
      <c r="L275" s="2538"/>
      <c r="M275" s="2540"/>
      <c r="N275" s="561"/>
      <c r="O275" s="561"/>
      <c r="P275" s="561"/>
      <c r="Q275" s="561"/>
      <c r="R275" s="561"/>
      <c r="S275" s="561"/>
    </row>
    <row r="276" spans="1:19" s="1074" customFormat="1" ht="30" customHeight="1">
      <c r="A276" s="1068"/>
      <c r="B276" s="1407" t="s">
        <v>3415</v>
      </c>
      <c r="C276" s="1408"/>
      <c r="D276" s="1409"/>
      <c r="E276" s="1206" t="s">
        <v>2273</v>
      </c>
      <c r="F276" s="2775" t="s">
        <v>2273</v>
      </c>
      <c r="G276" s="1409"/>
      <c r="H276" s="1206" t="s">
        <v>2273</v>
      </c>
      <c r="I276" s="2775" t="s">
        <v>2273</v>
      </c>
      <c r="J276" s="1409"/>
      <c r="K276" s="28">
        <v>18</v>
      </c>
      <c r="L276" s="2561">
        <v>188</v>
      </c>
      <c r="M276" s="2555"/>
      <c r="N276" s="1068"/>
      <c r="O276" s="1068"/>
      <c r="P276" s="1068"/>
      <c r="Q276" s="1068"/>
      <c r="R276" s="1068"/>
      <c r="S276" s="1068"/>
    </row>
    <row r="277" spans="1:19" s="1074" customFormat="1" ht="30" customHeight="1">
      <c r="A277" s="1068"/>
      <c r="B277" s="1410" t="s">
        <v>2276</v>
      </c>
      <c r="C277" s="1411"/>
      <c r="D277" s="1412"/>
      <c r="E277" s="1195" t="s">
        <v>2273</v>
      </c>
      <c r="F277" s="2733" t="s">
        <v>2273</v>
      </c>
      <c r="G277" s="1412"/>
      <c r="H277" s="1195" t="s">
        <v>2273</v>
      </c>
      <c r="I277" s="2733" t="s">
        <v>2273</v>
      </c>
      <c r="J277" s="1412"/>
      <c r="K277" s="1045">
        <v>21</v>
      </c>
      <c r="L277" s="2561">
        <v>131</v>
      </c>
      <c r="M277" s="2555"/>
      <c r="N277" s="1068"/>
      <c r="O277" s="1068"/>
      <c r="P277" s="1068"/>
      <c r="Q277" s="1068"/>
      <c r="R277" s="1068"/>
      <c r="S277" s="1068"/>
    </row>
    <row r="278" spans="1:19" s="1074" customFormat="1" ht="30" customHeight="1">
      <c r="A278" s="1068"/>
      <c r="B278" s="1410" t="s">
        <v>2277</v>
      </c>
      <c r="C278" s="1411"/>
      <c r="D278" s="1412"/>
      <c r="E278" s="1195" t="s">
        <v>2273</v>
      </c>
      <c r="F278" s="2733" t="s">
        <v>2273</v>
      </c>
      <c r="G278" s="1412"/>
      <c r="H278" s="1195" t="s">
        <v>2273</v>
      </c>
      <c r="I278" s="2733" t="s">
        <v>2273</v>
      </c>
      <c r="J278" s="1412"/>
      <c r="K278" s="1045">
        <v>22</v>
      </c>
      <c r="L278" s="2561">
        <v>156</v>
      </c>
      <c r="M278" s="2555"/>
      <c r="N278" s="1068"/>
      <c r="O278" s="1068"/>
      <c r="P278" s="1068"/>
      <c r="Q278" s="1068"/>
      <c r="R278" s="1068"/>
      <c r="S278" s="1068"/>
    </row>
    <row r="279" spans="1:19" s="1074" customFormat="1" ht="30" customHeight="1">
      <c r="A279" s="1068"/>
      <c r="B279" s="1410" t="s">
        <v>2278</v>
      </c>
      <c r="C279" s="1411"/>
      <c r="D279" s="1412"/>
      <c r="E279" s="1195" t="s">
        <v>2274</v>
      </c>
      <c r="F279" s="2733" t="s">
        <v>2273</v>
      </c>
      <c r="G279" s="1412"/>
      <c r="H279" s="1195" t="s">
        <v>2273</v>
      </c>
      <c r="I279" s="2733" t="s">
        <v>2273</v>
      </c>
      <c r="J279" s="1412"/>
      <c r="K279" s="1045">
        <v>20</v>
      </c>
      <c r="L279" s="2561">
        <v>175</v>
      </c>
      <c r="M279" s="2555"/>
      <c r="N279" s="1068"/>
      <c r="O279" s="1068"/>
      <c r="P279" s="1068"/>
      <c r="Q279" s="1068"/>
      <c r="R279" s="1068"/>
      <c r="S279" s="1068"/>
    </row>
    <row r="280" spans="1:19" s="1074" customFormat="1" ht="30" customHeight="1" thickBot="1">
      <c r="A280" s="1068"/>
      <c r="B280" s="1404" t="s">
        <v>2279</v>
      </c>
      <c r="C280" s="1405"/>
      <c r="D280" s="1406"/>
      <c r="E280" s="1196" t="s">
        <v>2275</v>
      </c>
      <c r="F280" s="2948" t="s">
        <v>2275</v>
      </c>
      <c r="G280" s="1406"/>
      <c r="H280" s="1196" t="s">
        <v>148</v>
      </c>
      <c r="I280" s="2948" t="s">
        <v>148</v>
      </c>
      <c r="J280" s="1406"/>
      <c r="K280" s="35">
        <v>21</v>
      </c>
      <c r="L280" s="3253">
        <v>179</v>
      </c>
      <c r="M280" s="3254"/>
      <c r="N280" s="1068"/>
      <c r="O280" s="1068"/>
      <c r="P280" s="1068"/>
      <c r="Q280" s="1068"/>
      <c r="R280" s="1068"/>
      <c r="S280" s="1068"/>
    </row>
    <row r="281" spans="1:19" s="343" customFormat="1">
      <c r="A281" s="561"/>
      <c r="B281" s="561" t="s">
        <v>2916</v>
      </c>
      <c r="C281" s="561"/>
      <c r="D281" s="561"/>
      <c r="E281" s="561"/>
      <c r="F281" s="561"/>
      <c r="G281" s="561"/>
      <c r="H281" s="780"/>
      <c r="I281" s="561"/>
      <c r="J281" s="561"/>
      <c r="K281" s="561"/>
      <c r="L281" s="561"/>
      <c r="M281" s="561"/>
      <c r="N281" s="561"/>
      <c r="O281" s="561"/>
      <c r="P281" s="561"/>
      <c r="Q281" s="561"/>
      <c r="R281" s="561"/>
      <c r="S281" s="561"/>
    </row>
    <row r="282" spans="1:19" s="343" customFormat="1">
      <c r="A282" s="561"/>
      <c r="B282" s="561"/>
      <c r="C282" s="561"/>
      <c r="D282" s="561"/>
      <c r="E282" s="561"/>
      <c r="F282" s="561"/>
      <c r="G282" s="561"/>
      <c r="H282" s="561"/>
      <c r="I282" s="561"/>
      <c r="J282" s="561"/>
      <c r="K282" s="561"/>
      <c r="L282" s="561"/>
      <c r="M282" s="679" t="s">
        <v>1290</v>
      </c>
      <c r="N282" s="561"/>
      <c r="O282" s="561"/>
      <c r="P282" s="561"/>
      <c r="Q282" s="561"/>
      <c r="R282" s="561"/>
      <c r="S282" s="561"/>
    </row>
    <row r="284" spans="1:19">
      <c r="I284" s="34"/>
    </row>
  </sheetData>
  <mergeCells count="10924">
    <mergeCell ref="O238:P239"/>
    <mergeCell ref="M238:N239"/>
    <mergeCell ref="K238:L239"/>
    <mergeCell ref="I238:J239"/>
    <mergeCell ref="G238:H239"/>
    <mergeCell ref="E238:F239"/>
    <mergeCell ref="M240:N240"/>
    <mergeCell ref="M241:N241"/>
    <mergeCell ref="M242:N242"/>
    <mergeCell ref="M243:N243"/>
    <mergeCell ref="K243:L243"/>
    <mergeCell ref="K242:L242"/>
    <mergeCell ref="K241:L241"/>
    <mergeCell ref="K240:L240"/>
    <mergeCell ref="I243:J243"/>
    <mergeCell ref="I242:J242"/>
    <mergeCell ref="I241:J241"/>
    <mergeCell ref="I240:J240"/>
    <mergeCell ref="G243:H243"/>
    <mergeCell ref="G242:H242"/>
    <mergeCell ref="O244:P244"/>
    <mergeCell ref="Q244:R244"/>
    <mergeCell ref="Q222:R223"/>
    <mergeCell ref="O222:P223"/>
    <mergeCell ref="M222:N223"/>
    <mergeCell ref="K222:L223"/>
    <mergeCell ref="I222:J223"/>
    <mergeCell ref="G222:H223"/>
    <mergeCell ref="E222:F223"/>
    <mergeCell ref="M228:N228"/>
    <mergeCell ref="E224:F224"/>
    <mergeCell ref="Q228:R228"/>
    <mergeCell ref="Q226:R226"/>
    <mergeCell ref="Q225:R225"/>
    <mergeCell ref="Q224:R224"/>
    <mergeCell ref="Q233:R233"/>
    <mergeCell ref="Q232:R232"/>
    <mergeCell ref="O236:P236"/>
    <mergeCell ref="O242:P242"/>
    <mergeCell ref="Q242:R242"/>
    <mergeCell ref="O243:P243"/>
    <mergeCell ref="Q243:R243"/>
    <mergeCell ref="E230:F231"/>
    <mergeCell ref="Q236:R236"/>
    <mergeCell ref="Q234:R234"/>
    <mergeCell ref="E241:F241"/>
    <mergeCell ref="E240:F240"/>
    <mergeCell ref="O234:P234"/>
    <mergeCell ref="O233:P233"/>
    <mergeCell ref="O232:P232"/>
    <mergeCell ref="M236:N236"/>
    <mergeCell ref="M235:N235"/>
    <mergeCell ref="M234:N234"/>
    <mergeCell ref="M233:N233"/>
    <mergeCell ref="M232:N232"/>
    <mergeCell ref="K236:L236"/>
    <mergeCell ref="Q238:R239"/>
    <mergeCell ref="G228:H228"/>
    <mergeCell ref="G227:H227"/>
    <mergeCell ref="G226:H226"/>
    <mergeCell ref="G225:H225"/>
    <mergeCell ref="G224:H224"/>
    <mergeCell ref="E228:F228"/>
    <mergeCell ref="I227:J227"/>
    <mergeCell ref="WLE146:WLF146"/>
    <mergeCell ref="VJC146:VJD146"/>
    <mergeCell ref="VJI146:VJJ146"/>
    <mergeCell ref="VJK146:VJL146"/>
    <mergeCell ref="VJM146:VJN146"/>
    <mergeCell ref="VJO146:VJP146"/>
    <mergeCell ref="VJQ146:VJR146"/>
    <mergeCell ref="VJS146:VJT146"/>
    <mergeCell ref="VJY146:VJZ146"/>
    <mergeCell ref="VKA146:VKB146"/>
    <mergeCell ref="VFC146:VFD146"/>
    <mergeCell ref="VFE146:VFF146"/>
    <mergeCell ref="VFG146:VFH146"/>
    <mergeCell ref="VFI146:VFJ146"/>
    <mergeCell ref="VFK146:VFL146"/>
    <mergeCell ref="VFQ146:VFR146"/>
    <mergeCell ref="VFS146:VFT146"/>
    <mergeCell ref="VFU146:VFV146"/>
    <mergeCell ref="VFW146:VFX146"/>
    <mergeCell ref="VFY146:VFZ146"/>
    <mergeCell ref="VGA146:VGB146"/>
    <mergeCell ref="VGG146:VGH146"/>
    <mergeCell ref="VGI146:VGJ146"/>
    <mergeCell ref="VGK146:VGL146"/>
    <mergeCell ref="VGM146:VGN146"/>
    <mergeCell ref="VGO146:VGP146"/>
    <mergeCell ref="VGQ146:VGR146"/>
    <mergeCell ref="VQE146:VQF146"/>
    <mergeCell ref="VQG146:VQH146"/>
    <mergeCell ref="VAS146:VAT146"/>
    <mergeCell ref="VAU146:VAV146"/>
    <mergeCell ref="VAW146:VAX146"/>
    <mergeCell ref="B245:R245"/>
    <mergeCell ref="B233:D233"/>
    <mergeCell ref="B232:D232"/>
    <mergeCell ref="B230:D231"/>
    <mergeCell ref="B228:D228"/>
    <mergeCell ref="B227:D227"/>
    <mergeCell ref="UMG146:UMH146"/>
    <mergeCell ref="UMI146:UMJ146"/>
    <mergeCell ref="VAY146:VAZ146"/>
    <mergeCell ref="VBA146:VBB146"/>
    <mergeCell ref="VBC146:VBD146"/>
    <mergeCell ref="VBI146:VBJ146"/>
    <mergeCell ref="VBK146:VBL146"/>
    <mergeCell ref="VBM146:VBN146"/>
    <mergeCell ref="VBO146:VBP146"/>
    <mergeCell ref="VBQ146:VBR146"/>
    <mergeCell ref="VBS146:VBT146"/>
    <mergeCell ref="VBY146:VBZ146"/>
    <mergeCell ref="VCA146:VCB146"/>
    <mergeCell ref="VCC146:VCD146"/>
    <mergeCell ref="VCE146:VCF146"/>
    <mergeCell ref="UXG146:UXH146"/>
    <mergeCell ref="UXI146:UXJ146"/>
    <mergeCell ref="UXK146:UXL146"/>
    <mergeCell ref="UXQ146:UXR146"/>
    <mergeCell ref="UXS146:UXT146"/>
    <mergeCell ref="UXU146:UXV146"/>
    <mergeCell ref="UXW146:UXX146"/>
    <mergeCell ref="UXY146:UXZ146"/>
    <mergeCell ref="UYA146:UYB146"/>
    <mergeCell ref="UYG146:UYH146"/>
    <mergeCell ref="UYI146:UYJ146"/>
    <mergeCell ref="WLI146:WLJ146"/>
    <mergeCell ref="WLK146:WLL146"/>
    <mergeCell ref="WLQ146:WLR146"/>
    <mergeCell ref="WLS146:WLT146"/>
    <mergeCell ref="WLU146:WLV146"/>
    <mergeCell ref="WLW146:WLX146"/>
    <mergeCell ref="WLY146:WLZ146"/>
    <mergeCell ref="WMA146:WMB146"/>
    <mergeCell ref="M230:N231"/>
    <mergeCell ref="WGC146:WGD146"/>
    <mergeCell ref="WGE146:WGF146"/>
    <mergeCell ref="WGG146:WGH146"/>
    <mergeCell ref="WGI146:WGJ146"/>
    <mergeCell ref="WGK146:WGL146"/>
    <mergeCell ref="WGM146:WGN146"/>
    <mergeCell ref="WGS146:WGT146"/>
    <mergeCell ref="WGU146:WGV146"/>
    <mergeCell ref="WGW146:WGX146"/>
    <mergeCell ref="WGY146:WGZ146"/>
    <mergeCell ref="WHA146:WHB146"/>
    <mergeCell ref="WHC146:WHD146"/>
    <mergeCell ref="WHI146:WHJ146"/>
    <mergeCell ref="WHK146:WHL146"/>
    <mergeCell ref="WHM146:WHN146"/>
    <mergeCell ref="WHO146:WHP146"/>
    <mergeCell ref="WCQ146:WCR146"/>
    <mergeCell ref="WCS146:WCT146"/>
    <mergeCell ref="WCU146:WCV146"/>
    <mergeCell ref="WDA146:WDB146"/>
    <mergeCell ref="WDC146:WDD146"/>
    <mergeCell ref="WDE146:WDF146"/>
    <mergeCell ref="WDG146:WDH146"/>
    <mergeCell ref="WDI146:WDJ146"/>
    <mergeCell ref="WDK146:WDL146"/>
    <mergeCell ref="WDQ146:WDR146"/>
    <mergeCell ref="WDS146:WDT146"/>
    <mergeCell ref="WDU146:WDV146"/>
    <mergeCell ref="WDW146:WDX146"/>
    <mergeCell ref="WDY146:WDZ146"/>
    <mergeCell ref="VVW146:VVX146"/>
    <mergeCell ref="VVY146:VVZ146"/>
    <mergeCell ref="VWA146:VWB146"/>
    <mergeCell ref="VWG146:VWH146"/>
    <mergeCell ref="VWI146:VWJ146"/>
    <mergeCell ref="VZM146:VZN146"/>
    <mergeCell ref="VZO146:VZP146"/>
    <mergeCell ref="VUQ146:VUR146"/>
    <mergeCell ref="VUS146:VUT146"/>
    <mergeCell ref="VUU146:VUV146"/>
    <mergeCell ref="VVA146:VVB146"/>
    <mergeCell ref="VVC146:VVD146"/>
    <mergeCell ref="VVE146:VVF146"/>
    <mergeCell ref="VVG146:VVH146"/>
    <mergeCell ref="VVI146:VVJ146"/>
    <mergeCell ref="VVK146:VVL146"/>
    <mergeCell ref="VVQ146:VVR146"/>
    <mergeCell ref="WKM146:WKN146"/>
    <mergeCell ref="WKO146:WKP146"/>
    <mergeCell ref="WKQ146:WKR146"/>
    <mergeCell ref="ULO146:ULP146"/>
    <mergeCell ref="ULQ146:ULR146"/>
    <mergeCell ref="ULS146:ULT146"/>
    <mergeCell ref="ULY146:ULZ146"/>
    <mergeCell ref="WLC146:WLD146"/>
    <mergeCell ref="WSO146:WSP146"/>
    <mergeCell ref="WSQ146:WSR146"/>
    <mergeCell ref="WSS146:WST146"/>
    <mergeCell ref="WSU146:WSV146"/>
    <mergeCell ref="WTA146:WTB146"/>
    <mergeCell ref="WTC146:WTD146"/>
    <mergeCell ref="WTE146:WTF146"/>
    <mergeCell ref="WTG146:WTH146"/>
    <mergeCell ref="WTI146:WTJ146"/>
    <mergeCell ref="WOC146:WOD146"/>
    <mergeCell ref="WOE146:WOF146"/>
    <mergeCell ref="WOG146:WOH146"/>
    <mergeCell ref="WOI146:WOJ146"/>
    <mergeCell ref="WOK146:WOL146"/>
    <mergeCell ref="WOM146:WON146"/>
    <mergeCell ref="WOS146:WOT146"/>
    <mergeCell ref="WOU146:WOV146"/>
    <mergeCell ref="WOW146:WOX146"/>
    <mergeCell ref="WOY146:WOZ146"/>
    <mergeCell ref="WPA146:WPB146"/>
    <mergeCell ref="WPC146:WPD146"/>
    <mergeCell ref="WPI146:WPJ146"/>
    <mergeCell ref="WPK146:WPL146"/>
    <mergeCell ref="O230:P231"/>
    <mergeCell ref="O228:P228"/>
    <mergeCell ref="O226:P226"/>
    <mergeCell ref="O225:P225"/>
    <mergeCell ref="O224:P224"/>
    <mergeCell ref="Q230:R231"/>
    <mergeCell ref="K230:L231"/>
    <mergeCell ref="I230:J231"/>
    <mergeCell ref="O241:P241"/>
    <mergeCell ref="Q241:R241"/>
    <mergeCell ref="VVS146:VVT146"/>
    <mergeCell ref="VVU146:VVV146"/>
    <mergeCell ref="VIS146:VIT146"/>
    <mergeCell ref="VIU146:VIV146"/>
    <mergeCell ref="VIW146:VIX146"/>
    <mergeCell ref="VIY146:VIZ146"/>
    <mergeCell ref="VJA146:VJB146"/>
    <mergeCell ref="M227:N227"/>
    <mergeCell ref="M226:N226"/>
    <mergeCell ref="M225:N225"/>
    <mergeCell ref="M224:N224"/>
    <mergeCell ref="K228:L228"/>
    <mergeCell ref="K227:L227"/>
    <mergeCell ref="K226:L226"/>
    <mergeCell ref="K225:L225"/>
    <mergeCell ref="VZK146:VZL146"/>
    <mergeCell ref="WSE146:WSF146"/>
    <mergeCell ref="WSK146:WSL146"/>
    <mergeCell ref="UUE146:UUF146"/>
    <mergeCell ref="UQO146:UQP146"/>
    <mergeCell ref="UQQ146:UQR146"/>
    <mergeCell ref="UQW146:UQX146"/>
    <mergeCell ref="UQY146:UQZ146"/>
    <mergeCell ref="VAM146:VAN146"/>
    <mergeCell ref="UKY146:UKZ146"/>
    <mergeCell ref="ULA146:ULB146"/>
    <mergeCell ref="ULC146:ULD146"/>
    <mergeCell ref="ULI146:ULJ146"/>
    <mergeCell ref="ULK146:ULL146"/>
    <mergeCell ref="ULM146:ULN146"/>
    <mergeCell ref="WLG146:WLH146"/>
    <mergeCell ref="XFA146:XFB146"/>
    <mergeCell ref="XFC146:XFD146"/>
    <mergeCell ref="XDG146:XDH146"/>
    <mergeCell ref="XDM146:XDN146"/>
    <mergeCell ref="XDO146:XDP146"/>
    <mergeCell ref="XDQ146:XDR146"/>
    <mergeCell ref="XDS146:XDT146"/>
    <mergeCell ref="XDU146:XDV146"/>
    <mergeCell ref="XDW146:XDX146"/>
    <mergeCell ref="XEC146:XED146"/>
    <mergeCell ref="XEE146:XEF146"/>
    <mergeCell ref="XEG146:XEH146"/>
    <mergeCell ref="XEI146:XEJ146"/>
    <mergeCell ref="XEK146:XEL146"/>
    <mergeCell ref="XEM146:XEN146"/>
    <mergeCell ref="XES146:XET146"/>
    <mergeCell ref="XEU146:XEV146"/>
    <mergeCell ref="XEW146:XEX146"/>
    <mergeCell ref="XEY146:XEZ146"/>
    <mergeCell ref="XAA146:XAB146"/>
    <mergeCell ref="XAC146:XAD146"/>
    <mergeCell ref="XAE146:XAF146"/>
    <mergeCell ref="XAK146:XAL146"/>
    <mergeCell ref="XAM146:XAN146"/>
    <mergeCell ref="XAO146:XAP146"/>
    <mergeCell ref="XAQ146:XAR146"/>
    <mergeCell ref="XAS146:XAT146"/>
    <mergeCell ref="XAU146:XAV146"/>
    <mergeCell ref="XBA146:XBB146"/>
    <mergeCell ref="XBC146:XBD146"/>
    <mergeCell ref="XBE146:XBF146"/>
    <mergeCell ref="XBG146:XBH146"/>
    <mergeCell ref="XBI146:XBJ146"/>
    <mergeCell ref="XBK146:XBL146"/>
    <mergeCell ref="XBQ146:XBR146"/>
    <mergeCell ref="XBS146:XBT146"/>
    <mergeCell ref="WVO146:WVP146"/>
    <mergeCell ref="WVQ146:WVR146"/>
    <mergeCell ref="WVS146:WVT146"/>
    <mergeCell ref="WVU146:WVV146"/>
    <mergeCell ref="WVW146:WVX146"/>
    <mergeCell ref="WWC146:WWD146"/>
    <mergeCell ref="WWE146:WWF146"/>
    <mergeCell ref="WWG146:WWH146"/>
    <mergeCell ref="WWI146:WWJ146"/>
    <mergeCell ref="WTK146:WTL146"/>
    <mergeCell ref="WTQ146:WTR146"/>
    <mergeCell ref="WTS146:WTT146"/>
    <mergeCell ref="WTU146:WTV146"/>
    <mergeCell ref="WTW146:WTX146"/>
    <mergeCell ref="WFW146:WFX146"/>
    <mergeCell ref="VQI146:VQJ146"/>
    <mergeCell ref="VQK146:VQL146"/>
    <mergeCell ref="VQM146:VQN146"/>
    <mergeCell ref="VQS146:VQT146"/>
    <mergeCell ref="VQU146:VQV146"/>
    <mergeCell ref="VQW146:VQX146"/>
    <mergeCell ref="VQY146:VQZ146"/>
    <mergeCell ref="VRA146:VRB146"/>
    <mergeCell ref="VRC146:VRD146"/>
    <mergeCell ref="VRI146:VRJ146"/>
    <mergeCell ref="VRK146:VRL146"/>
    <mergeCell ref="VRM146:VRN146"/>
    <mergeCell ref="VRO146:VRP146"/>
    <mergeCell ref="VRQ146:VRR146"/>
    <mergeCell ref="VRS146:VRT146"/>
    <mergeCell ref="VMU146:VMV146"/>
    <mergeCell ref="VNA146:VNB146"/>
    <mergeCell ref="VNC146:VND146"/>
    <mergeCell ref="VNE146:VNF146"/>
    <mergeCell ref="VNG146:VNH146"/>
    <mergeCell ref="VNI146:VNJ146"/>
    <mergeCell ref="VNK146:VNL146"/>
    <mergeCell ref="VNQ146:VNR146"/>
    <mergeCell ref="VNS146:VNT146"/>
    <mergeCell ref="VNU146:VNV146"/>
    <mergeCell ref="VNW146:VNX146"/>
    <mergeCell ref="VNY146:VNZ146"/>
    <mergeCell ref="VOA146:VOB146"/>
    <mergeCell ref="VOG146:VOH146"/>
    <mergeCell ref="VOI146:VOJ146"/>
    <mergeCell ref="VOK146:VOL146"/>
    <mergeCell ref="VOM146:VON146"/>
    <mergeCell ref="VXW146:VXX146"/>
    <mergeCell ref="WEA146:WEB146"/>
    <mergeCell ref="WEG146:WEH146"/>
    <mergeCell ref="WEI146:WEJ146"/>
    <mergeCell ref="VYE146:VYF146"/>
    <mergeCell ref="VYG146:VYH146"/>
    <mergeCell ref="VYI146:VYJ146"/>
    <mergeCell ref="VYK146:VYL146"/>
    <mergeCell ref="VYM146:VYN146"/>
    <mergeCell ref="VYS146:VYT146"/>
    <mergeCell ref="VYU146:VYV146"/>
    <mergeCell ref="VYW146:VYX146"/>
    <mergeCell ref="VYY146:VYZ146"/>
    <mergeCell ref="VZA146:VZB146"/>
    <mergeCell ref="VZC146:VZD146"/>
    <mergeCell ref="VZI146:VZJ146"/>
    <mergeCell ref="WSM146:WSN146"/>
    <mergeCell ref="UYK146:UYL146"/>
    <mergeCell ref="UYM146:UYN146"/>
    <mergeCell ref="UYO146:UYP146"/>
    <mergeCell ref="UYQ146:UYR146"/>
    <mergeCell ref="UYW146:UYX146"/>
    <mergeCell ref="UYY146:UYZ146"/>
    <mergeCell ref="USU146:USV146"/>
    <mergeCell ref="USW146:USX146"/>
    <mergeCell ref="USY146:USZ146"/>
    <mergeCell ref="UTA146:UTB146"/>
    <mergeCell ref="UTC146:UTD146"/>
    <mergeCell ref="UTI146:UTJ146"/>
    <mergeCell ref="UTK146:UTL146"/>
    <mergeCell ref="UTM146:UTN146"/>
    <mergeCell ref="UTO146:UTP146"/>
    <mergeCell ref="UTQ146:UTR146"/>
    <mergeCell ref="UTS146:UTT146"/>
    <mergeCell ref="UTY146:UTZ146"/>
    <mergeCell ref="UUA146:UUB146"/>
    <mergeCell ref="UUC146:UUD146"/>
    <mergeCell ref="UHK146:UHL146"/>
    <mergeCell ref="UHQ146:UHR146"/>
    <mergeCell ref="UHS146:UHT146"/>
    <mergeCell ref="UHU146:UHV146"/>
    <mergeCell ref="UHW146:UHX146"/>
    <mergeCell ref="UHY146:UHZ146"/>
    <mergeCell ref="UIA146:UIB146"/>
    <mergeCell ref="UIG146:UIH146"/>
    <mergeCell ref="UII146:UIJ146"/>
    <mergeCell ref="UIK146:UIL146"/>
    <mergeCell ref="UIM146:UIN146"/>
    <mergeCell ref="UIO146:UIP146"/>
    <mergeCell ref="UIQ146:UIR146"/>
    <mergeCell ref="UIW146:UIX146"/>
    <mergeCell ref="UIY146:UIZ146"/>
    <mergeCell ref="UJA146:UJB146"/>
    <mergeCell ref="UJC146:UJD146"/>
    <mergeCell ref="USM146:USN146"/>
    <mergeCell ref="UPG146:UPH146"/>
    <mergeCell ref="UPI146:UPJ146"/>
    <mergeCell ref="UPK146:UPL146"/>
    <mergeCell ref="UPQ146:UPR146"/>
    <mergeCell ref="UPS146:UPT146"/>
    <mergeCell ref="UPU146:UPV146"/>
    <mergeCell ref="UPW146:UPX146"/>
    <mergeCell ref="UPY146:UPZ146"/>
    <mergeCell ref="UQA146:UQB146"/>
    <mergeCell ref="UQG146:UQH146"/>
    <mergeCell ref="UQI146:UQJ146"/>
    <mergeCell ref="UQK146:UQL146"/>
    <mergeCell ref="UQM146:UQN146"/>
    <mergeCell ref="UDI146:UDJ146"/>
    <mergeCell ref="UDK146:UDL146"/>
    <mergeCell ref="UDM146:UDN146"/>
    <mergeCell ref="UDO146:UDP146"/>
    <mergeCell ref="UDQ146:UDR146"/>
    <mergeCell ref="UDS146:UDT146"/>
    <mergeCell ref="UDY146:UDZ146"/>
    <mergeCell ref="UEA146:UEB146"/>
    <mergeCell ref="UEC146:UED146"/>
    <mergeCell ref="UEE146:UEF146"/>
    <mergeCell ref="UEG146:UEH146"/>
    <mergeCell ref="UEI146:UEJ146"/>
    <mergeCell ref="UEO146:UEP146"/>
    <mergeCell ref="UEQ146:UER146"/>
    <mergeCell ref="TZS146:TZT146"/>
    <mergeCell ref="TZU146:TZV146"/>
    <mergeCell ref="TZW146:TZX146"/>
    <mergeCell ref="TZY146:TZZ146"/>
    <mergeCell ref="UAA146:UAB146"/>
    <mergeCell ref="UAG146:UAH146"/>
    <mergeCell ref="UAI146:UAJ146"/>
    <mergeCell ref="UAK146:UAL146"/>
    <mergeCell ref="UAM146:UAN146"/>
    <mergeCell ref="UAO146:UAP146"/>
    <mergeCell ref="UAQ146:UAR146"/>
    <mergeCell ref="UAW146:UAX146"/>
    <mergeCell ref="UAY146:UAZ146"/>
    <mergeCell ref="UBA146:UBB146"/>
    <mergeCell ref="UBC146:UBD146"/>
    <mergeCell ref="UBE146:UBF146"/>
    <mergeCell ref="UBG146:UBH146"/>
    <mergeCell ref="UKU146:UKV146"/>
    <mergeCell ref="UKW146:UKX146"/>
    <mergeCell ref="TVI146:TVJ146"/>
    <mergeCell ref="TVK146:TVL146"/>
    <mergeCell ref="TVM146:TVN146"/>
    <mergeCell ref="TVO146:TVP146"/>
    <mergeCell ref="TVQ146:TVR146"/>
    <mergeCell ref="TVS146:TVT146"/>
    <mergeCell ref="TVY146:TVZ146"/>
    <mergeCell ref="TWA146:TWB146"/>
    <mergeCell ref="TWC146:TWD146"/>
    <mergeCell ref="TWE146:TWF146"/>
    <mergeCell ref="TWG146:TWH146"/>
    <mergeCell ref="TWI146:TWJ146"/>
    <mergeCell ref="TWO146:TWP146"/>
    <mergeCell ref="TWQ146:TWR146"/>
    <mergeCell ref="TWS146:TWT146"/>
    <mergeCell ref="TWU146:TWV146"/>
    <mergeCell ref="TRW146:TRX146"/>
    <mergeCell ref="TRY146:TRZ146"/>
    <mergeCell ref="TSA146:TSB146"/>
    <mergeCell ref="TSG146:TSH146"/>
    <mergeCell ref="TSI146:TSJ146"/>
    <mergeCell ref="TSK146:TSL146"/>
    <mergeCell ref="TSM146:TSN146"/>
    <mergeCell ref="TSO146:TSP146"/>
    <mergeCell ref="TSQ146:TSR146"/>
    <mergeCell ref="TSW146:TSX146"/>
    <mergeCell ref="TSY146:TSZ146"/>
    <mergeCell ref="TTA146:TTB146"/>
    <mergeCell ref="TTC146:TTD146"/>
    <mergeCell ref="TTE146:TTF146"/>
    <mergeCell ref="TTG146:TTH146"/>
    <mergeCell ref="TTM146:TTN146"/>
    <mergeCell ref="TTO146:TTP146"/>
    <mergeCell ref="TNK146:TNL146"/>
    <mergeCell ref="TNM146:TNN146"/>
    <mergeCell ref="TNO146:TNP146"/>
    <mergeCell ref="TNQ146:TNR146"/>
    <mergeCell ref="TNS146:TNT146"/>
    <mergeCell ref="TNY146:TNZ146"/>
    <mergeCell ref="TOA146:TOB146"/>
    <mergeCell ref="TOC146:TOD146"/>
    <mergeCell ref="TOE146:TOF146"/>
    <mergeCell ref="TOG146:TOH146"/>
    <mergeCell ref="TOI146:TOJ146"/>
    <mergeCell ref="TOO146:TOP146"/>
    <mergeCell ref="TOQ146:TOR146"/>
    <mergeCell ref="TOS146:TOT146"/>
    <mergeCell ref="TOU146:TOV146"/>
    <mergeCell ref="TJW146:TJX146"/>
    <mergeCell ref="TJY146:TJZ146"/>
    <mergeCell ref="TKA146:TKB146"/>
    <mergeCell ref="TKG146:TKH146"/>
    <mergeCell ref="TKI146:TKJ146"/>
    <mergeCell ref="TKK146:TKL146"/>
    <mergeCell ref="TKM146:TKN146"/>
    <mergeCell ref="TKO146:TKP146"/>
    <mergeCell ref="TKQ146:TKR146"/>
    <mergeCell ref="TKW146:TKX146"/>
    <mergeCell ref="TKY146:TKZ146"/>
    <mergeCell ref="TLA146:TLB146"/>
    <mergeCell ref="TLC146:TLD146"/>
    <mergeCell ref="TLE146:TLF146"/>
    <mergeCell ref="TLG146:TLH146"/>
    <mergeCell ref="TLM146:TLN146"/>
    <mergeCell ref="TLO146:TLP146"/>
    <mergeCell ref="TVC146:TVD146"/>
    <mergeCell ref="TFO146:TFP146"/>
    <mergeCell ref="TFQ146:TFR146"/>
    <mergeCell ref="TFS146:TFT146"/>
    <mergeCell ref="TFY146:TFZ146"/>
    <mergeCell ref="TGA146:TGB146"/>
    <mergeCell ref="TGC146:TGD146"/>
    <mergeCell ref="TGE146:TGF146"/>
    <mergeCell ref="TGG146:TGH146"/>
    <mergeCell ref="TGI146:TGJ146"/>
    <mergeCell ref="TGO146:TGP146"/>
    <mergeCell ref="TGQ146:TGR146"/>
    <mergeCell ref="TGS146:TGT146"/>
    <mergeCell ref="TGU146:TGV146"/>
    <mergeCell ref="TGW146:TGX146"/>
    <mergeCell ref="TGY146:TGZ146"/>
    <mergeCell ref="TCA146:TCB146"/>
    <mergeCell ref="TCG146:TCH146"/>
    <mergeCell ref="TCI146:TCJ146"/>
    <mergeCell ref="TCK146:TCL146"/>
    <mergeCell ref="TCM146:TCN146"/>
    <mergeCell ref="TCO146:TCP146"/>
    <mergeCell ref="TCQ146:TCR146"/>
    <mergeCell ref="TCW146:TCX146"/>
    <mergeCell ref="TCY146:TCZ146"/>
    <mergeCell ref="TDA146:TDB146"/>
    <mergeCell ref="TDC146:TDD146"/>
    <mergeCell ref="TDE146:TDF146"/>
    <mergeCell ref="TDG146:TDH146"/>
    <mergeCell ref="TDM146:TDN146"/>
    <mergeCell ref="TDO146:TDP146"/>
    <mergeCell ref="TDQ146:TDR146"/>
    <mergeCell ref="TDS146:TDT146"/>
    <mergeCell ref="TNC146:TND146"/>
    <mergeCell ref="SXY146:SXZ146"/>
    <mergeCell ref="SYA146:SYB146"/>
    <mergeCell ref="SYC146:SYD146"/>
    <mergeCell ref="SYE146:SYF146"/>
    <mergeCell ref="SYG146:SYH146"/>
    <mergeCell ref="SYI146:SYJ146"/>
    <mergeCell ref="SYO146:SYP146"/>
    <mergeCell ref="SYQ146:SYR146"/>
    <mergeCell ref="SYS146:SYT146"/>
    <mergeCell ref="SYU146:SYV146"/>
    <mergeCell ref="SYW146:SYX146"/>
    <mergeCell ref="SYY146:SYZ146"/>
    <mergeCell ref="SZE146:SZF146"/>
    <mergeCell ref="SZG146:SZH146"/>
    <mergeCell ref="SUI146:SUJ146"/>
    <mergeCell ref="SUK146:SUL146"/>
    <mergeCell ref="SUM146:SUN146"/>
    <mergeCell ref="SUO146:SUP146"/>
    <mergeCell ref="SUQ146:SUR146"/>
    <mergeCell ref="SUW146:SUX146"/>
    <mergeCell ref="SUY146:SUZ146"/>
    <mergeCell ref="SVA146:SVB146"/>
    <mergeCell ref="SVC146:SVD146"/>
    <mergeCell ref="SVE146:SVF146"/>
    <mergeCell ref="SVG146:SVH146"/>
    <mergeCell ref="SVM146:SVN146"/>
    <mergeCell ref="SVO146:SVP146"/>
    <mergeCell ref="SVQ146:SVR146"/>
    <mergeCell ref="SVS146:SVT146"/>
    <mergeCell ref="SVU146:SVV146"/>
    <mergeCell ref="SVW146:SVX146"/>
    <mergeCell ref="TFK146:TFL146"/>
    <mergeCell ref="TFM146:TFN146"/>
    <mergeCell ref="SPY146:SPZ146"/>
    <mergeCell ref="SQA146:SQB146"/>
    <mergeCell ref="SQC146:SQD146"/>
    <mergeCell ref="SQE146:SQF146"/>
    <mergeCell ref="SQG146:SQH146"/>
    <mergeCell ref="SQI146:SQJ146"/>
    <mergeCell ref="SQO146:SQP146"/>
    <mergeCell ref="SQQ146:SQR146"/>
    <mergeCell ref="SQS146:SQT146"/>
    <mergeCell ref="SQU146:SQV146"/>
    <mergeCell ref="SQW146:SQX146"/>
    <mergeCell ref="SQY146:SQZ146"/>
    <mergeCell ref="SRE146:SRF146"/>
    <mergeCell ref="SRG146:SRH146"/>
    <mergeCell ref="SRI146:SRJ146"/>
    <mergeCell ref="SRK146:SRL146"/>
    <mergeCell ref="SMM146:SMN146"/>
    <mergeCell ref="SMO146:SMP146"/>
    <mergeCell ref="SMQ146:SMR146"/>
    <mergeCell ref="SMW146:SMX146"/>
    <mergeCell ref="SMY146:SMZ146"/>
    <mergeCell ref="SNA146:SNB146"/>
    <mergeCell ref="SNC146:SND146"/>
    <mergeCell ref="SNE146:SNF146"/>
    <mergeCell ref="SNG146:SNH146"/>
    <mergeCell ref="SNM146:SNN146"/>
    <mergeCell ref="SNO146:SNP146"/>
    <mergeCell ref="SNQ146:SNR146"/>
    <mergeCell ref="SNS146:SNT146"/>
    <mergeCell ref="SNU146:SNV146"/>
    <mergeCell ref="SNW146:SNX146"/>
    <mergeCell ref="SOC146:SOD146"/>
    <mergeCell ref="SOE146:SOF146"/>
    <mergeCell ref="SIA146:SIB146"/>
    <mergeCell ref="SIC146:SID146"/>
    <mergeCell ref="SIE146:SIF146"/>
    <mergeCell ref="SIG146:SIH146"/>
    <mergeCell ref="SII146:SIJ146"/>
    <mergeCell ref="SIO146:SIP146"/>
    <mergeCell ref="SIQ146:SIR146"/>
    <mergeCell ref="SIS146:SIT146"/>
    <mergeCell ref="SIU146:SIV146"/>
    <mergeCell ref="SIW146:SIX146"/>
    <mergeCell ref="SIY146:SIZ146"/>
    <mergeCell ref="SJE146:SJF146"/>
    <mergeCell ref="SJG146:SJH146"/>
    <mergeCell ref="SJI146:SJJ146"/>
    <mergeCell ref="SJK146:SJL146"/>
    <mergeCell ref="SEM146:SEN146"/>
    <mergeCell ref="SEO146:SEP146"/>
    <mergeCell ref="SEQ146:SER146"/>
    <mergeCell ref="SEW146:SEX146"/>
    <mergeCell ref="SEY146:SEZ146"/>
    <mergeCell ref="SFA146:SFB146"/>
    <mergeCell ref="SFC146:SFD146"/>
    <mergeCell ref="SFE146:SFF146"/>
    <mergeCell ref="SFG146:SFH146"/>
    <mergeCell ref="SFM146:SFN146"/>
    <mergeCell ref="SFO146:SFP146"/>
    <mergeCell ref="SFQ146:SFR146"/>
    <mergeCell ref="SFS146:SFT146"/>
    <mergeCell ref="SFU146:SFV146"/>
    <mergeCell ref="SFW146:SFX146"/>
    <mergeCell ref="SGC146:SGD146"/>
    <mergeCell ref="SGE146:SGF146"/>
    <mergeCell ref="SPS146:SPT146"/>
    <mergeCell ref="SAE146:SAF146"/>
    <mergeCell ref="SAG146:SAH146"/>
    <mergeCell ref="SAI146:SAJ146"/>
    <mergeCell ref="SAO146:SAP146"/>
    <mergeCell ref="SAQ146:SAR146"/>
    <mergeCell ref="SAS146:SAT146"/>
    <mergeCell ref="SAU146:SAV146"/>
    <mergeCell ref="SAW146:SAX146"/>
    <mergeCell ref="SAY146:SAZ146"/>
    <mergeCell ref="SBE146:SBF146"/>
    <mergeCell ref="SBG146:SBH146"/>
    <mergeCell ref="SBI146:SBJ146"/>
    <mergeCell ref="SBK146:SBL146"/>
    <mergeCell ref="SBM146:SBN146"/>
    <mergeCell ref="SBO146:SBP146"/>
    <mergeCell ref="RWQ146:RWR146"/>
    <mergeCell ref="RWW146:RWX146"/>
    <mergeCell ref="RWY146:RWZ146"/>
    <mergeCell ref="RXA146:RXB146"/>
    <mergeCell ref="RXC146:RXD146"/>
    <mergeCell ref="RXE146:RXF146"/>
    <mergeCell ref="RXG146:RXH146"/>
    <mergeCell ref="RXM146:RXN146"/>
    <mergeCell ref="RXO146:RXP146"/>
    <mergeCell ref="RXQ146:RXR146"/>
    <mergeCell ref="RXS146:RXT146"/>
    <mergeCell ref="RXU146:RXV146"/>
    <mergeCell ref="RXW146:RXX146"/>
    <mergeCell ref="RYC146:RYD146"/>
    <mergeCell ref="RYE146:RYF146"/>
    <mergeCell ref="RYG146:RYH146"/>
    <mergeCell ref="RYI146:RYJ146"/>
    <mergeCell ref="SHS146:SHT146"/>
    <mergeCell ref="RSO146:RSP146"/>
    <mergeCell ref="RSQ146:RSR146"/>
    <mergeCell ref="RSS146:RST146"/>
    <mergeCell ref="RSU146:RSV146"/>
    <mergeCell ref="RSW146:RSX146"/>
    <mergeCell ref="RSY146:RSZ146"/>
    <mergeCell ref="RTE146:RTF146"/>
    <mergeCell ref="RTG146:RTH146"/>
    <mergeCell ref="RTI146:RTJ146"/>
    <mergeCell ref="RTK146:RTL146"/>
    <mergeCell ref="RTM146:RTN146"/>
    <mergeCell ref="RTO146:RTP146"/>
    <mergeCell ref="RTU146:RTV146"/>
    <mergeCell ref="RTW146:RTX146"/>
    <mergeCell ref="ROY146:ROZ146"/>
    <mergeCell ref="RPA146:RPB146"/>
    <mergeCell ref="RPC146:RPD146"/>
    <mergeCell ref="RPE146:RPF146"/>
    <mergeCell ref="RPG146:RPH146"/>
    <mergeCell ref="RPM146:RPN146"/>
    <mergeCell ref="RPO146:RPP146"/>
    <mergeCell ref="RPQ146:RPR146"/>
    <mergeCell ref="RPS146:RPT146"/>
    <mergeCell ref="RPU146:RPV146"/>
    <mergeCell ref="RPW146:RPX146"/>
    <mergeCell ref="RQC146:RQD146"/>
    <mergeCell ref="RQE146:RQF146"/>
    <mergeCell ref="RQG146:RQH146"/>
    <mergeCell ref="RQI146:RQJ146"/>
    <mergeCell ref="RQK146:RQL146"/>
    <mergeCell ref="RQM146:RQN146"/>
    <mergeCell ref="SAA146:SAB146"/>
    <mergeCell ref="SAC146:SAD146"/>
    <mergeCell ref="RKO146:RKP146"/>
    <mergeCell ref="RKQ146:RKR146"/>
    <mergeCell ref="RKS146:RKT146"/>
    <mergeCell ref="RKU146:RKV146"/>
    <mergeCell ref="RKW146:RKX146"/>
    <mergeCell ref="RKY146:RKZ146"/>
    <mergeCell ref="RLE146:RLF146"/>
    <mergeCell ref="RLG146:RLH146"/>
    <mergeCell ref="RLI146:RLJ146"/>
    <mergeCell ref="RLK146:RLL146"/>
    <mergeCell ref="RLM146:RLN146"/>
    <mergeCell ref="RLO146:RLP146"/>
    <mergeCell ref="RLU146:RLV146"/>
    <mergeCell ref="RLW146:RLX146"/>
    <mergeCell ref="RLY146:RLZ146"/>
    <mergeCell ref="RMA146:RMB146"/>
    <mergeCell ref="RHC146:RHD146"/>
    <mergeCell ref="RHE146:RHF146"/>
    <mergeCell ref="RHG146:RHH146"/>
    <mergeCell ref="RHM146:RHN146"/>
    <mergeCell ref="RHO146:RHP146"/>
    <mergeCell ref="RHQ146:RHR146"/>
    <mergeCell ref="RHS146:RHT146"/>
    <mergeCell ref="RHU146:RHV146"/>
    <mergeCell ref="RHW146:RHX146"/>
    <mergeCell ref="RIC146:RID146"/>
    <mergeCell ref="RIE146:RIF146"/>
    <mergeCell ref="RIG146:RIH146"/>
    <mergeCell ref="RII146:RIJ146"/>
    <mergeCell ref="RIK146:RIL146"/>
    <mergeCell ref="RIM146:RIN146"/>
    <mergeCell ref="RIS146:RIT146"/>
    <mergeCell ref="RIU146:RIV146"/>
    <mergeCell ref="RCQ146:RCR146"/>
    <mergeCell ref="RCS146:RCT146"/>
    <mergeCell ref="RCU146:RCV146"/>
    <mergeCell ref="RCW146:RCX146"/>
    <mergeCell ref="RCY146:RCZ146"/>
    <mergeCell ref="RDE146:RDF146"/>
    <mergeCell ref="RDG146:RDH146"/>
    <mergeCell ref="RDI146:RDJ146"/>
    <mergeCell ref="RDK146:RDL146"/>
    <mergeCell ref="RDM146:RDN146"/>
    <mergeCell ref="RDO146:RDP146"/>
    <mergeCell ref="RDU146:RDV146"/>
    <mergeCell ref="RDW146:RDX146"/>
    <mergeCell ref="RDY146:RDZ146"/>
    <mergeCell ref="REA146:REB146"/>
    <mergeCell ref="QZC146:QZD146"/>
    <mergeCell ref="QZE146:QZF146"/>
    <mergeCell ref="QZG146:QZH146"/>
    <mergeCell ref="QZM146:QZN146"/>
    <mergeCell ref="QZO146:QZP146"/>
    <mergeCell ref="QZQ146:QZR146"/>
    <mergeCell ref="QZS146:QZT146"/>
    <mergeCell ref="QZU146:QZV146"/>
    <mergeCell ref="QZW146:QZX146"/>
    <mergeCell ref="RAC146:RAD146"/>
    <mergeCell ref="RAE146:RAF146"/>
    <mergeCell ref="RAG146:RAH146"/>
    <mergeCell ref="RAI146:RAJ146"/>
    <mergeCell ref="RAK146:RAL146"/>
    <mergeCell ref="RAM146:RAN146"/>
    <mergeCell ref="RAS146:RAT146"/>
    <mergeCell ref="RAU146:RAV146"/>
    <mergeCell ref="RKI146:RKJ146"/>
    <mergeCell ref="QUU146:QUV146"/>
    <mergeCell ref="QUW146:QUX146"/>
    <mergeCell ref="QUY146:QUZ146"/>
    <mergeCell ref="QVE146:QVF146"/>
    <mergeCell ref="QVG146:QVH146"/>
    <mergeCell ref="QVI146:QVJ146"/>
    <mergeCell ref="QVK146:QVL146"/>
    <mergeCell ref="QVM146:QVN146"/>
    <mergeCell ref="QVO146:QVP146"/>
    <mergeCell ref="QVU146:QVV146"/>
    <mergeCell ref="QVW146:QVX146"/>
    <mergeCell ref="QVY146:QVZ146"/>
    <mergeCell ref="QWA146:QWB146"/>
    <mergeCell ref="QWC146:QWD146"/>
    <mergeCell ref="QWE146:QWF146"/>
    <mergeCell ref="QRG146:QRH146"/>
    <mergeCell ref="QRM146:QRN146"/>
    <mergeCell ref="QRO146:QRP146"/>
    <mergeCell ref="QRQ146:QRR146"/>
    <mergeCell ref="QRS146:QRT146"/>
    <mergeCell ref="QRU146:QRV146"/>
    <mergeCell ref="QRW146:QRX146"/>
    <mergeCell ref="QSC146:QSD146"/>
    <mergeCell ref="QSE146:QSF146"/>
    <mergeCell ref="QSG146:QSH146"/>
    <mergeCell ref="QSI146:QSJ146"/>
    <mergeCell ref="QSK146:QSL146"/>
    <mergeCell ref="QSM146:QSN146"/>
    <mergeCell ref="QSS146:QST146"/>
    <mergeCell ref="QSU146:QSV146"/>
    <mergeCell ref="QSW146:QSX146"/>
    <mergeCell ref="QSY146:QSZ146"/>
    <mergeCell ref="RCI146:RCJ146"/>
    <mergeCell ref="QNE146:QNF146"/>
    <mergeCell ref="QNG146:QNH146"/>
    <mergeCell ref="QNI146:QNJ146"/>
    <mergeCell ref="QNK146:QNL146"/>
    <mergeCell ref="QNM146:QNN146"/>
    <mergeCell ref="QNO146:QNP146"/>
    <mergeCell ref="QNU146:QNV146"/>
    <mergeCell ref="QNW146:QNX146"/>
    <mergeCell ref="QNY146:QNZ146"/>
    <mergeCell ref="QOA146:QOB146"/>
    <mergeCell ref="QOC146:QOD146"/>
    <mergeCell ref="QOE146:QOF146"/>
    <mergeCell ref="QOK146:QOL146"/>
    <mergeCell ref="QOM146:QON146"/>
    <mergeCell ref="QJO146:QJP146"/>
    <mergeCell ref="QJQ146:QJR146"/>
    <mergeCell ref="QJS146:QJT146"/>
    <mergeCell ref="QJU146:QJV146"/>
    <mergeCell ref="QJW146:QJX146"/>
    <mergeCell ref="QKC146:QKD146"/>
    <mergeCell ref="QKE146:QKF146"/>
    <mergeCell ref="QKG146:QKH146"/>
    <mergeCell ref="QKI146:QKJ146"/>
    <mergeCell ref="QKK146:QKL146"/>
    <mergeCell ref="QKM146:QKN146"/>
    <mergeCell ref="QKS146:QKT146"/>
    <mergeCell ref="QKU146:QKV146"/>
    <mergeCell ref="QKW146:QKX146"/>
    <mergeCell ref="QKY146:QKZ146"/>
    <mergeCell ref="QLA146:QLB146"/>
    <mergeCell ref="QLC146:QLD146"/>
    <mergeCell ref="QUQ146:QUR146"/>
    <mergeCell ref="QUS146:QUT146"/>
    <mergeCell ref="QFE146:QFF146"/>
    <mergeCell ref="QFG146:QFH146"/>
    <mergeCell ref="QFI146:QFJ146"/>
    <mergeCell ref="QFK146:QFL146"/>
    <mergeCell ref="QFM146:QFN146"/>
    <mergeCell ref="QFO146:QFP146"/>
    <mergeCell ref="QFU146:QFV146"/>
    <mergeCell ref="QFW146:QFX146"/>
    <mergeCell ref="QFY146:QFZ146"/>
    <mergeCell ref="QGA146:QGB146"/>
    <mergeCell ref="QGC146:QGD146"/>
    <mergeCell ref="QGE146:QGF146"/>
    <mergeCell ref="QGK146:QGL146"/>
    <mergeCell ref="QGM146:QGN146"/>
    <mergeCell ref="QGO146:QGP146"/>
    <mergeCell ref="QGQ146:QGR146"/>
    <mergeCell ref="QBS146:QBT146"/>
    <mergeCell ref="QBU146:QBV146"/>
    <mergeCell ref="QBW146:QBX146"/>
    <mergeCell ref="QCC146:QCD146"/>
    <mergeCell ref="QCE146:QCF146"/>
    <mergeCell ref="QCG146:QCH146"/>
    <mergeCell ref="QCI146:QCJ146"/>
    <mergeCell ref="QCK146:QCL146"/>
    <mergeCell ref="QCM146:QCN146"/>
    <mergeCell ref="QCS146:QCT146"/>
    <mergeCell ref="QCU146:QCV146"/>
    <mergeCell ref="QCW146:QCX146"/>
    <mergeCell ref="QCY146:QCZ146"/>
    <mergeCell ref="QDA146:QDB146"/>
    <mergeCell ref="QDC146:QDD146"/>
    <mergeCell ref="QDI146:QDJ146"/>
    <mergeCell ref="QDK146:QDL146"/>
    <mergeCell ref="PXG146:PXH146"/>
    <mergeCell ref="PXI146:PXJ146"/>
    <mergeCell ref="PXK146:PXL146"/>
    <mergeCell ref="PXM146:PXN146"/>
    <mergeCell ref="PXO146:PXP146"/>
    <mergeCell ref="PXU146:PXV146"/>
    <mergeCell ref="PXW146:PXX146"/>
    <mergeCell ref="PXY146:PXZ146"/>
    <mergeCell ref="PYA146:PYB146"/>
    <mergeCell ref="PYC146:PYD146"/>
    <mergeCell ref="PYE146:PYF146"/>
    <mergeCell ref="PYK146:PYL146"/>
    <mergeCell ref="PYM146:PYN146"/>
    <mergeCell ref="PYO146:PYP146"/>
    <mergeCell ref="PYQ146:PYR146"/>
    <mergeCell ref="PTS146:PTT146"/>
    <mergeCell ref="PTU146:PTV146"/>
    <mergeCell ref="PTW146:PTX146"/>
    <mergeCell ref="PUC146:PUD146"/>
    <mergeCell ref="PUE146:PUF146"/>
    <mergeCell ref="PUG146:PUH146"/>
    <mergeCell ref="PUI146:PUJ146"/>
    <mergeCell ref="PUK146:PUL146"/>
    <mergeCell ref="PUM146:PUN146"/>
    <mergeCell ref="PUS146:PUT146"/>
    <mergeCell ref="PUU146:PUV146"/>
    <mergeCell ref="PUW146:PUX146"/>
    <mergeCell ref="PUY146:PUZ146"/>
    <mergeCell ref="PVA146:PVB146"/>
    <mergeCell ref="PVC146:PVD146"/>
    <mergeCell ref="PVI146:PVJ146"/>
    <mergeCell ref="PVK146:PVL146"/>
    <mergeCell ref="QEY146:QEZ146"/>
    <mergeCell ref="PPK146:PPL146"/>
    <mergeCell ref="PPM146:PPN146"/>
    <mergeCell ref="PPO146:PPP146"/>
    <mergeCell ref="PPU146:PPV146"/>
    <mergeCell ref="PPW146:PPX146"/>
    <mergeCell ref="PPY146:PPZ146"/>
    <mergeCell ref="PQA146:PQB146"/>
    <mergeCell ref="PQC146:PQD146"/>
    <mergeCell ref="PQE146:PQF146"/>
    <mergeCell ref="PQK146:PQL146"/>
    <mergeCell ref="PQM146:PQN146"/>
    <mergeCell ref="PQO146:PQP146"/>
    <mergeCell ref="PQQ146:PQR146"/>
    <mergeCell ref="PQS146:PQT146"/>
    <mergeCell ref="PQU146:PQV146"/>
    <mergeCell ref="PLW146:PLX146"/>
    <mergeCell ref="PMC146:PMD146"/>
    <mergeCell ref="PME146:PMF146"/>
    <mergeCell ref="PMG146:PMH146"/>
    <mergeCell ref="PMI146:PMJ146"/>
    <mergeCell ref="PMK146:PML146"/>
    <mergeCell ref="PMM146:PMN146"/>
    <mergeCell ref="PMS146:PMT146"/>
    <mergeCell ref="PMU146:PMV146"/>
    <mergeCell ref="PMW146:PMX146"/>
    <mergeCell ref="PMY146:PMZ146"/>
    <mergeCell ref="PNA146:PNB146"/>
    <mergeCell ref="PNC146:PND146"/>
    <mergeCell ref="PNI146:PNJ146"/>
    <mergeCell ref="PNK146:PNL146"/>
    <mergeCell ref="PNM146:PNN146"/>
    <mergeCell ref="PNO146:PNP146"/>
    <mergeCell ref="PWY146:PWZ146"/>
    <mergeCell ref="PHU146:PHV146"/>
    <mergeCell ref="PHW146:PHX146"/>
    <mergeCell ref="PHY146:PHZ146"/>
    <mergeCell ref="PIA146:PIB146"/>
    <mergeCell ref="PIC146:PID146"/>
    <mergeCell ref="PIE146:PIF146"/>
    <mergeCell ref="PIK146:PIL146"/>
    <mergeCell ref="PIM146:PIN146"/>
    <mergeCell ref="PIO146:PIP146"/>
    <mergeCell ref="PIQ146:PIR146"/>
    <mergeCell ref="PIS146:PIT146"/>
    <mergeCell ref="PIU146:PIV146"/>
    <mergeCell ref="PJA146:PJB146"/>
    <mergeCell ref="PJC146:PJD146"/>
    <mergeCell ref="PEE146:PEF146"/>
    <mergeCell ref="PEG146:PEH146"/>
    <mergeCell ref="PEI146:PEJ146"/>
    <mergeCell ref="PEK146:PEL146"/>
    <mergeCell ref="PEM146:PEN146"/>
    <mergeCell ref="PES146:PET146"/>
    <mergeCell ref="PEU146:PEV146"/>
    <mergeCell ref="PEW146:PEX146"/>
    <mergeCell ref="PEY146:PEZ146"/>
    <mergeCell ref="PFA146:PFB146"/>
    <mergeCell ref="PFC146:PFD146"/>
    <mergeCell ref="PFI146:PFJ146"/>
    <mergeCell ref="PFK146:PFL146"/>
    <mergeCell ref="PFM146:PFN146"/>
    <mergeCell ref="PFO146:PFP146"/>
    <mergeCell ref="PFQ146:PFR146"/>
    <mergeCell ref="PFS146:PFT146"/>
    <mergeCell ref="PPG146:PPH146"/>
    <mergeCell ref="PPI146:PPJ146"/>
    <mergeCell ref="OZU146:OZV146"/>
    <mergeCell ref="OZW146:OZX146"/>
    <mergeCell ref="OZY146:OZZ146"/>
    <mergeCell ref="PAA146:PAB146"/>
    <mergeCell ref="PAC146:PAD146"/>
    <mergeCell ref="PAE146:PAF146"/>
    <mergeCell ref="PAK146:PAL146"/>
    <mergeCell ref="PAM146:PAN146"/>
    <mergeCell ref="PAO146:PAP146"/>
    <mergeCell ref="PAQ146:PAR146"/>
    <mergeCell ref="PAS146:PAT146"/>
    <mergeCell ref="PAU146:PAV146"/>
    <mergeCell ref="PBA146:PBB146"/>
    <mergeCell ref="PBC146:PBD146"/>
    <mergeCell ref="PBE146:PBF146"/>
    <mergeCell ref="PBG146:PBH146"/>
    <mergeCell ref="OWI146:OWJ146"/>
    <mergeCell ref="OWK146:OWL146"/>
    <mergeCell ref="OWM146:OWN146"/>
    <mergeCell ref="OWS146:OWT146"/>
    <mergeCell ref="OWU146:OWV146"/>
    <mergeCell ref="OWW146:OWX146"/>
    <mergeCell ref="OWY146:OWZ146"/>
    <mergeCell ref="OXA146:OXB146"/>
    <mergeCell ref="OXC146:OXD146"/>
    <mergeCell ref="OXI146:OXJ146"/>
    <mergeCell ref="OXK146:OXL146"/>
    <mergeCell ref="OXM146:OXN146"/>
    <mergeCell ref="OXO146:OXP146"/>
    <mergeCell ref="OXQ146:OXR146"/>
    <mergeCell ref="OXS146:OXT146"/>
    <mergeCell ref="OXY146:OXZ146"/>
    <mergeCell ref="OYA146:OYB146"/>
    <mergeCell ref="ORW146:ORX146"/>
    <mergeCell ref="ORY146:ORZ146"/>
    <mergeCell ref="OSA146:OSB146"/>
    <mergeCell ref="OSC146:OSD146"/>
    <mergeCell ref="OSE146:OSF146"/>
    <mergeCell ref="OSK146:OSL146"/>
    <mergeCell ref="OSM146:OSN146"/>
    <mergeCell ref="OSO146:OSP146"/>
    <mergeCell ref="OSQ146:OSR146"/>
    <mergeCell ref="OSS146:OST146"/>
    <mergeCell ref="OSU146:OSV146"/>
    <mergeCell ref="OTA146:OTB146"/>
    <mergeCell ref="OTC146:OTD146"/>
    <mergeCell ref="OTE146:OTF146"/>
    <mergeCell ref="OTG146:OTH146"/>
    <mergeCell ref="OOI146:OOJ146"/>
    <mergeCell ref="OOK146:OOL146"/>
    <mergeCell ref="OOM146:OON146"/>
    <mergeCell ref="OOS146:OOT146"/>
    <mergeCell ref="OOU146:OOV146"/>
    <mergeCell ref="OOW146:OOX146"/>
    <mergeCell ref="OOY146:OOZ146"/>
    <mergeCell ref="OPA146:OPB146"/>
    <mergeCell ref="OPC146:OPD146"/>
    <mergeCell ref="OPI146:OPJ146"/>
    <mergeCell ref="OPK146:OPL146"/>
    <mergeCell ref="OPM146:OPN146"/>
    <mergeCell ref="OPO146:OPP146"/>
    <mergeCell ref="OPQ146:OPR146"/>
    <mergeCell ref="OPS146:OPT146"/>
    <mergeCell ref="OPY146:OPZ146"/>
    <mergeCell ref="OQA146:OQB146"/>
    <mergeCell ref="OZO146:OZP146"/>
    <mergeCell ref="OKA146:OKB146"/>
    <mergeCell ref="OKC146:OKD146"/>
    <mergeCell ref="OKE146:OKF146"/>
    <mergeCell ref="OKK146:OKL146"/>
    <mergeCell ref="OKM146:OKN146"/>
    <mergeCell ref="OKO146:OKP146"/>
    <mergeCell ref="OKQ146:OKR146"/>
    <mergeCell ref="OKS146:OKT146"/>
    <mergeCell ref="OKU146:OKV146"/>
    <mergeCell ref="OLA146:OLB146"/>
    <mergeCell ref="OLC146:OLD146"/>
    <mergeCell ref="OLE146:OLF146"/>
    <mergeCell ref="OLG146:OLH146"/>
    <mergeCell ref="OLI146:OLJ146"/>
    <mergeCell ref="OLK146:OLL146"/>
    <mergeCell ref="OGM146:OGN146"/>
    <mergeCell ref="OGS146:OGT146"/>
    <mergeCell ref="OGU146:OGV146"/>
    <mergeCell ref="OGW146:OGX146"/>
    <mergeCell ref="OGY146:OGZ146"/>
    <mergeCell ref="OHA146:OHB146"/>
    <mergeCell ref="OHC146:OHD146"/>
    <mergeCell ref="OHI146:OHJ146"/>
    <mergeCell ref="OHK146:OHL146"/>
    <mergeCell ref="OHM146:OHN146"/>
    <mergeCell ref="OHO146:OHP146"/>
    <mergeCell ref="OHQ146:OHR146"/>
    <mergeCell ref="OHS146:OHT146"/>
    <mergeCell ref="OHY146:OHZ146"/>
    <mergeCell ref="OIA146:OIB146"/>
    <mergeCell ref="OIC146:OID146"/>
    <mergeCell ref="OIE146:OIF146"/>
    <mergeCell ref="ORO146:ORP146"/>
    <mergeCell ref="OCK146:OCL146"/>
    <mergeCell ref="OCM146:OCN146"/>
    <mergeCell ref="OCO146:OCP146"/>
    <mergeCell ref="OCQ146:OCR146"/>
    <mergeCell ref="OCS146:OCT146"/>
    <mergeCell ref="OCU146:OCV146"/>
    <mergeCell ref="ODA146:ODB146"/>
    <mergeCell ref="ODC146:ODD146"/>
    <mergeCell ref="ODE146:ODF146"/>
    <mergeCell ref="ODG146:ODH146"/>
    <mergeCell ref="ODI146:ODJ146"/>
    <mergeCell ref="ODK146:ODL146"/>
    <mergeCell ref="ODQ146:ODR146"/>
    <mergeCell ref="ODS146:ODT146"/>
    <mergeCell ref="NYU146:NYV146"/>
    <mergeCell ref="NYW146:NYX146"/>
    <mergeCell ref="NYY146:NYZ146"/>
    <mergeCell ref="NZA146:NZB146"/>
    <mergeCell ref="NZC146:NZD146"/>
    <mergeCell ref="NZI146:NZJ146"/>
    <mergeCell ref="NZK146:NZL146"/>
    <mergeCell ref="NZM146:NZN146"/>
    <mergeCell ref="NZO146:NZP146"/>
    <mergeCell ref="NZQ146:NZR146"/>
    <mergeCell ref="NZS146:NZT146"/>
    <mergeCell ref="NZY146:NZZ146"/>
    <mergeCell ref="OAA146:OAB146"/>
    <mergeCell ref="OAC146:OAD146"/>
    <mergeCell ref="OAE146:OAF146"/>
    <mergeCell ref="OAG146:OAH146"/>
    <mergeCell ref="OAI146:OAJ146"/>
    <mergeCell ref="OJW146:OJX146"/>
    <mergeCell ref="OJY146:OJZ146"/>
    <mergeCell ref="NUK146:NUL146"/>
    <mergeCell ref="NUM146:NUN146"/>
    <mergeCell ref="NUO146:NUP146"/>
    <mergeCell ref="NUQ146:NUR146"/>
    <mergeCell ref="NUS146:NUT146"/>
    <mergeCell ref="NUU146:NUV146"/>
    <mergeCell ref="NVA146:NVB146"/>
    <mergeCell ref="NVC146:NVD146"/>
    <mergeCell ref="NVE146:NVF146"/>
    <mergeCell ref="NVG146:NVH146"/>
    <mergeCell ref="NVI146:NVJ146"/>
    <mergeCell ref="NVK146:NVL146"/>
    <mergeCell ref="NVQ146:NVR146"/>
    <mergeCell ref="NVS146:NVT146"/>
    <mergeCell ref="NVU146:NVV146"/>
    <mergeCell ref="NVW146:NVX146"/>
    <mergeCell ref="NQY146:NQZ146"/>
    <mergeCell ref="NRA146:NRB146"/>
    <mergeCell ref="NRC146:NRD146"/>
    <mergeCell ref="NRI146:NRJ146"/>
    <mergeCell ref="NRK146:NRL146"/>
    <mergeCell ref="NRM146:NRN146"/>
    <mergeCell ref="NRO146:NRP146"/>
    <mergeCell ref="NRQ146:NRR146"/>
    <mergeCell ref="NRS146:NRT146"/>
    <mergeCell ref="NRY146:NRZ146"/>
    <mergeCell ref="NSA146:NSB146"/>
    <mergeCell ref="NSC146:NSD146"/>
    <mergeCell ref="NSE146:NSF146"/>
    <mergeCell ref="NSG146:NSH146"/>
    <mergeCell ref="NSI146:NSJ146"/>
    <mergeCell ref="NSO146:NSP146"/>
    <mergeCell ref="NSQ146:NSR146"/>
    <mergeCell ref="NMM146:NMN146"/>
    <mergeCell ref="NMO146:NMP146"/>
    <mergeCell ref="NMQ146:NMR146"/>
    <mergeCell ref="NMS146:NMT146"/>
    <mergeCell ref="NMU146:NMV146"/>
    <mergeCell ref="NNA146:NNB146"/>
    <mergeCell ref="NNC146:NND146"/>
    <mergeCell ref="NNE146:NNF146"/>
    <mergeCell ref="NNG146:NNH146"/>
    <mergeCell ref="NNI146:NNJ146"/>
    <mergeCell ref="NNK146:NNL146"/>
    <mergeCell ref="NNQ146:NNR146"/>
    <mergeCell ref="NNS146:NNT146"/>
    <mergeCell ref="NNU146:NNV146"/>
    <mergeCell ref="NNW146:NNX146"/>
    <mergeCell ref="NIY146:NIZ146"/>
    <mergeCell ref="NJA146:NJB146"/>
    <mergeCell ref="NJC146:NJD146"/>
    <mergeCell ref="NJI146:NJJ146"/>
    <mergeCell ref="NJK146:NJL146"/>
    <mergeCell ref="NJM146:NJN146"/>
    <mergeCell ref="NJO146:NJP146"/>
    <mergeCell ref="NJQ146:NJR146"/>
    <mergeCell ref="NJS146:NJT146"/>
    <mergeCell ref="NJY146:NJZ146"/>
    <mergeCell ref="NKA146:NKB146"/>
    <mergeCell ref="NKC146:NKD146"/>
    <mergeCell ref="NKE146:NKF146"/>
    <mergeCell ref="NKG146:NKH146"/>
    <mergeCell ref="NKI146:NKJ146"/>
    <mergeCell ref="NKO146:NKP146"/>
    <mergeCell ref="NKQ146:NKR146"/>
    <mergeCell ref="NUE146:NUF146"/>
    <mergeCell ref="NEQ146:NER146"/>
    <mergeCell ref="NES146:NET146"/>
    <mergeCell ref="NEU146:NEV146"/>
    <mergeCell ref="NFA146:NFB146"/>
    <mergeCell ref="NFC146:NFD146"/>
    <mergeCell ref="NFE146:NFF146"/>
    <mergeCell ref="NFG146:NFH146"/>
    <mergeCell ref="NFI146:NFJ146"/>
    <mergeCell ref="NFK146:NFL146"/>
    <mergeCell ref="NFQ146:NFR146"/>
    <mergeCell ref="NFS146:NFT146"/>
    <mergeCell ref="NFU146:NFV146"/>
    <mergeCell ref="NFW146:NFX146"/>
    <mergeCell ref="NFY146:NFZ146"/>
    <mergeCell ref="NGA146:NGB146"/>
    <mergeCell ref="NBC146:NBD146"/>
    <mergeCell ref="NBI146:NBJ146"/>
    <mergeCell ref="NBK146:NBL146"/>
    <mergeCell ref="NBM146:NBN146"/>
    <mergeCell ref="NBO146:NBP146"/>
    <mergeCell ref="NBQ146:NBR146"/>
    <mergeCell ref="NBS146:NBT146"/>
    <mergeCell ref="NBY146:NBZ146"/>
    <mergeCell ref="NCA146:NCB146"/>
    <mergeCell ref="NCC146:NCD146"/>
    <mergeCell ref="NCE146:NCF146"/>
    <mergeCell ref="NCG146:NCH146"/>
    <mergeCell ref="NCI146:NCJ146"/>
    <mergeCell ref="NCO146:NCP146"/>
    <mergeCell ref="NCQ146:NCR146"/>
    <mergeCell ref="NCS146:NCT146"/>
    <mergeCell ref="NCU146:NCV146"/>
    <mergeCell ref="NME146:NMF146"/>
    <mergeCell ref="MXA146:MXB146"/>
    <mergeCell ref="MXC146:MXD146"/>
    <mergeCell ref="MXE146:MXF146"/>
    <mergeCell ref="MXG146:MXH146"/>
    <mergeCell ref="MXI146:MXJ146"/>
    <mergeCell ref="MXK146:MXL146"/>
    <mergeCell ref="MXQ146:MXR146"/>
    <mergeCell ref="MXS146:MXT146"/>
    <mergeCell ref="MXU146:MXV146"/>
    <mergeCell ref="MXW146:MXX146"/>
    <mergeCell ref="MXY146:MXZ146"/>
    <mergeCell ref="MYA146:MYB146"/>
    <mergeCell ref="MYG146:MYH146"/>
    <mergeCell ref="MYI146:MYJ146"/>
    <mergeCell ref="MTK146:MTL146"/>
    <mergeCell ref="MTM146:MTN146"/>
    <mergeCell ref="MTO146:MTP146"/>
    <mergeCell ref="MTQ146:MTR146"/>
    <mergeCell ref="MTS146:MTT146"/>
    <mergeCell ref="MTY146:MTZ146"/>
    <mergeCell ref="MUA146:MUB146"/>
    <mergeCell ref="MUC146:MUD146"/>
    <mergeCell ref="MUE146:MUF146"/>
    <mergeCell ref="MUG146:MUH146"/>
    <mergeCell ref="MUI146:MUJ146"/>
    <mergeCell ref="MUO146:MUP146"/>
    <mergeCell ref="MUQ146:MUR146"/>
    <mergeCell ref="MUS146:MUT146"/>
    <mergeCell ref="MUU146:MUV146"/>
    <mergeCell ref="MUW146:MUX146"/>
    <mergeCell ref="MUY146:MUZ146"/>
    <mergeCell ref="NEM146:NEN146"/>
    <mergeCell ref="NEO146:NEP146"/>
    <mergeCell ref="MPA146:MPB146"/>
    <mergeCell ref="MPC146:MPD146"/>
    <mergeCell ref="MPE146:MPF146"/>
    <mergeCell ref="MPG146:MPH146"/>
    <mergeCell ref="MPI146:MPJ146"/>
    <mergeCell ref="MPK146:MPL146"/>
    <mergeCell ref="MPQ146:MPR146"/>
    <mergeCell ref="MPS146:MPT146"/>
    <mergeCell ref="MPU146:MPV146"/>
    <mergeCell ref="MPW146:MPX146"/>
    <mergeCell ref="MPY146:MPZ146"/>
    <mergeCell ref="MQA146:MQB146"/>
    <mergeCell ref="MQG146:MQH146"/>
    <mergeCell ref="MQI146:MQJ146"/>
    <mergeCell ref="MQK146:MQL146"/>
    <mergeCell ref="MQM146:MQN146"/>
    <mergeCell ref="MLO146:MLP146"/>
    <mergeCell ref="MLQ146:MLR146"/>
    <mergeCell ref="MLS146:MLT146"/>
    <mergeCell ref="MLY146:MLZ146"/>
    <mergeCell ref="MMA146:MMB146"/>
    <mergeCell ref="MMC146:MMD146"/>
    <mergeCell ref="MME146:MMF146"/>
    <mergeCell ref="MMG146:MMH146"/>
    <mergeCell ref="MMI146:MMJ146"/>
    <mergeCell ref="MMO146:MMP146"/>
    <mergeCell ref="MMQ146:MMR146"/>
    <mergeCell ref="MMS146:MMT146"/>
    <mergeCell ref="MMU146:MMV146"/>
    <mergeCell ref="MMW146:MMX146"/>
    <mergeCell ref="MMY146:MMZ146"/>
    <mergeCell ref="MNE146:MNF146"/>
    <mergeCell ref="MNG146:MNH146"/>
    <mergeCell ref="MHC146:MHD146"/>
    <mergeCell ref="MHE146:MHF146"/>
    <mergeCell ref="MHG146:MHH146"/>
    <mergeCell ref="MHI146:MHJ146"/>
    <mergeCell ref="MHK146:MHL146"/>
    <mergeCell ref="MHQ146:MHR146"/>
    <mergeCell ref="MHS146:MHT146"/>
    <mergeCell ref="MHU146:MHV146"/>
    <mergeCell ref="MHW146:MHX146"/>
    <mergeCell ref="MHY146:MHZ146"/>
    <mergeCell ref="MIA146:MIB146"/>
    <mergeCell ref="MIG146:MIH146"/>
    <mergeCell ref="MII146:MIJ146"/>
    <mergeCell ref="MIK146:MIL146"/>
    <mergeCell ref="MIM146:MIN146"/>
    <mergeCell ref="MDO146:MDP146"/>
    <mergeCell ref="MDQ146:MDR146"/>
    <mergeCell ref="MDS146:MDT146"/>
    <mergeCell ref="MDY146:MDZ146"/>
    <mergeCell ref="MEA146:MEB146"/>
    <mergeCell ref="MEC146:MED146"/>
    <mergeCell ref="MEE146:MEF146"/>
    <mergeCell ref="MEG146:MEH146"/>
    <mergeCell ref="MEI146:MEJ146"/>
    <mergeCell ref="MEO146:MEP146"/>
    <mergeCell ref="MEQ146:MER146"/>
    <mergeCell ref="MES146:MET146"/>
    <mergeCell ref="MEU146:MEV146"/>
    <mergeCell ref="MEW146:MEX146"/>
    <mergeCell ref="MEY146:MEZ146"/>
    <mergeCell ref="MFE146:MFF146"/>
    <mergeCell ref="MFG146:MFH146"/>
    <mergeCell ref="MOU146:MOV146"/>
    <mergeCell ref="LZG146:LZH146"/>
    <mergeCell ref="LZI146:LZJ146"/>
    <mergeCell ref="LZK146:LZL146"/>
    <mergeCell ref="LZQ146:LZR146"/>
    <mergeCell ref="LZS146:LZT146"/>
    <mergeCell ref="LZU146:LZV146"/>
    <mergeCell ref="LZW146:LZX146"/>
    <mergeCell ref="LZY146:LZZ146"/>
    <mergeCell ref="MAA146:MAB146"/>
    <mergeCell ref="MAG146:MAH146"/>
    <mergeCell ref="MAI146:MAJ146"/>
    <mergeCell ref="MAK146:MAL146"/>
    <mergeCell ref="MAM146:MAN146"/>
    <mergeCell ref="MAO146:MAP146"/>
    <mergeCell ref="MAQ146:MAR146"/>
    <mergeCell ref="LVS146:LVT146"/>
    <mergeCell ref="LVY146:LVZ146"/>
    <mergeCell ref="LWA146:LWB146"/>
    <mergeCell ref="LWC146:LWD146"/>
    <mergeCell ref="LWE146:LWF146"/>
    <mergeCell ref="LWG146:LWH146"/>
    <mergeCell ref="LWI146:LWJ146"/>
    <mergeCell ref="LWO146:LWP146"/>
    <mergeCell ref="LWQ146:LWR146"/>
    <mergeCell ref="LWS146:LWT146"/>
    <mergeCell ref="LWU146:LWV146"/>
    <mergeCell ref="LWW146:LWX146"/>
    <mergeCell ref="LWY146:LWZ146"/>
    <mergeCell ref="LXE146:LXF146"/>
    <mergeCell ref="LXG146:LXH146"/>
    <mergeCell ref="LXI146:LXJ146"/>
    <mergeCell ref="LXK146:LXL146"/>
    <mergeCell ref="MGU146:MGV146"/>
    <mergeCell ref="LRQ146:LRR146"/>
    <mergeCell ref="LRS146:LRT146"/>
    <mergeCell ref="LRU146:LRV146"/>
    <mergeCell ref="LRW146:LRX146"/>
    <mergeCell ref="LRY146:LRZ146"/>
    <mergeCell ref="LSA146:LSB146"/>
    <mergeCell ref="LSG146:LSH146"/>
    <mergeCell ref="LSI146:LSJ146"/>
    <mergeCell ref="LSK146:LSL146"/>
    <mergeCell ref="LSM146:LSN146"/>
    <mergeCell ref="LSO146:LSP146"/>
    <mergeCell ref="LSQ146:LSR146"/>
    <mergeCell ref="LSW146:LSX146"/>
    <mergeCell ref="LSY146:LSZ146"/>
    <mergeCell ref="LOA146:LOB146"/>
    <mergeCell ref="LOC146:LOD146"/>
    <mergeCell ref="LOE146:LOF146"/>
    <mergeCell ref="LOG146:LOH146"/>
    <mergeCell ref="LOI146:LOJ146"/>
    <mergeCell ref="LOO146:LOP146"/>
    <mergeCell ref="LOQ146:LOR146"/>
    <mergeCell ref="LOS146:LOT146"/>
    <mergeCell ref="LOU146:LOV146"/>
    <mergeCell ref="LOW146:LOX146"/>
    <mergeCell ref="LOY146:LOZ146"/>
    <mergeCell ref="LPE146:LPF146"/>
    <mergeCell ref="LPG146:LPH146"/>
    <mergeCell ref="LPI146:LPJ146"/>
    <mergeCell ref="LPK146:LPL146"/>
    <mergeCell ref="LPM146:LPN146"/>
    <mergeCell ref="LPO146:LPP146"/>
    <mergeCell ref="LZC146:LZD146"/>
    <mergeCell ref="LZE146:LZF146"/>
    <mergeCell ref="LJQ146:LJR146"/>
    <mergeCell ref="LJS146:LJT146"/>
    <mergeCell ref="LJU146:LJV146"/>
    <mergeCell ref="LJW146:LJX146"/>
    <mergeCell ref="LJY146:LJZ146"/>
    <mergeCell ref="LKA146:LKB146"/>
    <mergeCell ref="LKG146:LKH146"/>
    <mergeCell ref="LKI146:LKJ146"/>
    <mergeCell ref="LKK146:LKL146"/>
    <mergeCell ref="LKM146:LKN146"/>
    <mergeCell ref="LKO146:LKP146"/>
    <mergeCell ref="LKQ146:LKR146"/>
    <mergeCell ref="LKW146:LKX146"/>
    <mergeCell ref="LKY146:LKZ146"/>
    <mergeCell ref="LLA146:LLB146"/>
    <mergeCell ref="LLC146:LLD146"/>
    <mergeCell ref="LGE146:LGF146"/>
    <mergeCell ref="LGG146:LGH146"/>
    <mergeCell ref="LGI146:LGJ146"/>
    <mergeCell ref="LGO146:LGP146"/>
    <mergeCell ref="LGQ146:LGR146"/>
    <mergeCell ref="LGS146:LGT146"/>
    <mergeCell ref="LGU146:LGV146"/>
    <mergeCell ref="LGW146:LGX146"/>
    <mergeCell ref="LGY146:LGZ146"/>
    <mergeCell ref="LHE146:LHF146"/>
    <mergeCell ref="LHG146:LHH146"/>
    <mergeCell ref="LHI146:LHJ146"/>
    <mergeCell ref="LHK146:LHL146"/>
    <mergeCell ref="LHM146:LHN146"/>
    <mergeCell ref="LHO146:LHP146"/>
    <mergeCell ref="LHU146:LHV146"/>
    <mergeCell ref="LHW146:LHX146"/>
    <mergeCell ref="LBS146:LBT146"/>
    <mergeCell ref="LBU146:LBV146"/>
    <mergeCell ref="LBW146:LBX146"/>
    <mergeCell ref="LBY146:LBZ146"/>
    <mergeCell ref="LCA146:LCB146"/>
    <mergeCell ref="LCG146:LCH146"/>
    <mergeCell ref="LCI146:LCJ146"/>
    <mergeCell ref="LCK146:LCL146"/>
    <mergeCell ref="LCM146:LCN146"/>
    <mergeCell ref="LCO146:LCP146"/>
    <mergeCell ref="LCQ146:LCR146"/>
    <mergeCell ref="LCW146:LCX146"/>
    <mergeCell ref="LCY146:LCZ146"/>
    <mergeCell ref="LDA146:LDB146"/>
    <mergeCell ref="LDC146:LDD146"/>
    <mergeCell ref="KYE146:KYF146"/>
    <mergeCell ref="KYG146:KYH146"/>
    <mergeCell ref="KYI146:KYJ146"/>
    <mergeCell ref="KYO146:KYP146"/>
    <mergeCell ref="KYQ146:KYR146"/>
    <mergeCell ref="KYS146:KYT146"/>
    <mergeCell ref="KYU146:KYV146"/>
    <mergeCell ref="KYW146:KYX146"/>
    <mergeCell ref="KYY146:KYZ146"/>
    <mergeCell ref="KZE146:KZF146"/>
    <mergeCell ref="KZG146:KZH146"/>
    <mergeCell ref="KZI146:KZJ146"/>
    <mergeCell ref="KZK146:KZL146"/>
    <mergeCell ref="KZM146:KZN146"/>
    <mergeCell ref="KZO146:KZP146"/>
    <mergeCell ref="KZU146:KZV146"/>
    <mergeCell ref="KZW146:KZX146"/>
    <mergeCell ref="LJK146:LJL146"/>
    <mergeCell ref="KTW146:KTX146"/>
    <mergeCell ref="KTY146:KTZ146"/>
    <mergeCell ref="KUA146:KUB146"/>
    <mergeCell ref="KUG146:KUH146"/>
    <mergeCell ref="KUI146:KUJ146"/>
    <mergeCell ref="KUK146:KUL146"/>
    <mergeCell ref="KUM146:KUN146"/>
    <mergeCell ref="KUO146:KUP146"/>
    <mergeCell ref="KUQ146:KUR146"/>
    <mergeCell ref="KUW146:KUX146"/>
    <mergeCell ref="KUY146:KUZ146"/>
    <mergeCell ref="KVA146:KVB146"/>
    <mergeCell ref="KVC146:KVD146"/>
    <mergeCell ref="KVE146:KVF146"/>
    <mergeCell ref="KVG146:KVH146"/>
    <mergeCell ref="KQI146:KQJ146"/>
    <mergeCell ref="KQO146:KQP146"/>
    <mergeCell ref="KQQ146:KQR146"/>
    <mergeCell ref="KQS146:KQT146"/>
    <mergeCell ref="KQU146:KQV146"/>
    <mergeCell ref="KQW146:KQX146"/>
    <mergeCell ref="KQY146:KQZ146"/>
    <mergeCell ref="KRE146:KRF146"/>
    <mergeCell ref="KRG146:KRH146"/>
    <mergeCell ref="KRI146:KRJ146"/>
    <mergeCell ref="KRK146:KRL146"/>
    <mergeCell ref="KRM146:KRN146"/>
    <mergeCell ref="KRO146:KRP146"/>
    <mergeCell ref="KRU146:KRV146"/>
    <mergeCell ref="KRW146:KRX146"/>
    <mergeCell ref="KRY146:KRZ146"/>
    <mergeCell ref="KSA146:KSB146"/>
    <mergeCell ref="LBK146:LBL146"/>
    <mergeCell ref="KMG146:KMH146"/>
    <mergeCell ref="KMI146:KMJ146"/>
    <mergeCell ref="KMK146:KML146"/>
    <mergeCell ref="KMM146:KMN146"/>
    <mergeCell ref="KMO146:KMP146"/>
    <mergeCell ref="KMQ146:KMR146"/>
    <mergeCell ref="KMW146:KMX146"/>
    <mergeCell ref="KMY146:KMZ146"/>
    <mergeCell ref="KNA146:KNB146"/>
    <mergeCell ref="KNC146:KND146"/>
    <mergeCell ref="KNE146:KNF146"/>
    <mergeCell ref="KNG146:KNH146"/>
    <mergeCell ref="KNM146:KNN146"/>
    <mergeCell ref="KNO146:KNP146"/>
    <mergeCell ref="KIQ146:KIR146"/>
    <mergeCell ref="KIS146:KIT146"/>
    <mergeCell ref="KIU146:KIV146"/>
    <mergeCell ref="KIW146:KIX146"/>
    <mergeCell ref="KIY146:KIZ146"/>
    <mergeCell ref="KJE146:KJF146"/>
    <mergeCell ref="KJG146:KJH146"/>
    <mergeCell ref="KJI146:KJJ146"/>
    <mergeCell ref="KJK146:KJL146"/>
    <mergeCell ref="KJM146:KJN146"/>
    <mergeCell ref="KJO146:KJP146"/>
    <mergeCell ref="KJU146:KJV146"/>
    <mergeCell ref="KJW146:KJX146"/>
    <mergeCell ref="KJY146:KJZ146"/>
    <mergeCell ref="KKA146:KKB146"/>
    <mergeCell ref="KKC146:KKD146"/>
    <mergeCell ref="KKE146:KKF146"/>
    <mergeCell ref="KTS146:KTT146"/>
    <mergeCell ref="KTU146:KTV146"/>
    <mergeCell ref="KEG146:KEH146"/>
    <mergeCell ref="KEI146:KEJ146"/>
    <mergeCell ref="KEK146:KEL146"/>
    <mergeCell ref="KEM146:KEN146"/>
    <mergeCell ref="KEO146:KEP146"/>
    <mergeCell ref="KEQ146:KER146"/>
    <mergeCell ref="KEW146:KEX146"/>
    <mergeCell ref="KEY146:KEZ146"/>
    <mergeCell ref="KFA146:KFB146"/>
    <mergeCell ref="KFC146:KFD146"/>
    <mergeCell ref="KFE146:KFF146"/>
    <mergeCell ref="KFG146:KFH146"/>
    <mergeCell ref="KFM146:KFN146"/>
    <mergeCell ref="KFO146:KFP146"/>
    <mergeCell ref="KFQ146:KFR146"/>
    <mergeCell ref="KFS146:KFT146"/>
    <mergeCell ref="KAU146:KAV146"/>
    <mergeCell ref="KAW146:KAX146"/>
    <mergeCell ref="KAY146:KAZ146"/>
    <mergeCell ref="KBE146:KBF146"/>
    <mergeCell ref="KBG146:KBH146"/>
    <mergeCell ref="KBI146:KBJ146"/>
    <mergeCell ref="KBK146:KBL146"/>
    <mergeCell ref="KBM146:KBN146"/>
    <mergeCell ref="KBO146:KBP146"/>
    <mergeCell ref="KBU146:KBV146"/>
    <mergeCell ref="KBW146:KBX146"/>
    <mergeCell ref="KBY146:KBZ146"/>
    <mergeCell ref="KCA146:KCB146"/>
    <mergeCell ref="KCC146:KCD146"/>
    <mergeCell ref="KCE146:KCF146"/>
    <mergeCell ref="KCK146:KCL146"/>
    <mergeCell ref="KCM146:KCN146"/>
    <mergeCell ref="JWI146:JWJ146"/>
    <mergeCell ref="JWK146:JWL146"/>
    <mergeCell ref="JWM146:JWN146"/>
    <mergeCell ref="JWO146:JWP146"/>
    <mergeCell ref="JWQ146:JWR146"/>
    <mergeCell ref="JWW146:JWX146"/>
    <mergeCell ref="JWY146:JWZ146"/>
    <mergeCell ref="JXA146:JXB146"/>
    <mergeCell ref="JXC146:JXD146"/>
    <mergeCell ref="JXE146:JXF146"/>
    <mergeCell ref="JXG146:JXH146"/>
    <mergeCell ref="JXM146:JXN146"/>
    <mergeCell ref="JXO146:JXP146"/>
    <mergeCell ref="JXQ146:JXR146"/>
    <mergeCell ref="JXS146:JXT146"/>
    <mergeCell ref="JSU146:JSV146"/>
    <mergeCell ref="JSW146:JSX146"/>
    <mergeCell ref="JSY146:JSZ146"/>
    <mergeCell ref="JTE146:JTF146"/>
    <mergeCell ref="JTG146:JTH146"/>
    <mergeCell ref="JTI146:JTJ146"/>
    <mergeCell ref="JTK146:JTL146"/>
    <mergeCell ref="JTM146:JTN146"/>
    <mergeCell ref="JTO146:JTP146"/>
    <mergeCell ref="JTU146:JTV146"/>
    <mergeCell ref="JTW146:JTX146"/>
    <mergeCell ref="JTY146:JTZ146"/>
    <mergeCell ref="JUA146:JUB146"/>
    <mergeCell ref="JUC146:JUD146"/>
    <mergeCell ref="JUE146:JUF146"/>
    <mergeCell ref="JUK146:JUL146"/>
    <mergeCell ref="JUM146:JUN146"/>
    <mergeCell ref="KEA146:KEB146"/>
    <mergeCell ref="JOM146:JON146"/>
    <mergeCell ref="JOO146:JOP146"/>
    <mergeCell ref="JOQ146:JOR146"/>
    <mergeCell ref="JOW146:JOX146"/>
    <mergeCell ref="JOY146:JOZ146"/>
    <mergeCell ref="JPA146:JPB146"/>
    <mergeCell ref="JPC146:JPD146"/>
    <mergeCell ref="JPE146:JPF146"/>
    <mergeCell ref="JPG146:JPH146"/>
    <mergeCell ref="JPM146:JPN146"/>
    <mergeCell ref="JPO146:JPP146"/>
    <mergeCell ref="JPQ146:JPR146"/>
    <mergeCell ref="JPS146:JPT146"/>
    <mergeCell ref="JPU146:JPV146"/>
    <mergeCell ref="JPW146:JPX146"/>
    <mergeCell ref="JKY146:JKZ146"/>
    <mergeCell ref="JLE146:JLF146"/>
    <mergeCell ref="JLG146:JLH146"/>
    <mergeCell ref="JLI146:JLJ146"/>
    <mergeCell ref="JLK146:JLL146"/>
    <mergeCell ref="JLM146:JLN146"/>
    <mergeCell ref="JLO146:JLP146"/>
    <mergeCell ref="JLU146:JLV146"/>
    <mergeCell ref="JLW146:JLX146"/>
    <mergeCell ref="JLY146:JLZ146"/>
    <mergeCell ref="JMA146:JMB146"/>
    <mergeCell ref="JMC146:JMD146"/>
    <mergeCell ref="JME146:JMF146"/>
    <mergeCell ref="JMK146:JML146"/>
    <mergeCell ref="JMM146:JMN146"/>
    <mergeCell ref="JMO146:JMP146"/>
    <mergeCell ref="JMQ146:JMR146"/>
    <mergeCell ref="JWA146:JWB146"/>
    <mergeCell ref="JGW146:JGX146"/>
    <mergeCell ref="JGY146:JGZ146"/>
    <mergeCell ref="JHA146:JHB146"/>
    <mergeCell ref="JHC146:JHD146"/>
    <mergeCell ref="JHE146:JHF146"/>
    <mergeCell ref="JHG146:JHH146"/>
    <mergeCell ref="JHM146:JHN146"/>
    <mergeCell ref="JHO146:JHP146"/>
    <mergeCell ref="JHQ146:JHR146"/>
    <mergeCell ref="JHS146:JHT146"/>
    <mergeCell ref="JHU146:JHV146"/>
    <mergeCell ref="JHW146:JHX146"/>
    <mergeCell ref="JIC146:JID146"/>
    <mergeCell ref="JIE146:JIF146"/>
    <mergeCell ref="JDG146:JDH146"/>
    <mergeCell ref="JDI146:JDJ146"/>
    <mergeCell ref="JDK146:JDL146"/>
    <mergeCell ref="JDM146:JDN146"/>
    <mergeCell ref="JDO146:JDP146"/>
    <mergeCell ref="JDU146:JDV146"/>
    <mergeCell ref="JDW146:JDX146"/>
    <mergeCell ref="JDY146:JDZ146"/>
    <mergeCell ref="JEA146:JEB146"/>
    <mergeCell ref="JEC146:JED146"/>
    <mergeCell ref="JEE146:JEF146"/>
    <mergeCell ref="JEK146:JEL146"/>
    <mergeCell ref="JEM146:JEN146"/>
    <mergeCell ref="JEO146:JEP146"/>
    <mergeCell ref="JEQ146:JER146"/>
    <mergeCell ref="JES146:JET146"/>
    <mergeCell ref="JEU146:JEV146"/>
    <mergeCell ref="JOI146:JOJ146"/>
    <mergeCell ref="JOK146:JOL146"/>
    <mergeCell ref="IYW146:IYX146"/>
    <mergeCell ref="IYY146:IYZ146"/>
    <mergeCell ref="IZA146:IZB146"/>
    <mergeCell ref="IZC146:IZD146"/>
    <mergeCell ref="IZE146:IZF146"/>
    <mergeCell ref="IZG146:IZH146"/>
    <mergeCell ref="IZM146:IZN146"/>
    <mergeCell ref="IZO146:IZP146"/>
    <mergeCell ref="IZQ146:IZR146"/>
    <mergeCell ref="IZS146:IZT146"/>
    <mergeCell ref="IZU146:IZV146"/>
    <mergeCell ref="IZW146:IZX146"/>
    <mergeCell ref="JAC146:JAD146"/>
    <mergeCell ref="JAE146:JAF146"/>
    <mergeCell ref="JAG146:JAH146"/>
    <mergeCell ref="JAI146:JAJ146"/>
    <mergeCell ref="IVK146:IVL146"/>
    <mergeCell ref="IVM146:IVN146"/>
    <mergeCell ref="IVO146:IVP146"/>
    <mergeCell ref="IVU146:IVV146"/>
    <mergeCell ref="IVW146:IVX146"/>
    <mergeCell ref="IVY146:IVZ146"/>
    <mergeCell ref="IWA146:IWB146"/>
    <mergeCell ref="IWC146:IWD146"/>
    <mergeCell ref="IWE146:IWF146"/>
    <mergeCell ref="IWK146:IWL146"/>
    <mergeCell ref="IWM146:IWN146"/>
    <mergeCell ref="IWO146:IWP146"/>
    <mergeCell ref="IWQ146:IWR146"/>
    <mergeCell ref="IWS146:IWT146"/>
    <mergeCell ref="IWU146:IWV146"/>
    <mergeCell ref="IXA146:IXB146"/>
    <mergeCell ref="IXC146:IXD146"/>
    <mergeCell ref="IQY146:IQZ146"/>
    <mergeCell ref="IRA146:IRB146"/>
    <mergeCell ref="IRC146:IRD146"/>
    <mergeCell ref="IRE146:IRF146"/>
    <mergeCell ref="IRG146:IRH146"/>
    <mergeCell ref="IRM146:IRN146"/>
    <mergeCell ref="IRO146:IRP146"/>
    <mergeCell ref="IRQ146:IRR146"/>
    <mergeCell ref="IRS146:IRT146"/>
    <mergeCell ref="IRU146:IRV146"/>
    <mergeCell ref="IRW146:IRX146"/>
    <mergeCell ref="ISC146:ISD146"/>
    <mergeCell ref="ISE146:ISF146"/>
    <mergeCell ref="ISG146:ISH146"/>
    <mergeCell ref="ISI146:ISJ146"/>
    <mergeCell ref="INK146:INL146"/>
    <mergeCell ref="INM146:INN146"/>
    <mergeCell ref="INO146:INP146"/>
    <mergeCell ref="INU146:INV146"/>
    <mergeCell ref="INW146:INX146"/>
    <mergeCell ref="INY146:INZ146"/>
    <mergeCell ref="IOA146:IOB146"/>
    <mergeCell ref="IOC146:IOD146"/>
    <mergeCell ref="IOE146:IOF146"/>
    <mergeCell ref="IOK146:IOL146"/>
    <mergeCell ref="IOM146:ION146"/>
    <mergeCell ref="IOO146:IOP146"/>
    <mergeCell ref="IOQ146:IOR146"/>
    <mergeCell ref="IOS146:IOT146"/>
    <mergeCell ref="IOU146:IOV146"/>
    <mergeCell ref="IPA146:IPB146"/>
    <mergeCell ref="IPC146:IPD146"/>
    <mergeCell ref="IYQ146:IYR146"/>
    <mergeCell ref="IJC146:IJD146"/>
    <mergeCell ref="IJE146:IJF146"/>
    <mergeCell ref="IJG146:IJH146"/>
    <mergeCell ref="IJM146:IJN146"/>
    <mergeCell ref="IJO146:IJP146"/>
    <mergeCell ref="IJQ146:IJR146"/>
    <mergeCell ref="IJS146:IJT146"/>
    <mergeCell ref="IJU146:IJV146"/>
    <mergeCell ref="IJW146:IJX146"/>
    <mergeCell ref="IKC146:IKD146"/>
    <mergeCell ref="IKE146:IKF146"/>
    <mergeCell ref="IKG146:IKH146"/>
    <mergeCell ref="IKI146:IKJ146"/>
    <mergeCell ref="IKK146:IKL146"/>
    <mergeCell ref="IKM146:IKN146"/>
    <mergeCell ref="IFO146:IFP146"/>
    <mergeCell ref="IFU146:IFV146"/>
    <mergeCell ref="IFW146:IFX146"/>
    <mergeCell ref="IFY146:IFZ146"/>
    <mergeCell ref="IGA146:IGB146"/>
    <mergeCell ref="IGC146:IGD146"/>
    <mergeCell ref="IGE146:IGF146"/>
    <mergeCell ref="IGK146:IGL146"/>
    <mergeCell ref="IGM146:IGN146"/>
    <mergeCell ref="IGO146:IGP146"/>
    <mergeCell ref="IGQ146:IGR146"/>
    <mergeCell ref="IGS146:IGT146"/>
    <mergeCell ref="IGU146:IGV146"/>
    <mergeCell ref="IHA146:IHB146"/>
    <mergeCell ref="IHC146:IHD146"/>
    <mergeCell ref="IHE146:IHF146"/>
    <mergeCell ref="IHG146:IHH146"/>
    <mergeCell ref="IQQ146:IQR146"/>
    <mergeCell ref="IBM146:IBN146"/>
    <mergeCell ref="IBO146:IBP146"/>
    <mergeCell ref="IBQ146:IBR146"/>
    <mergeCell ref="IBS146:IBT146"/>
    <mergeCell ref="IBU146:IBV146"/>
    <mergeCell ref="IBW146:IBX146"/>
    <mergeCell ref="ICC146:ICD146"/>
    <mergeCell ref="ICE146:ICF146"/>
    <mergeCell ref="ICG146:ICH146"/>
    <mergeCell ref="ICI146:ICJ146"/>
    <mergeCell ref="ICK146:ICL146"/>
    <mergeCell ref="ICM146:ICN146"/>
    <mergeCell ref="ICS146:ICT146"/>
    <mergeCell ref="ICU146:ICV146"/>
    <mergeCell ref="HXW146:HXX146"/>
    <mergeCell ref="HXY146:HXZ146"/>
    <mergeCell ref="HYA146:HYB146"/>
    <mergeCell ref="HYC146:HYD146"/>
    <mergeCell ref="HYE146:HYF146"/>
    <mergeCell ref="HYK146:HYL146"/>
    <mergeCell ref="HYM146:HYN146"/>
    <mergeCell ref="HYO146:HYP146"/>
    <mergeCell ref="HYQ146:HYR146"/>
    <mergeCell ref="HYS146:HYT146"/>
    <mergeCell ref="HYU146:HYV146"/>
    <mergeCell ref="HZA146:HZB146"/>
    <mergeCell ref="HZC146:HZD146"/>
    <mergeCell ref="HZE146:HZF146"/>
    <mergeCell ref="HZG146:HZH146"/>
    <mergeCell ref="HZI146:HZJ146"/>
    <mergeCell ref="HZK146:HZL146"/>
    <mergeCell ref="IIY146:IIZ146"/>
    <mergeCell ref="IJA146:IJB146"/>
    <mergeCell ref="HTM146:HTN146"/>
    <mergeCell ref="HTO146:HTP146"/>
    <mergeCell ref="HTQ146:HTR146"/>
    <mergeCell ref="HTS146:HTT146"/>
    <mergeCell ref="HTU146:HTV146"/>
    <mergeCell ref="HTW146:HTX146"/>
    <mergeCell ref="HUC146:HUD146"/>
    <mergeCell ref="HUE146:HUF146"/>
    <mergeCell ref="HUG146:HUH146"/>
    <mergeCell ref="HUI146:HUJ146"/>
    <mergeCell ref="HUK146:HUL146"/>
    <mergeCell ref="HUM146:HUN146"/>
    <mergeCell ref="HUS146:HUT146"/>
    <mergeCell ref="HUU146:HUV146"/>
    <mergeCell ref="HUW146:HUX146"/>
    <mergeCell ref="HUY146:HUZ146"/>
    <mergeCell ref="HQA146:HQB146"/>
    <mergeCell ref="HQC146:HQD146"/>
    <mergeCell ref="HQE146:HQF146"/>
    <mergeCell ref="HQK146:HQL146"/>
    <mergeCell ref="HQM146:HQN146"/>
    <mergeCell ref="HQO146:HQP146"/>
    <mergeCell ref="HQQ146:HQR146"/>
    <mergeCell ref="HQS146:HQT146"/>
    <mergeCell ref="HQU146:HQV146"/>
    <mergeCell ref="HRA146:HRB146"/>
    <mergeCell ref="HRC146:HRD146"/>
    <mergeCell ref="HRE146:HRF146"/>
    <mergeCell ref="HRG146:HRH146"/>
    <mergeCell ref="HRI146:HRJ146"/>
    <mergeCell ref="HRK146:HRL146"/>
    <mergeCell ref="HRQ146:HRR146"/>
    <mergeCell ref="HRS146:HRT146"/>
    <mergeCell ref="HLO146:HLP146"/>
    <mergeCell ref="HLQ146:HLR146"/>
    <mergeCell ref="HLS146:HLT146"/>
    <mergeCell ref="HLU146:HLV146"/>
    <mergeCell ref="HLW146:HLX146"/>
    <mergeCell ref="HMC146:HMD146"/>
    <mergeCell ref="HME146:HMF146"/>
    <mergeCell ref="HMG146:HMH146"/>
    <mergeCell ref="HMI146:HMJ146"/>
    <mergeCell ref="HMK146:HML146"/>
    <mergeCell ref="HMM146:HMN146"/>
    <mergeCell ref="HMS146:HMT146"/>
    <mergeCell ref="HMU146:HMV146"/>
    <mergeCell ref="HMW146:HMX146"/>
    <mergeCell ref="HMY146:HMZ146"/>
    <mergeCell ref="HIA146:HIB146"/>
    <mergeCell ref="HIC146:HID146"/>
    <mergeCell ref="HIE146:HIF146"/>
    <mergeCell ref="HIK146:HIL146"/>
    <mergeCell ref="HIM146:HIN146"/>
    <mergeCell ref="HIO146:HIP146"/>
    <mergeCell ref="HIQ146:HIR146"/>
    <mergeCell ref="HIS146:HIT146"/>
    <mergeCell ref="HIU146:HIV146"/>
    <mergeCell ref="HJA146:HJB146"/>
    <mergeCell ref="HJC146:HJD146"/>
    <mergeCell ref="HJE146:HJF146"/>
    <mergeCell ref="HJG146:HJH146"/>
    <mergeCell ref="HJI146:HJJ146"/>
    <mergeCell ref="HJK146:HJL146"/>
    <mergeCell ref="HJQ146:HJR146"/>
    <mergeCell ref="HJS146:HJT146"/>
    <mergeCell ref="HTG146:HTH146"/>
    <mergeCell ref="HDS146:HDT146"/>
    <mergeCell ref="HDU146:HDV146"/>
    <mergeCell ref="HDW146:HDX146"/>
    <mergeCell ref="HEC146:HED146"/>
    <mergeCell ref="HEE146:HEF146"/>
    <mergeCell ref="HEG146:HEH146"/>
    <mergeCell ref="HEI146:HEJ146"/>
    <mergeCell ref="HEK146:HEL146"/>
    <mergeCell ref="HEM146:HEN146"/>
    <mergeCell ref="HES146:HET146"/>
    <mergeCell ref="HEU146:HEV146"/>
    <mergeCell ref="HEW146:HEX146"/>
    <mergeCell ref="HEY146:HEZ146"/>
    <mergeCell ref="HFA146:HFB146"/>
    <mergeCell ref="HFC146:HFD146"/>
    <mergeCell ref="HAE146:HAF146"/>
    <mergeCell ref="HAK146:HAL146"/>
    <mergeCell ref="HAM146:HAN146"/>
    <mergeCell ref="HAO146:HAP146"/>
    <mergeCell ref="HAQ146:HAR146"/>
    <mergeCell ref="HAS146:HAT146"/>
    <mergeCell ref="HAU146:HAV146"/>
    <mergeCell ref="HBA146:HBB146"/>
    <mergeCell ref="HBC146:HBD146"/>
    <mergeCell ref="HBE146:HBF146"/>
    <mergeCell ref="HBG146:HBH146"/>
    <mergeCell ref="HBI146:HBJ146"/>
    <mergeCell ref="HBK146:HBL146"/>
    <mergeCell ref="HBQ146:HBR146"/>
    <mergeCell ref="HBS146:HBT146"/>
    <mergeCell ref="HBU146:HBV146"/>
    <mergeCell ref="HBW146:HBX146"/>
    <mergeCell ref="HLG146:HLH146"/>
    <mergeCell ref="GWC146:GWD146"/>
    <mergeCell ref="GWE146:GWF146"/>
    <mergeCell ref="GWG146:GWH146"/>
    <mergeCell ref="GWI146:GWJ146"/>
    <mergeCell ref="GWK146:GWL146"/>
    <mergeCell ref="GWM146:GWN146"/>
    <mergeCell ref="GWS146:GWT146"/>
    <mergeCell ref="GWU146:GWV146"/>
    <mergeCell ref="GWW146:GWX146"/>
    <mergeCell ref="GWY146:GWZ146"/>
    <mergeCell ref="GXA146:GXB146"/>
    <mergeCell ref="GXC146:GXD146"/>
    <mergeCell ref="GXI146:GXJ146"/>
    <mergeCell ref="GXK146:GXL146"/>
    <mergeCell ref="GSM146:GSN146"/>
    <mergeCell ref="GSO146:GSP146"/>
    <mergeCell ref="GSQ146:GSR146"/>
    <mergeCell ref="GSS146:GST146"/>
    <mergeCell ref="GSU146:GSV146"/>
    <mergeCell ref="GTA146:GTB146"/>
    <mergeCell ref="GTC146:GTD146"/>
    <mergeCell ref="GTE146:GTF146"/>
    <mergeCell ref="GTG146:GTH146"/>
    <mergeCell ref="GTI146:GTJ146"/>
    <mergeCell ref="GTK146:GTL146"/>
    <mergeCell ref="GTQ146:GTR146"/>
    <mergeCell ref="GTS146:GTT146"/>
    <mergeCell ref="GTU146:GTV146"/>
    <mergeCell ref="GTW146:GTX146"/>
    <mergeCell ref="GTY146:GTZ146"/>
    <mergeCell ref="GUA146:GUB146"/>
    <mergeCell ref="HDO146:HDP146"/>
    <mergeCell ref="HDQ146:HDR146"/>
    <mergeCell ref="GOC146:GOD146"/>
    <mergeCell ref="GOE146:GOF146"/>
    <mergeCell ref="GOG146:GOH146"/>
    <mergeCell ref="GOI146:GOJ146"/>
    <mergeCell ref="GOK146:GOL146"/>
    <mergeCell ref="GOM146:GON146"/>
    <mergeCell ref="GOS146:GOT146"/>
    <mergeCell ref="GOU146:GOV146"/>
    <mergeCell ref="GOW146:GOX146"/>
    <mergeCell ref="GOY146:GOZ146"/>
    <mergeCell ref="GPA146:GPB146"/>
    <mergeCell ref="GPC146:GPD146"/>
    <mergeCell ref="GPI146:GPJ146"/>
    <mergeCell ref="GPK146:GPL146"/>
    <mergeCell ref="GPM146:GPN146"/>
    <mergeCell ref="GPO146:GPP146"/>
    <mergeCell ref="GKQ146:GKR146"/>
    <mergeCell ref="GKS146:GKT146"/>
    <mergeCell ref="GKU146:GKV146"/>
    <mergeCell ref="GLA146:GLB146"/>
    <mergeCell ref="GLC146:GLD146"/>
    <mergeCell ref="GLE146:GLF146"/>
    <mergeCell ref="GLG146:GLH146"/>
    <mergeCell ref="GLI146:GLJ146"/>
    <mergeCell ref="GLK146:GLL146"/>
    <mergeCell ref="GLQ146:GLR146"/>
    <mergeCell ref="GLS146:GLT146"/>
    <mergeCell ref="GLU146:GLV146"/>
    <mergeCell ref="GLW146:GLX146"/>
    <mergeCell ref="GLY146:GLZ146"/>
    <mergeCell ref="GMA146:GMB146"/>
    <mergeCell ref="GMG146:GMH146"/>
    <mergeCell ref="GMI146:GMJ146"/>
    <mergeCell ref="GGE146:GGF146"/>
    <mergeCell ref="GGG146:GGH146"/>
    <mergeCell ref="GGI146:GGJ146"/>
    <mergeCell ref="GGK146:GGL146"/>
    <mergeCell ref="GGM146:GGN146"/>
    <mergeCell ref="GGS146:GGT146"/>
    <mergeCell ref="GGU146:GGV146"/>
    <mergeCell ref="GGW146:GGX146"/>
    <mergeCell ref="GGY146:GGZ146"/>
    <mergeCell ref="GHA146:GHB146"/>
    <mergeCell ref="GHC146:GHD146"/>
    <mergeCell ref="GHI146:GHJ146"/>
    <mergeCell ref="GHK146:GHL146"/>
    <mergeCell ref="GHM146:GHN146"/>
    <mergeCell ref="GHO146:GHP146"/>
    <mergeCell ref="GCQ146:GCR146"/>
    <mergeCell ref="GCS146:GCT146"/>
    <mergeCell ref="GCU146:GCV146"/>
    <mergeCell ref="GDA146:GDB146"/>
    <mergeCell ref="GDC146:GDD146"/>
    <mergeCell ref="GDE146:GDF146"/>
    <mergeCell ref="GDG146:GDH146"/>
    <mergeCell ref="GDI146:GDJ146"/>
    <mergeCell ref="GDK146:GDL146"/>
    <mergeCell ref="GDQ146:GDR146"/>
    <mergeCell ref="GDS146:GDT146"/>
    <mergeCell ref="GDU146:GDV146"/>
    <mergeCell ref="GDW146:GDX146"/>
    <mergeCell ref="GDY146:GDZ146"/>
    <mergeCell ref="GEA146:GEB146"/>
    <mergeCell ref="GEG146:GEH146"/>
    <mergeCell ref="GEI146:GEJ146"/>
    <mergeCell ref="GNW146:GNX146"/>
    <mergeCell ref="FYI146:FYJ146"/>
    <mergeCell ref="FYK146:FYL146"/>
    <mergeCell ref="FYM146:FYN146"/>
    <mergeCell ref="FYS146:FYT146"/>
    <mergeCell ref="FYU146:FYV146"/>
    <mergeCell ref="FYW146:FYX146"/>
    <mergeCell ref="FYY146:FYZ146"/>
    <mergeCell ref="FZA146:FZB146"/>
    <mergeCell ref="FZC146:FZD146"/>
    <mergeCell ref="FZI146:FZJ146"/>
    <mergeCell ref="FZK146:FZL146"/>
    <mergeCell ref="FZM146:FZN146"/>
    <mergeCell ref="FZO146:FZP146"/>
    <mergeCell ref="FZQ146:FZR146"/>
    <mergeCell ref="FZS146:FZT146"/>
    <mergeCell ref="FUU146:FUV146"/>
    <mergeCell ref="FVA146:FVB146"/>
    <mergeCell ref="FVC146:FVD146"/>
    <mergeCell ref="FVE146:FVF146"/>
    <mergeCell ref="FVG146:FVH146"/>
    <mergeCell ref="FVI146:FVJ146"/>
    <mergeCell ref="FVK146:FVL146"/>
    <mergeCell ref="FVQ146:FVR146"/>
    <mergeCell ref="FVS146:FVT146"/>
    <mergeCell ref="FVU146:FVV146"/>
    <mergeCell ref="FVW146:FVX146"/>
    <mergeCell ref="FVY146:FVZ146"/>
    <mergeCell ref="FWA146:FWB146"/>
    <mergeCell ref="FWG146:FWH146"/>
    <mergeCell ref="FWI146:FWJ146"/>
    <mergeCell ref="FWK146:FWL146"/>
    <mergeCell ref="FWM146:FWN146"/>
    <mergeCell ref="GFW146:GFX146"/>
    <mergeCell ref="FQS146:FQT146"/>
    <mergeCell ref="FQU146:FQV146"/>
    <mergeCell ref="FQW146:FQX146"/>
    <mergeCell ref="FQY146:FQZ146"/>
    <mergeCell ref="FRA146:FRB146"/>
    <mergeCell ref="FRC146:FRD146"/>
    <mergeCell ref="FRI146:FRJ146"/>
    <mergeCell ref="FRK146:FRL146"/>
    <mergeCell ref="FRM146:FRN146"/>
    <mergeCell ref="FRO146:FRP146"/>
    <mergeCell ref="FRQ146:FRR146"/>
    <mergeCell ref="FRS146:FRT146"/>
    <mergeCell ref="FRY146:FRZ146"/>
    <mergeCell ref="FSA146:FSB146"/>
    <mergeCell ref="FNC146:FND146"/>
    <mergeCell ref="FNE146:FNF146"/>
    <mergeCell ref="FNG146:FNH146"/>
    <mergeCell ref="FNI146:FNJ146"/>
    <mergeCell ref="FNK146:FNL146"/>
    <mergeCell ref="FNQ146:FNR146"/>
    <mergeCell ref="FNS146:FNT146"/>
    <mergeCell ref="FNU146:FNV146"/>
    <mergeCell ref="FNW146:FNX146"/>
    <mergeCell ref="FNY146:FNZ146"/>
    <mergeCell ref="FOA146:FOB146"/>
    <mergeCell ref="FOG146:FOH146"/>
    <mergeCell ref="FOI146:FOJ146"/>
    <mergeCell ref="FOK146:FOL146"/>
    <mergeCell ref="FOM146:FON146"/>
    <mergeCell ref="FOO146:FOP146"/>
    <mergeCell ref="FOQ146:FOR146"/>
    <mergeCell ref="FYE146:FYF146"/>
    <mergeCell ref="FYG146:FYH146"/>
    <mergeCell ref="FIS146:FIT146"/>
    <mergeCell ref="FIU146:FIV146"/>
    <mergeCell ref="FIW146:FIX146"/>
    <mergeCell ref="FIY146:FIZ146"/>
    <mergeCell ref="FJA146:FJB146"/>
    <mergeCell ref="FJC146:FJD146"/>
    <mergeCell ref="FJI146:FJJ146"/>
    <mergeCell ref="FJK146:FJL146"/>
    <mergeCell ref="FJM146:FJN146"/>
    <mergeCell ref="FJO146:FJP146"/>
    <mergeCell ref="FJQ146:FJR146"/>
    <mergeCell ref="FJS146:FJT146"/>
    <mergeCell ref="FJY146:FJZ146"/>
    <mergeCell ref="FKA146:FKB146"/>
    <mergeCell ref="FKC146:FKD146"/>
    <mergeCell ref="FKE146:FKF146"/>
    <mergeCell ref="FFG146:FFH146"/>
    <mergeCell ref="FFI146:FFJ146"/>
    <mergeCell ref="FFK146:FFL146"/>
    <mergeCell ref="FFQ146:FFR146"/>
    <mergeCell ref="FFS146:FFT146"/>
    <mergeCell ref="FFU146:FFV146"/>
    <mergeCell ref="FFW146:FFX146"/>
    <mergeCell ref="FFY146:FFZ146"/>
    <mergeCell ref="FGA146:FGB146"/>
    <mergeCell ref="FGG146:FGH146"/>
    <mergeCell ref="FGI146:FGJ146"/>
    <mergeCell ref="FGK146:FGL146"/>
    <mergeCell ref="FGM146:FGN146"/>
    <mergeCell ref="FGO146:FGP146"/>
    <mergeCell ref="FGQ146:FGR146"/>
    <mergeCell ref="FGW146:FGX146"/>
    <mergeCell ref="FGY146:FGZ146"/>
    <mergeCell ref="FAU146:FAV146"/>
    <mergeCell ref="FAW146:FAX146"/>
    <mergeCell ref="FAY146:FAZ146"/>
    <mergeCell ref="FBA146:FBB146"/>
    <mergeCell ref="FBC146:FBD146"/>
    <mergeCell ref="FBI146:FBJ146"/>
    <mergeCell ref="FBK146:FBL146"/>
    <mergeCell ref="FBM146:FBN146"/>
    <mergeCell ref="FBO146:FBP146"/>
    <mergeCell ref="FBQ146:FBR146"/>
    <mergeCell ref="FBS146:FBT146"/>
    <mergeCell ref="FBY146:FBZ146"/>
    <mergeCell ref="FCA146:FCB146"/>
    <mergeCell ref="FCC146:FCD146"/>
    <mergeCell ref="FCE146:FCF146"/>
    <mergeCell ref="EXG146:EXH146"/>
    <mergeCell ref="EXI146:EXJ146"/>
    <mergeCell ref="EXK146:EXL146"/>
    <mergeCell ref="EXQ146:EXR146"/>
    <mergeCell ref="EXS146:EXT146"/>
    <mergeCell ref="EXU146:EXV146"/>
    <mergeCell ref="EXW146:EXX146"/>
    <mergeCell ref="EXY146:EXZ146"/>
    <mergeCell ref="EYA146:EYB146"/>
    <mergeCell ref="EYG146:EYH146"/>
    <mergeCell ref="EYI146:EYJ146"/>
    <mergeCell ref="EYK146:EYL146"/>
    <mergeCell ref="EYM146:EYN146"/>
    <mergeCell ref="EYO146:EYP146"/>
    <mergeCell ref="EYQ146:EYR146"/>
    <mergeCell ref="EYW146:EYX146"/>
    <mergeCell ref="EYY146:EYZ146"/>
    <mergeCell ref="FIM146:FIN146"/>
    <mergeCell ref="ESY146:ESZ146"/>
    <mergeCell ref="ETA146:ETB146"/>
    <mergeCell ref="ETC146:ETD146"/>
    <mergeCell ref="ETI146:ETJ146"/>
    <mergeCell ref="ETK146:ETL146"/>
    <mergeCell ref="ETM146:ETN146"/>
    <mergeCell ref="ETO146:ETP146"/>
    <mergeCell ref="ETQ146:ETR146"/>
    <mergeCell ref="ETS146:ETT146"/>
    <mergeCell ref="ETY146:ETZ146"/>
    <mergeCell ref="EUA146:EUB146"/>
    <mergeCell ref="EUC146:EUD146"/>
    <mergeCell ref="EUE146:EUF146"/>
    <mergeCell ref="EUG146:EUH146"/>
    <mergeCell ref="EUI146:EUJ146"/>
    <mergeCell ref="EPK146:EPL146"/>
    <mergeCell ref="EPQ146:EPR146"/>
    <mergeCell ref="EPS146:EPT146"/>
    <mergeCell ref="EPU146:EPV146"/>
    <mergeCell ref="EPW146:EPX146"/>
    <mergeCell ref="EPY146:EPZ146"/>
    <mergeCell ref="EQA146:EQB146"/>
    <mergeCell ref="EQG146:EQH146"/>
    <mergeCell ref="EQI146:EQJ146"/>
    <mergeCell ref="EQK146:EQL146"/>
    <mergeCell ref="EQM146:EQN146"/>
    <mergeCell ref="EQO146:EQP146"/>
    <mergeCell ref="EQQ146:EQR146"/>
    <mergeCell ref="EQW146:EQX146"/>
    <mergeCell ref="EQY146:EQZ146"/>
    <mergeCell ref="ERA146:ERB146"/>
    <mergeCell ref="ERC146:ERD146"/>
    <mergeCell ref="FAM146:FAN146"/>
    <mergeCell ref="ELI146:ELJ146"/>
    <mergeCell ref="ELK146:ELL146"/>
    <mergeCell ref="ELM146:ELN146"/>
    <mergeCell ref="ELO146:ELP146"/>
    <mergeCell ref="ELQ146:ELR146"/>
    <mergeCell ref="ELS146:ELT146"/>
    <mergeCell ref="ELY146:ELZ146"/>
    <mergeCell ref="EMA146:EMB146"/>
    <mergeCell ref="EMC146:EMD146"/>
    <mergeCell ref="EME146:EMF146"/>
    <mergeCell ref="EMG146:EMH146"/>
    <mergeCell ref="EMI146:EMJ146"/>
    <mergeCell ref="EMO146:EMP146"/>
    <mergeCell ref="EMQ146:EMR146"/>
    <mergeCell ref="EHS146:EHT146"/>
    <mergeCell ref="EHU146:EHV146"/>
    <mergeCell ref="EHW146:EHX146"/>
    <mergeCell ref="EHY146:EHZ146"/>
    <mergeCell ref="EIA146:EIB146"/>
    <mergeCell ref="EIG146:EIH146"/>
    <mergeCell ref="EII146:EIJ146"/>
    <mergeCell ref="EIK146:EIL146"/>
    <mergeCell ref="EIM146:EIN146"/>
    <mergeCell ref="EIO146:EIP146"/>
    <mergeCell ref="EIQ146:EIR146"/>
    <mergeCell ref="EIW146:EIX146"/>
    <mergeCell ref="EIY146:EIZ146"/>
    <mergeCell ref="EJA146:EJB146"/>
    <mergeCell ref="EJC146:EJD146"/>
    <mergeCell ref="EJE146:EJF146"/>
    <mergeCell ref="EJG146:EJH146"/>
    <mergeCell ref="ESU146:ESV146"/>
    <mergeCell ref="ESW146:ESX146"/>
    <mergeCell ref="EDI146:EDJ146"/>
    <mergeCell ref="EDK146:EDL146"/>
    <mergeCell ref="EDM146:EDN146"/>
    <mergeCell ref="EDO146:EDP146"/>
    <mergeCell ref="EDQ146:EDR146"/>
    <mergeCell ref="EDS146:EDT146"/>
    <mergeCell ref="EDY146:EDZ146"/>
    <mergeCell ref="EEA146:EEB146"/>
    <mergeCell ref="EEC146:EED146"/>
    <mergeCell ref="EEE146:EEF146"/>
    <mergeCell ref="EEG146:EEH146"/>
    <mergeCell ref="EEI146:EEJ146"/>
    <mergeCell ref="EEO146:EEP146"/>
    <mergeCell ref="EEQ146:EER146"/>
    <mergeCell ref="EES146:EET146"/>
    <mergeCell ref="EEU146:EEV146"/>
    <mergeCell ref="DZW146:DZX146"/>
    <mergeCell ref="DZY146:DZZ146"/>
    <mergeCell ref="EAA146:EAB146"/>
    <mergeCell ref="EAG146:EAH146"/>
    <mergeCell ref="EAI146:EAJ146"/>
    <mergeCell ref="EAK146:EAL146"/>
    <mergeCell ref="EAM146:EAN146"/>
    <mergeCell ref="EAO146:EAP146"/>
    <mergeCell ref="EAQ146:EAR146"/>
    <mergeCell ref="EAW146:EAX146"/>
    <mergeCell ref="EAY146:EAZ146"/>
    <mergeCell ref="EBA146:EBB146"/>
    <mergeCell ref="EBC146:EBD146"/>
    <mergeCell ref="EBE146:EBF146"/>
    <mergeCell ref="EBG146:EBH146"/>
    <mergeCell ref="EBM146:EBN146"/>
    <mergeCell ref="EBO146:EBP146"/>
    <mergeCell ref="DVK146:DVL146"/>
    <mergeCell ref="DVM146:DVN146"/>
    <mergeCell ref="DVO146:DVP146"/>
    <mergeCell ref="DVQ146:DVR146"/>
    <mergeCell ref="DVS146:DVT146"/>
    <mergeCell ref="DVY146:DVZ146"/>
    <mergeCell ref="DWA146:DWB146"/>
    <mergeCell ref="DWC146:DWD146"/>
    <mergeCell ref="DWE146:DWF146"/>
    <mergeCell ref="DWG146:DWH146"/>
    <mergeCell ref="DWI146:DWJ146"/>
    <mergeCell ref="DWO146:DWP146"/>
    <mergeCell ref="DWQ146:DWR146"/>
    <mergeCell ref="DWS146:DWT146"/>
    <mergeCell ref="DWU146:DWV146"/>
    <mergeCell ref="DRW146:DRX146"/>
    <mergeCell ref="DRY146:DRZ146"/>
    <mergeCell ref="DSA146:DSB146"/>
    <mergeCell ref="DSG146:DSH146"/>
    <mergeCell ref="DSI146:DSJ146"/>
    <mergeCell ref="DSK146:DSL146"/>
    <mergeCell ref="DSM146:DSN146"/>
    <mergeCell ref="DSO146:DSP146"/>
    <mergeCell ref="DSQ146:DSR146"/>
    <mergeCell ref="DSW146:DSX146"/>
    <mergeCell ref="DSY146:DSZ146"/>
    <mergeCell ref="DTA146:DTB146"/>
    <mergeCell ref="DTC146:DTD146"/>
    <mergeCell ref="DTE146:DTF146"/>
    <mergeCell ref="DTG146:DTH146"/>
    <mergeCell ref="DTM146:DTN146"/>
    <mergeCell ref="DTO146:DTP146"/>
    <mergeCell ref="EDC146:EDD146"/>
    <mergeCell ref="DNO146:DNP146"/>
    <mergeCell ref="DNQ146:DNR146"/>
    <mergeCell ref="DNS146:DNT146"/>
    <mergeCell ref="DNY146:DNZ146"/>
    <mergeCell ref="DOA146:DOB146"/>
    <mergeCell ref="DOC146:DOD146"/>
    <mergeCell ref="DOE146:DOF146"/>
    <mergeCell ref="DOG146:DOH146"/>
    <mergeCell ref="DOI146:DOJ146"/>
    <mergeCell ref="DOO146:DOP146"/>
    <mergeCell ref="DOQ146:DOR146"/>
    <mergeCell ref="DOS146:DOT146"/>
    <mergeCell ref="DOU146:DOV146"/>
    <mergeCell ref="DOW146:DOX146"/>
    <mergeCell ref="DOY146:DOZ146"/>
    <mergeCell ref="DKA146:DKB146"/>
    <mergeCell ref="DKG146:DKH146"/>
    <mergeCell ref="DKI146:DKJ146"/>
    <mergeCell ref="DKK146:DKL146"/>
    <mergeCell ref="DKM146:DKN146"/>
    <mergeCell ref="DKO146:DKP146"/>
    <mergeCell ref="DKQ146:DKR146"/>
    <mergeCell ref="DKW146:DKX146"/>
    <mergeCell ref="DKY146:DKZ146"/>
    <mergeCell ref="DLA146:DLB146"/>
    <mergeCell ref="DLC146:DLD146"/>
    <mergeCell ref="DLE146:DLF146"/>
    <mergeCell ref="DLG146:DLH146"/>
    <mergeCell ref="DLM146:DLN146"/>
    <mergeCell ref="DLO146:DLP146"/>
    <mergeCell ref="DLQ146:DLR146"/>
    <mergeCell ref="DLS146:DLT146"/>
    <mergeCell ref="DVC146:DVD146"/>
    <mergeCell ref="DFY146:DFZ146"/>
    <mergeCell ref="DGA146:DGB146"/>
    <mergeCell ref="DGC146:DGD146"/>
    <mergeCell ref="DGE146:DGF146"/>
    <mergeCell ref="DGG146:DGH146"/>
    <mergeCell ref="DGI146:DGJ146"/>
    <mergeCell ref="DGO146:DGP146"/>
    <mergeCell ref="DGQ146:DGR146"/>
    <mergeCell ref="DGS146:DGT146"/>
    <mergeCell ref="DGU146:DGV146"/>
    <mergeCell ref="DGW146:DGX146"/>
    <mergeCell ref="DGY146:DGZ146"/>
    <mergeCell ref="DHE146:DHF146"/>
    <mergeCell ref="DHG146:DHH146"/>
    <mergeCell ref="DCI146:DCJ146"/>
    <mergeCell ref="DCK146:DCL146"/>
    <mergeCell ref="DCM146:DCN146"/>
    <mergeCell ref="DCO146:DCP146"/>
    <mergeCell ref="DCQ146:DCR146"/>
    <mergeCell ref="DCW146:DCX146"/>
    <mergeCell ref="DCY146:DCZ146"/>
    <mergeCell ref="DDA146:DDB146"/>
    <mergeCell ref="DDC146:DDD146"/>
    <mergeCell ref="DDE146:DDF146"/>
    <mergeCell ref="DDG146:DDH146"/>
    <mergeCell ref="DDM146:DDN146"/>
    <mergeCell ref="DDO146:DDP146"/>
    <mergeCell ref="DDQ146:DDR146"/>
    <mergeCell ref="DDS146:DDT146"/>
    <mergeCell ref="DDU146:DDV146"/>
    <mergeCell ref="DDW146:DDX146"/>
    <mergeCell ref="DNK146:DNL146"/>
    <mergeCell ref="DNM146:DNN146"/>
    <mergeCell ref="CXY146:CXZ146"/>
    <mergeCell ref="CYA146:CYB146"/>
    <mergeCell ref="CYC146:CYD146"/>
    <mergeCell ref="CYE146:CYF146"/>
    <mergeCell ref="CYG146:CYH146"/>
    <mergeCell ref="CYI146:CYJ146"/>
    <mergeCell ref="CYO146:CYP146"/>
    <mergeCell ref="CYQ146:CYR146"/>
    <mergeCell ref="CYS146:CYT146"/>
    <mergeCell ref="CYU146:CYV146"/>
    <mergeCell ref="CYW146:CYX146"/>
    <mergeCell ref="CYY146:CYZ146"/>
    <mergeCell ref="CZE146:CZF146"/>
    <mergeCell ref="CZG146:CZH146"/>
    <mergeCell ref="CZI146:CZJ146"/>
    <mergeCell ref="CZK146:CZL146"/>
    <mergeCell ref="CUM146:CUN146"/>
    <mergeCell ref="CUO146:CUP146"/>
    <mergeCell ref="CUQ146:CUR146"/>
    <mergeCell ref="CUW146:CUX146"/>
    <mergeCell ref="CUY146:CUZ146"/>
    <mergeCell ref="CVA146:CVB146"/>
    <mergeCell ref="CVC146:CVD146"/>
    <mergeCell ref="CVE146:CVF146"/>
    <mergeCell ref="CVG146:CVH146"/>
    <mergeCell ref="CVM146:CVN146"/>
    <mergeCell ref="CVO146:CVP146"/>
    <mergeCell ref="CVQ146:CVR146"/>
    <mergeCell ref="CVS146:CVT146"/>
    <mergeCell ref="CVU146:CVV146"/>
    <mergeCell ref="CVW146:CVX146"/>
    <mergeCell ref="CWC146:CWD146"/>
    <mergeCell ref="CWE146:CWF146"/>
    <mergeCell ref="CQA146:CQB146"/>
    <mergeCell ref="CQC146:CQD146"/>
    <mergeCell ref="CQE146:CQF146"/>
    <mergeCell ref="CQG146:CQH146"/>
    <mergeCell ref="CQI146:CQJ146"/>
    <mergeCell ref="CQO146:CQP146"/>
    <mergeCell ref="CQQ146:CQR146"/>
    <mergeCell ref="CQS146:CQT146"/>
    <mergeCell ref="CQU146:CQV146"/>
    <mergeCell ref="CQW146:CQX146"/>
    <mergeCell ref="CQY146:CQZ146"/>
    <mergeCell ref="CRE146:CRF146"/>
    <mergeCell ref="CRG146:CRH146"/>
    <mergeCell ref="CRI146:CRJ146"/>
    <mergeCell ref="CRK146:CRL146"/>
    <mergeCell ref="CMM146:CMN146"/>
    <mergeCell ref="CMO146:CMP146"/>
    <mergeCell ref="CMQ146:CMR146"/>
    <mergeCell ref="CMW146:CMX146"/>
    <mergeCell ref="CMY146:CMZ146"/>
    <mergeCell ref="CNA146:CNB146"/>
    <mergeCell ref="CNC146:CND146"/>
    <mergeCell ref="CNE146:CNF146"/>
    <mergeCell ref="CNG146:CNH146"/>
    <mergeCell ref="CNM146:CNN146"/>
    <mergeCell ref="CNO146:CNP146"/>
    <mergeCell ref="CNQ146:CNR146"/>
    <mergeCell ref="CNS146:CNT146"/>
    <mergeCell ref="CNU146:CNV146"/>
    <mergeCell ref="CNW146:CNX146"/>
    <mergeCell ref="COC146:COD146"/>
    <mergeCell ref="COE146:COF146"/>
    <mergeCell ref="CXS146:CXT146"/>
    <mergeCell ref="CIE146:CIF146"/>
    <mergeCell ref="CIG146:CIH146"/>
    <mergeCell ref="CII146:CIJ146"/>
    <mergeCell ref="CIO146:CIP146"/>
    <mergeCell ref="CIQ146:CIR146"/>
    <mergeCell ref="CIS146:CIT146"/>
    <mergeCell ref="CIU146:CIV146"/>
    <mergeCell ref="CIW146:CIX146"/>
    <mergeCell ref="CIY146:CIZ146"/>
    <mergeCell ref="CJE146:CJF146"/>
    <mergeCell ref="CJG146:CJH146"/>
    <mergeCell ref="CJI146:CJJ146"/>
    <mergeCell ref="CJK146:CJL146"/>
    <mergeCell ref="CJM146:CJN146"/>
    <mergeCell ref="CJO146:CJP146"/>
    <mergeCell ref="CEQ146:CER146"/>
    <mergeCell ref="CEW146:CEX146"/>
    <mergeCell ref="CEY146:CEZ146"/>
    <mergeCell ref="CFA146:CFB146"/>
    <mergeCell ref="CFC146:CFD146"/>
    <mergeCell ref="CFE146:CFF146"/>
    <mergeCell ref="CFG146:CFH146"/>
    <mergeCell ref="CFM146:CFN146"/>
    <mergeCell ref="CFO146:CFP146"/>
    <mergeCell ref="CFQ146:CFR146"/>
    <mergeCell ref="CFS146:CFT146"/>
    <mergeCell ref="CFU146:CFV146"/>
    <mergeCell ref="CFW146:CFX146"/>
    <mergeCell ref="CGC146:CGD146"/>
    <mergeCell ref="CGE146:CGF146"/>
    <mergeCell ref="CGG146:CGH146"/>
    <mergeCell ref="CGI146:CGJ146"/>
    <mergeCell ref="CPS146:CPT146"/>
    <mergeCell ref="CAO146:CAP146"/>
    <mergeCell ref="CAQ146:CAR146"/>
    <mergeCell ref="CAS146:CAT146"/>
    <mergeCell ref="CAU146:CAV146"/>
    <mergeCell ref="CAW146:CAX146"/>
    <mergeCell ref="CAY146:CAZ146"/>
    <mergeCell ref="CBE146:CBF146"/>
    <mergeCell ref="CBG146:CBH146"/>
    <mergeCell ref="CBI146:CBJ146"/>
    <mergeCell ref="CBK146:CBL146"/>
    <mergeCell ref="CBM146:CBN146"/>
    <mergeCell ref="CBO146:CBP146"/>
    <mergeCell ref="CBU146:CBV146"/>
    <mergeCell ref="CBW146:CBX146"/>
    <mergeCell ref="BWY146:BWZ146"/>
    <mergeCell ref="BXA146:BXB146"/>
    <mergeCell ref="BXC146:BXD146"/>
    <mergeCell ref="BXE146:BXF146"/>
    <mergeCell ref="BXG146:BXH146"/>
    <mergeCell ref="BXM146:BXN146"/>
    <mergeCell ref="BXO146:BXP146"/>
    <mergeCell ref="BXQ146:BXR146"/>
    <mergeCell ref="BXS146:BXT146"/>
    <mergeCell ref="BXU146:BXV146"/>
    <mergeCell ref="BXW146:BXX146"/>
    <mergeCell ref="BYC146:BYD146"/>
    <mergeCell ref="BYE146:BYF146"/>
    <mergeCell ref="BYG146:BYH146"/>
    <mergeCell ref="BYI146:BYJ146"/>
    <mergeCell ref="BYK146:BYL146"/>
    <mergeCell ref="BYM146:BYN146"/>
    <mergeCell ref="CIA146:CIB146"/>
    <mergeCell ref="CIC146:CID146"/>
    <mergeCell ref="BSO146:BSP146"/>
    <mergeCell ref="BSQ146:BSR146"/>
    <mergeCell ref="BSS146:BST146"/>
    <mergeCell ref="BSU146:BSV146"/>
    <mergeCell ref="BSW146:BSX146"/>
    <mergeCell ref="BSY146:BSZ146"/>
    <mergeCell ref="BTE146:BTF146"/>
    <mergeCell ref="BTG146:BTH146"/>
    <mergeCell ref="BTI146:BTJ146"/>
    <mergeCell ref="BTK146:BTL146"/>
    <mergeCell ref="BTM146:BTN146"/>
    <mergeCell ref="BTO146:BTP146"/>
    <mergeCell ref="BTU146:BTV146"/>
    <mergeCell ref="BTW146:BTX146"/>
    <mergeCell ref="BTY146:BTZ146"/>
    <mergeCell ref="BUA146:BUB146"/>
    <mergeCell ref="BPC146:BPD146"/>
    <mergeCell ref="BPE146:BPF146"/>
    <mergeCell ref="BPG146:BPH146"/>
    <mergeCell ref="BPM146:BPN146"/>
    <mergeCell ref="BPO146:BPP146"/>
    <mergeCell ref="BPQ146:BPR146"/>
    <mergeCell ref="BPS146:BPT146"/>
    <mergeCell ref="BPU146:BPV146"/>
    <mergeCell ref="BPW146:BPX146"/>
    <mergeCell ref="BQC146:BQD146"/>
    <mergeCell ref="BQE146:BQF146"/>
    <mergeCell ref="BQG146:BQH146"/>
    <mergeCell ref="BQI146:BQJ146"/>
    <mergeCell ref="BQK146:BQL146"/>
    <mergeCell ref="BQM146:BQN146"/>
    <mergeCell ref="BQS146:BQT146"/>
    <mergeCell ref="BQU146:BQV146"/>
    <mergeCell ref="BKQ146:BKR146"/>
    <mergeCell ref="BKS146:BKT146"/>
    <mergeCell ref="BKU146:BKV146"/>
    <mergeCell ref="BKW146:BKX146"/>
    <mergeCell ref="BKY146:BKZ146"/>
    <mergeCell ref="BLE146:BLF146"/>
    <mergeCell ref="BLG146:BLH146"/>
    <mergeCell ref="BLI146:BLJ146"/>
    <mergeCell ref="BLK146:BLL146"/>
    <mergeCell ref="BLM146:BLN146"/>
    <mergeCell ref="BLO146:BLP146"/>
    <mergeCell ref="BLU146:BLV146"/>
    <mergeCell ref="BLW146:BLX146"/>
    <mergeCell ref="BLY146:BLZ146"/>
    <mergeCell ref="BMA146:BMB146"/>
    <mergeCell ref="BHC146:BHD146"/>
    <mergeCell ref="BHE146:BHF146"/>
    <mergeCell ref="BHG146:BHH146"/>
    <mergeCell ref="BHM146:BHN146"/>
    <mergeCell ref="BHO146:BHP146"/>
    <mergeCell ref="BHQ146:BHR146"/>
    <mergeCell ref="BHS146:BHT146"/>
    <mergeCell ref="BHU146:BHV146"/>
    <mergeCell ref="BHW146:BHX146"/>
    <mergeCell ref="BIC146:BID146"/>
    <mergeCell ref="BIE146:BIF146"/>
    <mergeCell ref="BIG146:BIH146"/>
    <mergeCell ref="BII146:BIJ146"/>
    <mergeCell ref="BIK146:BIL146"/>
    <mergeCell ref="BIM146:BIN146"/>
    <mergeCell ref="BIS146:BIT146"/>
    <mergeCell ref="BIU146:BIV146"/>
    <mergeCell ref="BSI146:BSJ146"/>
    <mergeCell ref="BCU146:BCV146"/>
    <mergeCell ref="BCW146:BCX146"/>
    <mergeCell ref="BCY146:BCZ146"/>
    <mergeCell ref="BDE146:BDF146"/>
    <mergeCell ref="BDG146:BDH146"/>
    <mergeCell ref="BDI146:BDJ146"/>
    <mergeCell ref="BDK146:BDL146"/>
    <mergeCell ref="BDM146:BDN146"/>
    <mergeCell ref="BDO146:BDP146"/>
    <mergeCell ref="BDU146:BDV146"/>
    <mergeCell ref="BDW146:BDX146"/>
    <mergeCell ref="BDY146:BDZ146"/>
    <mergeCell ref="BEA146:BEB146"/>
    <mergeCell ref="BEC146:BED146"/>
    <mergeCell ref="BEE146:BEF146"/>
    <mergeCell ref="AZG146:AZH146"/>
    <mergeCell ref="AZM146:AZN146"/>
    <mergeCell ref="AZO146:AZP146"/>
    <mergeCell ref="AZQ146:AZR146"/>
    <mergeCell ref="AZS146:AZT146"/>
    <mergeCell ref="AZU146:AZV146"/>
    <mergeCell ref="AZW146:AZX146"/>
    <mergeCell ref="BAC146:BAD146"/>
    <mergeCell ref="BAE146:BAF146"/>
    <mergeCell ref="BAG146:BAH146"/>
    <mergeCell ref="BAI146:BAJ146"/>
    <mergeCell ref="BAK146:BAL146"/>
    <mergeCell ref="BAM146:BAN146"/>
    <mergeCell ref="BAS146:BAT146"/>
    <mergeCell ref="BAU146:BAV146"/>
    <mergeCell ref="BAW146:BAX146"/>
    <mergeCell ref="BAY146:BAZ146"/>
    <mergeCell ref="BKI146:BKJ146"/>
    <mergeCell ref="AVE146:AVF146"/>
    <mergeCell ref="AVG146:AVH146"/>
    <mergeCell ref="AVI146:AVJ146"/>
    <mergeCell ref="AVK146:AVL146"/>
    <mergeCell ref="AVM146:AVN146"/>
    <mergeCell ref="AVO146:AVP146"/>
    <mergeCell ref="AVU146:AVV146"/>
    <mergeCell ref="AVW146:AVX146"/>
    <mergeCell ref="AVY146:AVZ146"/>
    <mergeCell ref="AWA146:AWB146"/>
    <mergeCell ref="AWC146:AWD146"/>
    <mergeCell ref="AWE146:AWF146"/>
    <mergeCell ref="AWK146:AWL146"/>
    <mergeCell ref="AWM146:AWN146"/>
    <mergeCell ref="ARO146:ARP146"/>
    <mergeCell ref="ARQ146:ARR146"/>
    <mergeCell ref="ARS146:ART146"/>
    <mergeCell ref="ARU146:ARV146"/>
    <mergeCell ref="ARW146:ARX146"/>
    <mergeCell ref="ASC146:ASD146"/>
    <mergeCell ref="ASE146:ASF146"/>
    <mergeCell ref="ASG146:ASH146"/>
    <mergeCell ref="ASI146:ASJ146"/>
    <mergeCell ref="ASK146:ASL146"/>
    <mergeCell ref="ASM146:ASN146"/>
    <mergeCell ref="ASS146:AST146"/>
    <mergeCell ref="ASU146:ASV146"/>
    <mergeCell ref="ASW146:ASX146"/>
    <mergeCell ref="ASY146:ASZ146"/>
    <mergeCell ref="ATA146:ATB146"/>
    <mergeCell ref="ATC146:ATD146"/>
    <mergeCell ref="BCQ146:BCR146"/>
    <mergeCell ref="BCS146:BCT146"/>
    <mergeCell ref="AMY146:AMZ146"/>
    <mergeCell ref="ANE146:ANF146"/>
    <mergeCell ref="ANG146:ANH146"/>
    <mergeCell ref="ANI146:ANJ146"/>
    <mergeCell ref="ANK146:ANL146"/>
    <mergeCell ref="ANM146:ANN146"/>
    <mergeCell ref="ANO146:ANP146"/>
    <mergeCell ref="ANU146:ANV146"/>
    <mergeCell ref="ANW146:ANX146"/>
    <mergeCell ref="ANY146:ANZ146"/>
    <mergeCell ref="AOA146:AOB146"/>
    <mergeCell ref="AOC146:AOD146"/>
    <mergeCell ref="AOE146:AOF146"/>
    <mergeCell ref="AOK146:AOL146"/>
    <mergeCell ref="AOM146:AON146"/>
    <mergeCell ref="AOO146:AOP146"/>
    <mergeCell ref="AOQ146:AOR146"/>
    <mergeCell ref="AJS146:AJT146"/>
    <mergeCell ref="AJU146:AJV146"/>
    <mergeCell ref="AJW146:AJX146"/>
    <mergeCell ref="AKC146:AKD146"/>
    <mergeCell ref="AKE146:AKF146"/>
    <mergeCell ref="AKG146:AKH146"/>
    <mergeCell ref="AKI146:AKJ146"/>
    <mergeCell ref="AKK146:AKL146"/>
    <mergeCell ref="AKM146:AKN146"/>
    <mergeCell ref="AKS146:AKT146"/>
    <mergeCell ref="AKU146:AKV146"/>
    <mergeCell ref="AKW146:AKX146"/>
    <mergeCell ref="AKY146:AKZ146"/>
    <mergeCell ref="ALA146:ALB146"/>
    <mergeCell ref="ALC146:ALD146"/>
    <mergeCell ref="ALI146:ALJ146"/>
    <mergeCell ref="ALK146:ALL146"/>
    <mergeCell ref="AFE146:AFF146"/>
    <mergeCell ref="AFG146:AFH146"/>
    <mergeCell ref="AFI146:AFJ146"/>
    <mergeCell ref="AFK146:AFL146"/>
    <mergeCell ref="AFM146:AFN146"/>
    <mergeCell ref="AFO146:AFP146"/>
    <mergeCell ref="AFU146:AFV146"/>
    <mergeCell ref="AFW146:AFX146"/>
    <mergeCell ref="AFY146:AFZ146"/>
    <mergeCell ref="AGA146:AGB146"/>
    <mergeCell ref="AGC146:AGD146"/>
    <mergeCell ref="AGE146:AGF146"/>
    <mergeCell ref="AGK146:AGL146"/>
    <mergeCell ref="AGM146:AGN146"/>
    <mergeCell ref="AGO146:AGP146"/>
    <mergeCell ref="AGQ146:AGR146"/>
    <mergeCell ref="ABS146:ABT146"/>
    <mergeCell ref="ABU146:ABV146"/>
    <mergeCell ref="ABW146:ABX146"/>
    <mergeCell ref="ACC146:ACD146"/>
    <mergeCell ref="ACE146:ACF146"/>
    <mergeCell ref="ACG146:ACH146"/>
    <mergeCell ref="ACI146:ACJ146"/>
    <mergeCell ref="ACK146:ACL146"/>
    <mergeCell ref="ACM146:ACN146"/>
    <mergeCell ref="ACS146:ACT146"/>
    <mergeCell ref="ACU146:ACV146"/>
    <mergeCell ref="ACW146:ACX146"/>
    <mergeCell ref="ACY146:ACZ146"/>
    <mergeCell ref="ADA146:ADB146"/>
    <mergeCell ref="ADC146:ADD146"/>
    <mergeCell ref="ADI146:ADJ146"/>
    <mergeCell ref="ADK146:ADL146"/>
    <mergeCell ref="MI146:MJ146"/>
    <mergeCell ref="MK146:ML146"/>
    <mergeCell ref="MM146:MN146"/>
    <mergeCell ref="MS146:MT146"/>
    <mergeCell ref="MU146:MV146"/>
    <mergeCell ref="MW146:MX146"/>
    <mergeCell ref="MY146:MZ146"/>
    <mergeCell ref="NA146:NB146"/>
    <mergeCell ref="NC146:ND146"/>
    <mergeCell ref="NI146:NJ146"/>
    <mergeCell ref="NK146:NL146"/>
    <mergeCell ref="NM146:NN146"/>
    <mergeCell ref="NO146:NP146"/>
    <mergeCell ref="NQ146:NR146"/>
    <mergeCell ref="NS146:NT146"/>
    <mergeCell ref="XG146:XH146"/>
    <mergeCell ref="XI146:XJ146"/>
    <mergeCell ref="XK146:XL146"/>
    <mergeCell ref="XM146:XN146"/>
    <mergeCell ref="XO146:XP146"/>
    <mergeCell ref="XU146:XV146"/>
    <mergeCell ref="XW146:XX146"/>
    <mergeCell ref="XY146:XZ146"/>
    <mergeCell ref="YA146:YB146"/>
    <mergeCell ref="YC146:YD146"/>
    <mergeCell ref="YE146:YF146"/>
    <mergeCell ref="YK146:YL146"/>
    <mergeCell ref="YM146:YN146"/>
    <mergeCell ref="YO146:YP146"/>
    <mergeCell ref="YQ146:YR146"/>
    <mergeCell ref="YS146:YT146"/>
    <mergeCell ref="YU146:YV146"/>
    <mergeCell ref="TW146:TX146"/>
    <mergeCell ref="UC146:UD146"/>
    <mergeCell ref="UE146:UF146"/>
    <mergeCell ref="UG146:UH146"/>
    <mergeCell ref="UI146:UJ146"/>
    <mergeCell ref="UK146:UL146"/>
    <mergeCell ref="UM146:UN146"/>
    <mergeCell ref="US146:UT146"/>
    <mergeCell ref="UU146:UV146"/>
    <mergeCell ref="UW146:UX146"/>
    <mergeCell ref="UY146:UZ146"/>
    <mergeCell ref="VA146:VB146"/>
    <mergeCell ref="VC146:VD146"/>
    <mergeCell ref="VI146:VJ146"/>
    <mergeCell ref="VK146:VL146"/>
    <mergeCell ref="VM146:VN146"/>
    <mergeCell ref="VO146:VP146"/>
    <mergeCell ref="VQ146:VR146"/>
    <mergeCell ref="VS146:VT146"/>
    <mergeCell ref="VY146:VZ146"/>
    <mergeCell ref="WA146:WB146"/>
    <mergeCell ref="WC146:WD146"/>
    <mergeCell ref="WE146:WF146"/>
    <mergeCell ref="WG146:WH146"/>
    <mergeCell ref="WI146:WJ146"/>
    <mergeCell ref="WO146:WP146"/>
    <mergeCell ref="WQ146:WR146"/>
    <mergeCell ref="WS146:WT146"/>
    <mergeCell ref="WU146:WV146"/>
    <mergeCell ref="WW146:WX146"/>
    <mergeCell ref="WY146:WZ146"/>
    <mergeCell ref="XE146:XF146"/>
    <mergeCell ref="IO146:IP146"/>
    <mergeCell ref="IQ146:IR146"/>
    <mergeCell ref="IS146:IT146"/>
    <mergeCell ref="IU146:IV146"/>
    <mergeCell ref="JA146:JB146"/>
    <mergeCell ref="JC146:JD146"/>
    <mergeCell ref="JE146:JF146"/>
    <mergeCell ref="JG146:JH146"/>
    <mergeCell ref="EI146:EJ146"/>
    <mergeCell ref="EK146:EL146"/>
    <mergeCell ref="EM146:EN146"/>
    <mergeCell ref="ES146:ET146"/>
    <mergeCell ref="EU146:EV146"/>
    <mergeCell ref="EW146:EX146"/>
    <mergeCell ref="EY146:EZ146"/>
    <mergeCell ref="FA146:FB146"/>
    <mergeCell ref="FC146:FD146"/>
    <mergeCell ref="FI146:FJ146"/>
    <mergeCell ref="FK146:FL146"/>
    <mergeCell ref="FM146:FN146"/>
    <mergeCell ref="FO146:FP146"/>
    <mergeCell ref="FQ146:FR146"/>
    <mergeCell ref="FS146:FT146"/>
    <mergeCell ref="FY146:FZ146"/>
    <mergeCell ref="GA146:GB146"/>
    <mergeCell ref="GC146:GD146"/>
    <mergeCell ref="GE146:GF146"/>
    <mergeCell ref="GG146:GH146"/>
    <mergeCell ref="GI146:GJ146"/>
    <mergeCell ref="GO146:GP146"/>
    <mergeCell ref="GQ146:GR146"/>
    <mergeCell ref="GS146:GT146"/>
    <mergeCell ref="GU146:GV146"/>
    <mergeCell ref="GW146:GX146"/>
    <mergeCell ref="GY146:GZ146"/>
    <mergeCell ref="HE146:HF146"/>
    <mergeCell ref="HG146:HH146"/>
    <mergeCell ref="HI146:HJ146"/>
    <mergeCell ref="HK146:HL146"/>
    <mergeCell ref="HM146:HN146"/>
    <mergeCell ref="XDU145:XDX145"/>
    <mergeCell ref="XDZ145:XEB146"/>
    <mergeCell ref="XEC145:XEF145"/>
    <mergeCell ref="XEG145:XEJ145"/>
    <mergeCell ref="XEK145:XEN145"/>
    <mergeCell ref="XEP145:XER146"/>
    <mergeCell ref="XES145:XEV145"/>
    <mergeCell ref="XEW145:XEZ145"/>
    <mergeCell ref="XFA145:XFD145"/>
    <mergeCell ref="U146:V146"/>
    <mergeCell ref="W146:X146"/>
    <mergeCell ref="Y146:Z146"/>
    <mergeCell ref="AA146:AB146"/>
    <mergeCell ref="AC146:AD146"/>
    <mergeCell ref="AE146:AF146"/>
    <mergeCell ref="AK146:AL146"/>
    <mergeCell ref="AM146:AN146"/>
    <mergeCell ref="AO146:AP146"/>
    <mergeCell ref="AQ146:AR146"/>
    <mergeCell ref="AS146:AT146"/>
    <mergeCell ref="AU146:AV146"/>
    <mergeCell ref="BA146:BB146"/>
    <mergeCell ref="BC146:BD146"/>
    <mergeCell ref="BE146:BF146"/>
    <mergeCell ref="BG146:BH146"/>
    <mergeCell ref="BI146:BJ146"/>
    <mergeCell ref="XBE145:XBH145"/>
    <mergeCell ref="XBI145:XBL145"/>
    <mergeCell ref="XBN145:XBP146"/>
    <mergeCell ref="XBQ145:XBT145"/>
    <mergeCell ref="XBU145:XBX145"/>
    <mergeCell ref="XBY145:XCB145"/>
    <mergeCell ref="XCD145:XCF146"/>
    <mergeCell ref="XCG145:XCJ145"/>
    <mergeCell ref="XCK145:XCN145"/>
    <mergeCell ref="XCO145:XCR145"/>
    <mergeCell ref="XCT145:XCV146"/>
    <mergeCell ref="XCW145:XCZ145"/>
    <mergeCell ref="XDA145:XDD145"/>
    <mergeCell ref="XDE145:XDH145"/>
    <mergeCell ref="XDJ145:XDL146"/>
    <mergeCell ref="XDM145:XDP145"/>
    <mergeCell ref="XDQ145:XDT145"/>
    <mergeCell ref="XBU146:XBV146"/>
    <mergeCell ref="XBW146:XBX146"/>
    <mergeCell ref="XBY146:XBZ146"/>
    <mergeCell ref="XCA146:XCB146"/>
    <mergeCell ref="XCG146:XCH146"/>
    <mergeCell ref="XCI146:XCJ146"/>
    <mergeCell ref="XCK146:XCL146"/>
    <mergeCell ref="XCM146:XCN146"/>
    <mergeCell ref="XCO146:XCP146"/>
    <mergeCell ref="XCQ146:XCR146"/>
    <mergeCell ref="XCW146:XCX146"/>
    <mergeCell ref="XCY146:XCZ146"/>
    <mergeCell ref="XDA146:XDB146"/>
    <mergeCell ref="XDC146:XDD146"/>
    <mergeCell ref="XDE146:XDF146"/>
    <mergeCell ref="WYO145:WYR145"/>
    <mergeCell ref="WYS145:WYV145"/>
    <mergeCell ref="WYW145:WYZ145"/>
    <mergeCell ref="WZB145:WZD146"/>
    <mergeCell ref="WZE145:WZH145"/>
    <mergeCell ref="WZI145:WZL145"/>
    <mergeCell ref="WZM145:WZP145"/>
    <mergeCell ref="WZR145:WZT146"/>
    <mergeCell ref="WZU145:WZX145"/>
    <mergeCell ref="WZY145:XAB145"/>
    <mergeCell ref="XAC145:XAF145"/>
    <mergeCell ref="XAH145:XAJ146"/>
    <mergeCell ref="XAK145:XAN145"/>
    <mergeCell ref="XAO145:XAR145"/>
    <mergeCell ref="XAS145:XAV145"/>
    <mergeCell ref="XAX145:XAZ146"/>
    <mergeCell ref="XBA145:XBD145"/>
    <mergeCell ref="WYO146:WYP146"/>
    <mergeCell ref="WYQ146:WYR146"/>
    <mergeCell ref="WYS146:WYT146"/>
    <mergeCell ref="WYU146:WYV146"/>
    <mergeCell ref="WYW146:WYX146"/>
    <mergeCell ref="WYY146:WYZ146"/>
    <mergeCell ref="WZE146:WZF146"/>
    <mergeCell ref="WZG146:WZH146"/>
    <mergeCell ref="WZI146:WZJ146"/>
    <mergeCell ref="WZK146:WZL146"/>
    <mergeCell ref="WZM146:WZN146"/>
    <mergeCell ref="WZO146:WZP146"/>
    <mergeCell ref="WZU146:WZV146"/>
    <mergeCell ref="WZW146:WZX146"/>
    <mergeCell ref="WZY146:WZZ146"/>
    <mergeCell ref="WVZ145:WWB146"/>
    <mergeCell ref="WWC145:WWF145"/>
    <mergeCell ref="WWG145:WWJ145"/>
    <mergeCell ref="WWK145:WWN145"/>
    <mergeCell ref="WWP145:WWR146"/>
    <mergeCell ref="WWS145:WWV145"/>
    <mergeCell ref="WWW145:WWZ145"/>
    <mergeCell ref="WXA145:WXD145"/>
    <mergeCell ref="WXF145:WXH146"/>
    <mergeCell ref="WXI145:WXL145"/>
    <mergeCell ref="WXM145:WXP145"/>
    <mergeCell ref="WXQ145:WXT145"/>
    <mergeCell ref="WXV145:WXX146"/>
    <mergeCell ref="WXY145:WYB145"/>
    <mergeCell ref="WYC145:WYF145"/>
    <mergeCell ref="WYG145:WYJ145"/>
    <mergeCell ref="WYL145:WYN146"/>
    <mergeCell ref="WXI146:WXJ146"/>
    <mergeCell ref="WXK146:WXL146"/>
    <mergeCell ref="WXM146:WXN146"/>
    <mergeCell ref="WXO146:WXP146"/>
    <mergeCell ref="WXQ146:WXR146"/>
    <mergeCell ref="WXS146:WXT146"/>
    <mergeCell ref="WXY146:WXZ146"/>
    <mergeCell ref="WYA146:WYB146"/>
    <mergeCell ref="WYC146:WYD146"/>
    <mergeCell ref="WYE146:WYF146"/>
    <mergeCell ref="WYG146:WYH146"/>
    <mergeCell ref="WYI146:WYJ146"/>
    <mergeCell ref="WWK146:WWL146"/>
    <mergeCell ref="WWM146:WWN146"/>
    <mergeCell ref="WWS146:WWT146"/>
    <mergeCell ref="WWU146:WWV146"/>
    <mergeCell ref="WWW146:WWX146"/>
    <mergeCell ref="WWY146:WWZ146"/>
    <mergeCell ref="WXA146:WXB146"/>
    <mergeCell ref="WXC146:WXD146"/>
    <mergeCell ref="WTI145:WTL145"/>
    <mergeCell ref="WTN145:WTP146"/>
    <mergeCell ref="WTQ145:WTT145"/>
    <mergeCell ref="WTU145:WTX145"/>
    <mergeCell ref="WTY145:WUB145"/>
    <mergeCell ref="WUD145:WUF146"/>
    <mergeCell ref="WUG145:WUJ145"/>
    <mergeCell ref="WUK145:WUN145"/>
    <mergeCell ref="WUO145:WUR145"/>
    <mergeCell ref="WUT145:WUV146"/>
    <mergeCell ref="WUW145:WUZ145"/>
    <mergeCell ref="WVA145:WVD145"/>
    <mergeCell ref="WVE145:WVH145"/>
    <mergeCell ref="WVJ145:WVL146"/>
    <mergeCell ref="WVM145:WVP145"/>
    <mergeCell ref="WVQ145:WVT145"/>
    <mergeCell ref="WVU145:WVX145"/>
    <mergeCell ref="WTY146:WTZ146"/>
    <mergeCell ref="WUA146:WUB146"/>
    <mergeCell ref="WUG146:WUH146"/>
    <mergeCell ref="WUI146:WUJ146"/>
    <mergeCell ref="WUK146:WUL146"/>
    <mergeCell ref="WUM146:WUN146"/>
    <mergeCell ref="WUO146:WUP146"/>
    <mergeCell ref="WUQ146:WUR146"/>
    <mergeCell ref="WUW146:WUX146"/>
    <mergeCell ref="WUY146:WUZ146"/>
    <mergeCell ref="WVA146:WVB146"/>
    <mergeCell ref="WVC146:WVD146"/>
    <mergeCell ref="WVE146:WVF146"/>
    <mergeCell ref="WVG146:WVH146"/>
    <mergeCell ref="WVM146:WVN146"/>
    <mergeCell ref="WQS145:WQV145"/>
    <mergeCell ref="WQW145:WQZ145"/>
    <mergeCell ref="WRB145:WRD146"/>
    <mergeCell ref="WRE145:WRH145"/>
    <mergeCell ref="WRI145:WRL145"/>
    <mergeCell ref="WRM145:WRP145"/>
    <mergeCell ref="WRR145:WRT146"/>
    <mergeCell ref="WRU145:WRX145"/>
    <mergeCell ref="WRY145:WSB145"/>
    <mergeCell ref="WSC145:WSF145"/>
    <mergeCell ref="WSH145:WSJ146"/>
    <mergeCell ref="WSK145:WSN145"/>
    <mergeCell ref="WSO145:WSR145"/>
    <mergeCell ref="WSS145:WSV145"/>
    <mergeCell ref="WSX145:WSZ146"/>
    <mergeCell ref="WTA145:WTD145"/>
    <mergeCell ref="WTE145:WTH145"/>
    <mergeCell ref="WQS146:WQT146"/>
    <mergeCell ref="WQU146:WQV146"/>
    <mergeCell ref="WQW146:WQX146"/>
    <mergeCell ref="WQY146:WQZ146"/>
    <mergeCell ref="WRE146:WRF146"/>
    <mergeCell ref="WRG146:WRH146"/>
    <mergeCell ref="WRI146:WRJ146"/>
    <mergeCell ref="WRK146:WRL146"/>
    <mergeCell ref="WRM146:WRN146"/>
    <mergeCell ref="WRO146:WRP146"/>
    <mergeCell ref="WRU146:WRV146"/>
    <mergeCell ref="WRW146:WRX146"/>
    <mergeCell ref="WRY146:WRZ146"/>
    <mergeCell ref="WSA146:WSB146"/>
    <mergeCell ref="WSC146:WSD146"/>
    <mergeCell ref="WOC145:WOF145"/>
    <mergeCell ref="WOG145:WOJ145"/>
    <mergeCell ref="WOK145:WON145"/>
    <mergeCell ref="WOP145:WOR146"/>
    <mergeCell ref="WOS145:WOV145"/>
    <mergeCell ref="WOW145:WOZ145"/>
    <mergeCell ref="WPA145:WPD145"/>
    <mergeCell ref="WPF145:WPH146"/>
    <mergeCell ref="WPI145:WPL145"/>
    <mergeCell ref="WPM145:WPP145"/>
    <mergeCell ref="WPQ145:WPT145"/>
    <mergeCell ref="WPV145:WPX146"/>
    <mergeCell ref="WPY145:WQB145"/>
    <mergeCell ref="WQC145:WQF145"/>
    <mergeCell ref="WQG145:WQJ145"/>
    <mergeCell ref="WQL145:WQN146"/>
    <mergeCell ref="WQO145:WQR145"/>
    <mergeCell ref="WPM146:WPN146"/>
    <mergeCell ref="WPO146:WPP146"/>
    <mergeCell ref="WPQ146:WPR146"/>
    <mergeCell ref="WPS146:WPT146"/>
    <mergeCell ref="WPY146:WPZ146"/>
    <mergeCell ref="WQA146:WQB146"/>
    <mergeCell ref="WQC146:WQD146"/>
    <mergeCell ref="WQE146:WQF146"/>
    <mergeCell ref="WQG146:WQH146"/>
    <mergeCell ref="WQI146:WQJ146"/>
    <mergeCell ref="WQO146:WQP146"/>
    <mergeCell ref="WQQ146:WQR146"/>
    <mergeCell ref="WLN145:WLP146"/>
    <mergeCell ref="WLQ145:WLT145"/>
    <mergeCell ref="WLU145:WLX145"/>
    <mergeCell ref="WLY145:WMB145"/>
    <mergeCell ref="WMD145:WMF146"/>
    <mergeCell ref="WMG145:WMJ145"/>
    <mergeCell ref="WMK145:WMN145"/>
    <mergeCell ref="WMO145:WMR145"/>
    <mergeCell ref="WMT145:WMV146"/>
    <mergeCell ref="WMW145:WMZ145"/>
    <mergeCell ref="WNA145:WND145"/>
    <mergeCell ref="WNE145:WNH145"/>
    <mergeCell ref="WNJ145:WNL146"/>
    <mergeCell ref="WNM145:WNP145"/>
    <mergeCell ref="WNQ145:WNT145"/>
    <mergeCell ref="WNU145:WNX145"/>
    <mergeCell ref="WNZ145:WOB146"/>
    <mergeCell ref="WMG146:WMH146"/>
    <mergeCell ref="WMI146:WMJ146"/>
    <mergeCell ref="WMK146:WML146"/>
    <mergeCell ref="WMM146:WMN146"/>
    <mergeCell ref="WMO146:WMP146"/>
    <mergeCell ref="WMQ146:WMR146"/>
    <mergeCell ref="WMW146:WMX146"/>
    <mergeCell ref="WMY146:WMZ146"/>
    <mergeCell ref="WNA146:WNB146"/>
    <mergeCell ref="WNC146:WND146"/>
    <mergeCell ref="WNE146:WNF146"/>
    <mergeCell ref="WNG146:WNH146"/>
    <mergeCell ref="WNM146:WNN146"/>
    <mergeCell ref="WNO146:WNP146"/>
    <mergeCell ref="WNQ146:WNR146"/>
    <mergeCell ref="WNS146:WNT146"/>
    <mergeCell ref="WNU146:WNV146"/>
    <mergeCell ref="WNW146:WNX146"/>
    <mergeCell ref="WIW145:WIZ145"/>
    <mergeCell ref="WJB145:WJD146"/>
    <mergeCell ref="WJE145:WJH145"/>
    <mergeCell ref="WJI145:WJL145"/>
    <mergeCell ref="WJM145:WJP145"/>
    <mergeCell ref="WJR145:WJT146"/>
    <mergeCell ref="WJU145:WJX145"/>
    <mergeCell ref="WJY145:WKB145"/>
    <mergeCell ref="WKC145:WKF145"/>
    <mergeCell ref="WKH145:WKJ146"/>
    <mergeCell ref="WKK145:WKN145"/>
    <mergeCell ref="WKO145:WKR145"/>
    <mergeCell ref="WKS145:WKV145"/>
    <mergeCell ref="WKX145:WKZ146"/>
    <mergeCell ref="WLA145:WLD145"/>
    <mergeCell ref="WLE145:WLH145"/>
    <mergeCell ref="WLI145:WLL145"/>
    <mergeCell ref="WIW146:WIX146"/>
    <mergeCell ref="WIY146:WIZ146"/>
    <mergeCell ref="WJE146:WJF146"/>
    <mergeCell ref="WJG146:WJH146"/>
    <mergeCell ref="WJI146:WJJ146"/>
    <mergeCell ref="WJK146:WJL146"/>
    <mergeCell ref="WJM146:WJN146"/>
    <mergeCell ref="WJO146:WJP146"/>
    <mergeCell ref="WJU146:WJV146"/>
    <mergeCell ref="WJW146:WJX146"/>
    <mergeCell ref="WJY146:WJZ146"/>
    <mergeCell ref="WKA146:WKB146"/>
    <mergeCell ref="WKC146:WKD146"/>
    <mergeCell ref="WKE146:WKF146"/>
    <mergeCell ref="WKK146:WKL146"/>
    <mergeCell ref="WGG145:WGJ145"/>
    <mergeCell ref="WGK145:WGN145"/>
    <mergeCell ref="WGP145:WGR146"/>
    <mergeCell ref="WGS145:WGV145"/>
    <mergeCell ref="WGW145:WGZ145"/>
    <mergeCell ref="WHA145:WHD145"/>
    <mergeCell ref="WHF145:WHH146"/>
    <mergeCell ref="WHI145:WHL145"/>
    <mergeCell ref="WHM145:WHP145"/>
    <mergeCell ref="WHQ145:WHT145"/>
    <mergeCell ref="WHV145:WHX146"/>
    <mergeCell ref="WHY145:WIB145"/>
    <mergeCell ref="WIC145:WIF145"/>
    <mergeCell ref="WIG145:WIJ145"/>
    <mergeCell ref="WIL145:WIN146"/>
    <mergeCell ref="WIO145:WIR145"/>
    <mergeCell ref="WIS145:WIV145"/>
    <mergeCell ref="WHQ146:WHR146"/>
    <mergeCell ref="WHS146:WHT146"/>
    <mergeCell ref="WHY146:WHZ146"/>
    <mergeCell ref="WIA146:WIB146"/>
    <mergeCell ref="WIC146:WID146"/>
    <mergeCell ref="WIE146:WIF146"/>
    <mergeCell ref="WIG146:WIH146"/>
    <mergeCell ref="WII146:WIJ146"/>
    <mergeCell ref="WIO146:WIP146"/>
    <mergeCell ref="WIQ146:WIR146"/>
    <mergeCell ref="WIS146:WIT146"/>
    <mergeCell ref="WIU146:WIV146"/>
    <mergeCell ref="WKS146:WKT146"/>
    <mergeCell ref="WKU146:WKV146"/>
    <mergeCell ref="WLA146:WLB146"/>
    <mergeCell ref="WDQ145:WDT145"/>
    <mergeCell ref="WDU145:WDX145"/>
    <mergeCell ref="WDY145:WEB145"/>
    <mergeCell ref="WED145:WEF146"/>
    <mergeCell ref="WEG145:WEJ145"/>
    <mergeCell ref="WEK145:WEN145"/>
    <mergeCell ref="WEO145:WER145"/>
    <mergeCell ref="WET145:WEV146"/>
    <mergeCell ref="WEW145:WEZ145"/>
    <mergeCell ref="WFA145:WFD145"/>
    <mergeCell ref="WFE145:WFH145"/>
    <mergeCell ref="WFJ145:WFL146"/>
    <mergeCell ref="WFM145:WFP145"/>
    <mergeCell ref="WFQ145:WFT145"/>
    <mergeCell ref="WFU145:WFX145"/>
    <mergeCell ref="WFZ145:WGB146"/>
    <mergeCell ref="WGC145:WGF145"/>
    <mergeCell ref="WEK146:WEL146"/>
    <mergeCell ref="WEM146:WEN146"/>
    <mergeCell ref="WEO146:WEP146"/>
    <mergeCell ref="WEQ146:WER146"/>
    <mergeCell ref="WEW146:WEX146"/>
    <mergeCell ref="WEY146:WEZ146"/>
    <mergeCell ref="WFA146:WFB146"/>
    <mergeCell ref="WFC146:WFD146"/>
    <mergeCell ref="WFE146:WFF146"/>
    <mergeCell ref="WFG146:WFH146"/>
    <mergeCell ref="WFM146:WFN146"/>
    <mergeCell ref="WFO146:WFP146"/>
    <mergeCell ref="WFQ146:WFR146"/>
    <mergeCell ref="WFS146:WFT146"/>
    <mergeCell ref="WFU146:WFV146"/>
    <mergeCell ref="WBB145:WBD146"/>
    <mergeCell ref="WBE145:WBH145"/>
    <mergeCell ref="WBI145:WBL145"/>
    <mergeCell ref="WBM145:WBP145"/>
    <mergeCell ref="WBR145:WBT146"/>
    <mergeCell ref="WBU145:WBX145"/>
    <mergeCell ref="WBY145:WCB145"/>
    <mergeCell ref="WCC145:WCF145"/>
    <mergeCell ref="WCH145:WCJ146"/>
    <mergeCell ref="WCK145:WCN145"/>
    <mergeCell ref="WCO145:WCR145"/>
    <mergeCell ref="WCS145:WCV145"/>
    <mergeCell ref="WCX145:WCZ146"/>
    <mergeCell ref="WDA145:WDD145"/>
    <mergeCell ref="WDE145:WDH145"/>
    <mergeCell ref="WDI145:WDL145"/>
    <mergeCell ref="WDN145:WDP146"/>
    <mergeCell ref="WBE146:WBF146"/>
    <mergeCell ref="WBG146:WBH146"/>
    <mergeCell ref="WBI146:WBJ146"/>
    <mergeCell ref="WBK146:WBL146"/>
    <mergeCell ref="WBM146:WBN146"/>
    <mergeCell ref="WBO146:WBP146"/>
    <mergeCell ref="WBU146:WBV146"/>
    <mergeCell ref="WBW146:WBX146"/>
    <mergeCell ref="WBY146:WBZ146"/>
    <mergeCell ref="WCA146:WCB146"/>
    <mergeCell ref="WCC146:WCD146"/>
    <mergeCell ref="WCE146:WCF146"/>
    <mergeCell ref="WCK146:WCL146"/>
    <mergeCell ref="WCM146:WCN146"/>
    <mergeCell ref="WCO146:WCP146"/>
    <mergeCell ref="VYK145:VYN145"/>
    <mergeCell ref="VYP145:VYR146"/>
    <mergeCell ref="VYS145:VYV145"/>
    <mergeCell ref="VYW145:VYZ145"/>
    <mergeCell ref="VZA145:VZD145"/>
    <mergeCell ref="VZF145:VZH146"/>
    <mergeCell ref="VZI145:VZL145"/>
    <mergeCell ref="VZM145:VZP145"/>
    <mergeCell ref="VZQ145:VZT145"/>
    <mergeCell ref="VZV145:VZX146"/>
    <mergeCell ref="VZY145:WAB145"/>
    <mergeCell ref="WAC145:WAF145"/>
    <mergeCell ref="WAG145:WAJ145"/>
    <mergeCell ref="WAL145:WAN146"/>
    <mergeCell ref="WAO145:WAR145"/>
    <mergeCell ref="WAS145:WAV145"/>
    <mergeCell ref="WAW145:WAZ145"/>
    <mergeCell ref="VZQ146:VZR146"/>
    <mergeCell ref="VZS146:VZT146"/>
    <mergeCell ref="VZY146:VZZ146"/>
    <mergeCell ref="WAA146:WAB146"/>
    <mergeCell ref="WAC146:WAD146"/>
    <mergeCell ref="WAE146:WAF146"/>
    <mergeCell ref="WAG146:WAH146"/>
    <mergeCell ref="WAI146:WAJ146"/>
    <mergeCell ref="WAO146:WAP146"/>
    <mergeCell ref="WAQ146:WAR146"/>
    <mergeCell ref="WAS146:WAT146"/>
    <mergeCell ref="WAU146:WAV146"/>
    <mergeCell ref="WAW146:WAX146"/>
    <mergeCell ref="WAY146:WAZ146"/>
    <mergeCell ref="VVU145:VVX145"/>
    <mergeCell ref="VVY145:VWB145"/>
    <mergeCell ref="VWD145:VWF146"/>
    <mergeCell ref="VWG145:VWJ145"/>
    <mergeCell ref="VWK145:VWN145"/>
    <mergeCell ref="VWO145:VWR145"/>
    <mergeCell ref="VWT145:VWV146"/>
    <mergeCell ref="VWW145:VWZ145"/>
    <mergeCell ref="VXA145:VXD145"/>
    <mergeCell ref="VXE145:VXH145"/>
    <mergeCell ref="VXJ145:VXL146"/>
    <mergeCell ref="VXM145:VXP145"/>
    <mergeCell ref="VXQ145:VXT145"/>
    <mergeCell ref="VXU145:VXX145"/>
    <mergeCell ref="VXZ145:VYB146"/>
    <mergeCell ref="VYC145:VYF145"/>
    <mergeCell ref="VYG145:VYJ145"/>
    <mergeCell ref="VWK146:VWL146"/>
    <mergeCell ref="VWM146:VWN146"/>
    <mergeCell ref="VWO146:VWP146"/>
    <mergeCell ref="VWQ146:VWR146"/>
    <mergeCell ref="VWW146:VWX146"/>
    <mergeCell ref="VWY146:VWZ146"/>
    <mergeCell ref="VXA146:VXB146"/>
    <mergeCell ref="VXC146:VXD146"/>
    <mergeCell ref="VXE146:VXF146"/>
    <mergeCell ref="VXG146:VXH146"/>
    <mergeCell ref="VXM146:VXN146"/>
    <mergeCell ref="VXO146:VXP146"/>
    <mergeCell ref="VXQ146:VXR146"/>
    <mergeCell ref="VXS146:VXT146"/>
    <mergeCell ref="VXU146:VXV146"/>
    <mergeCell ref="VYC146:VYD146"/>
    <mergeCell ref="VTE145:VTH145"/>
    <mergeCell ref="VTI145:VTL145"/>
    <mergeCell ref="VTM145:VTP145"/>
    <mergeCell ref="VTR145:VTT146"/>
    <mergeCell ref="VTU145:VTX145"/>
    <mergeCell ref="VTY145:VUB145"/>
    <mergeCell ref="VUC145:VUF145"/>
    <mergeCell ref="VUH145:VUJ146"/>
    <mergeCell ref="VUK145:VUN145"/>
    <mergeCell ref="VUO145:VUR145"/>
    <mergeCell ref="VUS145:VUV145"/>
    <mergeCell ref="VUX145:VUZ146"/>
    <mergeCell ref="VVA145:VVD145"/>
    <mergeCell ref="VVE145:VVH145"/>
    <mergeCell ref="VVI145:VVL145"/>
    <mergeCell ref="VVN145:VVP146"/>
    <mergeCell ref="VVQ145:VVT145"/>
    <mergeCell ref="VTE146:VTF146"/>
    <mergeCell ref="VTG146:VTH146"/>
    <mergeCell ref="VTI146:VTJ146"/>
    <mergeCell ref="VTK146:VTL146"/>
    <mergeCell ref="VTM146:VTN146"/>
    <mergeCell ref="VTO146:VTP146"/>
    <mergeCell ref="VTU146:VTV146"/>
    <mergeCell ref="VTW146:VTX146"/>
    <mergeCell ref="VTY146:VTZ146"/>
    <mergeCell ref="VUA146:VUB146"/>
    <mergeCell ref="VUC146:VUD146"/>
    <mergeCell ref="VUE146:VUF146"/>
    <mergeCell ref="VUK146:VUL146"/>
    <mergeCell ref="VUM146:VUN146"/>
    <mergeCell ref="VUO146:VUP146"/>
    <mergeCell ref="VQP145:VQR146"/>
    <mergeCell ref="VQS145:VQV145"/>
    <mergeCell ref="VQW145:VQZ145"/>
    <mergeCell ref="VRA145:VRD145"/>
    <mergeCell ref="VRF145:VRH146"/>
    <mergeCell ref="VRI145:VRL145"/>
    <mergeCell ref="VRM145:VRP145"/>
    <mergeCell ref="VRQ145:VRT145"/>
    <mergeCell ref="VRV145:VRX146"/>
    <mergeCell ref="VRY145:VSB145"/>
    <mergeCell ref="VSC145:VSF145"/>
    <mergeCell ref="VSG145:VSJ145"/>
    <mergeCell ref="VSL145:VSN146"/>
    <mergeCell ref="VSO145:VSR145"/>
    <mergeCell ref="VSS145:VSV145"/>
    <mergeCell ref="VSW145:VSZ145"/>
    <mergeCell ref="VTB145:VTD146"/>
    <mergeCell ref="VRY146:VRZ146"/>
    <mergeCell ref="VSA146:VSB146"/>
    <mergeCell ref="VSC146:VSD146"/>
    <mergeCell ref="VSE146:VSF146"/>
    <mergeCell ref="VSG146:VSH146"/>
    <mergeCell ref="VSI146:VSJ146"/>
    <mergeCell ref="VSO146:VSP146"/>
    <mergeCell ref="VSQ146:VSR146"/>
    <mergeCell ref="VSS146:VST146"/>
    <mergeCell ref="VSU146:VSV146"/>
    <mergeCell ref="VSW146:VSX146"/>
    <mergeCell ref="VSY146:VSZ146"/>
    <mergeCell ref="VNY145:VOB145"/>
    <mergeCell ref="VOD145:VOF146"/>
    <mergeCell ref="VOG145:VOJ145"/>
    <mergeCell ref="VOK145:VON145"/>
    <mergeCell ref="VOO145:VOR145"/>
    <mergeCell ref="VOT145:VOV146"/>
    <mergeCell ref="VOW145:VOZ145"/>
    <mergeCell ref="VPA145:VPD145"/>
    <mergeCell ref="VPE145:VPH145"/>
    <mergeCell ref="VPJ145:VPL146"/>
    <mergeCell ref="VPM145:VPP145"/>
    <mergeCell ref="VPQ145:VPT145"/>
    <mergeCell ref="VPU145:VPX145"/>
    <mergeCell ref="VPZ145:VQB146"/>
    <mergeCell ref="VQC145:VQF145"/>
    <mergeCell ref="VQG145:VQJ145"/>
    <mergeCell ref="VQK145:VQN145"/>
    <mergeCell ref="VOO146:VOP146"/>
    <mergeCell ref="VOQ146:VOR146"/>
    <mergeCell ref="VOW146:VOX146"/>
    <mergeCell ref="VOY146:VOZ146"/>
    <mergeCell ref="VPA146:VPB146"/>
    <mergeCell ref="VPC146:VPD146"/>
    <mergeCell ref="VPE146:VPF146"/>
    <mergeCell ref="VPG146:VPH146"/>
    <mergeCell ref="VPM146:VPN146"/>
    <mergeCell ref="VPO146:VPP146"/>
    <mergeCell ref="VPQ146:VPR146"/>
    <mergeCell ref="VPS146:VPT146"/>
    <mergeCell ref="VPU146:VPV146"/>
    <mergeCell ref="VPW146:VPX146"/>
    <mergeCell ref="VQC146:VQD146"/>
    <mergeCell ref="VLI145:VLL145"/>
    <mergeCell ref="VLM145:VLP145"/>
    <mergeCell ref="VLR145:VLT146"/>
    <mergeCell ref="VLU145:VLX145"/>
    <mergeCell ref="VLY145:VMB145"/>
    <mergeCell ref="VMC145:VMF145"/>
    <mergeCell ref="VMH145:VMJ146"/>
    <mergeCell ref="VMK145:VMN145"/>
    <mergeCell ref="VMO145:VMR145"/>
    <mergeCell ref="VMS145:VMV145"/>
    <mergeCell ref="VMX145:VMZ146"/>
    <mergeCell ref="VNA145:VND145"/>
    <mergeCell ref="VNE145:VNH145"/>
    <mergeCell ref="VNI145:VNL145"/>
    <mergeCell ref="VNN145:VNP146"/>
    <mergeCell ref="VNQ145:VNT145"/>
    <mergeCell ref="VNU145:VNX145"/>
    <mergeCell ref="VLI146:VLJ146"/>
    <mergeCell ref="VLK146:VLL146"/>
    <mergeCell ref="VLM146:VLN146"/>
    <mergeCell ref="VLO146:VLP146"/>
    <mergeCell ref="VLU146:VLV146"/>
    <mergeCell ref="VLW146:VLX146"/>
    <mergeCell ref="VLY146:VLZ146"/>
    <mergeCell ref="VMA146:VMB146"/>
    <mergeCell ref="VMC146:VMD146"/>
    <mergeCell ref="VME146:VMF146"/>
    <mergeCell ref="VMK146:VML146"/>
    <mergeCell ref="VMM146:VMN146"/>
    <mergeCell ref="VMO146:VMP146"/>
    <mergeCell ref="VMQ146:VMR146"/>
    <mergeCell ref="VMS146:VMT146"/>
    <mergeCell ref="VIS145:VIV145"/>
    <mergeCell ref="VIW145:VIZ145"/>
    <mergeCell ref="VJA145:VJD145"/>
    <mergeCell ref="VJF145:VJH146"/>
    <mergeCell ref="VJI145:VJL145"/>
    <mergeCell ref="VJM145:VJP145"/>
    <mergeCell ref="VJQ145:VJT145"/>
    <mergeCell ref="VJV145:VJX146"/>
    <mergeCell ref="VJY145:VKB145"/>
    <mergeCell ref="VKC145:VKF145"/>
    <mergeCell ref="VKG145:VKJ145"/>
    <mergeCell ref="VKL145:VKN146"/>
    <mergeCell ref="VKO145:VKR145"/>
    <mergeCell ref="VKS145:VKV145"/>
    <mergeCell ref="VKW145:VKZ145"/>
    <mergeCell ref="VLB145:VLD146"/>
    <mergeCell ref="VLE145:VLH145"/>
    <mergeCell ref="VKC146:VKD146"/>
    <mergeCell ref="VKE146:VKF146"/>
    <mergeCell ref="VKG146:VKH146"/>
    <mergeCell ref="VKI146:VKJ146"/>
    <mergeCell ref="VKO146:VKP146"/>
    <mergeCell ref="VKQ146:VKR146"/>
    <mergeCell ref="VKS146:VKT146"/>
    <mergeCell ref="VKU146:VKV146"/>
    <mergeCell ref="VKW146:VKX146"/>
    <mergeCell ref="VKY146:VKZ146"/>
    <mergeCell ref="VLE146:VLF146"/>
    <mergeCell ref="VLG146:VLH146"/>
    <mergeCell ref="VGD145:VGF146"/>
    <mergeCell ref="VGG145:VGJ145"/>
    <mergeCell ref="VGK145:VGN145"/>
    <mergeCell ref="VGO145:VGR145"/>
    <mergeCell ref="VGT145:VGV146"/>
    <mergeCell ref="VGW145:VGZ145"/>
    <mergeCell ref="VHA145:VHD145"/>
    <mergeCell ref="VHE145:VHH145"/>
    <mergeCell ref="VHJ145:VHL146"/>
    <mergeCell ref="VHM145:VHP145"/>
    <mergeCell ref="VHQ145:VHT145"/>
    <mergeCell ref="VHU145:VHX145"/>
    <mergeCell ref="VHZ145:VIB146"/>
    <mergeCell ref="VIC145:VIF145"/>
    <mergeCell ref="VIG145:VIJ145"/>
    <mergeCell ref="VIK145:VIN145"/>
    <mergeCell ref="VIP145:VIR146"/>
    <mergeCell ref="VGW146:VGX146"/>
    <mergeCell ref="VGY146:VGZ146"/>
    <mergeCell ref="VHA146:VHB146"/>
    <mergeCell ref="VHC146:VHD146"/>
    <mergeCell ref="VHE146:VHF146"/>
    <mergeCell ref="VHG146:VHH146"/>
    <mergeCell ref="VHM146:VHN146"/>
    <mergeCell ref="VHO146:VHP146"/>
    <mergeCell ref="VHQ146:VHR146"/>
    <mergeCell ref="VHS146:VHT146"/>
    <mergeCell ref="VHU146:VHV146"/>
    <mergeCell ref="VHW146:VHX146"/>
    <mergeCell ref="VIC146:VID146"/>
    <mergeCell ref="VIE146:VIF146"/>
    <mergeCell ref="VIG146:VIH146"/>
    <mergeCell ref="VII146:VIJ146"/>
    <mergeCell ref="VIK146:VIL146"/>
    <mergeCell ref="VIM146:VIN146"/>
    <mergeCell ref="VDM145:VDP145"/>
    <mergeCell ref="VDR145:VDT146"/>
    <mergeCell ref="VDU145:VDX145"/>
    <mergeCell ref="VDY145:VEB145"/>
    <mergeCell ref="VEC145:VEF145"/>
    <mergeCell ref="VEH145:VEJ146"/>
    <mergeCell ref="VEK145:VEN145"/>
    <mergeCell ref="VEO145:VER145"/>
    <mergeCell ref="VES145:VEV145"/>
    <mergeCell ref="VEX145:VEZ146"/>
    <mergeCell ref="VFA145:VFD145"/>
    <mergeCell ref="VFE145:VFH145"/>
    <mergeCell ref="VFI145:VFL145"/>
    <mergeCell ref="VFN145:VFP146"/>
    <mergeCell ref="VFQ145:VFT145"/>
    <mergeCell ref="VFU145:VFX145"/>
    <mergeCell ref="VFY145:VGB145"/>
    <mergeCell ref="VDM146:VDN146"/>
    <mergeCell ref="VDO146:VDP146"/>
    <mergeCell ref="VDU146:VDV146"/>
    <mergeCell ref="VDW146:VDX146"/>
    <mergeCell ref="VDY146:VDZ146"/>
    <mergeCell ref="VEA146:VEB146"/>
    <mergeCell ref="VEC146:VED146"/>
    <mergeCell ref="VEE146:VEF146"/>
    <mergeCell ref="VEK146:VEL146"/>
    <mergeCell ref="VEM146:VEN146"/>
    <mergeCell ref="VEO146:VEP146"/>
    <mergeCell ref="VEQ146:VER146"/>
    <mergeCell ref="VES146:VET146"/>
    <mergeCell ref="VEU146:VEV146"/>
    <mergeCell ref="VFA146:VFB146"/>
    <mergeCell ref="VAW145:VAZ145"/>
    <mergeCell ref="VBA145:VBD145"/>
    <mergeCell ref="VBF145:VBH146"/>
    <mergeCell ref="VBI145:VBL145"/>
    <mergeCell ref="VBM145:VBP145"/>
    <mergeCell ref="VBQ145:VBT145"/>
    <mergeCell ref="VBV145:VBX146"/>
    <mergeCell ref="VBY145:VCB145"/>
    <mergeCell ref="VCC145:VCF145"/>
    <mergeCell ref="VCG145:VCJ145"/>
    <mergeCell ref="VCL145:VCN146"/>
    <mergeCell ref="VCO145:VCR145"/>
    <mergeCell ref="VCS145:VCV145"/>
    <mergeCell ref="VCW145:VCZ145"/>
    <mergeCell ref="VDB145:VDD146"/>
    <mergeCell ref="VDE145:VDH145"/>
    <mergeCell ref="VDI145:VDL145"/>
    <mergeCell ref="VCG146:VCH146"/>
    <mergeCell ref="VCI146:VCJ146"/>
    <mergeCell ref="VCO146:VCP146"/>
    <mergeCell ref="VCQ146:VCR146"/>
    <mergeCell ref="VCS146:VCT146"/>
    <mergeCell ref="VCU146:VCV146"/>
    <mergeCell ref="VCW146:VCX146"/>
    <mergeCell ref="VCY146:VCZ146"/>
    <mergeCell ref="VDE146:VDF146"/>
    <mergeCell ref="VDG146:VDH146"/>
    <mergeCell ref="VDI146:VDJ146"/>
    <mergeCell ref="VDK146:VDL146"/>
    <mergeCell ref="UYG145:UYJ145"/>
    <mergeCell ref="UYK145:UYN145"/>
    <mergeCell ref="UYO145:UYR145"/>
    <mergeCell ref="UYT145:UYV146"/>
    <mergeCell ref="UYW145:UYZ145"/>
    <mergeCell ref="UZA145:UZD145"/>
    <mergeCell ref="UZE145:UZH145"/>
    <mergeCell ref="UZJ145:UZL146"/>
    <mergeCell ref="UZM145:UZP145"/>
    <mergeCell ref="UZQ145:UZT145"/>
    <mergeCell ref="UZU145:UZX145"/>
    <mergeCell ref="UZZ145:VAB146"/>
    <mergeCell ref="VAC145:VAF145"/>
    <mergeCell ref="VAG145:VAJ145"/>
    <mergeCell ref="VAK145:VAN145"/>
    <mergeCell ref="VAP145:VAR146"/>
    <mergeCell ref="VAS145:VAV145"/>
    <mergeCell ref="UZA146:UZB146"/>
    <mergeCell ref="UZC146:UZD146"/>
    <mergeCell ref="UZE146:UZF146"/>
    <mergeCell ref="UZG146:UZH146"/>
    <mergeCell ref="UZM146:UZN146"/>
    <mergeCell ref="UZO146:UZP146"/>
    <mergeCell ref="UZQ146:UZR146"/>
    <mergeCell ref="UZS146:UZT146"/>
    <mergeCell ref="UZU146:UZV146"/>
    <mergeCell ref="UZW146:UZX146"/>
    <mergeCell ref="VAC146:VAD146"/>
    <mergeCell ref="VAE146:VAF146"/>
    <mergeCell ref="VAG146:VAH146"/>
    <mergeCell ref="VAI146:VAJ146"/>
    <mergeCell ref="VAK146:VAL146"/>
    <mergeCell ref="UVR145:UVT146"/>
    <mergeCell ref="UVU145:UVX145"/>
    <mergeCell ref="UVY145:UWB145"/>
    <mergeCell ref="UWC145:UWF145"/>
    <mergeCell ref="UWH145:UWJ146"/>
    <mergeCell ref="UWK145:UWN145"/>
    <mergeCell ref="UWO145:UWR145"/>
    <mergeCell ref="UWS145:UWV145"/>
    <mergeCell ref="UWX145:UWZ146"/>
    <mergeCell ref="UXA145:UXD145"/>
    <mergeCell ref="UXE145:UXH145"/>
    <mergeCell ref="UXI145:UXL145"/>
    <mergeCell ref="UXN145:UXP146"/>
    <mergeCell ref="UXQ145:UXT145"/>
    <mergeCell ref="UXU145:UXX145"/>
    <mergeCell ref="UXY145:UYB145"/>
    <mergeCell ref="UYD145:UYF146"/>
    <mergeCell ref="UVU146:UVV146"/>
    <mergeCell ref="UVW146:UVX146"/>
    <mergeCell ref="UVY146:UVZ146"/>
    <mergeCell ref="UWA146:UWB146"/>
    <mergeCell ref="UWC146:UWD146"/>
    <mergeCell ref="UWE146:UWF146"/>
    <mergeCell ref="UWK146:UWL146"/>
    <mergeCell ref="UWM146:UWN146"/>
    <mergeCell ref="UWO146:UWP146"/>
    <mergeCell ref="UWQ146:UWR146"/>
    <mergeCell ref="UWS146:UWT146"/>
    <mergeCell ref="UWU146:UWV146"/>
    <mergeCell ref="UXA146:UXB146"/>
    <mergeCell ref="UXC146:UXD146"/>
    <mergeCell ref="UXE146:UXF146"/>
    <mergeCell ref="UTA145:UTD145"/>
    <mergeCell ref="UTF145:UTH146"/>
    <mergeCell ref="UTI145:UTL145"/>
    <mergeCell ref="UTM145:UTP145"/>
    <mergeCell ref="UTQ145:UTT145"/>
    <mergeCell ref="UTV145:UTX146"/>
    <mergeCell ref="UTY145:UUB145"/>
    <mergeCell ref="UUC145:UUF145"/>
    <mergeCell ref="UUG145:UUJ145"/>
    <mergeCell ref="UUL145:UUN146"/>
    <mergeCell ref="UUO145:UUR145"/>
    <mergeCell ref="UUS145:UUV145"/>
    <mergeCell ref="UUW145:UUZ145"/>
    <mergeCell ref="UVB145:UVD146"/>
    <mergeCell ref="UVE145:UVH145"/>
    <mergeCell ref="UVI145:UVL145"/>
    <mergeCell ref="UVM145:UVP145"/>
    <mergeCell ref="UUG146:UUH146"/>
    <mergeCell ref="UUI146:UUJ146"/>
    <mergeCell ref="UUO146:UUP146"/>
    <mergeCell ref="UUQ146:UUR146"/>
    <mergeCell ref="UUS146:UUT146"/>
    <mergeCell ref="UUU146:UUV146"/>
    <mergeCell ref="UUW146:UUX146"/>
    <mergeCell ref="UUY146:UUZ146"/>
    <mergeCell ref="UVE146:UVF146"/>
    <mergeCell ref="UVG146:UVH146"/>
    <mergeCell ref="UVI146:UVJ146"/>
    <mergeCell ref="UVK146:UVL146"/>
    <mergeCell ref="UVM146:UVN146"/>
    <mergeCell ref="UVO146:UVP146"/>
    <mergeCell ref="UQK145:UQN145"/>
    <mergeCell ref="UQO145:UQR145"/>
    <mergeCell ref="UQT145:UQV146"/>
    <mergeCell ref="UQW145:UQZ145"/>
    <mergeCell ref="URA145:URD145"/>
    <mergeCell ref="URE145:URH145"/>
    <mergeCell ref="URJ145:URL146"/>
    <mergeCell ref="URM145:URP145"/>
    <mergeCell ref="URQ145:URT145"/>
    <mergeCell ref="URU145:URX145"/>
    <mergeCell ref="URZ145:USB146"/>
    <mergeCell ref="USC145:USF145"/>
    <mergeCell ref="USG145:USJ145"/>
    <mergeCell ref="USK145:USN145"/>
    <mergeCell ref="USP145:USR146"/>
    <mergeCell ref="USS145:USV145"/>
    <mergeCell ref="USW145:USZ145"/>
    <mergeCell ref="URA146:URB146"/>
    <mergeCell ref="URC146:URD146"/>
    <mergeCell ref="URE146:URF146"/>
    <mergeCell ref="URG146:URH146"/>
    <mergeCell ref="URM146:URN146"/>
    <mergeCell ref="URO146:URP146"/>
    <mergeCell ref="URQ146:URR146"/>
    <mergeCell ref="URS146:URT146"/>
    <mergeCell ref="URU146:URV146"/>
    <mergeCell ref="URW146:URX146"/>
    <mergeCell ref="USC146:USD146"/>
    <mergeCell ref="USE146:USF146"/>
    <mergeCell ref="USG146:USH146"/>
    <mergeCell ref="USI146:USJ146"/>
    <mergeCell ref="USK146:USL146"/>
    <mergeCell ref="USS146:UST146"/>
    <mergeCell ref="UNU145:UNX145"/>
    <mergeCell ref="UNY145:UOB145"/>
    <mergeCell ref="UOC145:UOF145"/>
    <mergeCell ref="UOH145:UOJ146"/>
    <mergeCell ref="UOK145:UON145"/>
    <mergeCell ref="UOO145:UOR145"/>
    <mergeCell ref="UOS145:UOV145"/>
    <mergeCell ref="UOX145:UOZ146"/>
    <mergeCell ref="UPA145:UPD145"/>
    <mergeCell ref="UPE145:UPH145"/>
    <mergeCell ref="UPI145:UPL145"/>
    <mergeCell ref="UPN145:UPP146"/>
    <mergeCell ref="UPQ145:UPT145"/>
    <mergeCell ref="UPU145:UPX145"/>
    <mergeCell ref="UPY145:UQB145"/>
    <mergeCell ref="UQD145:UQF146"/>
    <mergeCell ref="UQG145:UQJ145"/>
    <mergeCell ref="UNU146:UNV146"/>
    <mergeCell ref="UNW146:UNX146"/>
    <mergeCell ref="UNY146:UNZ146"/>
    <mergeCell ref="UOA146:UOB146"/>
    <mergeCell ref="UOC146:UOD146"/>
    <mergeCell ref="UOE146:UOF146"/>
    <mergeCell ref="UOK146:UOL146"/>
    <mergeCell ref="UOM146:UON146"/>
    <mergeCell ref="UOO146:UOP146"/>
    <mergeCell ref="UOQ146:UOR146"/>
    <mergeCell ref="UOS146:UOT146"/>
    <mergeCell ref="UOU146:UOV146"/>
    <mergeCell ref="UPA146:UPB146"/>
    <mergeCell ref="UPC146:UPD146"/>
    <mergeCell ref="UPE146:UPF146"/>
    <mergeCell ref="ULF145:ULH146"/>
    <mergeCell ref="ULI145:ULL145"/>
    <mergeCell ref="ULM145:ULP145"/>
    <mergeCell ref="ULQ145:ULT145"/>
    <mergeCell ref="ULV145:ULX146"/>
    <mergeCell ref="ULY145:UMB145"/>
    <mergeCell ref="UMC145:UMF145"/>
    <mergeCell ref="UMG145:UMJ145"/>
    <mergeCell ref="UML145:UMN146"/>
    <mergeCell ref="UMO145:UMR145"/>
    <mergeCell ref="UMS145:UMV145"/>
    <mergeCell ref="UMW145:UMZ145"/>
    <mergeCell ref="UNB145:UND146"/>
    <mergeCell ref="UNE145:UNH145"/>
    <mergeCell ref="UNI145:UNL145"/>
    <mergeCell ref="UNM145:UNP145"/>
    <mergeCell ref="UNR145:UNT146"/>
    <mergeCell ref="UMO146:UMP146"/>
    <mergeCell ref="UMQ146:UMR146"/>
    <mergeCell ref="UMS146:UMT146"/>
    <mergeCell ref="UMU146:UMV146"/>
    <mergeCell ref="UMW146:UMX146"/>
    <mergeCell ref="UMY146:UMZ146"/>
    <mergeCell ref="UNE146:UNF146"/>
    <mergeCell ref="UNG146:UNH146"/>
    <mergeCell ref="UNI146:UNJ146"/>
    <mergeCell ref="UNK146:UNL146"/>
    <mergeCell ref="UNM146:UNN146"/>
    <mergeCell ref="UNO146:UNP146"/>
    <mergeCell ref="UMA146:UMB146"/>
    <mergeCell ref="UMC146:UMD146"/>
    <mergeCell ref="UME146:UMF146"/>
    <mergeCell ref="UIO145:UIR145"/>
    <mergeCell ref="UIT145:UIV146"/>
    <mergeCell ref="UIW145:UIZ145"/>
    <mergeCell ref="UJA145:UJD145"/>
    <mergeCell ref="UJE145:UJH145"/>
    <mergeCell ref="UJJ145:UJL146"/>
    <mergeCell ref="UJM145:UJP145"/>
    <mergeCell ref="UJQ145:UJT145"/>
    <mergeCell ref="UJU145:UJX145"/>
    <mergeCell ref="UJZ145:UKB146"/>
    <mergeCell ref="UKC145:UKF145"/>
    <mergeCell ref="UKG145:UKJ145"/>
    <mergeCell ref="UKK145:UKN145"/>
    <mergeCell ref="UKP145:UKR146"/>
    <mergeCell ref="UKS145:UKV145"/>
    <mergeCell ref="UKW145:UKZ145"/>
    <mergeCell ref="ULA145:ULD145"/>
    <mergeCell ref="UJE146:UJF146"/>
    <mergeCell ref="UJG146:UJH146"/>
    <mergeCell ref="UJM146:UJN146"/>
    <mergeCell ref="UJO146:UJP146"/>
    <mergeCell ref="UJQ146:UJR146"/>
    <mergeCell ref="UJS146:UJT146"/>
    <mergeCell ref="UJU146:UJV146"/>
    <mergeCell ref="UJW146:UJX146"/>
    <mergeCell ref="UKC146:UKD146"/>
    <mergeCell ref="UKE146:UKF146"/>
    <mergeCell ref="UKG146:UKH146"/>
    <mergeCell ref="UKI146:UKJ146"/>
    <mergeCell ref="UKK146:UKL146"/>
    <mergeCell ref="UKM146:UKN146"/>
    <mergeCell ref="UKS146:UKT146"/>
    <mergeCell ref="UFY145:UGB145"/>
    <mergeCell ref="UGC145:UGF145"/>
    <mergeCell ref="UGH145:UGJ146"/>
    <mergeCell ref="UGK145:UGN145"/>
    <mergeCell ref="UGO145:UGR145"/>
    <mergeCell ref="UGS145:UGV145"/>
    <mergeCell ref="UGX145:UGZ146"/>
    <mergeCell ref="UHA145:UHD145"/>
    <mergeCell ref="UHE145:UHH145"/>
    <mergeCell ref="UHI145:UHL145"/>
    <mergeCell ref="UHN145:UHP146"/>
    <mergeCell ref="UHQ145:UHT145"/>
    <mergeCell ref="UHU145:UHX145"/>
    <mergeCell ref="UHY145:UIB145"/>
    <mergeCell ref="UID145:UIF146"/>
    <mergeCell ref="UIG145:UIJ145"/>
    <mergeCell ref="UIK145:UIN145"/>
    <mergeCell ref="UFY146:UFZ146"/>
    <mergeCell ref="UGA146:UGB146"/>
    <mergeCell ref="UGC146:UGD146"/>
    <mergeCell ref="UGE146:UGF146"/>
    <mergeCell ref="UGK146:UGL146"/>
    <mergeCell ref="UGM146:UGN146"/>
    <mergeCell ref="UGO146:UGP146"/>
    <mergeCell ref="UGQ146:UGR146"/>
    <mergeCell ref="UGS146:UGT146"/>
    <mergeCell ref="UGU146:UGV146"/>
    <mergeCell ref="UHA146:UHB146"/>
    <mergeCell ref="UHC146:UHD146"/>
    <mergeCell ref="UHE146:UHF146"/>
    <mergeCell ref="UHG146:UHH146"/>
    <mergeCell ref="UHI146:UHJ146"/>
    <mergeCell ref="UDI145:UDL145"/>
    <mergeCell ref="UDM145:UDP145"/>
    <mergeCell ref="UDQ145:UDT145"/>
    <mergeCell ref="UDV145:UDX146"/>
    <mergeCell ref="UDY145:UEB145"/>
    <mergeCell ref="UEC145:UEF145"/>
    <mergeCell ref="UEG145:UEJ145"/>
    <mergeCell ref="UEL145:UEN146"/>
    <mergeCell ref="UEO145:UER145"/>
    <mergeCell ref="UES145:UEV145"/>
    <mergeCell ref="UEW145:UEZ145"/>
    <mergeCell ref="UFB145:UFD146"/>
    <mergeCell ref="UFE145:UFH145"/>
    <mergeCell ref="UFI145:UFL145"/>
    <mergeCell ref="UFM145:UFP145"/>
    <mergeCell ref="UFR145:UFT146"/>
    <mergeCell ref="UFU145:UFX145"/>
    <mergeCell ref="UES146:UET146"/>
    <mergeCell ref="UEU146:UEV146"/>
    <mergeCell ref="UEW146:UEX146"/>
    <mergeCell ref="UEY146:UEZ146"/>
    <mergeCell ref="UFE146:UFF146"/>
    <mergeCell ref="UFG146:UFH146"/>
    <mergeCell ref="UFI146:UFJ146"/>
    <mergeCell ref="UFK146:UFL146"/>
    <mergeCell ref="UFM146:UFN146"/>
    <mergeCell ref="UFO146:UFP146"/>
    <mergeCell ref="UFU146:UFV146"/>
    <mergeCell ref="UFW146:UFX146"/>
    <mergeCell ref="UAT145:UAV146"/>
    <mergeCell ref="UAW145:UAZ145"/>
    <mergeCell ref="UBA145:UBD145"/>
    <mergeCell ref="UBE145:UBH145"/>
    <mergeCell ref="UBJ145:UBL146"/>
    <mergeCell ref="UBM145:UBP145"/>
    <mergeCell ref="UBQ145:UBT145"/>
    <mergeCell ref="UBU145:UBX145"/>
    <mergeCell ref="UBZ145:UCB146"/>
    <mergeCell ref="UCC145:UCF145"/>
    <mergeCell ref="UCG145:UCJ145"/>
    <mergeCell ref="UCK145:UCN145"/>
    <mergeCell ref="UCP145:UCR146"/>
    <mergeCell ref="UCS145:UCV145"/>
    <mergeCell ref="UCW145:UCZ145"/>
    <mergeCell ref="UDA145:UDD145"/>
    <mergeCell ref="UDF145:UDH146"/>
    <mergeCell ref="UBM146:UBN146"/>
    <mergeCell ref="UBO146:UBP146"/>
    <mergeCell ref="UBQ146:UBR146"/>
    <mergeCell ref="UBS146:UBT146"/>
    <mergeCell ref="UBU146:UBV146"/>
    <mergeCell ref="UBW146:UBX146"/>
    <mergeCell ref="UCC146:UCD146"/>
    <mergeCell ref="UCE146:UCF146"/>
    <mergeCell ref="UCG146:UCH146"/>
    <mergeCell ref="UCI146:UCJ146"/>
    <mergeCell ref="UCK146:UCL146"/>
    <mergeCell ref="UCM146:UCN146"/>
    <mergeCell ref="UCS146:UCT146"/>
    <mergeCell ref="UCU146:UCV146"/>
    <mergeCell ref="UCW146:UCX146"/>
    <mergeCell ref="UCY146:UCZ146"/>
    <mergeCell ref="UDA146:UDB146"/>
    <mergeCell ref="UDC146:UDD146"/>
    <mergeCell ref="TYC145:TYF145"/>
    <mergeCell ref="TYH145:TYJ146"/>
    <mergeCell ref="TYK145:TYN145"/>
    <mergeCell ref="TYO145:TYR145"/>
    <mergeCell ref="TYS145:TYV145"/>
    <mergeCell ref="TYX145:TYZ146"/>
    <mergeCell ref="TZA145:TZD145"/>
    <mergeCell ref="TZE145:TZH145"/>
    <mergeCell ref="TZI145:TZL145"/>
    <mergeCell ref="TZN145:TZP146"/>
    <mergeCell ref="TZQ145:TZT145"/>
    <mergeCell ref="TZU145:TZX145"/>
    <mergeCell ref="TZY145:UAB145"/>
    <mergeCell ref="UAD145:UAF146"/>
    <mergeCell ref="UAG145:UAJ145"/>
    <mergeCell ref="UAK145:UAN145"/>
    <mergeCell ref="UAO145:UAR145"/>
    <mergeCell ref="TYC146:TYD146"/>
    <mergeCell ref="TYE146:TYF146"/>
    <mergeCell ref="TYK146:TYL146"/>
    <mergeCell ref="TYM146:TYN146"/>
    <mergeCell ref="TYO146:TYP146"/>
    <mergeCell ref="TYQ146:TYR146"/>
    <mergeCell ref="TYS146:TYT146"/>
    <mergeCell ref="TYU146:TYV146"/>
    <mergeCell ref="TZA146:TZB146"/>
    <mergeCell ref="TZC146:TZD146"/>
    <mergeCell ref="TZE146:TZF146"/>
    <mergeCell ref="TZG146:TZH146"/>
    <mergeCell ref="TZI146:TZJ146"/>
    <mergeCell ref="TZK146:TZL146"/>
    <mergeCell ref="TZQ146:TZR146"/>
    <mergeCell ref="TVM145:TVP145"/>
    <mergeCell ref="TVQ145:TVT145"/>
    <mergeCell ref="TVV145:TVX146"/>
    <mergeCell ref="TVY145:TWB145"/>
    <mergeCell ref="TWC145:TWF145"/>
    <mergeCell ref="TWG145:TWJ145"/>
    <mergeCell ref="TWL145:TWN146"/>
    <mergeCell ref="TWO145:TWR145"/>
    <mergeCell ref="TWS145:TWV145"/>
    <mergeCell ref="TWW145:TWZ145"/>
    <mergeCell ref="TXB145:TXD146"/>
    <mergeCell ref="TXE145:TXH145"/>
    <mergeCell ref="TXI145:TXL145"/>
    <mergeCell ref="TXM145:TXP145"/>
    <mergeCell ref="TXR145:TXT146"/>
    <mergeCell ref="TXU145:TXX145"/>
    <mergeCell ref="TXY145:TYB145"/>
    <mergeCell ref="TWW146:TWX146"/>
    <mergeCell ref="TWY146:TWZ146"/>
    <mergeCell ref="TXE146:TXF146"/>
    <mergeCell ref="TXG146:TXH146"/>
    <mergeCell ref="TXI146:TXJ146"/>
    <mergeCell ref="TXK146:TXL146"/>
    <mergeCell ref="TXM146:TXN146"/>
    <mergeCell ref="TXO146:TXP146"/>
    <mergeCell ref="TXU146:TXV146"/>
    <mergeCell ref="TXW146:TXX146"/>
    <mergeCell ref="TXY146:TXZ146"/>
    <mergeCell ref="TYA146:TYB146"/>
    <mergeCell ref="TSW145:TSZ145"/>
    <mergeCell ref="TTA145:TTD145"/>
    <mergeCell ref="TTE145:TTH145"/>
    <mergeCell ref="TTJ145:TTL146"/>
    <mergeCell ref="TTM145:TTP145"/>
    <mergeCell ref="TTQ145:TTT145"/>
    <mergeCell ref="TTU145:TTX145"/>
    <mergeCell ref="TTZ145:TUB146"/>
    <mergeCell ref="TUC145:TUF145"/>
    <mergeCell ref="TUG145:TUJ145"/>
    <mergeCell ref="TUK145:TUN145"/>
    <mergeCell ref="TUP145:TUR146"/>
    <mergeCell ref="TUS145:TUV145"/>
    <mergeCell ref="TUW145:TUZ145"/>
    <mergeCell ref="TVA145:TVD145"/>
    <mergeCell ref="TVF145:TVH146"/>
    <mergeCell ref="TVI145:TVL145"/>
    <mergeCell ref="TTQ146:TTR146"/>
    <mergeCell ref="TTS146:TTT146"/>
    <mergeCell ref="TTU146:TTV146"/>
    <mergeCell ref="TTW146:TTX146"/>
    <mergeCell ref="TUC146:TUD146"/>
    <mergeCell ref="TUE146:TUF146"/>
    <mergeCell ref="TUG146:TUH146"/>
    <mergeCell ref="TUI146:TUJ146"/>
    <mergeCell ref="TUK146:TUL146"/>
    <mergeCell ref="TUM146:TUN146"/>
    <mergeCell ref="TUS146:TUT146"/>
    <mergeCell ref="TUU146:TUV146"/>
    <mergeCell ref="TUW146:TUX146"/>
    <mergeCell ref="TUY146:TUZ146"/>
    <mergeCell ref="TVA146:TVB146"/>
    <mergeCell ref="TQH145:TQJ146"/>
    <mergeCell ref="TQK145:TQN145"/>
    <mergeCell ref="TQO145:TQR145"/>
    <mergeCell ref="TQS145:TQV145"/>
    <mergeCell ref="TQX145:TQZ146"/>
    <mergeCell ref="TRA145:TRD145"/>
    <mergeCell ref="TRE145:TRH145"/>
    <mergeCell ref="TRI145:TRL145"/>
    <mergeCell ref="TRN145:TRP146"/>
    <mergeCell ref="TRQ145:TRT145"/>
    <mergeCell ref="TRU145:TRX145"/>
    <mergeCell ref="TRY145:TSB145"/>
    <mergeCell ref="TSD145:TSF146"/>
    <mergeCell ref="TSG145:TSJ145"/>
    <mergeCell ref="TSK145:TSN145"/>
    <mergeCell ref="TSO145:TSR145"/>
    <mergeCell ref="TST145:TSV146"/>
    <mergeCell ref="TQK146:TQL146"/>
    <mergeCell ref="TQM146:TQN146"/>
    <mergeCell ref="TQO146:TQP146"/>
    <mergeCell ref="TQQ146:TQR146"/>
    <mergeCell ref="TQS146:TQT146"/>
    <mergeCell ref="TQU146:TQV146"/>
    <mergeCell ref="TRA146:TRB146"/>
    <mergeCell ref="TRC146:TRD146"/>
    <mergeCell ref="TRE146:TRF146"/>
    <mergeCell ref="TRG146:TRH146"/>
    <mergeCell ref="TRI146:TRJ146"/>
    <mergeCell ref="TRK146:TRL146"/>
    <mergeCell ref="TRQ146:TRR146"/>
    <mergeCell ref="TRS146:TRT146"/>
    <mergeCell ref="TRU146:TRV146"/>
    <mergeCell ref="TNQ145:TNT145"/>
    <mergeCell ref="TNV145:TNX146"/>
    <mergeCell ref="TNY145:TOB145"/>
    <mergeCell ref="TOC145:TOF145"/>
    <mergeCell ref="TOG145:TOJ145"/>
    <mergeCell ref="TOL145:TON146"/>
    <mergeCell ref="TOO145:TOR145"/>
    <mergeCell ref="TOS145:TOV145"/>
    <mergeCell ref="TOW145:TOZ145"/>
    <mergeCell ref="TPB145:TPD146"/>
    <mergeCell ref="TPE145:TPH145"/>
    <mergeCell ref="TPI145:TPL145"/>
    <mergeCell ref="TPM145:TPP145"/>
    <mergeCell ref="TPR145:TPT146"/>
    <mergeCell ref="TPU145:TPX145"/>
    <mergeCell ref="TPY145:TQB145"/>
    <mergeCell ref="TQC145:TQF145"/>
    <mergeCell ref="TOW146:TOX146"/>
    <mergeCell ref="TOY146:TOZ146"/>
    <mergeCell ref="TPE146:TPF146"/>
    <mergeCell ref="TPG146:TPH146"/>
    <mergeCell ref="TPI146:TPJ146"/>
    <mergeCell ref="TPK146:TPL146"/>
    <mergeCell ref="TPM146:TPN146"/>
    <mergeCell ref="TPO146:TPP146"/>
    <mergeCell ref="TPU146:TPV146"/>
    <mergeCell ref="TPW146:TPX146"/>
    <mergeCell ref="TPY146:TPZ146"/>
    <mergeCell ref="TQA146:TQB146"/>
    <mergeCell ref="TQC146:TQD146"/>
    <mergeCell ref="TQE146:TQF146"/>
    <mergeCell ref="TLA145:TLD145"/>
    <mergeCell ref="TLE145:TLH145"/>
    <mergeCell ref="TLJ145:TLL146"/>
    <mergeCell ref="TLM145:TLP145"/>
    <mergeCell ref="TLQ145:TLT145"/>
    <mergeCell ref="TLU145:TLX145"/>
    <mergeCell ref="TLZ145:TMB146"/>
    <mergeCell ref="TMC145:TMF145"/>
    <mergeCell ref="TMG145:TMJ145"/>
    <mergeCell ref="TMK145:TMN145"/>
    <mergeCell ref="TMP145:TMR146"/>
    <mergeCell ref="TMS145:TMV145"/>
    <mergeCell ref="TMW145:TMZ145"/>
    <mergeCell ref="TNA145:TND145"/>
    <mergeCell ref="TNF145:TNH146"/>
    <mergeCell ref="TNI145:TNL145"/>
    <mergeCell ref="TNM145:TNP145"/>
    <mergeCell ref="TLQ146:TLR146"/>
    <mergeCell ref="TLS146:TLT146"/>
    <mergeCell ref="TLU146:TLV146"/>
    <mergeCell ref="TLW146:TLX146"/>
    <mergeCell ref="TMC146:TMD146"/>
    <mergeCell ref="TME146:TMF146"/>
    <mergeCell ref="TMG146:TMH146"/>
    <mergeCell ref="TMI146:TMJ146"/>
    <mergeCell ref="TMK146:TML146"/>
    <mergeCell ref="TMM146:TMN146"/>
    <mergeCell ref="TMS146:TMT146"/>
    <mergeCell ref="TMU146:TMV146"/>
    <mergeCell ref="TMW146:TMX146"/>
    <mergeCell ref="TMY146:TMZ146"/>
    <mergeCell ref="TNA146:TNB146"/>
    <mergeCell ref="TNI146:TNJ146"/>
    <mergeCell ref="TIK145:TIN145"/>
    <mergeCell ref="TIO145:TIR145"/>
    <mergeCell ref="TIS145:TIV145"/>
    <mergeCell ref="TIX145:TIZ146"/>
    <mergeCell ref="TJA145:TJD145"/>
    <mergeCell ref="TJE145:TJH145"/>
    <mergeCell ref="TJI145:TJL145"/>
    <mergeCell ref="TJN145:TJP146"/>
    <mergeCell ref="TJQ145:TJT145"/>
    <mergeCell ref="TJU145:TJX145"/>
    <mergeCell ref="TJY145:TKB145"/>
    <mergeCell ref="TKD145:TKF146"/>
    <mergeCell ref="TKG145:TKJ145"/>
    <mergeCell ref="TKK145:TKN145"/>
    <mergeCell ref="TKO145:TKR145"/>
    <mergeCell ref="TKT145:TKV146"/>
    <mergeCell ref="TKW145:TKZ145"/>
    <mergeCell ref="TIK146:TIL146"/>
    <mergeCell ref="TIM146:TIN146"/>
    <mergeCell ref="TIO146:TIP146"/>
    <mergeCell ref="TIQ146:TIR146"/>
    <mergeCell ref="TIS146:TIT146"/>
    <mergeCell ref="TIU146:TIV146"/>
    <mergeCell ref="TJA146:TJB146"/>
    <mergeCell ref="TJC146:TJD146"/>
    <mergeCell ref="TJE146:TJF146"/>
    <mergeCell ref="TJG146:TJH146"/>
    <mergeCell ref="TJI146:TJJ146"/>
    <mergeCell ref="TJK146:TJL146"/>
    <mergeCell ref="TJQ146:TJR146"/>
    <mergeCell ref="TJS146:TJT146"/>
    <mergeCell ref="TJU146:TJV146"/>
    <mergeCell ref="TFV145:TFX146"/>
    <mergeCell ref="TFY145:TGB145"/>
    <mergeCell ref="TGC145:TGF145"/>
    <mergeCell ref="TGG145:TGJ145"/>
    <mergeCell ref="TGL145:TGN146"/>
    <mergeCell ref="TGO145:TGR145"/>
    <mergeCell ref="TGS145:TGV145"/>
    <mergeCell ref="TGW145:TGZ145"/>
    <mergeCell ref="THB145:THD146"/>
    <mergeCell ref="THE145:THH145"/>
    <mergeCell ref="THI145:THL145"/>
    <mergeCell ref="THM145:THP145"/>
    <mergeCell ref="THR145:THT146"/>
    <mergeCell ref="THU145:THX145"/>
    <mergeCell ref="THY145:TIB145"/>
    <mergeCell ref="TIC145:TIF145"/>
    <mergeCell ref="TIH145:TIJ146"/>
    <mergeCell ref="THE146:THF146"/>
    <mergeCell ref="THG146:THH146"/>
    <mergeCell ref="THI146:THJ146"/>
    <mergeCell ref="THK146:THL146"/>
    <mergeCell ref="THM146:THN146"/>
    <mergeCell ref="THO146:THP146"/>
    <mergeCell ref="THU146:THV146"/>
    <mergeCell ref="THW146:THX146"/>
    <mergeCell ref="THY146:THZ146"/>
    <mergeCell ref="TIA146:TIB146"/>
    <mergeCell ref="TIC146:TID146"/>
    <mergeCell ref="TIE146:TIF146"/>
    <mergeCell ref="TDE145:TDH145"/>
    <mergeCell ref="TDJ145:TDL146"/>
    <mergeCell ref="TDM145:TDP145"/>
    <mergeCell ref="TDQ145:TDT145"/>
    <mergeCell ref="TDU145:TDX145"/>
    <mergeCell ref="TDZ145:TEB146"/>
    <mergeCell ref="TEC145:TEF145"/>
    <mergeCell ref="TEG145:TEJ145"/>
    <mergeCell ref="TEK145:TEN145"/>
    <mergeCell ref="TEP145:TER146"/>
    <mergeCell ref="TES145:TEV145"/>
    <mergeCell ref="TEW145:TEZ145"/>
    <mergeCell ref="TFA145:TFD145"/>
    <mergeCell ref="TFF145:TFH146"/>
    <mergeCell ref="TFI145:TFL145"/>
    <mergeCell ref="TFM145:TFP145"/>
    <mergeCell ref="TFQ145:TFT145"/>
    <mergeCell ref="TDU146:TDV146"/>
    <mergeCell ref="TDW146:TDX146"/>
    <mergeCell ref="TEC146:TED146"/>
    <mergeCell ref="TEE146:TEF146"/>
    <mergeCell ref="TEG146:TEH146"/>
    <mergeCell ref="TEI146:TEJ146"/>
    <mergeCell ref="TEK146:TEL146"/>
    <mergeCell ref="TEM146:TEN146"/>
    <mergeCell ref="TES146:TET146"/>
    <mergeCell ref="TEU146:TEV146"/>
    <mergeCell ref="TEW146:TEX146"/>
    <mergeCell ref="TEY146:TEZ146"/>
    <mergeCell ref="TFA146:TFB146"/>
    <mergeCell ref="TFC146:TFD146"/>
    <mergeCell ref="TFI146:TFJ146"/>
    <mergeCell ref="TAO145:TAR145"/>
    <mergeCell ref="TAS145:TAV145"/>
    <mergeCell ref="TAX145:TAZ146"/>
    <mergeCell ref="TBA145:TBD145"/>
    <mergeCell ref="TBE145:TBH145"/>
    <mergeCell ref="TBI145:TBL145"/>
    <mergeCell ref="TBN145:TBP146"/>
    <mergeCell ref="TBQ145:TBT145"/>
    <mergeCell ref="TBU145:TBX145"/>
    <mergeCell ref="TBY145:TCB145"/>
    <mergeCell ref="TCD145:TCF146"/>
    <mergeCell ref="TCG145:TCJ145"/>
    <mergeCell ref="TCK145:TCN145"/>
    <mergeCell ref="TCO145:TCR145"/>
    <mergeCell ref="TCT145:TCV146"/>
    <mergeCell ref="TCW145:TCZ145"/>
    <mergeCell ref="TDA145:TDD145"/>
    <mergeCell ref="TAO146:TAP146"/>
    <mergeCell ref="TAQ146:TAR146"/>
    <mergeCell ref="TAS146:TAT146"/>
    <mergeCell ref="TAU146:TAV146"/>
    <mergeCell ref="TBA146:TBB146"/>
    <mergeCell ref="TBC146:TBD146"/>
    <mergeCell ref="TBE146:TBF146"/>
    <mergeCell ref="TBG146:TBH146"/>
    <mergeCell ref="TBI146:TBJ146"/>
    <mergeCell ref="TBK146:TBL146"/>
    <mergeCell ref="TBQ146:TBR146"/>
    <mergeCell ref="TBS146:TBT146"/>
    <mergeCell ref="TBU146:TBV146"/>
    <mergeCell ref="TBW146:TBX146"/>
    <mergeCell ref="TBY146:TBZ146"/>
    <mergeCell ref="SXY145:SYB145"/>
    <mergeCell ref="SYC145:SYF145"/>
    <mergeCell ref="SYG145:SYJ145"/>
    <mergeCell ref="SYL145:SYN146"/>
    <mergeCell ref="SYO145:SYR145"/>
    <mergeCell ref="SYS145:SYV145"/>
    <mergeCell ref="SYW145:SYZ145"/>
    <mergeCell ref="SZB145:SZD146"/>
    <mergeCell ref="SZE145:SZH145"/>
    <mergeCell ref="SZI145:SZL145"/>
    <mergeCell ref="SZM145:SZP145"/>
    <mergeCell ref="SZR145:SZT146"/>
    <mergeCell ref="SZU145:SZX145"/>
    <mergeCell ref="SZY145:TAB145"/>
    <mergeCell ref="TAC145:TAF145"/>
    <mergeCell ref="TAH145:TAJ146"/>
    <mergeCell ref="TAK145:TAN145"/>
    <mergeCell ref="SZI146:SZJ146"/>
    <mergeCell ref="SZK146:SZL146"/>
    <mergeCell ref="SZM146:SZN146"/>
    <mergeCell ref="SZO146:SZP146"/>
    <mergeCell ref="SZU146:SZV146"/>
    <mergeCell ref="SZW146:SZX146"/>
    <mergeCell ref="SZY146:SZZ146"/>
    <mergeCell ref="TAA146:TAB146"/>
    <mergeCell ref="TAC146:TAD146"/>
    <mergeCell ref="TAE146:TAF146"/>
    <mergeCell ref="TAK146:TAL146"/>
    <mergeCell ref="TAM146:TAN146"/>
    <mergeCell ref="SVJ145:SVL146"/>
    <mergeCell ref="SVM145:SVP145"/>
    <mergeCell ref="SVQ145:SVT145"/>
    <mergeCell ref="SVU145:SVX145"/>
    <mergeCell ref="SVZ145:SWB146"/>
    <mergeCell ref="SWC145:SWF145"/>
    <mergeCell ref="SWG145:SWJ145"/>
    <mergeCell ref="SWK145:SWN145"/>
    <mergeCell ref="SWP145:SWR146"/>
    <mergeCell ref="SWS145:SWV145"/>
    <mergeCell ref="SWW145:SWZ145"/>
    <mergeCell ref="SXA145:SXD145"/>
    <mergeCell ref="SXF145:SXH146"/>
    <mergeCell ref="SXI145:SXL145"/>
    <mergeCell ref="SXM145:SXP145"/>
    <mergeCell ref="SXQ145:SXT145"/>
    <mergeCell ref="SXV145:SXX146"/>
    <mergeCell ref="SWC146:SWD146"/>
    <mergeCell ref="SWE146:SWF146"/>
    <mergeCell ref="SWG146:SWH146"/>
    <mergeCell ref="SWI146:SWJ146"/>
    <mergeCell ref="SWK146:SWL146"/>
    <mergeCell ref="SWM146:SWN146"/>
    <mergeCell ref="SWS146:SWT146"/>
    <mergeCell ref="SWU146:SWV146"/>
    <mergeCell ref="SWW146:SWX146"/>
    <mergeCell ref="SWY146:SWZ146"/>
    <mergeCell ref="SXA146:SXB146"/>
    <mergeCell ref="SXC146:SXD146"/>
    <mergeCell ref="SXI146:SXJ146"/>
    <mergeCell ref="SXK146:SXL146"/>
    <mergeCell ref="SXM146:SXN146"/>
    <mergeCell ref="SXO146:SXP146"/>
    <mergeCell ref="SXQ146:SXR146"/>
    <mergeCell ref="SXS146:SXT146"/>
    <mergeCell ref="SSS145:SSV145"/>
    <mergeCell ref="SSX145:SSZ146"/>
    <mergeCell ref="STA145:STD145"/>
    <mergeCell ref="STE145:STH145"/>
    <mergeCell ref="STI145:STL145"/>
    <mergeCell ref="STN145:STP146"/>
    <mergeCell ref="STQ145:STT145"/>
    <mergeCell ref="STU145:STX145"/>
    <mergeCell ref="STY145:SUB145"/>
    <mergeCell ref="SUD145:SUF146"/>
    <mergeCell ref="SUG145:SUJ145"/>
    <mergeCell ref="SUK145:SUN145"/>
    <mergeCell ref="SUO145:SUR145"/>
    <mergeCell ref="SUT145:SUV146"/>
    <mergeCell ref="SUW145:SUZ145"/>
    <mergeCell ref="SVA145:SVD145"/>
    <mergeCell ref="SVE145:SVH145"/>
    <mergeCell ref="SSS146:SST146"/>
    <mergeCell ref="SSU146:SSV146"/>
    <mergeCell ref="STA146:STB146"/>
    <mergeCell ref="STC146:STD146"/>
    <mergeCell ref="STE146:STF146"/>
    <mergeCell ref="STG146:STH146"/>
    <mergeCell ref="STI146:STJ146"/>
    <mergeCell ref="STK146:STL146"/>
    <mergeCell ref="STQ146:STR146"/>
    <mergeCell ref="STS146:STT146"/>
    <mergeCell ref="STU146:STV146"/>
    <mergeCell ref="STW146:STX146"/>
    <mergeCell ref="STY146:STZ146"/>
    <mergeCell ref="SUA146:SUB146"/>
    <mergeCell ref="SUG146:SUH146"/>
    <mergeCell ref="SQC145:SQF145"/>
    <mergeCell ref="SQG145:SQJ145"/>
    <mergeCell ref="SQL145:SQN146"/>
    <mergeCell ref="SQO145:SQR145"/>
    <mergeCell ref="SQS145:SQV145"/>
    <mergeCell ref="SQW145:SQZ145"/>
    <mergeCell ref="SRB145:SRD146"/>
    <mergeCell ref="SRE145:SRH145"/>
    <mergeCell ref="SRI145:SRL145"/>
    <mergeCell ref="SRM145:SRP145"/>
    <mergeCell ref="SRR145:SRT146"/>
    <mergeCell ref="SRU145:SRX145"/>
    <mergeCell ref="SRY145:SSB145"/>
    <mergeCell ref="SSC145:SSF145"/>
    <mergeCell ref="SSH145:SSJ146"/>
    <mergeCell ref="SSK145:SSN145"/>
    <mergeCell ref="SSO145:SSR145"/>
    <mergeCell ref="SRM146:SRN146"/>
    <mergeCell ref="SRO146:SRP146"/>
    <mergeCell ref="SRU146:SRV146"/>
    <mergeCell ref="SRW146:SRX146"/>
    <mergeCell ref="SRY146:SRZ146"/>
    <mergeCell ref="SSA146:SSB146"/>
    <mergeCell ref="SSC146:SSD146"/>
    <mergeCell ref="SSE146:SSF146"/>
    <mergeCell ref="SSK146:SSL146"/>
    <mergeCell ref="SSM146:SSN146"/>
    <mergeCell ref="SSO146:SSP146"/>
    <mergeCell ref="SSQ146:SSR146"/>
    <mergeCell ref="SNM145:SNP145"/>
    <mergeCell ref="SNQ145:SNT145"/>
    <mergeCell ref="SNU145:SNX145"/>
    <mergeCell ref="SNZ145:SOB146"/>
    <mergeCell ref="SOC145:SOF145"/>
    <mergeCell ref="SOG145:SOJ145"/>
    <mergeCell ref="SOK145:SON145"/>
    <mergeCell ref="SOP145:SOR146"/>
    <mergeCell ref="SOS145:SOV145"/>
    <mergeCell ref="SOW145:SOZ145"/>
    <mergeCell ref="SPA145:SPD145"/>
    <mergeCell ref="SPF145:SPH146"/>
    <mergeCell ref="SPI145:SPL145"/>
    <mergeCell ref="SPM145:SPP145"/>
    <mergeCell ref="SPQ145:SPT145"/>
    <mergeCell ref="SPV145:SPX146"/>
    <mergeCell ref="SPY145:SQB145"/>
    <mergeCell ref="SOG146:SOH146"/>
    <mergeCell ref="SOI146:SOJ146"/>
    <mergeCell ref="SOK146:SOL146"/>
    <mergeCell ref="SOM146:SON146"/>
    <mergeCell ref="SOS146:SOT146"/>
    <mergeCell ref="SOU146:SOV146"/>
    <mergeCell ref="SOW146:SOX146"/>
    <mergeCell ref="SOY146:SOZ146"/>
    <mergeCell ref="SPA146:SPB146"/>
    <mergeCell ref="SPC146:SPD146"/>
    <mergeCell ref="SPI146:SPJ146"/>
    <mergeCell ref="SPK146:SPL146"/>
    <mergeCell ref="SPM146:SPN146"/>
    <mergeCell ref="SPO146:SPP146"/>
    <mergeCell ref="SPQ146:SPR146"/>
    <mergeCell ref="SKX145:SKZ146"/>
    <mergeCell ref="SLA145:SLD145"/>
    <mergeCell ref="SLE145:SLH145"/>
    <mergeCell ref="SLI145:SLL145"/>
    <mergeCell ref="SLN145:SLP146"/>
    <mergeCell ref="SLQ145:SLT145"/>
    <mergeCell ref="SLU145:SLX145"/>
    <mergeCell ref="SLY145:SMB145"/>
    <mergeCell ref="SMD145:SMF146"/>
    <mergeCell ref="SMG145:SMJ145"/>
    <mergeCell ref="SMK145:SMN145"/>
    <mergeCell ref="SMO145:SMR145"/>
    <mergeCell ref="SMT145:SMV146"/>
    <mergeCell ref="SMW145:SMZ145"/>
    <mergeCell ref="SNA145:SND145"/>
    <mergeCell ref="SNE145:SNH145"/>
    <mergeCell ref="SNJ145:SNL146"/>
    <mergeCell ref="SLA146:SLB146"/>
    <mergeCell ref="SLC146:SLD146"/>
    <mergeCell ref="SLE146:SLF146"/>
    <mergeCell ref="SLG146:SLH146"/>
    <mergeCell ref="SLI146:SLJ146"/>
    <mergeCell ref="SLK146:SLL146"/>
    <mergeCell ref="SLQ146:SLR146"/>
    <mergeCell ref="SLS146:SLT146"/>
    <mergeCell ref="SLU146:SLV146"/>
    <mergeCell ref="SLW146:SLX146"/>
    <mergeCell ref="SLY146:SLZ146"/>
    <mergeCell ref="SMA146:SMB146"/>
    <mergeCell ref="SMG146:SMH146"/>
    <mergeCell ref="SMI146:SMJ146"/>
    <mergeCell ref="SMK146:SML146"/>
    <mergeCell ref="SIG145:SIJ145"/>
    <mergeCell ref="SIL145:SIN146"/>
    <mergeCell ref="SIO145:SIR145"/>
    <mergeCell ref="SIS145:SIV145"/>
    <mergeCell ref="SIW145:SIZ145"/>
    <mergeCell ref="SJB145:SJD146"/>
    <mergeCell ref="SJE145:SJH145"/>
    <mergeCell ref="SJI145:SJL145"/>
    <mergeCell ref="SJM145:SJP145"/>
    <mergeCell ref="SJR145:SJT146"/>
    <mergeCell ref="SJU145:SJX145"/>
    <mergeCell ref="SJY145:SKB145"/>
    <mergeCell ref="SKC145:SKF145"/>
    <mergeCell ref="SKH145:SKJ146"/>
    <mergeCell ref="SKK145:SKN145"/>
    <mergeCell ref="SKO145:SKR145"/>
    <mergeCell ref="SKS145:SKV145"/>
    <mergeCell ref="SJM146:SJN146"/>
    <mergeCell ref="SJO146:SJP146"/>
    <mergeCell ref="SJU146:SJV146"/>
    <mergeCell ref="SJW146:SJX146"/>
    <mergeCell ref="SJY146:SJZ146"/>
    <mergeCell ref="SKA146:SKB146"/>
    <mergeCell ref="SKC146:SKD146"/>
    <mergeCell ref="SKE146:SKF146"/>
    <mergeCell ref="SKK146:SKL146"/>
    <mergeCell ref="SKM146:SKN146"/>
    <mergeCell ref="SKO146:SKP146"/>
    <mergeCell ref="SKQ146:SKR146"/>
    <mergeCell ref="SKS146:SKT146"/>
    <mergeCell ref="SKU146:SKV146"/>
    <mergeCell ref="SFQ145:SFT145"/>
    <mergeCell ref="SFU145:SFX145"/>
    <mergeCell ref="SFZ145:SGB146"/>
    <mergeCell ref="SGC145:SGF145"/>
    <mergeCell ref="SGG145:SGJ145"/>
    <mergeCell ref="SGK145:SGN145"/>
    <mergeCell ref="SGP145:SGR146"/>
    <mergeCell ref="SGS145:SGV145"/>
    <mergeCell ref="SGW145:SGZ145"/>
    <mergeCell ref="SHA145:SHD145"/>
    <mergeCell ref="SHF145:SHH146"/>
    <mergeCell ref="SHI145:SHL145"/>
    <mergeCell ref="SHM145:SHP145"/>
    <mergeCell ref="SHQ145:SHT145"/>
    <mergeCell ref="SHV145:SHX146"/>
    <mergeCell ref="SHY145:SIB145"/>
    <mergeCell ref="SIC145:SIF145"/>
    <mergeCell ref="SGG146:SGH146"/>
    <mergeCell ref="SGI146:SGJ146"/>
    <mergeCell ref="SGK146:SGL146"/>
    <mergeCell ref="SGM146:SGN146"/>
    <mergeCell ref="SGS146:SGT146"/>
    <mergeCell ref="SGU146:SGV146"/>
    <mergeCell ref="SGW146:SGX146"/>
    <mergeCell ref="SGY146:SGZ146"/>
    <mergeCell ref="SHA146:SHB146"/>
    <mergeCell ref="SHC146:SHD146"/>
    <mergeCell ref="SHI146:SHJ146"/>
    <mergeCell ref="SHK146:SHL146"/>
    <mergeCell ref="SHM146:SHN146"/>
    <mergeCell ref="SHO146:SHP146"/>
    <mergeCell ref="SHQ146:SHR146"/>
    <mergeCell ref="SHY146:SHZ146"/>
    <mergeCell ref="SDA145:SDD145"/>
    <mergeCell ref="SDE145:SDH145"/>
    <mergeCell ref="SDI145:SDL145"/>
    <mergeCell ref="SDN145:SDP146"/>
    <mergeCell ref="SDQ145:SDT145"/>
    <mergeCell ref="SDU145:SDX145"/>
    <mergeCell ref="SDY145:SEB145"/>
    <mergeCell ref="SED145:SEF146"/>
    <mergeCell ref="SEG145:SEJ145"/>
    <mergeCell ref="SEK145:SEN145"/>
    <mergeCell ref="SEO145:SER145"/>
    <mergeCell ref="SET145:SEV146"/>
    <mergeCell ref="SEW145:SEZ145"/>
    <mergeCell ref="SFA145:SFD145"/>
    <mergeCell ref="SFE145:SFH145"/>
    <mergeCell ref="SFJ145:SFL146"/>
    <mergeCell ref="SFM145:SFP145"/>
    <mergeCell ref="SDA146:SDB146"/>
    <mergeCell ref="SDC146:SDD146"/>
    <mergeCell ref="SDE146:SDF146"/>
    <mergeCell ref="SDG146:SDH146"/>
    <mergeCell ref="SDI146:SDJ146"/>
    <mergeCell ref="SDK146:SDL146"/>
    <mergeCell ref="SDQ146:SDR146"/>
    <mergeCell ref="SDS146:SDT146"/>
    <mergeCell ref="SDU146:SDV146"/>
    <mergeCell ref="SDW146:SDX146"/>
    <mergeCell ref="SDY146:SDZ146"/>
    <mergeCell ref="SEA146:SEB146"/>
    <mergeCell ref="SEG146:SEH146"/>
    <mergeCell ref="SEI146:SEJ146"/>
    <mergeCell ref="SEK146:SEL146"/>
    <mergeCell ref="SAL145:SAN146"/>
    <mergeCell ref="SAO145:SAR145"/>
    <mergeCell ref="SAS145:SAV145"/>
    <mergeCell ref="SAW145:SAZ145"/>
    <mergeCell ref="SBB145:SBD146"/>
    <mergeCell ref="SBE145:SBH145"/>
    <mergeCell ref="SBI145:SBL145"/>
    <mergeCell ref="SBM145:SBP145"/>
    <mergeCell ref="SBR145:SBT146"/>
    <mergeCell ref="SBU145:SBX145"/>
    <mergeCell ref="SBY145:SCB145"/>
    <mergeCell ref="SCC145:SCF145"/>
    <mergeCell ref="SCH145:SCJ146"/>
    <mergeCell ref="SCK145:SCN145"/>
    <mergeCell ref="SCO145:SCR145"/>
    <mergeCell ref="SCS145:SCV145"/>
    <mergeCell ref="SCX145:SCZ146"/>
    <mergeCell ref="SBU146:SBV146"/>
    <mergeCell ref="SBW146:SBX146"/>
    <mergeCell ref="SBY146:SBZ146"/>
    <mergeCell ref="SCA146:SCB146"/>
    <mergeCell ref="SCC146:SCD146"/>
    <mergeCell ref="SCE146:SCF146"/>
    <mergeCell ref="SCK146:SCL146"/>
    <mergeCell ref="SCM146:SCN146"/>
    <mergeCell ref="SCO146:SCP146"/>
    <mergeCell ref="SCQ146:SCR146"/>
    <mergeCell ref="SCS146:SCT146"/>
    <mergeCell ref="SCU146:SCV146"/>
    <mergeCell ref="RXU145:RXX145"/>
    <mergeCell ref="RXZ145:RYB146"/>
    <mergeCell ref="RYC145:RYF145"/>
    <mergeCell ref="RYG145:RYJ145"/>
    <mergeCell ref="RYK145:RYN145"/>
    <mergeCell ref="RYP145:RYR146"/>
    <mergeCell ref="RYS145:RYV145"/>
    <mergeCell ref="RYW145:RYZ145"/>
    <mergeCell ref="RZA145:RZD145"/>
    <mergeCell ref="RZF145:RZH146"/>
    <mergeCell ref="RZI145:RZL145"/>
    <mergeCell ref="RZM145:RZP145"/>
    <mergeCell ref="RZQ145:RZT145"/>
    <mergeCell ref="RZV145:RZX146"/>
    <mergeCell ref="RZY145:SAB145"/>
    <mergeCell ref="SAC145:SAF145"/>
    <mergeCell ref="SAG145:SAJ145"/>
    <mergeCell ref="RYK146:RYL146"/>
    <mergeCell ref="RYM146:RYN146"/>
    <mergeCell ref="RYS146:RYT146"/>
    <mergeCell ref="RYU146:RYV146"/>
    <mergeCell ref="RYW146:RYX146"/>
    <mergeCell ref="RYY146:RYZ146"/>
    <mergeCell ref="RZA146:RZB146"/>
    <mergeCell ref="RZC146:RZD146"/>
    <mergeCell ref="RZI146:RZJ146"/>
    <mergeCell ref="RZK146:RZL146"/>
    <mergeCell ref="RZM146:RZN146"/>
    <mergeCell ref="RZO146:RZP146"/>
    <mergeCell ref="RZQ146:RZR146"/>
    <mergeCell ref="RZS146:RZT146"/>
    <mergeCell ref="RZY146:RZZ146"/>
    <mergeCell ref="RVE145:RVH145"/>
    <mergeCell ref="RVI145:RVL145"/>
    <mergeCell ref="RVN145:RVP146"/>
    <mergeCell ref="RVQ145:RVT145"/>
    <mergeCell ref="RVU145:RVX145"/>
    <mergeCell ref="RVY145:RWB145"/>
    <mergeCell ref="RWD145:RWF146"/>
    <mergeCell ref="RWG145:RWJ145"/>
    <mergeCell ref="RWK145:RWN145"/>
    <mergeCell ref="RWO145:RWR145"/>
    <mergeCell ref="RWT145:RWV146"/>
    <mergeCell ref="RWW145:RWZ145"/>
    <mergeCell ref="RXA145:RXD145"/>
    <mergeCell ref="RXE145:RXH145"/>
    <mergeCell ref="RXJ145:RXL146"/>
    <mergeCell ref="RXM145:RXP145"/>
    <mergeCell ref="RXQ145:RXT145"/>
    <mergeCell ref="RVE146:RVF146"/>
    <mergeCell ref="RVG146:RVH146"/>
    <mergeCell ref="RVI146:RVJ146"/>
    <mergeCell ref="RVK146:RVL146"/>
    <mergeCell ref="RVQ146:RVR146"/>
    <mergeCell ref="RVS146:RVT146"/>
    <mergeCell ref="RVU146:RVV146"/>
    <mergeCell ref="RVW146:RVX146"/>
    <mergeCell ref="RVY146:RVZ146"/>
    <mergeCell ref="RWA146:RWB146"/>
    <mergeCell ref="RWG146:RWH146"/>
    <mergeCell ref="RWI146:RWJ146"/>
    <mergeCell ref="RWK146:RWL146"/>
    <mergeCell ref="RWM146:RWN146"/>
    <mergeCell ref="RWO146:RWP146"/>
    <mergeCell ref="RSO145:RSR145"/>
    <mergeCell ref="RSS145:RSV145"/>
    <mergeCell ref="RSW145:RSZ145"/>
    <mergeCell ref="RTB145:RTD146"/>
    <mergeCell ref="RTE145:RTH145"/>
    <mergeCell ref="RTI145:RTL145"/>
    <mergeCell ref="RTM145:RTP145"/>
    <mergeCell ref="RTR145:RTT146"/>
    <mergeCell ref="RTU145:RTX145"/>
    <mergeCell ref="RTY145:RUB145"/>
    <mergeCell ref="RUC145:RUF145"/>
    <mergeCell ref="RUH145:RUJ146"/>
    <mergeCell ref="RUK145:RUN145"/>
    <mergeCell ref="RUO145:RUR145"/>
    <mergeCell ref="RUS145:RUV145"/>
    <mergeCell ref="RUX145:RUZ146"/>
    <mergeCell ref="RVA145:RVD145"/>
    <mergeCell ref="RTY146:RTZ146"/>
    <mergeCell ref="RUA146:RUB146"/>
    <mergeCell ref="RUC146:RUD146"/>
    <mergeCell ref="RUE146:RUF146"/>
    <mergeCell ref="RUK146:RUL146"/>
    <mergeCell ref="RUM146:RUN146"/>
    <mergeCell ref="RUO146:RUP146"/>
    <mergeCell ref="RUQ146:RUR146"/>
    <mergeCell ref="RUS146:RUT146"/>
    <mergeCell ref="RUU146:RUV146"/>
    <mergeCell ref="RVA146:RVB146"/>
    <mergeCell ref="RVC146:RVD146"/>
    <mergeCell ref="RPZ145:RQB146"/>
    <mergeCell ref="RQC145:RQF145"/>
    <mergeCell ref="RQG145:RQJ145"/>
    <mergeCell ref="RQK145:RQN145"/>
    <mergeCell ref="RQP145:RQR146"/>
    <mergeCell ref="RQS145:RQV145"/>
    <mergeCell ref="RQW145:RQZ145"/>
    <mergeCell ref="RRA145:RRD145"/>
    <mergeCell ref="RRF145:RRH146"/>
    <mergeCell ref="RRI145:RRL145"/>
    <mergeCell ref="RRM145:RRP145"/>
    <mergeCell ref="RRQ145:RRT145"/>
    <mergeCell ref="RRV145:RRX146"/>
    <mergeCell ref="RRY145:RSB145"/>
    <mergeCell ref="RSC145:RSF145"/>
    <mergeCell ref="RSG145:RSJ145"/>
    <mergeCell ref="RSL145:RSN146"/>
    <mergeCell ref="RQS146:RQT146"/>
    <mergeCell ref="RQU146:RQV146"/>
    <mergeCell ref="RQW146:RQX146"/>
    <mergeCell ref="RQY146:RQZ146"/>
    <mergeCell ref="RRA146:RRB146"/>
    <mergeCell ref="RRC146:RRD146"/>
    <mergeCell ref="RRI146:RRJ146"/>
    <mergeCell ref="RRK146:RRL146"/>
    <mergeCell ref="RRM146:RRN146"/>
    <mergeCell ref="RRO146:RRP146"/>
    <mergeCell ref="RRQ146:RRR146"/>
    <mergeCell ref="RRS146:RRT146"/>
    <mergeCell ref="RRY146:RRZ146"/>
    <mergeCell ref="RSA146:RSB146"/>
    <mergeCell ref="RSC146:RSD146"/>
    <mergeCell ref="RSE146:RSF146"/>
    <mergeCell ref="RSG146:RSH146"/>
    <mergeCell ref="RSI146:RSJ146"/>
    <mergeCell ref="RNI145:RNL145"/>
    <mergeCell ref="RNN145:RNP146"/>
    <mergeCell ref="RNQ145:RNT145"/>
    <mergeCell ref="RNU145:RNX145"/>
    <mergeCell ref="RNY145:ROB145"/>
    <mergeCell ref="ROD145:ROF146"/>
    <mergeCell ref="ROG145:ROJ145"/>
    <mergeCell ref="ROK145:RON145"/>
    <mergeCell ref="ROO145:ROR145"/>
    <mergeCell ref="ROT145:ROV146"/>
    <mergeCell ref="ROW145:ROZ145"/>
    <mergeCell ref="RPA145:RPD145"/>
    <mergeCell ref="RPE145:RPH145"/>
    <mergeCell ref="RPJ145:RPL146"/>
    <mergeCell ref="RPM145:RPP145"/>
    <mergeCell ref="RPQ145:RPT145"/>
    <mergeCell ref="RPU145:RPX145"/>
    <mergeCell ref="RNI146:RNJ146"/>
    <mergeCell ref="RNK146:RNL146"/>
    <mergeCell ref="RNQ146:RNR146"/>
    <mergeCell ref="RNS146:RNT146"/>
    <mergeCell ref="RNU146:RNV146"/>
    <mergeCell ref="RNW146:RNX146"/>
    <mergeCell ref="RNY146:RNZ146"/>
    <mergeCell ref="ROA146:ROB146"/>
    <mergeCell ref="ROG146:ROH146"/>
    <mergeCell ref="ROI146:ROJ146"/>
    <mergeCell ref="ROK146:ROL146"/>
    <mergeCell ref="ROM146:RON146"/>
    <mergeCell ref="ROO146:ROP146"/>
    <mergeCell ref="ROQ146:ROR146"/>
    <mergeCell ref="ROW146:ROX146"/>
    <mergeCell ref="RKS145:RKV145"/>
    <mergeCell ref="RKW145:RKZ145"/>
    <mergeCell ref="RLB145:RLD146"/>
    <mergeCell ref="RLE145:RLH145"/>
    <mergeCell ref="RLI145:RLL145"/>
    <mergeCell ref="RLM145:RLP145"/>
    <mergeCell ref="RLR145:RLT146"/>
    <mergeCell ref="RLU145:RLX145"/>
    <mergeCell ref="RLY145:RMB145"/>
    <mergeCell ref="RMC145:RMF145"/>
    <mergeCell ref="RMH145:RMJ146"/>
    <mergeCell ref="RMK145:RMN145"/>
    <mergeCell ref="RMO145:RMR145"/>
    <mergeCell ref="RMS145:RMV145"/>
    <mergeCell ref="RMX145:RMZ146"/>
    <mergeCell ref="RNA145:RND145"/>
    <mergeCell ref="RNE145:RNH145"/>
    <mergeCell ref="RMC146:RMD146"/>
    <mergeCell ref="RME146:RMF146"/>
    <mergeCell ref="RMK146:RML146"/>
    <mergeCell ref="RMM146:RMN146"/>
    <mergeCell ref="RMO146:RMP146"/>
    <mergeCell ref="RMQ146:RMR146"/>
    <mergeCell ref="RMS146:RMT146"/>
    <mergeCell ref="RMU146:RMV146"/>
    <mergeCell ref="RNA146:RNB146"/>
    <mergeCell ref="RNC146:RND146"/>
    <mergeCell ref="RNE146:RNF146"/>
    <mergeCell ref="RNG146:RNH146"/>
    <mergeCell ref="RIC145:RIF145"/>
    <mergeCell ref="RIG145:RIJ145"/>
    <mergeCell ref="RIK145:RIN145"/>
    <mergeCell ref="RIP145:RIR146"/>
    <mergeCell ref="RIS145:RIV145"/>
    <mergeCell ref="RIW145:RIZ145"/>
    <mergeCell ref="RJA145:RJD145"/>
    <mergeCell ref="RJF145:RJH146"/>
    <mergeCell ref="RJI145:RJL145"/>
    <mergeCell ref="RJM145:RJP145"/>
    <mergeCell ref="RJQ145:RJT145"/>
    <mergeCell ref="RJV145:RJX146"/>
    <mergeCell ref="RJY145:RKB145"/>
    <mergeCell ref="RKC145:RKF145"/>
    <mergeCell ref="RKG145:RKJ145"/>
    <mergeCell ref="RKL145:RKN146"/>
    <mergeCell ref="RKO145:RKR145"/>
    <mergeCell ref="RIW146:RIX146"/>
    <mergeCell ref="RIY146:RIZ146"/>
    <mergeCell ref="RJA146:RJB146"/>
    <mergeCell ref="RJC146:RJD146"/>
    <mergeCell ref="RJI146:RJJ146"/>
    <mergeCell ref="RJK146:RJL146"/>
    <mergeCell ref="RJM146:RJN146"/>
    <mergeCell ref="RJO146:RJP146"/>
    <mergeCell ref="RJQ146:RJR146"/>
    <mergeCell ref="RJS146:RJT146"/>
    <mergeCell ref="RJY146:RJZ146"/>
    <mergeCell ref="RKA146:RKB146"/>
    <mergeCell ref="RKC146:RKD146"/>
    <mergeCell ref="RKE146:RKF146"/>
    <mergeCell ref="RKG146:RKH146"/>
    <mergeCell ref="RFN145:RFP146"/>
    <mergeCell ref="RFQ145:RFT145"/>
    <mergeCell ref="RFU145:RFX145"/>
    <mergeCell ref="RFY145:RGB145"/>
    <mergeCell ref="RGD145:RGF146"/>
    <mergeCell ref="RGG145:RGJ145"/>
    <mergeCell ref="RGK145:RGN145"/>
    <mergeCell ref="RGO145:RGR145"/>
    <mergeCell ref="RGT145:RGV146"/>
    <mergeCell ref="RGW145:RGZ145"/>
    <mergeCell ref="RHA145:RHD145"/>
    <mergeCell ref="RHE145:RHH145"/>
    <mergeCell ref="RHJ145:RHL146"/>
    <mergeCell ref="RHM145:RHP145"/>
    <mergeCell ref="RHQ145:RHT145"/>
    <mergeCell ref="RHU145:RHX145"/>
    <mergeCell ref="RHZ145:RIB146"/>
    <mergeCell ref="RFQ146:RFR146"/>
    <mergeCell ref="RFS146:RFT146"/>
    <mergeCell ref="RFU146:RFV146"/>
    <mergeCell ref="RFW146:RFX146"/>
    <mergeCell ref="RFY146:RFZ146"/>
    <mergeCell ref="RGA146:RGB146"/>
    <mergeCell ref="RGG146:RGH146"/>
    <mergeCell ref="RGI146:RGJ146"/>
    <mergeCell ref="RGK146:RGL146"/>
    <mergeCell ref="RGM146:RGN146"/>
    <mergeCell ref="RGO146:RGP146"/>
    <mergeCell ref="RGQ146:RGR146"/>
    <mergeCell ref="RGW146:RGX146"/>
    <mergeCell ref="RGY146:RGZ146"/>
    <mergeCell ref="RHA146:RHB146"/>
    <mergeCell ref="RCW145:RCZ145"/>
    <mergeCell ref="RDB145:RDD146"/>
    <mergeCell ref="RDE145:RDH145"/>
    <mergeCell ref="RDI145:RDL145"/>
    <mergeCell ref="RDM145:RDP145"/>
    <mergeCell ref="RDR145:RDT146"/>
    <mergeCell ref="RDU145:RDX145"/>
    <mergeCell ref="RDY145:REB145"/>
    <mergeCell ref="REC145:REF145"/>
    <mergeCell ref="REH145:REJ146"/>
    <mergeCell ref="REK145:REN145"/>
    <mergeCell ref="REO145:RER145"/>
    <mergeCell ref="RES145:REV145"/>
    <mergeCell ref="REX145:REZ146"/>
    <mergeCell ref="RFA145:RFD145"/>
    <mergeCell ref="RFE145:RFH145"/>
    <mergeCell ref="RFI145:RFL145"/>
    <mergeCell ref="REC146:RED146"/>
    <mergeCell ref="REE146:REF146"/>
    <mergeCell ref="REK146:REL146"/>
    <mergeCell ref="REM146:REN146"/>
    <mergeCell ref="REO146:REP146"/>
    <mergeCell ref="REQ146:RER146"/>
    <mergeCell ref="RES146:RET146"/>
    <mergeCell ref="REU146:REV146"/>
    <mergeCell ref="RFA146:RFB146"/>
    <mergeCell ref="RFC146:RFD146"/>
    <mergeCell ref="RFE146:RFF146"/>
    <mergeCell ref="RFG146:RFH146"/>
    <mergeCell ref="RFI146:RFJ146"/>
    <mergeCell ref="RFK146:RFL146"/>
    <mergeCell ref="RAG145:RAJ145"/>
    <mergeCell ref="RAK145:RAN145"/>
    <mergeCell ref="RAP145:RAR146"/>
    <mergeCell ref="RAS145:RAV145"/>
    <mergeCell ref="RAW145:RAZ145"/>
    <mergeCell ref="RBA145:RBD145"/>
    <mergeCell ref="RBF145:RBH146"/>
    <mergeCell ref="RBI145:RBL145"/>
    <mergeCell ref="RBM145:RBP145"/>
    <mergeCell ref="RBQ145:RBT145"/>
    <mergeCell ref="RBV145:RBX146"/>
    <mergeCell ref="RBY145:RCB145"/>
    <mergeCell ref="RCC145:RCF145"/>
    <mergeCell ref="RCG145:RCJ145"/>
    <mergeCell ref="RCL145:RCN146"/>
    <mergeCell ref="RCO145:RCR145"/>
    <mergeCell ref="RCS145:RCV145"/>
    <mergeCell ref="RAW146:RAX146"/>
    <mergeCell ref="RAY146:RAZ146"/>
    <mergeCell ref="RBA146:RBB146"/>
    <mergeCell ref="RBC146:RBD146"/>
    <mergeCell ref="RBI146:RBJ146"/>
    <mergeCell ref="RBK146:RBL146"/>
    <mergeCell ref="RBM146:RBN146"/>
    <mergeCell ref="RBO146:RBP146"/>
    <mergeCell ref="RBQ146:RBR146"/>
    <mergeCell ref="RBS146:RBT146"/>
    <mergeCell ref="RBY146:RBZ146"/>
    <mergeCell ref="RCA146:RCB146"/>
    <mergeCell ref="RCC146:RCD146"/>
    <mergeCell ref="RCE146:RCF146"/>
    <mergeCell ref="RCG146:RCH146"/>
    <mergeCell ref="RCO146:RCP146"/>
    <mergeCell ref="QXQ145:QXT145"/>
    <mergeCell ref="QXU145:QXX145"/>
    <mergeCell ref="QXY145:QYB145"/>
    <mergeCell ref="QYD145:QYF146"/>
    <mergeCell ref="QYG145:QYJ145"/>
    <mergeCell ref="QYK145:QYN145"/>
    <mergeCell ref="QYO145:QYR145"/>
    <mergeCell ref="QYT145:QYV146"/>
    <mergeCell ref="QYW145:QYZ145"/>
    <mergeCell ref="QZA145:QZD145"/>
    <mergeCell ref="QZE145:QZH145"/>
    <mergeCell ref="QZJ145:QZL146"/>
    <mergeCell ref="QZM145:QZP145"/>
    <mergeCell ref="QZQ145:QZT145"/>
    <mergeCell ref="QZU145:QZX145"/>
    <mergeCell ref="QZZ145:RAB146"/>
    <mergeCell ref="RAC145:RAF145"/>
    <mergeCell ref="QXQ146:QXR146"/>
    <mergeCell ref="QXS146:QXT146"/>
    <mergeCell ref="QXU146:QXV146"/>
    <mergeCell ref="QXW146:QXX146"/>
    <mergeCell ref="QXY146:QXZ146"/>
    <mergeCell ref="QYA146:QYB146"/>
    <mergeCell ref="QYG146:QYH146"/>
    <mergeCell ref="QYI146:QYJ146"/>
    <mergeCell ref="QYK146:QYL146"/>
    <mergeCell ref="QYM146:QYN146"/>
    <mergeCell ref="QYO146:QYP146"/>
    <mergeCell ref="QYQ146:QYR146"/>
    <mergeCell ref="QYW146:QYX146"/>
    <mergeCell ref="QYY146:QYZ146"/>
    <mergeCell ref="QZA146:QZB146"/>
    <mergeCell ref="QVB145:QVD146"/>
    <mergeCell ref="QVE145:QVH145"/>
    <mergeCell ref="QVI145:QVL145"/>
    <mergeCell ref="QVM145:QVP145"/>
    <mergeCell ref="QVR145:QVT146"/>
    <mergeCell ref="QVU145:QVX145"/>
    <mergeCell ref="QVY145:QWB145"/>
    <mergeCell ref="QWC145:QWF145"/>
    <mergeCell ref="QWH145:QWJ146"/>
    <mergeCell ref="QWK145:QWN145"/>
    <mergeCell ref="QWO145:QWR145"/>
    <mergeCell ref="QWS145:QWV145"/>
    <mergeCell ref="QWX145:QWZ146"/>
    <mergeCell ref="QXA145:QXD145"/>
    <mergeCell ref="QXE145:QXH145"/>
    <mergeCell ref="QXI145:QXL145"/>
    <mergeCell ref="QXN145:QXP146"/>
    <mergeCell ref="QWK146:QWL146"/>
    <mergeCell ref="QWM146:QWN146"/>
    <mergeCell ref="QWO146:QWP146"/>
    <mergeCell ref="QWQ146:QWR146"/>
    <mergeCell ref="QWS146:QWT146"/>
    <mergeCell ref="QWU146:QWV146"/>
    <mergeCell ref="QXA146:QXB146"/>
    <mergeCell ref="QXC146:QXD146"/>
    <mergeCell ref="QXE146:QXF146"/>
    <mergeCell ref="QXG146:QXH146"/>
    <mergeCell ref="QXI146:QXJ146"/>
    <mergeCell ref="QXK146:QXL146"/>
    <mergeCell ref="QSK145:QSN145"/>
    <mergeCell ref="QSP145:QSR146"/>
    <mergeCell ref="QSS145:QSV145"/>
    <mergeCell ref="QSW145:QSZ145"/>
    <mergeCell ref="QTA145:QTD145"/>
    <mergeCell ref="QTF145:QTH146"/>
    <mergeCell ref="QTI145:QTL145"/>
    <mergeCell ref="QTM145:QTP145"/>
    <mergeCell ref="QTQ145:QTT145"/>
    <mergeCell ref="QTV145:QTX146"/>
    <mergeCell ref="QTY145:QUB145"/>
    <mergeCell ref="QUC145:QUF145"/>
    <mergeCell ref="QUG145:QUJ145"/>
    <mergeCell ref="QUL145:QUN146"/>
    <mergeCell ref="QUO145:QUR145"/>
    <mergeCell ref="QUS145:QUV145"/>
    <mergeCell ref="QUW145:QUZ145"/>
    <mergeCell ref="QTA146:QTB146"/>
    <mergeCell ref="QTC146:QTD146"/>
    <mergeCell ref="QTI146:QTJ146"/>
    <mergeCell ref="QTK146:QTL146"/>
    <mergeCell ref="QTM146:QTN146"/>
    <mergeCell ref="QTO146:QTP146"/>
    <mergeCell ref="QTQ146:QTR146"/>
    <mergeCell ref="QTS146:QTT146"/>
    <mergeCell ref="QTY146:QTZ146"/>
    <mergeCell ref="QUA146:QUB146"/>
    <mergeCell ref="QUC146:QUD146"/>
    <mergeCell ref="QUE146:QUF146"/>
    <mergeCell ref="QUG146:QUH146"/>
    <mergeCell ref="QUI146:QUJ146"/>
    <mergeCell ref="QUO146:QUP146"/>
    <mergeCell ref="QPU145:QPX145"/>
    <mergeCell ref="QPY145:QQB145"/>
    <mergeCell ref="QQD145:QQF146"/>
    <mergeCell ref="QQG145:QQJ145"/>
    <mergeCell ref="QQK145:QQN145"/>
    <mergeCell ref="QQO145:QQR145"/>
    <mergeCell ref="QQT145:QQV146"/>
    <mergeCell ref="QQW145:QQZ145"/>
    <mergeCell ref="QRA145:QRD145"/>
    <mergeCell ref="QRE145:QRH145"/>
    <mergeCell ref="QRJ145:QRL146"/>
    <mergeCell ref="QRM145:QRP145"/>
    <mergeCell ref="QRQ145:QRT145"/>
    <mergeCell ref="QRU145:QRX145"/>
    <mergeCell ref="QRZ145:QSB146"/>
    <mergeCell ref="QSC145:QSF145"/>
    <mergeCell ref="QSG145:QSJ145"/>
    <mergeCell ref="QPU146:QPV146"/>
    <mergeCell ref="QPW146:QPX146"/>
    <mergeCell ref="QPY146:QPZ146"/>
    <mergeCell ref="QQA146:QQB146"/>
    <mergeCell ref="QQG146:QQH146"/>
    <mergeCell ref="QQI146:QQJ146"/>
    <mergeCell ref="QQK146:QQL146"/>
    <mergeCell ref="QQM146:QQN146"/>
    <mergeCell ref="QQO146:QQP146"/>
    <mergeCell ref="QQQ146:QQR146"/>
    <mergeCell ref="QQW146:QQX146"/>
    <mergeCell ref="QQY146:QQZ146"/>
    <mergeCell ref="QRA146:QRB146"/>
    <mergeCell ref="QRC146:QRD146"/>
    <mergeCell ref="QRE146:QRF146"/>
    <mergeCell ref="QNE145:QNH145"/>
    <mergeCell ref="QNI145:QNL145"/>
    <mergeCell ref="QNM145:QNP145"/>
    <mergeCell ref="QNR145:QNT146"/>
    <mergeCell ref="QNU145:QNX145"/>
    <mergeCell ref="QNY145:QOB145"/>
    <mergeCell ref="QOC145:QOF145"/>
    <mergeCell ref="QOH145:QOJ146"/>
    <mergeCell ref="QOK145:QON145"/>
    <mergeCell ref="QOO145:QOR145"/>
    <mergeCell ref="QOS145:QOV145"/>
    <mergeCell ref="QOX145:QOZ146"/>
    <mergeCell ref="QPA145:QPD145"/>
    <mergeCell ref="QPE145:QPH145"/>
    <mergeCell ref="QPI145:QPL145"/>
    <mergeCell ref="QPN145:QPP146"/>
    <mergeCell ref="QPQ145:QPT145"/>
    <mergeCell ref="QOO146:QOP146"/>
    <mergeCell ref="QOQ146:QOR146"/>
    <mergeCell ref="QOS146:QOT146"/>
    <mergeCell ref="QOU146:QOV146"/>
    <mergeCell ref="QPA146:QPB146"/>
    <mergeCell ref="QPC146:QPD146"/>
    <mergeCell ref="QPE146:QPF146"/>
    <mergeCell ref="QPG146:QPH146"/>
    <mergeCell ref="QPI146:QPJ146"/>
    <mergeCell ref="QPK146:QPL146"/>
    <mergeCell ref="QPQ146:QPR146"/>
    <mergeCell ref="QPS146:QPT146"/>
    <mergeCell ref="QKP145:QKR146"/>
    <mergeCell ref="QKS145:QKV145"/>
    <mergeCell ref="QKW145:QKZ145"/>
    <mergeCell ref="QLA145:QLD145"/>
    <mergeCell ref="QLF145:QLH146"/>
    <mergeCell ref="QLI145:QLL145"/>
    <mergeCell ref="QLM145:QLP145"/>
    <mergeCell ref="QLQ145:QLT145"/>
    <mergeCell ref="QLV145:QLX146"/>
    <mergeCell ref="QLY145:QMB145"/>
    <mergeCell ref="QMC145:QMF145"/>
    <mergeCell ref="QMG145:QMJ145"/>
    <mergeCell ref="QML145:QMN146"/>
    <mergeCell ref="QMO145:QMR145"/>
    <mergeCell ref="QMS145:QMV145"/>
    <mergeCell ref="QMW145:QMZ145"/>
    <mergeCell ref="QNB145:QND146"/>
    <mergeCell ref="QLI146:QLJ146"/>
    <mergeCell ref="QLK146:QLL146"/>
    <mergeCell ref="QLM146:QLN146"/>
    <mergeCell ref="QLO146:QLP146"/>
    <mergeCell ref="QLQ146:QLR146"/>
    <mergeCell ref="QLS146:QLT146"/>
    <mergeCell ref="QLY146:QLZ146"/>
    <mergeCell ref="QMA146:QMB146"/>
    <mergeCell ref="QMC146:QMD146"/>
    <mergeCell ref="QME146:QMF146"/>
    <mergeCell ref="QMG146:QMH146"/>
    <mergeCell ref="QMI146:QMJ146"/>
    <mergeCell ref="QMO146:QMP146"/>
    <mergeCell ref="QMQ146:QMR146"/>
    <mergeCell ref="QMS146:QMT146"/>
    <mergeCell ref="QMU146:QMV146"/>
    <mergeCell ref="QMW146:QMX146"/>
    <mergeCell ref="QMY146:QMZ146"/>
    <mergeCell ref="QHY145:QIB145"/>
    <mergeCell ref="QID145:QIF146"/>
    <mergeCell ref="QIG145:QIJ145"/>
    <mergeCell ref="QIK145:QIN145"/>
    <mergeCell ref="QIO145:QIR145"/>
    <mergeCell ref="QIT145:QIV146"/>
    <mergeCell ref="QIW145:QIZ145"/>
    <mergeCell ref="QJA145:QJD145"/>
    <mergeCell ref="QJE145:QJH145"/>
    <mergeCell ref="QJJ145:QJL146"/>
    <mergeCell ref="QJM145:QJP145"/>
    <mergeCell ref="QJQ145:QJT145"/>
    <mergeCell ref="QJU145:QJX145"/>
    <mergeCell ref="QJZ145:QKB146"/>
    <mergeCell ref="QKC145:QKF145"/>
    <mergeCell ref="QKG145:QKJ145"/>
    <mergeCell ref="QKK145:QKN145"/>
    <mergeCell ref="QHY146:QHZ146"/>
    <mergeCell ref="QIA146:QIB146"/>
    <mergeCell ref="QIG146:QIH146"/>
    <mergeCell ref="QII146:QIJ146"/>
    <mergeCell ref="QIK146:QIL146"/>
    <mergeCell ref="QIM146:QIN146"/>
    <mergeCell ref="QIO146:QIP146"/>
    <mergeCell ref="QIQ146:QIR146"/>
    <mergeCell ref="QIW146:QIX146"/>
    <mergeCell ref="QIY146:QIZ146"/>
    <mergeCell ref="QJA146:QJB146"/>
    <mergeCell ref="QJC146:QJD146"/>
    <mergeCell ref="QJE146:QJF146"/>
    <mergeCell ref="QJG146:QJH146"/>
    <mergeCell ref="QJM146:QJN146"/>
    <mergeCell ref="QFI145:QFL145"/>
    <mergeCell ref="QFM145:QFP145"/>
    <mergeCell ref="QFR145:QFT146"/>
    <mergeCell ref="QFU145:QFX145"/>
    <mergeCell ref="QFY145:QGB145"/>
    <mergeCell ref="QGC145:QGF145"/>
    <mergeCell ref="QGH145:QGJ146"/>
    <mergeCell ref="QGK145:QGN145"/>
    <mergeCell ref="QGO145:QGR145"/>
    <mergeCell ref="QGS145:QGV145"/>
    <mergeCell ref="QGX145:QGZ146"/>
    <mergeCell ref="QHA145:QHD145"/>
    <mergeCell ref="QHE145:QHH145"/>
    <mergeCell ref="QHI145:QHL145"/>
    <mergeCell ref="QHN145:QHP146"/>
    <mergeCell ref="QHQ145:QHT145"/>
    <mergeCell ref="QHU145:QHX145"/>
    <mergeCell ref="QGS146:QGT146"/>
    <mergeCell ref="QGU146:QGV146"/>
    <mergeCell ref="QHA146:QHB146"/>
    <mergeCell ref="QHC146:QHD146"/>
    <mergeCell ref="QHE146:QHF146"/>
    <mergeCell ref="QHG146:QHH146"/>
    <mergeCell ref="QHI146:QHJ146"/>
    <mergeCell ref="QHK146:QHL146"/>
    <mergeCell ref="QHQ146:QHR146"/>
    <mergeCell ref="QHS146:QHT146"/>
    <mergeCell ref="QHU146:QHV146"/>
    <mergeCell ref="QHW146:QHX146"/>
    <mergeCell ref="QCS145:QCV145"/>
    <mergeCell ref="QCW145:QCZ145"/>
    <mergeCell ref="QDA145:QDD145"/>
    <mergeCell ref="QDF145:QDH146"/>
    <mergeCell ref="QDI145:QDL145"/>
    <mergeCell ref="QDM145:QDP145"/>
    <mergeCell ref="QDQ145:QDT145"/>
    <mergeCell ref="QDV145:QDX146"/>
    <mergeCell ref="QDY145:QEB145"/>
    <mergeCell ref="QEC145:QEF145"/>
    <mergeCell ref="QEG145:QEJ145"/>
    <mergeCell ref="QEL145:QEN146"/>
    <mergeCell ref="QEO145:QER145"/>
    <mergeCell ref="QES145:QEV145"/>
    <mergeCell ref="QEW145:QEZ145"/>
    <mergeCell ref="QFB145:QFD146"/>
    <mergeCell ref="QFE145:QFH145"/>
    <mergeCell ref="QDM146:QDN146"/>
    <mergeCell ref="QDO146:QDP146"/>
    <mergeCell ref="QDQ146:QDR146"/>
    <mergeCell ref="QDS146:QDT146"/>
    <mergeCell ref="QDY146:QDZ146"/>
    <mergeCell ref="QEA146:QEB146"/>
    <mergeCell ref="QEC146:QED146"/>
    <mergeCell ref="QEE146:QEF146"/>
    <mergeCell ref="QEG146:QEH146"/>
    <mergeCell ref="QEI146:QEJ146"/>
    <mergeCell ref="QEO146:QEP146"/>
    <mergeCell ref="QEQ146:QER146"/>
    <mergeCell ref="QES146:QET146"/>
    <mergeCell ref="QEU146:QEV146"/>
    <mergeCell ref="QEW146:QEX146"/>
    <mergeCell ref="QAD145:QAF146"/>
    <mergeCell ref="QAG145:QAJ145"/>
    <mergeCell ref="QAK145:QAN145"/>
    <mergeCell ref="QAO145:QAR145"/>
    <mergeCell ref="QAT145:QAV146"/>
    <mergeCell ref="QAW145:QAZ145"/>
    <mergeCell ref="QBA145:QBD145"/>
    <mergeCell ref="QBE145:QBH145"/>
    <mergeCell ref="QBJ145:QBL146"/>
    <mergeCell ref="QBM145:QBP145"/>
    <mergeCell ref="QBQ145:QBT145"/>
    <mergeCell ref="QBU145:QBX145"/>
    <mergeCell ref="QBZ145:QCB146"/>
    <mergeCell ref="QCC145:QCF145"/>
    <mergeCell ref="QCG145:QCJ145"/>
    <mergeCell ref="QCK145:QCN145"/>
    <mergeCell ref="QCP145:QCR146"/>
    <mergeCell ref="QAG146:QAH146"/>
    <mergeCell ref="QAI146:QAJ146"/>
    <mergeCell ref="QAK146:QAL146"/>
    <mergeCell ref="QAM146:QAN146"/>
    <mergeCell ref="QAO146:QAP146"/>
    <mergeCell ref="QAQ146:QAR146"/>
    <mergeCell ref="QAW146:QAX146"/>
    <mergeCell ref="QAY146:QAZ146"/>
    <mergeCell ref="QBA146:QBB146"/>
    <mergeCell ref="QBC146:QBD146"/>
    <mergeCell ref="QBE146:QBF146"/>
    <mergeCell ref="QBG146:QBH146"/>
    <mergeCell ref="QBM146:QBN146"/>
    <mergeCell ref="QBO146:QBP146"/>
    <mergeCell ref="QBQ146:QBR146"/>
    <mergeCell ref="PXM145:PXP145"/>
    <mergeCell ref="PXR145:PXT146"/>
    <mergeCell ref="PXU145:PXX145"/>
    <mergeCell ref="PXY145:PYB145"/>
    <mergeCell ref="PYC145:PYF145"/>
    <mergeCell ref="PYH145:PYJ146"/>
    <mergeCell ref="PYK145:PYN145"/>
    <mergeCell ref="PYO145:PYR145"/>
    <mergeCell ref="PYS145:PYV145"/>
    <mergeCell ref="PYX145:PYZ146"/>
    <mergeCell ref="PZA145:PZD145"/>
    <mergeCell ref="PZE145:PZH145"/>
    <mergeCell ref="PZI145:PZL145"/>
    <mergeCell ref="PZN145:PZP146"/>
    <mergeCell ref="PZQ145:PZT145"/>
    <mergeCell ref="PZU145:PZX145"/>
    <mergeCell ref="PZY145:QAB145"/>
    <mergeCell ref="PYS146:PYT146"/>
    <mergeCell ref="PYU146:PYV146"/>
    <mergeCell ref="PZA146:PZB146"/>
    <mergeCell ref="PZC146:PZD146"/>
    <mergeCell ref="PZE146:PZF146"/>
    <mergeCell ref="PZG146:PZH146"/>
    <mergeCell ref="PZI146:PZJ146"/>
    <mergeCell ref="PZK146:PZL146"/>
    <mergeCell ref="PZQ146:PZR146"/>
    <mergeCell ref="PZS146:PZT146"/>
    <mergeCell ref="PZU146:PZV146"/>
    <mergeCell ref="PZW146:PZX146"/>
    <mergeCell ref="PZY146:PZZ146"/>
    <mergeCell ref="QAA146:QAB146"/>
    <mergeCell ref="PUW145:PUZ145"/>
    <mergeCell ref="PVA145:PVD145"/>
    <mergeCell ref="PVF145:PVH146"/>
    <mergeCell ref="PVI145:PVL145"/>
    <mergeCell ref="PVM145:PVP145"/>
    <mergeCell ref="PVQ145:PVT145"/>
    <mergeCell ref="PVV145:PVX146"/>
    <mergeCell ref="PVY145:PWB145"/>
    <mergeCell ref="PWC145:PWF145"/>
    <mergeCell ref="PWG145:PWJ145"/>
    <mergeCell ref="PWL145:PWN146"/>
    <mergeCell ref="PWO145:PWR145"/>
    <mergeCell ref="PWS145:PWV145"/>
    <mergeCell ref="PWW145:PWZ145"/>
    <mergeCell ref="PXB145:PXD146"/>
    <mergeCell ref="PXE145:PXH145"/>
    <mergeCell ref="PXI145:PXL145"/>
    <mergeCell ref="PVM146:PVN146"/>
    <mergeCell ref="PVO146:PVP146"/>
    <mergeCell ref="PVQ146:PVR146"/>
    <mergeCell ref="PVS146:PVT146"/>
    <mergeCell ref="PVY146:PVZ146"/>
    <mergeCell ref="PWA146:PWB146"/>
    <mergeCell ref="PWC146:PWD146"/>
    <mergeCell ref="PWE146:PWF146"/>
    <mergeCell ref="PWG146:PWH146"/>
    <mergeCell ref="PWI146:PWJ146"/>
    <mergeCell ref="PWO146:PWP146"/>
    <mergeCell ref="PWQ146:PWR146"/>
    <mergeCell ref="PWS146:PWT146"/>
    <mergeCell ref="PWU146:PWV146"/>
    <mergeCell ref="PWW146:PWX146"/>
    <mergeCell ref="PXE146:PXF146"/>
    <mergeCell ref="PSG145:PSJ145"/>
    <mergeCell ref="PSK145:PSN145"/>
    <mergeCell ref="PSO145:PSR145"/>
    <mergeCell ref="PST145:PSV146"/>
    <mergeCell ref="PSW145:PSZ145"/>
    <mergeCell ref="PTA145:PTD145"/>
    <mergeCell ref="PTE145:PTH145"/>
    <mergeCell ref="PTJ145:PTL146"/>
    <mergeCell ref="PTM145:PTP145"/>
    <mergeCell ref="PTQ145:PTT145"/>
    <mergeCell ref="PTU145:PTX145"/>
    <mergeCell ref="PTZ145:PUB146"/>
    <mergeCell ref="PUC145:PUF145"/>
    <mergeCell ref="PUG145:PUJ145"/>
    <mergeCell ref="PUK145:PUN145"/>
    <mergeCell ref="PUP145:PUR146"/>
    <mergeCell ref="PUS145:PUV145"/>
    <mergeCell ref="PSG146:PSH146"/>
    <mergeCell ref="PSI146:PSJ146"/>
    <mergeCell ref="PSK146:PSL146"/>
    <mergeCell ref="PSM146:PSN146"/>
    <mergeCell ref="PSO146:PSP146"/>
    <mergeCell ref="PSQ146:PSR146"/>
    <mergeCell ref="PSW146:PSX146"/>
    <mergeCell ref="PSY146:PSZ146"/>
    <mergeCell ref="PTA146:PTB146"/>
    <mergeCell ref="PTC146:PTD146"/>
    <mergeCell ref="PTE146:PTF146"/>
    <mergeCell ref="PTG146:PTH146"/>
    <mergeCell ref="PTM146:PTN146"/>
    <mergeCell ref="PTO146:PTP146"/>
    <mergeCell ref="PTQ146:PTR146"/>
    <mergeCell ref="PPR145:PPT146"/>
    <mergeCell ref="PPU145:PPX145"/>
    <mergeCell ref="PPY145:PQB145"/>
    <mergeCell ref="PQC145:PQF145"/>
    <mergeCell ref="PQH145:PQJ146"/>
    <mergeCell ref="PQK145:PQN145"/>
    <mergeCell ref="PQO145:PQR145"/>
    <mergeCell ref="PQS145:PQV145"/>
    <mergeCell ref="PQX145:PQZ146"/>
    <mergeCell ref="PRA145:PRD145"/>
    <mergeCell ref="PRE145:PRH145"/>
    <mergeCell ref="PRI145:PRL145"/>
    <mergeCell ref="PRN145:PRP146"/>
    <mergeCell ref="PRQ145:PRT145"/>
    <mergeCell ref="PRU145:PRX145"/>
    <mergeCell ref="PRY145:PSB145"/>
    <mergeCell ref="PSD145:PSF146"/>
    <mergeCell ref="PRA146:PRB146"/>
    <mergeCell ref="PRC146:PRD146"/>
    <mergeCell ref="PRE146:PRF146"/>
    <mergeCell ref="PRG146:PRH146"/>
    <mergeCell ref="PRI146:PRJ146"/>
    <mergeCell ref="PRK146:PRL146"/>
    <mergeCell ref="PRQ146:PRR146"/>
    <mergeCell ref="PRS146:PRT146"/>
    <mergeCell ref="PRU146:PRV146"/>
    <mergeCell ref="PRW146:PRX146"/>
    <mergeCell ref="PRY146:PRZ146"/>
    <mergeCell ref="PSA146:PSB146"/>
    <mergeCell ref="PNA145:PND145"/>
    <mergeCell ref="PNF145:PNH146"/>
    <mergeCell ref="PNI145:PNL145"/>
    <mergeCell ref="PNM145:PNP145"/>
    <mergeCell ref="PNQ145:PNT145"/>
    <mergeCell ref="PNV145:PNX146"/>
    <mergeCell ref="PNY145:POB145"/>
    <mergeCell ref="POC145:POF145"/>
    <mergeCell ref="POG145:POJ145"/>
    <mergeCell ref="POL145:PON146"/>
    <mergeCell ref="POO145:POR145"/>
    <mergeCell ref="POS145:POV145"/>
    <mergeCell ref="POW145:POZ145"/>
    <mergeCell ref="PPB145:PPD146"/>
    <mergeCell ref="PPE145:PPH145"/>
    <mergeCell ref="PPI145:PPL145"/>
    <mergeCell ref="PPM145:PPP145"/>
    <mergeCell ref="PNQ146:PNR146"/>
    <mergeCell ref="PNS146:PNT146"/>
    <mergeCell ref="PNY146:PNZ146"/>
    <mergeCell ref="POA146:POB146"/>
    <mergeCell ref="POC146:POD146"/>
    <mergeCell ref="POE146:POF146"/>
    <mergeCell ref="POG146:POH146"/>
    <mergeCell ref="POI146:POJ146"/>
    <mergeCell ref="POO146:POP146"/>
    <mergeCell ref="POQ146:POR146"/>
    <mergeCell ref="POS146:POT146"/>
    <mergeCell ref="POU146:POV146"/>
    <mergeCell ref="POW146:POX146"/>
    <mergeCell ref="POY146:POZ146"/>
    <mergeCell ref="PPE146:PPF146"/>
    <mergeCell ref="PKK145:PKN145"/>
    <mergeCell ref="PKO145:PKR145"/>
    <mergeCell ref="PKT145:PKV146"/>
    <mergeCell ref="PKW145:PKZ145"/>
    <mergeCell ref="PLA145:PLD145"/>
    <mergeCell ref="PLE145:PLH145"/>
    <mergeCell ref="PLJ145:PLL146"/>
    <mergeCell ref="PLM145:PLP145"/>
    <mergeCell ref="PLQ145:PLT145"/>
    <mergeCell ref="PLU145:PLX145"/>
    <mergeCell ref="PLZ145:PMB146"/>
    <mergeCell ref="PMC145:PMF145"/>
    <mergeCell ref="PMG145:PMJ145"/>
    <mergeCell ref="PMK145:PMN145"/>
    <mergeCell ref="PMP145:PMR146"/>
    <mergeCell ref="PMS145:PMV145"/>
    <mergeCell ref="PMW145:PMZ145"/>
    <mergeCell ref="PKK146:PKL146"/>
    <mergeCell ref="PKM146:PKN146"/>
    <mergeCell ref="PKO146:PKP146"/>
    <mergeCell ref="PKQ146:PKR146"/>
    <mergeCell ref="PKW146:PKX146"/>
    <mergeCell ref="PKY146:PKZ146"/>
    <mergeCell ref="PLA146:PLB146"/>
    <mergeCell ref="PLC146:PLD146"/>
    <mergeCell ref="PLE146:PLF146"/>
    <mergeCell ref="PLG146:PLH146"/>
    <mergeCell ref="PLM146:PLN146"/>
    <mergeCell ref="PLO146:PLP146"/>
    <mergeCell ref="PLQ146:PLR146"/>
    <mergeCell ref="PLS146:PLT146"/>
    <mergeCell ref="PLU146:PLV146"/>
    <mergeCell ref="PHU145:PHX145"/>
    <mergeCell ref="PHY145:PIB145"/>
    <mergeCell ref="PIC145:PIF145"/>
    <mergeCell ref="PIH145:PIJ146"/>
    <mergeCell ref="PIK145:PIN145"/>
    <mergeCell ref="PIO145:PIR145"/>
    <mergeCell ref="PIS145:PIV145"/>
    <mergeCell ref="PIX145:PIZ146"/>
    <mergeCell ref="PJA145:PJD145"/>
    <mergeCell ref="PJE145:PJH145"/>
    <mergeCell ref="PJI145:PJL145"/>
    <mergeCell ref="PJN145:PJP146"/>
    <mergeCell ref="PJQ145:PJT145"/>
    <mergeCell ref="PJU145:PJX145"/>
    <mergeCell ref="PJY145:PKB145"/>
    <mergeCell ref="PKD145:PKF146"/>
    <mergeCell ref="PKG145:PKJ145"/>
    <mergeCell ref="PJE146:PJF146"/>
    <mergeCell ref="PJG146:PJH146"/>
    <mergeCell ref="PJI146:PJJ146"/>
    <mergeCell ref="PJK146:PJL146"/>
    <mergeCell ref="PJQ146:PJR146"/>
    <mergeCell ref="PJS146:PJT146"/>
    <mergeCell ref="PJU146:PJV146"/>
    <mergeCell ref="PJW146:PJX146"/>
    <mergeCell ref="PJY146:PJZ146"/>
    <mergeCell ref="PKA146:PKB146"/>
    <mergeCell ref="PKG146:PKH146"/>
    <mergeCell ref="PKI146:PKJ146"/>
    <mergeCell ref="PFF145:PFH146"/>
    <mergeCell ref="PFI145:PFL145"/>
    <mergeCell ref="PFM145:PFP145"/>
    <mergeCell ref="PFQ145:PFT145"/>
    <mergeCell ref="PFV145:PFX146"/>
    <mergeCell ref="PFY145:PGB145"/>
    <mergeCell ref="PGC145:PGF145"/>
    <mergeCell ref="PGG145:PGJ145"/>
    <mergeCell ref="PGL145:PGN146"/>
    <mergeCell ref="PGO145:PGR145"/>
    <mergeCell ref="PGS145:PGV145"/>
    <mergeCell ref="PGW145:PGZ145"/>
    <mergeCell ref="PHB145:PHD146"/>
    <mergeCell ref="PHE145:PHH145"/>
    <mergeCell ref="PHI145:PHL145"/>
    <mergeCell ref="PHM145:PHP145"/>
    <mergeCell ref="PHR145:PHT146"/>
    <mergeCell ref="PFY146:PFZ146"/>
    <mergeCell ref="PGA146:PGB146"/>
    <mergeCell ref="PGC146:PGD146"/>
    <mergeCell ref="PGE146:PGF146"/>
    <mergeCell ref="PGG146:PGH146"/>
    <mergeCell ref="PGI146:PGJ146"/>
    <mergeCell ref="PGO146:PGP146"/>
    <mergeCell ref="PGQ146:PGR146"/>
    <mergeCell ref="PGS146:PGT146"/>
    <mergeCell ref="PGU146:PGV146"/>
    <mergeCell ref="PGW146:PGX146"/>
    <mergeCell ref="PGY146:PGZ146"/>
    <mergeCell ref="PHE146:PHF146"/>
    <mergeCell ref="PHG146:PHH146"/>
    <mergeCell ref="PHI146:PHJ146"/>
    <mergeCell ref="PHK146:PHL146"/>
    <mergeCell ref="PHM146:PHN146"/>
    <mergeCell ref="PHO146:PHP146"/>
    <mergeCell ref="PCO145:PCR145"/>
    <mergeCell ref="PCT145:PCV146"/>
    <mergeCell ref="PCW145:PCZ145"/>
    <mergeCell ref="PDA145:PDD145"/>
    <mergeCell ref="PDE145:PDH145"/>
    <mergeCell ref="PDJ145:PDL146"/>
    <mergeCell ref="PDM145:PDP145"/>
    <mergeCell ref="PDQ145:PDT145"/>
    <mergeCell ref="PDU145:PDX145"/>
    <mergeCell ref="PDZ145:PEB146"/>
    <mergeCell ref="PEC145:PEF145"/>
    <mergeCell ref="PEG145:PEJ145"/>
    <mergeCell ref="PEK145:PEN145"/>
    <mergeCell ref="PEP145:PER146"/>
    <mergeCell ref="PES145:PEV145"/>
    <mergeCell ref="PEW145:PEZ145"/>
    <mergeCell ref="PFA145:PFD145"/>
    <mergeCell ref="PCO146:PCP146"/>
    <mergeCell ref="PCQ146:PCR146"/>
    <mergeCell ref="PCW146:PCX146"/>
    <mergeCell ref="PCY146:PCZ146"/>
    <mergeCell ref="PDA146:PDB146"/>
    <mergeCell ref="PDC146:PDD146"/>
    <mergeCell ref="PDE146:PDF146"/>
    <mergeCell ref="PDG146:PDH146"/>
    <mergeCell ref="PDM146:PDN146"/>
    <mergeCell ref="PDO146:PDP146"/>
    <mergeCell ref="PDQ146:PDR146"/>
    <mergeCell ref="PDS146:PDT146"/>
    <mergeCell ref="PDU146:PDV146"/>
    <mergeCell ref="PDW146:PDX146"/>
    <mergeCell ref="PEC146:PED146"/>
    <mergeCell ref="OZY145:PAB145"/>
    <mergeCell ref="PAC145:PAF145"/>
    <mergeCell ref="PAH145:PAJ146"/>
    <mergeCell ref="PAK145:PAN145"/>
    <mergeCell ref="PAO145:PAR145"/>
    <mergeCell ref="PAS145:PAV145"/>
    <mergeCell ref="PAX145:PAZ146"/>
    <mergeCell ref="PBA145:PBD145"/>
    <mergeCell ref="PBE145:PBH145"/>
    <mergeCell ref="PBI145:PBL145"/>
    <mergeCell ref="PBN145:PBP146"/>
    <mergeCell ref="PBQ145:PBT145"/>
    <mergeCell ref="PBU145:PBX145"/>
    <mergeCell ref="PBY145:PCB145"/>
    <mergeCell ref="PCD145:PCF146"/>
    <mergeCell ref="PCG145:PCJ145"/>
    <mergeCell ref="PCK145:PCN145"/>
    <mergeCell ref="PBI146:PBJ146"/>
    <mergeCell ref="PBK146:PBL146"/>
    <mergeCell ref="PBQ146:PBR146"/>
    <mergeCell ref="PBS146:PBT146"/>
    <mergeCell ref="PBU146:PBV146"/>
    <mergeCell ref="PBW146:PBX146"/>
    <mergeCell ref="PBY146:PBZ146"/>
    <mergeCell ref="PCA146:PCB146"/>
    <mergeCell ref="PCG146:PCH146"/>
    <mergeCell ref="PCI146:PCJ146"/>
    <mergeCell ref="PCK146:PCL146"/>
    <mergeCell ref="PCM146:PCN146"/>
    <mergeCell ref="OXI145:OXL145"/>
    <mergeCell ref="OXM145:OXP145"/>
    <mergeCell ref="OXQ145:OXT145"/>
    <mergeCell ref="OXV145:OXX146"/>
    <mergeCell ref="OXY145:OYB145"/>
    <mergeCell ref="OYC145:OYF145"/>
    <mergeCell ref="OYG145:OYJ145"/>
    <mergeCell ref="OYL145:OYN146"/>
    <mergeCell ref="OYO145:OYR145"/>
    <mergeCell ref="OYS145:OYV145"/>
    <mergeCell ref="OYW145:OYZ145"/>
    <mergeCell ref="OZB145:OZD146"/>
    <mergeCell ref="OZE145:OZH145"/>
    <mergeCell ref="OZI145:OZL145"/>
    <mergeCell ref="OZM145:OZP145"/>
    <mergeCell ref="OZR145:OZT146"/>
    <mergeCell ref="OZU145:OZX145"/>
    <mergeCell ref="OYC146:OYD146"/>
    <mergeCell ref="OYE146:OYF146"/>
    <mergeCell ref="OYG146:OYH146"/>
    <mergeCell ref="OYI146:OYJ146"/>
    <mergeCell ref="OYO146:OYP146"/>
    <mergeCell ref="OYQ146:OYR146"/>
    <mergeCell ref="OYS146:OYT146"/>
    <mergeCell ref="OYU146:OYV146"/>
    <mergeCell ref="OYW146:OYX146"/>
    <mergeCell ref="OYY146:OYZ146"/>
    <mergeCell ref="OZE146:OZF146"/>
    <mergeCell ref="OZG146:OZH146"/>
    <mergeCell ref="OZI146:OZJ146"/>
    <mergeCell ref="OZK146:OZL146"/>
    <mergeCell ref="OZM146:OZN146"/>
    <mergeCell ref="OUT145:OUV146"/>
    <mergeCell ref="OUW145:OUZ145"/>
    <mergeCell ref="OVA145:OVD145"/>
    <mergeCell ref="OVE145:OVH145"/>
    <mergeCell ref="OVJ145:OVL146"/>
    <mergeCell ref="OVM145:OVP145"/>
    <mergeCell ref="OVQ145:OVT145"/>
    <mergeCell ref="OVU145:OVX145"/>
    <mergeCell ref="OVZ145:OWB146"/>
    <mergeCell ref="OWC145:OWF145"/>
    <mergeCell ref="OWG145:OWJ145"/>
    <mergeCell ref="OWK145:OWN145"/>
    <mergeCell ref="OWP145:OWR146"/>
    <mergeCell ref="OWS145:OWV145"/>
    <mergeCell ref="OWW145:OWZ145"/>
    <mergeCell ref="OXA145:OXD145"/>
    <mergeCell ref="OXF145:OXH146"/>
    <mergeCell ref="OUW146:OUX146"/>
    <mergeCell ref="OUY146:OUZ146"/>
    <mergeCell ref="OVA146:OVB146"/>
    <mergeCell ref="OVC146:OVD146"/>
    <mergeCell ref="OVE146:OVF146"/>
    <mergeCell ref="OVG146:OVH146"/>
    <mergeCell ref="OVM146:OVN146"/>
    <mergeCell ref="OVO146:OVP146"/>
    <mergeCell ref="OVQ146:OVR146"/>
    <mergeCell ref="OVS146:OVT146"/>
    <mergeCell ref="OVU146:OVV146"/>
    <mergeCell ref="OVW146:OVX146"/>
    <mergeCell ref="OWC146:OWD146"/>
    <mergeCell ref="OWE146:OWF146"/>
    <mergeCell ref="OWG146:OWH146"/>
    <mergeCell ref="OSC145:OSF145"/>
    <mergeCell ref="OSH145:OSJ146"/>
    <mergeCell ref="OSK145:OSN145"/>
    <mergeCell ref="OSO145:OSR145"/>
    <mergeCell ref="OSS145:OSV145"/>
    <mergeCell ref="OSX145:OSZ146"/>
    <mergeCell ref="OTA145:OTD145"/>
    <mergeCell ref="OTE145:OTH145"/>
    <mergeCell ref="OTI145:OTL145"/>
    <mergeCell ref="OTN145:OTP146"/>
    <mergeCell ref="OTQ145:OTT145"/>
    <mergeCell ref="OTU145:OTX145"/>
    <mergeCell ref="OTY145:OUB145"/>
    <mergeCell ref="OUD145:OUF146"/>
    <mergeCell ref="OUG145:OUJ145"/>
    <mergeCell ref="OUK145:OUN145"/>
    <mergeCell ref="OUO145:OUR145"/>
    <mergeCell ref="OTI146:OTJ146"/>
    <mergeCell ref="OTK146:OTL146"/>
    <mergeCell ref="OTQ146:OTR146"/>
    <mergeCell ref="OTS146:OTT146"/>
    <mergeCell ref="OTU146:OTV146"/>
    <mergeCell ref="OTW146:OTX146"/>
    <mergeCell ref="OTY146:OTZ146"/>
    <mergeCell ref="OUA146:OUB146"/>
    <mergeCell ref="OUG146:OUH146"/>
    <mergeCell ref="OUI146:OUJ146"/>
    <mergeCell ref="OUK146:OUL146"/>
    <mergeCell ref="OUM146:OUN146"/>
    <mergeCell ref="OUO146:OUP146"/>
    <mergeCell ref="OUQ146:OUR146"/>
    <mergeCell ref="OPM145:OPP145"/>
    <mergeCell ref="OPQ145:OPT145"/>
    <mergeCell ref="OPV145:OPX146"/>
    <mergeCell ref="OPY145:OQB145"/>
    <mergeCell ref="OQC145:OQF145"/>
    <mergeCell ref="OQG145:OQJ145"/>
    <mergeCell ref="OQL145:OQN146"/>
    <mergeCell ref="OQO145:OQR145"/>
    <mergeCell ref="OQS145:OQV145"/>
    <mergeCell ref="OQW145:OQZ145"/>
    <mergeCell ref="ORB145:ORD146"/>
    <mergeCell ref="ORE145:ORH145"/>
    <mergeCell ref="ORI145:ORL145"/>
    <mergeCell ref="ORM145:ORP145"/>
    <mergeCell ref="ORR145:ORT146"/>
    <mergeCell ref="ORU145:ORX145"/>
    <mergeCell ref="ORY145:OSB145"/>
    <mergeCell ref="OQC146:OQD146"/>
    <mergeCell ref="OQE146:OQF146"/>
    <mergeCell ref="OQG146:OQH146"/>
    <mergeCell ref="OQI146:OQJ146"/>
    <mergeCell ref="OQO146:OQP146"/>
    <mergeCell ref="OQQ146:OQR146"/>
    <mergeCell ref="OQS146:OQT146"/>
    <mergeCell ref="OQU146:OQV146"/>
    <mergeCell ref="OQW146:OQX146"/>
    <mergeCell ref="OQY146:OQZ146"/>
    <mergeCell ref="ORE146:ORF146"/>
    <mergeCell ref="ORG146:ORH146"/>
    <mergeCell ref="ORI146:ORJ146"/>
    <mergeCell ref="ORK146:ORL146"/>
    <mergeCell ref="ORM146:ORN146"/>
    <mergeCell ref="ORU146:ORV146"/>
    <mergeCell ref="OMW145:OMZ145"/>
    <mergeCell ref="ONA145:OND145"/>
    <mergeCell ref="ONE145:ONH145"/>
    <mergeCell ref="ONJ145:ONL146"/>
    <mergeCell ref="ONM145:ONP145"/>
    <mergeCell ref="ONQ145:ONT145"/>
    <mergeCell ref="ONU145:ONX145"/>
    <mergeCell ref="ONZ145:OOB146"/>
    <mergeCell ref="OOC145:OOF145"/>
    <mergeCell ref="OOG145:OOJ145"/>
    <mergeCell ref="OOK145:OON145"/>
    <mergeCell ref="OOP145:OOR146"/>
    <mergeCell ref="OOS145:OOV145"/>
    <mergeCell ref="OOW145:OOZ145"/>
    <mergeCell ref="OPA145:OPD145"/>
    <mergeCell ref="OPF145:OPH146"/>
    <mergeCell ref="OPI145:OPL145"/>
    <mergeCell ref="OMW146:OMX146"/>
    <mergeCell ref="OMY146:OMZ146"/>
    <mergeCell ref="ONA146:ONB146"/>
    <mergeCell ref="ONC146:OND146"/>
    <mergeCell ref="ONE146:ONF146"/>
    <mergeCell ref="ONG146:ONH146"/>
    <mergeCell ref="ONM146:ONN146"/>
    <mergeCell ref="ONO146:ONP146"/>
    <mergeCell ref="ONQ146:ONR146"/>
    <mergeCell ref="ONS146:ONT146"/>
    <mergeCell ref="ONU146:ONV146"/>
    <mergeCell ref="ONW146:ONX146"/>
    <mergeCell ref="OOC146:OOD146"/>
    <mergeCell ref="OOE146:OOF146"/>
    <mergeCell ref="OOG146:OOH146"/>
    <mergeCell ref="OKH145:OKJ146"/>
    <mergeCell ref="OKK145:OKN145"/>
    <mergeCell ref="OKO145:OKR145"/>
    <mergeCell ref="OKS145:OKV145"/>
    <mergeCell ref="OKX145:OKZ146"/>
    <mergeCell ref="OLA145:OLD145"/>
    <mergeCell ref="OLE145:OLH145"/>
    <mergeCell ref="OLI145:OLL145"/>
    <mergeCell ref="OLN145:OLP146"/>
    <mergeCell ref="OLQ145:OLT145"/>
    <mergeCell ref="OLU145:OLX145"/>
    <mergeCell ref="OLY145:OMB145"/>
    <mergeCell ref="OMD145:OMF146"/>
    <mergeCell ref="OMG145:OMJ145"/>
    <mergeCell ref="OMK145:OMN145"/>
    <mergeCell ref="OMO145:OMR145"/>
    <mergeCell ref="OMT145:OMV146"/>
    <mergeCell ref="OLQ146:OLR146"/>
    <mergeCell ref="OLS146:OLT146"/>
    <mergeCell ref="OLU146:OLV146"/>
    <mergeCell ref="OLW146:OLX146"/>
    <mergeCell ref="OLY146:OLZ146"/>
    <mergeCell ref="OMA146:OMB146"/>
    <mergeCell ref="OMG146:OMH146"/>
    <mergeCell ref="OMI146:OMJ146"/>
    <mergeCell ref="OMK146:OML146"/>
    <mergeCell ref="OMM146:OMN146"/>
    <mergeCell ref="OMO146:OMP146"/>
    <mergeCell ref="OMQ146:OMR146"/>
    <mergeCell ref="OHQ145:OHT145"/>
    <mergeCell ref="OHV145:OHX146"/>
    <mergeCell ref="OHY145:OIB145"/>
    <mergeCell ref="OIC145:OIF145"/>
    <mergeCell ref="OIG145:OIJ145"/>
    <mergeCell ref="OIL145:OIN146"/>
    <mergeCell ref="OIO145:OIR145"/>
    <mergeCell ref="OIS145:OIV145"/>
    <mergeCell ref="OIW145:OIZ145"/>
    <mergeCell ref="OJB145:OJD146"/>
    <mergeCell ref="OJE145:OJH145"/>
    <mergeCell ref="OJI145:OJL145"/>
    <mergeCell ref="OJM145:OJP145"/>
    <mergeCell ref="OJR145:OJT146"/>
    <mergeCell ref="OJU145:OJX145"/>
    <mergeCell ref="OJY145:OKB145"/>
    <mergeCell ref="OKC145:OKF145"/>
    <mergeCell ref="OIG146:OIH146"/>
    <mergeCell ref="OII146:OIJ146"/>
    <mergeCell ref="OIO146:OIP146"/>
    <mergeCell ref="OIQ146:OIR146"/>
    <mergeCell ref="OIS146:OIT146"/>
    <mergeCell ref="OIU146:OIV146"/>
    <mergeCell ref="OIW146:OIX146"/>
    <mergeCell ref="OIY146:OIZ146"/>
    <mergeCell ref="OJE146:OJF146"/>
    <mergeCell ref="OJG146:OJH146"/>
    <mergeCell ref="OJI146:OJJ146"/>
    <mergeCell ref="OJK146:OJL146"/>
    <mergeCell ref="OJM146:OJN146"/>
    <mergeCell ref="OJO146:OJP146"/>
    <mergeCell ref="OJU146:OJV146"/>
    <mergeCell ref="OFA145:OFD145"/>
    <mergeCell ref="OFE145:OFH145"/>
    <mergeCell ref="OFJ145:OFL146"/>
    <mergeCell ref="OFM145:OFP145"/>
    <mergeCell ref="OFQ145:OFT145"/>
    <mergeCell ref="OFU145:OFX145"/>
    <mergeCell ref="OFZ145:OGB146"/>
    <mergeCell ref="OGC145:OGF145"/>
    <mergeCell ref="OGG145:OGJ145"/>
    <mergeCell ref="OGK145:OGN145"/>
    <mergeCell ref="OGP145:OGR146"/>
    <mergeCell ref="OGS145:OGV145"/>
    <mergeCell ref="OGW145:OGZ145"/>
    <mergeCell ref="OHA145:OHD145"/>
    <mergeCell ref="OHF145:OHH146"/>
    <mergeCell ref="OHI145:OHL145"/>
    <mergeCell ref="OHM145:OHP145"/>
    <mergeCell ref="OFA146:OFB146"/>
    <mergeCell ref="OFC146:OFD146"/>
    <mergeCell ref="OFE146:OFF146"/>
    <mergeCell ref="OFG146:OFH146"/>
    <mergeCell ref="OFM146:OFN146"/>
    <mergeCell ref="OFO146:OFP146"/>
    <mergeCell ref="OFQ146:OFR146"/>
    <mergeCell ref="OFS146:OFT146"/>
    <mergeCell ref="OFU146:OFV146"/>
    <mergeCell ref="OFW146:OFX146"/>
    <mergeCell ref="OGC146:OGD146"/>
    <mergeCell ref="OGE146:OGF146"/>
    <mergeCell ref="OGG146:OGH146"/>
    <mergeCell ref="OGI146:OGJ146"/>
    <mergeCell ref="OGK146:OGL146"/>
    <mergeCell ref="OCK145:OCN145"/>
    <mergeCell ref="OCO145:OCR145"/>
    <mergeCell ref="OCS145:OCV145"/>
    <mergeCell ref="OCX145:OCZ146"/>
    <mergeCell ref="ODA145:ODD145"/>
    <mergeCell ref="ODE145:ODH145"/>
    <mergeCell ref="ODI145:ODL145"/>
    <mergeCell ref="ODN145:ODP146"/>
    <mergeCell ref="ODQ145:ODT145"/>
    <mergeCell ref="ODU145:ODX145"/>
    <mergeCell ref="ODY145:OEB145"/>
    <mergeCell ref="OED145:OEF146"/>
    <mergeCell ref="OEG145:OEJ145"/>
    <mergeCell ref="OEK145:OEN145"/>
    <mergeCell ref="OEO145:OER145"/>
    <mergeCell ref="OET145:OEV146"/>
    <mergeCell ref="OEW145:OEZ145"/>
    <mergeCell ref="ODU146:ODV146"/>
    <mergeCell ref="ODW146:ODX146"/>
    <mergeCell ref="ODY146:ODZ146"/>
    <mergeCell ref="OEA146:OEB146"/>
    <mergeCell ref="OEG146:OEH146"/>
    <mergeCell ref="OEI146:OEJ146"/>
    <mergeCell ref="OEK146:OEL146"/>
    <mergeCell ref="OEM146:OEN146"/>
    <mergeCell ref="OEO146:OEP146"/>
    <mergeCell ref="OEQ146:OER146"/>
    <mergeCell ref="OEW146:OEX146"/>
    <mergeCell ref="OEY146:OEZ146"/>
    <mergeCell ref="NZV145:NZX146"/>
    <mergeCell ref="NZY145:OAB145"/>
    <mergeCell ref="OAC145:OAF145"/>
    <mergeCell ref="OAG145:OAJ145"/>
    <mergeCell ref="OAL145:OAN146"/>
    <mergeCell ref="OAO145:OAR145"/>
    <mergeCell ref="OAS145:OAV145"/>
    <mergeCell ref="OAW145:OAZ145"/>
    <mergeCell ref="OBB145:OBD146"/>
    <mergeCell ref="OBE145:OBH145"/>
    <mergeCell ref="OBI145:OBL145"/>
    <mergeCell ref="OBM145:OBP145"/>
    <mergeCell ref="OBR145:OBT146"/>
    <mergeCell ref="OBU145:OBX145"/>
    <mergeCell ref="OBY145:OCB145"/>
    <mergeCell ref="OCC145:OCF145"/>
    <mergeCell ref="OCH145:OCJ146"/>
    <mergeCell ref="OAO146:OAP146"/>
    <mergeCell ref="OAQ146:OAR146"/>
    <mergeCell ref="OAS146:OAT146"/>
    <mergeCell ref="OAU146:OAV146"/>
    <mergeCell ref="OAW146:OAX146"/>
    <mergeCell ref="OAY146:OAZ146"/>
    <mergeCell ref="OBE146:OBF146"/>
    <mergeCell ref="OBG146:OBH146"/>
    <mergeCell ref="OBI146:OBJ146"/>
    <mergeCell ref="OBK146:OBL146"/>
    <mergeCell ref="OBM146:OBN146"/>
    <mergeCell ref="OBO146:OBP146"/>
    <mergeCell ref="OBU146:OBV146"/>
    <mergeCell ref="OBW146:OBX146"/>
    <mergeCell ref="OBY146:OBZ146"/>
    <mergeCell ref="OCA146:OCB146"/>
    <mergeCell ref="OCC146:OCD146"/>
    <mergeCell ref="OCE146:OCF146"/>
    <mergeCell ref="NXE145:NXH145"/>
    <mergeCell ref="NXJ145:NXL146"/>
    <mergeCell ref="NXM145:NXP145"/>
    <mergeCell ref="NXQ145:NXT145"/>
    <mergeCell ref="NXU145:NXX145"/>
    <mergeCell ref="NXZ145:NYB146"/>
    <mergeCell ref="NYC145:NYF145"/>
    <mergeCell ref="NYG145:NYJ145"/>
    <mergeCell ref="NYK145:NYN145"/>
    <mergeCell ref="NYP145:NYR146"/>
    <mergeCell ref="NYS145:NYV145"/>
    <mergeCell ref="NYW145:NYZ145"/>
    <mergeCell ref="NZA145:NZD145"/>
    <mergeCell ref="NZF145:NZH146"/>
    <mergeCell ref="NZI145:NZL145"/>
    <mergeCell ref="NZM145:NZP145"/>
    <mergeCell ref="NZQ145:NZT145"/>
    <mergeCell ref="NXE146:NXF146"/>
    <mergeCell ref="NXG146:NXH146"/>
    <mergeCell ref="NXM146:NXN146"/>
    <mergeCell ref="NXO146:NXP146"/>
    <mergeCell ref="NXQ146:NXR146"/>
    <mergeCell ref="NXS146:NXT146"/>
    <mergeCell ref="NXU146:NXV146"/>
    <mergeCell ref="NXW146:NXX146"/>
    <mergeCell ref="NYC146:NYD146"/>
    <mergeCell ref="NYE146:NYF146"/>
    <mergeCell ref="NYG146:NYH146"/>
    <mergeCell ref="NYI146:NYJ146"/>
    <mergeCell ref="NYK146:NYL146"/>
    <mergeCell ref="NYM146:NYN146"/>
    <mergeCell ref="NYS146:NYT146"/>
    <mergeCell ref="NUO145:NUR145"/>
    <mergeCell ref="NUS145:NUV145"/>
    <mergeCell ref="NUX145:NUZ146"/>
    <mergeCell ref="NVA145:NVD145"/>
    <mergeCell ref="NVE145:NVH145"/>
    <mergeCell ref="NVI145:NVL145"/>
    <mergeCell ref="NVN145:NVP146"/>
    <mergeCell ref="NVQ145:NVT145"/>
    <mergeCell ref="NVU145:NVX145"/>
    <mergeCell ref="NVY145:NWB145"/>
    <mergeCell ref="NWD145:NWF146"/>
    <mergeCell ref="NWG145:NWJ145"/>
    <mergeCell ref="NWK145:NWN145"/>
    <mergeCell ref="NWO145:NWR145"/>
    <mergeCell ref="NWT145:NWV146"/>
    <mergeCell ref="NWW145:NWZ145"/>
    <mergeCell ref="NXA145:NXD145"/>
    <mergeCell ref="NVY146:NVZ146"/>
    <mergeCell ref="NWA146:NWB146"/>
    <mergeCell ref="NWG146:NWH146"/>
    <mergeCell ref="NWI146:NWJ146"/>
    <mergeCell ref="NWK146:NWL146"/>
    <mergeCell ref="NWM146:NWN146"/>
    <mergeCell ref="NWO146:NWP146"/>
    <mergeCell ref="NWQ146:NWR146"/>
    <mergeCell ref="NWW146:NWX146"/>
    <mergeCell ref="NWY146:NWZ146"/>
    <mergeCell ref="NXA146:NXB146"/>
    <mergeCell ref="NXC146:NXD146"/>
    <mergeCell ref="NRY145:NSB145"/>
    <mergeCell ref="NSC145:NSF145"/>
    <mergeCell ref="NSG145:NSJ145"/>
    <mergeCell ref="NSL145:NSN146"/>
    <mergeCell ref="NSO145:NSR145"/>
    <mergeCell ref="NSS145:NSV145"/>
    <mergeCell ref="NSW145:NSZ145"/>
    <mergeCell ref="NTB145:NTD146"/>
    <mergeCell ref="NTE145:NTH145"/>
    <mergeCell ref="NTI145:NTL145"/>
    <mergeCell ref="NTM145:NTP145"/>
    <mergeCell ref="NTR145:NTT146"/>
    <mergeCell ref="NTU145:NTX145"/>
    <mergeCell ref="NTY145:NUB145"/>
    <mergeCell ref="NUC145:NUF145"/>
    <mergeCell ref="NUH145:NUJ146"/>
    <mergeCell ref="NUK145:NUN145"/>
    <mergeCell ref="NSS146:NST146"/>
    <mergeCell ref="NSU146:NSV146"/>
    <mergeCell ref="NSW146:NSX146"/>
    <mergeCell ref="NSY146:NSZ146"/>
    <mergeCell ref="NTE146:NTF146"/>
    <mergeCell ref="NTG146:NTH146"/>
    <mergeCell ref="NTI146:NTJ146"/>
    <mergeCell ref="NTK146:NTL146"/>
    <mergeCell ref="NTM146:NTN146"/>
    <mergeCell ref="NTO146:NTP146"/>
    <mergeCell ref="NTU146:NTV146"/>
    <mergeCell ref="NTW146:NTX146"/>
    <mergeCell ref="NTY146:NTZ146"/>
    <mergeCell ref="NUA146:NUB146"/>
    <mergeCell ref="NUC146:NUD146"/>
    <mergeCell ref="NPJ145:NPL146"/>
    <mergeCell ref="NPM145:NPP145"/>
    <mergeCell ref="NPQ145:NPT145"/>
    <mergeCell ref="NPU145:NPX145"/>
    <mergeCell ref="NPZ145:NQB146"/>
    <mergeCell ref="NQC145:NQF145"/>
    <mergeCell ref="NQG145:NQJ145"/>
    <mergeCell ref="NQK145:NQN145"/>
    <mergeCell ref="NQP145:NQR146"/>
    <mergeCell ref="NQS145:NQV145"/>
    <mergeCell ref="NQW145:NQZ145"/>
    <mergeCell ref="NRA145:NRD145"/>
    <mergeCell ref="NRF145:NRH146"/>
    <mergeCell ref="NRI145:NRL145"/>
    <mergeCell ref="NRM145:NRP145"/>
    <mergeCell ref="NRQ145:NRT145"/>
    <mergeCell ref="NRV145:NRX146"/>
    <mergeCell ref="NPM146:NPN146"/>
    <mergeCell ref="NPO146:NPP146"/>
    <mergeCell ref="NPQ146:NPR146"/>
    <mergeCell ref="NPS146:NPT146"/>
    <mergeCell ref="NPU146:NPV146"/>
    <mergeCell ref="NPW146:NPX146"/>
    <mergeCell ref="NQC146:NQD146"/>
    <mergeCell ref="NQE146:NQF146"/>
    <mergeCell ref="NQG146:NQH146"/>
    <mergeCell ref="NQI146:NQJ146"/>
    <mergeCell ref="NQK146:NQL146"/>
    <mergeCell ref="NQM146:NQN146"/>
    <mergeCell ref="NQS146:NQT146"/>
    <mergeCell ref="NQU146:NQV146"/>
    <mergeCell ref="NQW146:NQX146"/>
    <mergeCell ref="NMS145:NMV145"/>
    <mergeCell ref="NMX145:NMZ146"/>
    <mergeCell ref="NNA145:NND145"/>
    <mergeCell ref="NNE145:NNH145"/>
    <mergeCell ref="NNI145:NNL145"/>
    <mergeCell ref="NNN145:NNP146"/>
    <mergeCell ref="NNQ145:NNT145"/>
    <mergeCell ref="NNU145:NNX145"/>
    <mergeCell ref="NNY145:NOB145"/>
    <mergeCell ref="NOD145:NOF146"/>
    <mergeCell ref="NOG145:NOJ145"/>
    <mergeCell ref="NOK145:NON145"/>
    <mergeCell ref="NOO145:NOR145"/>
    <mergeCell ref="NOT145:NOV146"/>
    <mergeCell ref="NOW145:NOZ145"/>
    <mergeCell ref="NPA145:NPD145"/>
    <mergeCell ref="NPE145:NPH145"/>
    <mergeCell ref="NNY146:NNZ146"/>
    <mergeCell ref="NOA146:NOB146"/>
    <mergeCell ref="NOG146:NOH146"/>
    <mergeCell ref="NOI146:NOJ146"/>
    <mergeCell ref="NOK146:NOL146"/>
    <mergeCell ref="NOM146:NON146"/>
    <mergeCell ref="NOO146:NOP146"/>
    <mergeCell ref="NOQ146:NOR146"/>
    <mergeCell ref="NOW146:NOX146"/>
    <mergeCell ref="NOY146:NOZ146"/>
    <mergeCell ref="NPA146:NPB146"/>
    <mergeCell ref="NPC146:NPD146"/>
    <mergeCell ref="NPE146:NPF146"/>
    <mergeCell ref="NPG146:NPH146"/>
    <mergeCell ref="NKC145:NKF145"/>
    <mergeCell ref="NKG145:NKJ145"/>
    <mergeCell ref="NKL145:NKN146"/>
    <mergeCell ref="NKO145:NKR145"/>
    <mergeCell ref="NKS145:NKV145"/>
    <mergeCell ref="NKW145:NKZ145"/>
    <mergeCell ref="NLB145:NLD146"/>
    <mergeCell ref="NLE145:NLH145"/>
    <mergeCell ref="NLI145:NLL145"/>
    <mergeCell ref="NLM145:NLP145"/>
    <mergeCell ref="NLR145:NLT146"/>
    <mergeCell ref="NLU145:NLX145"/>
    <mergeCell ref="NLY145:NMB145"/>
    <mergeCell ref="NMC145:NMF145"/>
    <mergeCell ref="NMH145:NMJ146"/>
    <mergeCell ref="NMK145:NMN145"/>
    <mergeCell ref="NMO145:NMR145"/>
    <mergeCell ref="NKS146:NKT146"/>
    <mergeCell ref="NKU146:NKV146"/>
    <mergeCell ref="NKW146:NKX146"/>
    <mergeCell ref="NKY146:NKZ146"/>
    <mergeCell ref="NLE146:NLF146"/>
    <mergeCell ref="NLG146:NLH146"/>
    <mergeCell ref="NLI146:NLJ146"/>
    <mergeCell ref="NLK146:NLL146"/>
    <mergeCell ref="NLM146:NLN146"/>
    <mergeCell ref="NLO146:NLP146"/>
    <mergeCell ref="NLU146:NLV146"/>
    <mergeCell ref="NLW146:NLX146"/>
    <mergeCell ref="NLY146:NLZ146"/>
    <mergeCell ref="NMA146:NMB146"/>
    <mergeCell ref="NMC146:NMD146"/>
    <mergeCell ref="NMK146:NML146"/>
    <mergeCell ref="NHM145:NHP145"/>
    <mergeCell ref="NHQ145:NHT145"/>
    <mergeCell ref="NHU145:NHX145"/>
    <mergeCell ref="NHZ145:NIB146"/>
    <mergeCell ref="NIC145:NIF145"/>
    <mergeCell ref="NIG145:NIJ145"/>
    <mergeCell ref="NIK145:NIN145"/>
    <mergeCell ref="NIP145:NIR146"/>
    <mergeCell ref="NIS145:NIV145"/>
    <mergeCell ref="NIW145:NIZ145"/>
    <mergeCell ref="NJA145:NJD145"/>
    <mergeCell ref="NJF145:NJH146"/>
    <mergeCell ref="NJI145:NJL145"/>
    <mergeCell ref="NJM145:NJP145"/>
    <mergeCell ref="NJQ145:NJT145"/>
    <mergeCell ref="NJV145:NJX146"/>
    <mergeCell ref="NJY145:NKB145"/>
    <mergeCell ref="NHM146:NHN146"/>
    <mergeCell ref="NHO146:NHP146"/>
    <mergeCell ref="NHQ146:NHR146"/>
    <mergeCell ref="NHS146:NHT146"/>
    <mergeCell ref="NHU146:NHV146"/>
    <mergeCell ref="NHW146:NHX146"/>
    <mergeCell ref="NIC146:NID146"/>
    <mergeCell ref="NIE146:NIF146"/>
    <mergeCell ref="NIG146:NIH146"/>
    <mergeCell ref="NII146:NIJ146"/>
    <mergeCell ref="NIK146:NIL146"/>
    <mergeCell ref="NIM146:NIN146"/>
    <mergeCell ref="NIS146:NIT146"/>
    <mergeCell ref="NIU146:NIV146"/>
    <mergeCell ref="NIW146:NIX146"/>
    <mergeCell ref="NEX145:NEZ146"/>
    <mergeCell ref="NFA145:NFD145"/>
    <mergeCell ref="NFE145:NFH145"/>
    <mergeCell ref="NFI145:NFL145"/>
    <mergeCell ref="NFN145:NFP146"/>
    <mergeCell ref="NFQ145:NFT145"/>
    <mergeCell ref="NFU145:NFX145"/>
    <mergeCell ref="NFY145:NGB145"/>
    <mergeCell ref="NGD145:NGF146"/>
    <mergeCell ref="NGG145:NGJ145"/>
    <mergeCell ref="NGK145:NGN145"/>
    <mergeCell ref="NGO145:NGR145"/>
    <mergeCell ref="NGT145:NGV146"/>
    <mergeCell ref="NGW145:NGZ145"/>
    <mergeCell ref="NHA145:NHD145"/>
    <mergeCell ref="NHE145:NHH145"/>
    <mergeCell ref="NHJ145:NHL146"/>
    <mergeCell ref="NGG146:NGH146"/>
    <mergeCell ref="NGI146:NGJ146"/>
    <mergeCell ref="NGK146:NGL146"/>
    <mergeCell ref="NGM146:NGN146"/>
    <mergeCell ref="NGO146:NGP146"/>
    <mergeCell ref="NGQ146:NGR146"/>
    <mergeCell ref="NGW146:NGX146"/>
    <mergeCell ref="NGY146:NGZ146"/>
    <mergeCell ref="NHA146:NHB146"/>
    <mergeCell ref="NHC146:NHD146"/>
    <mergeCell ref="NHE146:NHF146"/>
    <mergeCell ref="NHG146:NHH146"/>
    <mergeCell ref="NCG145:NCJ145"/>
    <mergeCell ref="NCL145:NCN146"/>
    <mergeCell ref="NCO145:NCR145"/>
    <mergeCell ref="NCS145:NCV145"/>
    <mergeCell ref="NCW145:NCZ145"/>
    <mergeCell ref="NDB145:NDD146"/>
    <mergeCell ref="NDE145:NDH145"/>
    <mergeCell ref="NDI145:NDL145"/>
    <mergeCell ref="NDM145:NDP145"/>
    <mergeCell ref="NDR145:NDT146"/>
    <mergeCell ref="NDU145:NDX145"/>
    <mergeCell ref="NDY145:NEB145"/>
    <mergeCell ref="NEC145:NEF145"/>
    <mergeCell ref="NEH145:NEJ146"/>
    <mergeCell ref="NEK145:NEN145"/>
    <mergeCell ref="NEO145:NER145"/>
    <mergeCell ref="NES145:NEV145"/>
    <mergeCell ref="NCW146:NCX146"/>
    <mergeCell ref="NCY146:NCZ146"/>
    <mergeCell ref="NDE146:NDF146"/>
    <mergeCell ref="NDG146:NDH146"/>
    <mergeCell ref="NDI146:NDJ146"/>
    <mergeCell ref="NDK146:NDL146"/>
    <mergeCell ref="NDM146:NDN146"/>
    <mergeCell ref="NDO146:NDP146"/>
    <mergeCell ref="NDU146:NDV146"/>
    <mergeCell ref="NDW146:NDX146"/>
    <mergeCell ref="NDY146:NDZ146"/>
    <mergeCell ref="NEA146:NEB146"/>
    <mergeCell ref="NEC146:NED146"/>
    <mergeCell ref="NEE146:NEF146"/>
    <mergeCell ref="NEK146:NEL146"/>
    <mergeCell ref="MZQ145:MZT145"/>
    <mergeCell ref="MZU145:MZX145"/>
    <mergeCell ref="MZZ145:NAB146"/>
    <mergeCell ref="NAC145:NAF145"/>
    <mergeCell ref="NAG145:NAJ145"/>
    <mergeCell ref="NAK145:NAN145"/>
    <mergeCell ref="NAP145:NAR146"/>
    <mergeCell ref="NAS145:NAV145"/>
    <mergeCell ref="NAW145:NAZ145"/>
    <mergeCell ref="NBA145:NBD145"/>
    <mergeCell ref="NBF145:NBH146"/>
    <mergeCell ref="NBI145:NBL145"/>
    <mergeCell ref="NBM145:NBP145"/>
    <mergeCell ref="NBQ145:NBT145"/>
    <mergeCell ref="NBV145:NBX146"/>
    <mergeCell ref="NBY145:NCB145"/>
    <mergeCell ref="NCC145:NCF145"/>
    <mergeCell ref="MZQ146:MZR146"/>
    <mergeCell ref="MZS146:MZT146"/>
    <mergeCell ref="MZU146:MZV146"/>
    <mergeCell ref="MZW146:MZX146"/>
    <mergeCell ref="NAC146:NAD146"/>
    <mergeCell ref="NAE146:NAF146"/>
    <mergeCell ref="NAG146:NAH146"/>
    <mergeCell ref="NAI146:NAJ146"/>
    <mergeCell ref="NAK146:NAL146"/>
    <mergeCell ref="NAM146:NAN146"/>
    <mergeCell ref="NAS146:NAT146"/>
    <mergeCell ref="NAU146:NAV146"/>
    <mergeCell ref="NAW146:NAX146"/>
    <mergeCell ref="NAY146:NAZ146"/>
    <mergeCell ref="NBA146:NBB146"/>
    <mergeCell ref="MXA145:MXD145"/>
    <mergeCell ref="MXE145:MXH145"/>
    <mergeCell ref="MXI145:MXL145"/>
    <mergeCell ref="MXN145:MXP146"/>
    <mergeCell ref="MXQ145:MXT145"/>
    <mergeCell ref="MXU145:MXX145"/>
    <mergeCell ref="MXY145:MYB145"/>
    <mergeCell ref="MYD145:MYF146"/>
    <mergeCell ref="MYG145:MYJ145"/>
    <mergeCell ref="MYK145:MYN145"/>
    <mergeCell ref="MYO145:MYR145"/>
    <mergeCell ref="MYT145:MYV146"/>
    <mergeCell ref="MYW145:MYZ145"/>
    <mergeCell ref="MZA145:MZD145"/>
    <mergeCell ref="MZE145:MZH145"/>
    <mergeCell ref="MZJ145:MZL146"/>
    <mergeCell ref="MZM145:MZP145"/>
    <mergeCell ref="MYK146:MYL146"/>
    <mergeCell ref="MYM146:MYN146"/>
    <mergeCell ref="MYO146:MYP146"/>
    <mergeCell ref="MYQ146:MYR146"/>
    <mergeCell ref="MYW146:MYX146"/>
    <mergeCell ref="MYY146:MYZ146"/>
    <mergeCell ref="MZA146:MZB146"/>
    <mergeCell ref="MZC146:MZD146"/>
    <mergeCell ref="MZE146:MZF146"/>
    <mergeCell ref="MZG146:MZH146"/>
    <mergeCell ref="MZM146:MZN146"/>
    <mergeCell ref="MZO146:MZP146"/>
    <mergeCell ref="MUL145:MUN146"/>
    <mergeCell ref="MUO145:MUR145"/>
    <mergeCell ref="MUS145:MUV145"/>
    <mergeCell ref="MUW145:MUZ145"/>
    <mergeCell ref="MVB145:MVD146"/>
    <mergeCell ref="MVE145:MVH145"/>
    <mergeCell ref="MVI145:MVL145"/>
    <mergeCell ref="MVM145:MVP145"/>
    <mergeCell ref="MVR145:MVT146"/>
    <mergeCell ref="MVU145:MVX145"/>
    <mergeCell ref="MVY145:MWB145"/>
    <mergeCell ref="MWC145:MWF145"/>
    <mergeCell ref="MWH145:MWJ146"/>
    <mergeCell ref="MWK145:MWN145"/>
    <mergeCell ref="MWO145:MWR145"/>
    <mergeCell ref="MWS145:MWV145"/>
    <mergeCell ref="MWX145:MWZ146"/>
    <mergeCell ref="MVE146:MVF146"/>
    <mergeCell ref="MVG146:MVH146"/>
    <mergeCell ref="MVI146:MVJ146"/>
    <mergeCell ref="MVK146:MVL146"/>
    <mergeCell ref="MVM146:MVN146"/>
    <mergeCell ref="MVO146:MVP146"/>
    <mergeCell ref="MVU146:MVV146"/>
    <mergeCell ref="MVW146:MVX146"/>
    <mergeCell ref="MVY146:MVZ146"/>
    <mergeCell ref="MWA146:MWB146"/>
    <mergeCell ref="MWC146:MWD146"/>
    <mergeCell ref="MWE146:MWF146"/>
    <mergeCell ref="MWK146:MWL146"/>
    <mergeCell ref="MWM146:MWN146"/>
    <mergeCell ref="MWO146:MWP146"/>
    <mergeCell ref="MWQ146:MWR146"/>
    <mergeCell ref="MWS146:MWT146"/>
    <mergeCell ref="MWU146:MWV146"/>
    <mergeCell ref="MRU145:MRX145"/>
    <mergeCell ref="MRZ145:MSB146"/>
    <mergeCell ref="MSC145:MSF145"/>
    <mergeCell ref="MSG145:MSJ145"/>
    <mergeCell ref="MSK145:MSN145"/>
    <mergeCell ref="MSP145:MSR146"/>
    <mergeCell ref="MSS145:MSV145"/>
    <mergeCell ref="MSW145:MSZ145"/>
    <mergeCell ref="MTA145:MTD145"/>
    <mergeCell ref="MTF145:MTH146"/>
    <mergeCell ref="MTI145:MTL145"/>
    <mergeCell ref="MTM145:MTP145"/>
    <mergeCell ref="MTQ145:MTT145"/>
    <mergeCell ref="MTV145:MTX146"/>
    <mergeCell ref="MTY145:MUB145"/>
    <mergeCell ref="MUC145:MUF145"/>
    <mergeCell ref="MUG145:MUJ145"/>
    <mergeCell ref="MRU146:MRV146"/>
    <mergeCell ref="MRW146:MRX146"/>
    <mergeCell ref="MSC146:MSD146"/>
    <mergeCell ref="MSE146:MSF146"/>
    <mergeCell ref="MSG146:MSH146"/>
    <mergeCell ref="MSI146:MSJ146"/>
    <mergeCell ref="MSK146:MSL146"/>
    <mergeCell ref="MSM146:MSN146"/>
    <mergeCell ref="MSS146:MST146"/>
    <mergeCell ref="MSU146:MSV146"/>
    <mergeCell ref="MSW146:MSX146"/>
    <mergeCell ref="MSY146:MSZ146"/>
    <mergeCell ref="MTA146:MTB146"/>
    <mergeCell ref="MTC146:MTD146"/>
    <mergeCell ref="MTI146:MTJ146"/>
    <mergeCell ref="MPE145:MPH145"/>
    <mergeCell ref="MPI145:MPL145"/>
    <mergeCell ref="MPN145:MPP146"/>
    <mergeCell ref="MPQ145:MPT145"/>
    <mergeCell ref="MPU145:MPX145"/>
    <mergeCell ref="MPY145:MQB145"/>
    <mergeCell ref="MQD145:MQF146"/>
    <mergeCell ref="MQG145:MQJ145"/>
    <mergeCell ref="MQK145:MQN145"/>
    <mergeCell ref="MQO145:MQR145"/>
    <mergeCell ref="MQT145:MQV146"/>
    <mergeCell ref="MQW145:MQZ145"/>
    <mergeCell ref="MRA145:MRD145"/>
    <mergeCell ref="MRE145:MRH145"/>
    <mergeCell ref="MRJ145:MRL146"/>
    <mergeCell ref="MRM145:MRP145"/>
    <mergeCell ref="MRQ145:MRT145"/>
    <mergeCell ref="MQO146:MQP146"/>
    <mergeCell ref="MQQ146:MQR146"/>
    <mergeCell ref="MQW146:MQX146"/>
    <mergeCell ref="MQY146:MQZ146"/>
    <mergeCell ref="MRA146:MRB146"/>
    <mergeCell ref="MRC146:MRD146"/>
    <mergeCell ref="MRE146:MRF146"/>
    <mergeCell ref="MRG146:MRH146"/>
    <mergeCell ref="MRM146:MRN146"/>
    <mergeCell ref="MRO146:MRP146"/>
    <mergeCell ref="MRQ146:MRR146"/>
    <mergeCell ref="MRS146:MRT146"/>
    <mergeCell ref="MMO145:MMR145"/>
    <mergeCell ref="MMS145:MMV145"/>
    <mergeCell ref="MMW145:MMZ145"/>
    <mergeCell ref="MNB145:MND146"/>
    <mergeCell ref="MNE145:MNH145"/>
    <mergeCell ref="MNI145:MNL145"/>
    <mergeCell ref="MNM145:MNP145"/>
    <mergeCell ref="MNR145:MNT146"/>
    <mergeCell ref="MNU145:MNX145"/>
    <mergeCell ref="MNY145:MOB145"/>
    <mergeCell ref="MOC145:MOF145"/>
    <mergeCell ref="MOH145:MOJ146"/>
    <mergeCell ref="MOK145:MON145"/>
    <mergeCell ref="MOO145:MOR145"/>
    <mergeCell ref="MOS145:MOV145"/>
    <mergeCell ref="MOX145:MOZ146"/>
    <mergeCell ref="MPA145:MPD145"/>
    <mergeCell ref="MNI146:MNJ146"/>
    <mergeCell ref="MNK146:MNL146"/>
    <mergeCell ref="MNM146:MNN146"/>
    <mergeCell ref="MNO146:MNP146"/>
    <mergeCell ref="MNU146:MNV146"/>
    <mergeCell ref="MNW146:MNX146"/>
    <mergeCell ref="MNY146:MNZ146"/>
    <mergeCell ref="MOA146:MOB146"/>
    <mergeCell ref="MOC146:MOD146"/>
    <mergeCell ref="MOE146:MOF146"/>
    <mergeCell ref="MOK146:MOL146"/>
    <mergeCell ref="MOM146:MON146"/>
    <mergeCell ref="MOO146:MOP146"/>
    <mergeCell ref="MOQ146:MOR146"/>
    <mergeCell ref="MOS146:MOT146"/>
    <mergeCell ref="MJZ145:MKB146"/>
    <mergeCell ref="MKC145:MKF145"/>
    <mergeCell ref="MKG145:MKJ145"/>
    <mergeCell ref="MKK145:MKN145"/>
    <mergeCell ref="MKP145:MKR146"/>
    <mergeCell ref="MKS145:MKV145"/>
    <mergeCell ref="MKW145:MKZ145"/>
    <mergeCell ref="MLA145:MLD145"/>
    <mergeCell ref="MLF145:MLH146"/>
    <mergeCell ref="MLI145:MLL145"/>
    <mergeCell ref="MLM145:MLP145"/>
    <mergeCell ref="MLQ145:MLT145"/>
    <mergeCell ref="MLV145:MLX146"/>
    <mergeCell ref="MLY145:MMB145"/>
    <mergeCell ref="MMC145:MMF145"/>
    <mergeCell ref="MMG145:MMJ145"/>
    <mergeCell ref="MML145:MMN146"/>
    <mergeCell ref="MKC146:MKD146"/>
    <mergeCell ref="MKE146:MKF146"/>
    <mergeCell ref="MKG146:MKH146"/>
    <mergeCell ref="MKI146:MKJ146"/>
    <mergeCell ref="MKK146:MKL146"/>
    <mergeCell ref="MKM146:MKN146"/>
    <mergeCell ref="MKS146:MKT146"/>
    <mergeCell ref="MKU146:MKV146"/>
    <mergeCell ref="MKW146:MKX146"/>
    <mergeCell ref="MKY146:MKZ146"/>
    <mergeCell ref="MLA146:MLB146"/>
    <mergeCell ref="MLC146:MLD146"/>
    <mergeCell ref="MLI146:MLJ146"/>
    <mergeCell ref="MLK146:MLL146"/>
    <mergeCell ref="MLM146:MLN146"/>
    <mergeCell ref="MHI145:MHL145"/>
    <mergeCell ref="MHN145:MHP146"/>
    <mergeCell ref="MHQ145:MHT145"/>
    <mergeCell ref="MHU145:MHX145"/>
    <mergeCell ref="MHY145:MIB145"/>
    <mergeCell ref="MID145:MIF146"/>
    <mergeCell ref="MIG145:MIJ145"/>
    <mergeCell ref="MIK145:MIN145"/>
    <mergeCell ref="MIO145:MIR145"/>
    <mergeCell ref="MIT145:MIV146"/>
    <mergeCell ref="MIW145:MIZ145"/>
    <mergeCell ref="MJA145:MJD145"/>
    <mergeCell ref="MJE145:MJH145"/>
    <mergeCell ref="MJJ145:MJL146"/>
    <mergeCell ref="MJM145:MJP145"/>
    <mergeCell ref="MJQ145:MJT145"/>
    <mergeCell ref="MJU145:MJX145"/>
    <mergeCell ref="MIO146:MIP146"/>
    <mergeCell ref="MIQ146:MIR146"/>
    <mergeCell ref="MIW146:MIX146"/>
    <mergeCell ref="MIY146:MIZ146"/>
    <mergeCell ref="MJA146:MJB146"/>
    <mergeCell ref="MJC146:MJD146"/>
    <mergeCell ref="MJE146:MJF146"/>
    <mergeCell ref="MJG146:MJH146"/>
    <mergeCell ref="MJM146:MJN146"/>
    <mergeCell ref="MJO146:MJP146"/>
    <mergeCell ref="MJQ146:MJR146"/>
    <mergeCell ref="MJS146:MJT146"/>
    <mergeCell ref="MJU146:MJV146"/>
    <mergeCell ref="MJW146:MJX146"/>
    <mergeCell ref="MES145:MEV145"/>
    <mergeCell ref="MEW145:MEZ145"/>
    <mergeCell ref="MFB145:MFD146"/>
    <mergeCell ref="MFE145:MFH145"/>
    <mergeCell ref="MFI145:MFL145"/>
    <mergeCell ref="MFM145:MFP145"/>
    <mergeCell ref="MFR145:MFT146"/>
    <mergeCell ref="MFU145:MFX145"/>
    <mergeCell ref="MFY145:MGB145"/>
    <mergeCell ref="MGC145:MGF145"/>
    <mergeCell ref="MGH145:MGJ146"/>
    <mergeCell ref="MGK145:MGN145"/>
    <mergeCell ref="MGO145:MGR145"/>
    <mergeCell ref="MGS145:MGV145"/>
    <mergeCell ref="MGX145:MGZ146"/>
    <mergeCell ref="MHA145:MHD145"/>
    <mergeCell ref="MHE145:MHH145"/>
    <mergeCell ref="MFI146:MFJ146"/>
    <mergeCell ref="MFK146:MFL146"/>
    <mergeCell ref="MFM146:MFN146"/>
    <mergeCell ref="MFO146:MFP146"/>
    <mergeCell ref="MFU146:MFV146"/>
    <mergeCell ref="MFW146:MFX146"/>
    <mergeCell ref="MFY146:MFZ146"/>
    <mergeCell ref="MGA146:MGB146"/>
    <mergeCell ref="MGC146:MGD146"/>
    <mergeCell ref="MGE146:MGF146"/>
    <mergeCell ref="MGK146:MGL146"/>
    <mergeCell ref="MGM146:MGN146"/>
    <mergeCell ref="MGO146:MGP146"/>
    <mergeCell ref="MGQ146:MGR146"/>
    <mergeCell ref="MGS146:MGT146"/>
    <mergeCell ref="MHA146:MHB146"/>
    <mergeCell ref="MCC145:MCF145"/>
    <mergeCell ref="MCG145:MCJ145"/>
    <mergeCell ref="MCK145:MCN145"/>
    <mergeCell ref="MCP145:MCR146"/>
    <mergeCell ref="MCS145:MCV145"/>
    <mergeCell ref="MCW145:MCZ145"/>
    <mergeCell ref="MDA145:MDD145"/>
    <mergeCell ref="MDF145:MDH146"/>
    <mergeCell ref="MDI145:MDL145"/>
    <mergeCell ref="MDM145:MDP145"/>
    <mergeCell ref="MDQ145:MDT145"/>
    <mergeCell ref="MDV145:MDX146"/>
    <mergeCell ref="MDY145:MEB145"/>
    <mergeCell ref="MEC145:MEF145"/>
    <mergeCell ref="MEG145:MEJ145"/>
    <mergeCell ref="MEL145:MEN146"/>
    <mergeCell ref="MEO145:MER145"/>
    <mergeCell ref="MCC146:MCD146"/>
    <mergeCell ref="MCE146:MCF146"/>
    <mergeCell ref="MCG146:MCH146"/>
    <mergeCell ref="MCI146:MCJ146"/>
    <mergeCell ref="MCK146:MCL146"/>
    <mergeCell ref="MCM146:MCN146"/>
    <mergeCell ref="MCS146:MCT146"/>
    <mergeCell ref="MCU146:MCV146"/>
    <mergeCell ref="MCW146:MCX146"/>
    <mergeCell ref="MCY146:MCZ146"/>
    <mergeCell ref="MDA146:MDB146"/>
    <mergeCell ref="MDC146:MDD146"/>
    <mergeCell ref="MDI146:MDJ146"/>
    <mergeCell ref="MDK146:MDL146"/>
    <mergeCell ref="MDM146:MDN146"/>
    <mergeCell ref="LZN145:LZP146"/>
    <mergeCell ref="LZQ145:LZT145"/>
    <mergeCell ref="LZU145:LZX145"/>
    <mergeCell ref="LZY145:MAB145"/>
    <mergeCell ref="MAD145:MAF146"/>
    <mergeCell ref="MAG145:MAJ145"/>
    <mergeCell ref="MAK145:MAN145"/>
    <mergeCell ref="MAO145:MAR145"/>
    <mergeCell ref="MAT145:MAV146"/>
    <mergeCell ref="MAW145:MAZ145"/>
    <mergeCell ref="MBA145:MBD145"/>
    <mergeCell ref="MBE145:MBH145"/>
    <mergeCell ref="MBJ145:MBL146"/>
    <mergeCell ref="MBM145:MBP145"/>
    <mergeCell ref="MBQ145:MBT145"/>
    <mergeCell ref="MBU145:MBX145"/>
    <mergeCell ref="MBZ145:MCB146"/>
    <mergeCell ref="MAW146:MAX146"/>
    <mergeCell ref="MAY146:MAZ146"/>
    <mergeCell ref="MBA146:MBB146"/>
    <mergeCell ref="MBC146:MBD146"/>
    <mergeCell ref="MBE146:MBF146"/>
    <mergeCell ref="MBG146:MBH146"/>
    <mergeCell ref="MBM146:MBN146"/>
    <mergeCell ref="MBO146:MBP146"/>
    <mergeCell ref="MBQ146:MBR146"/>
    <mergeCell ref="MBS146:MBT146"/>
    <mergeCell ref="MBU146:MBV146"/>
    <mergeCell ref="MBW146:MBX146"/>
    <mergeCell ref="LWW145:LWZ145"/>
    <mergeCell ref="LXB145:LXD146"/>
    <mergeCell ref="LXE145:LXH145"/>
    <mergeCell ref="LXI145:LXL145"/>
    <mergeCell ref="LXM145:LXP145"/>
    <mergeCell ref="LXR145:LXT146"/>
    <mergeCell ref="LXU145:LXX145"/>
    <mergeCell ref="LXY145:LYB145"/>
    <mergeCell ref="LYC145:LYF145"/>
    <mergeCell ref="LYH145:LYJ146"/>
    <mergeCell ref="LYK145:LYN145"/>
    <mergeCell ref="LYO145:LYR145"/>
    <mergeCell ref="LYS145:LYV145"/>
    <mergeCell ref="LYX145:LYZ146"/>
    <mergeCell ref="LZA145:LZD145"/>
    <mergeCell ref="LZE145:LZH145"/>
    <mergeCell ref="LZI145:LZL145"/>
    <mergeCell ref="LXM146:LXN146"/>
    <mergeCell ref="LXO146:LXP146"/>
    <mergeCell ref="LXU146:LXV146"/>
    <mergeCell ref="LXW146:LXX146"/>
    <mergeCell ref="LXY146:LXZ146"/>
    <mergeCell ref="LYA146:LYB146"/>
    <mergeCell ref="LYC146:LYD146"/>
    <mergeCell ref="LYE146:LYF146"/>
    <mergeCell ref="LYK146:LYL146"/>
    <mergeCell ref="LYM146:LYN146"/>
    <mergeCell ref="LYO146:LYP146"/>
    <mergeCell ref="LYQ146:LYR146"/>
    <mergeCell ref="LYS146:LYT146"/>
    <mergeCell ref="LYU146:LYV146"/>
    <mergeCell ref="LZA146:LZB146"/>
    <mergeCell ref="LUG145:LUJ145"/>
    <mergeCell ref="LUK145:LUN145"/>
    <mergeCell ref="LUP145:LUR146"/>
    <mergeCell ref="LUS145:LUV145"/>
    <mergeCell ref="LUW145:LUZ145"/>
    <mergeCell ref="LVA145:LVD145"/>
    <mergeCell ref="LVF145:LVH146"/>
    <mergeCell ref="LVI145:LVL145"/>
    <mergeCell ref="LVM145:LVP145"/>
    <mergeCell ref="LVQ145:LVT145"/>
    <mergeCell ref="LVV145:LVX146"/>
    <mergeCell ref="LVY145:LWB145"/>
    <mergeCell ref="LWC145:LWF145"/>
    <mergeCell ref="LWG145:LWJ145"/>
    <mergeCell ref="LWL145:LWN146"/>
    <mergeCell ref="LWO145:LWR145"/>
    <mergeCell ref="LWS145:LWV145"/>
    <mergeCell ref="LUG146:LUH146"/>
    <mergeCell ref="LUI146:LUJ146"/>
    <mergeCell ref="LUK146:LUL146"/>
    <mergeCell ref="LUM146:LUN146"/>
    <mergeCell ref="LUS146:LUT146"/>
    <mergeCell ref="LUU146:LUV146"/>
    <mergeCell ref="LUW146:LUX146"/>
    <mergeCell ref="LUY146:LUZ146"/>
    <mergeCell ref="LVA146:LVB146"/>
    <mergeCell ref="LVC146:LVD146"/>
    <mergeCell ref="LVI146:LVJ146"/>
    <mergeCell ref="LVK146:LVL146"/>
    <mergeCell ref="LVM146:LVN146"/>
    <mergeCell ref="LVO146:LVP146"/>
    <mergeCell ref="LVQ146:LVR146"/>
    <mergeCell ref="LRQ145:LRT145"/>
    <mergeCell ref="LRU145:LRX145"/>
    <mergeCell ref="LRY145:LSB145"/>
    <mergeCell ref="LSD145:LSF146"/>
    <mergeCell ref="LSG145:LSJ145"/>
    <mergeCell ref="LSK145:LSN145"/>
    <mergeCell ref="LSO145:LSR145"/>
    <mergeCell ref="LST145:LSV146"/>
    <mergeCell ref="LSW145:LSZ145"/>
    <mergeCell ref="LTA145:LTD145"/>
    <mergeCell ref="LTE145:LTH145"/>
    <mergeCell ref="LTJ145:LTL146"/>
    <mergeCell ref="LTM145:LTP145"/>
    <mergeCell ref="LTQ145:LTT145"/>
    <mergeCell ref="LTU145:LTX145"/>
    <mergeCell ref="LTZ145:LUB146"/>
    <mergeCell ref="LUC145:LUF145"/>
    <mergeCell ref="LTA146:LTB146"/>
    <mergeCell ref="LTC146:LTD146"/>
    <mergeCell ref="LTE146:LTF146"/>
    <mergeCell ref="LTG146:LTH146"/>
    <mergeCell ref="LTM146:LTN146"/>
    <mergeCell ref="LTO146:LTP146"/>
    <mergeCell ref="LTQ146:LTR146"/>
    <mergeCell ref="LTS146:LTT146"/>
    <mergeCell ref="LTU146:LTV146"/>
    <mergeCell ref="LTW146:LTX146"/>
    <mergeCell ref="LUC146:LUD146"/>
    <mergeCell ref="LUE146:LUF146"/>
    <mergeCell ref="LPB145:LPD146"/>
    <mergeCell ref="LPE145:LPH145"/>
    <mergeCell ref="LPI145:LPL145"/>
    <mergeCell ref="LPM145:LPP145"/>
    <mergeCell ref="LPR145:LPT146"/>
    <mergeCell ref="LPU145:LPX145"/>
    <mergeCell ref="LPY145:LQB145"/>
    <mergeCell ref="LQC145:LQF145"/>
    <mergeCell ref="LQH145:LQJ146"/>
    <mergeCell ref="LQK145:LQN145"/>
    <mergeCell ref="LQO145:LQR145"/>
    <mergeCell ref="LQS145:LQV145"/>
    <mergeCell ref="LQX145:LQZ146"/>
    <mergeCell ref="LRA145:LRD145"/>
    <mergeCell ref="LRE145:LRH145"/>
    <mergeCell ref="LRI145:LRL145"/>
    <mergeCell ref="LRN145:LRP146"/>
    <mergeCell ref="LPU146:LPV146"/>
    <mergeCell ref="LPW146:LPX146"/>
    <mergeCell ref="LPY146:LPZ146"/>
    <mergeCell ref="LQA146:LQB146"/>
    <mergeCell ref="LQC146:LQD146"/>
    <mergeCell ref="LQE146:LQF146"/>
    <mergeCell ref="LQK146:LQL146"/>
    <mergeCell ref="LQM146:LQN146"/>
    <mergeCell ref="LQO146:LQP146"/>
    <mergeCell ref="LQQ146:LQR146"/>
    <mergeCell ref="LQS146:LQT146"/>
    <mergeCell ref="LQU146:LQV146"/>
    <mergeCell ref="LRA146:LRB146"/>
    <mergeCell ref="LRC146:LRD146"/>
    <mergeCell ref="LRE146:LRF146"/>
    <mergeCell ref="LRG146:LRH146"/>
    <mergeCell ref="LRI146:LRJ146"/>
    <mergeCell ref="LRK146:LRL146"/>
    <mergeCell ref="LMK145:LMN145"/>
    <mergeCell ref="LMP145:LMR146"/>
    <mergeCell ref="LMS145:LMV145"/>
    <mergeCell ref="LMW145:LMZ145"/>
    <mergeCell ref="LNA145:LND145"/>
    <mergeCell ref="LNF145:LNH146"/>
    <mergeCell ref="LNI145:LNL145"/>
    <mergeCell ref="LNM145:LNP145"/>
    <mergeCell ref="LNQ145:LNT145"/>
    <mergeCell ref="LNV145:LNX146"/>
    <mergeCell ref="LNY145:LOB145"/>
    <mergeCell ref="LOC145:LOF145"/>
    <mergeCell ref="LOG145:LOJ145"/>
    <mergeCell ref="LOL145:LON146"/>
    <mergeCell ref="LOO145:LOR145"/>
    <mergeCell ref="LOS145:LOV145"/>
    <mergeCell ref="LOW145:LOZ145"/>
    <mergeCell ref="LMK146:LML146"/>
    <mergeCell ref="LMM146:LMN146"/>
    <mergeCell ref="LMS146:LMT146"/>
    <mergeCell ref="LMU146:LMV146"/>
    <mergeCell ref="LMW146:LMX146"/>
    <mergeCell ref="LMY146:LMZ146"/>
    <mergeCell ref="LNA146:LNB146"/>
    <mergeCell ref="LNC146:LND146"/>
    <mergeCell ref="LNI146:LNJ146"/>
    <mergeCell ref="LNK146:LNL146"/>
    <mergeCell ref="LNM146:LNN146"/>
    <mergeCell ref="LNO146:LNP146"/>
    <mergeCell ref="LNQ146:LNR146"/>
    <mergeCell ref="LNS146:LNT146"/>
    <mergeCell ref="LNY146:LNZ146"/>
    <mergeCell ref="LJU145:LJX145"/>
    <mergeCell ref="LJY145:LKB145"/>
    <mergeCell ref="LKD145:LKF146"/>
    <mergeCell ref="LKG145:LKJ145"/>
    <mergeCell ref="LKK145:LKN145"/>
    <mergeCell ref="LKO145:LKR145"/>
    <mergeCell ref="LKT145:LKV146"/>
    <mergeCell ref="LKW145:LKZ145"/>
    <mergeCell ref="LLA145:LLD145"/>
    <mergeCell ref="LLE145:LLH145"/>
    <mergeCell ref="LLJ145:LLL146"/>
    <mergeCell ref="LLM145:LLP145"/>
    <mergeCell ref="LLQ145:LLT145"/>
    <mergeCell ref="LLU145:LLX145"/>
    <mergeCell ref="LLZ145:LMB146"/>
    <mergeCell ref="LMC145:LMF145"/>
    <mergeCell ref="LMG145:LMJ145"/>
    <mergeCell ref="LLE146:LLF146"/>
    <mergeCell ref="LLG146:LLH146"/>
    <mergeCell ref="LLM146:LLN146"/>
    <mergeCell ref="LLO146:LLP146"/>
    <mergeCell ref="LLQ146:LLR146"/>
    <mergeCell ref="LLS146:LLT146"/>
    <mergeCell ref="LLU146:LLV146"/>
    <mergeCell ref="LLW146:LLX146"/>
    <mergeCell ref="LMC146:LMD146"/>
    <mergeCell ref="LME146:LMF146"/>
    <mergeCell ref="LMG146:LMH146"/>
    <mergeCell ref="LMI146:LMJ146"/>
    <mergeCell ref="LHE145:LHH145"/>
    <mergeCell ref="LHI145:LHL145"/>
    <mergeCell ref="LHM145:LHP145"/>
    <mergeCell ref="LHR145:LHT146"/>
    <mergeCell ref="LHU145:LHX145"/>
    <mergeCell ref="LHY145:LIB145"/>
    <mergeCell ref="LIC145:LIF145"/>
    <mergeCell ref="LIH145:LIJ146"/>
    <mergeCell ref="LIK145:LIN145"/>
    <mergeCell ref="LIO145:LIR145"/>
    <mergeCell ref="LIS145:LIV145"/>
    <mergeCell ref="LIX145:LIZ146"/>
    <mergeCell ref="LJA145:LJD145"/>
    <mergeCell ref="LJE145:LJH145"/>
    <mergeCell ref="LJI145:LJL145"/>
    <mergeCell ref="LJN145:LJP146"/>
    <mergeCell ref="LJQ145:LJT145"/>
    <mergeCell ref="LHY146:LHZ146"/>
    <mergeCell ref="LIA146:LIB146"/>
    <mergeCell ref="LIC146:LID146"/>
    <mergeCell ref="LIE146:LIF146"/>
    <mergeCell ref="LIK146:LIL146"/>
    <mergeCell ref="LIM146:LIN146"/>
    <mergeCell ref="LIO146:LIP146"/>
    <mergeCell ref="LIQ146:LIR146"/>
    <mergeCell ref="LIS146:LIT146"/>
    <mergeCell ref="LIU146:LIV146"/>
    <mergeCell ref="LJA146:LJB146"/>
    <mergeCell ref="LJC146:LJD146"/>
    <mergeCell ref="LJE146:LJF146"/>
    <mergeCell ref="LJG146:LJH146"/>
    <mergeCell ref="LJI146:LJJ146"/>
    <mergeCell ref="LEP145:LER146"/>
    <mergeCell ref="LES145:LEV145"/>
    <mergeCell ref="LEW145:LEZ145"/>
    <mergeCell ref="LFA145:LFD145"/>
    <mergeCell ref="LFF145:LFH146"/>
    <mergeCell ref="LFI145:LFL145"/>
    <mergeCell ref="LFM145:LFP145"/>
    <mergeCell ref="LFQ145:LFT145"/>
    <mergeCell ref="LFV145:LFX146"/>
    <mergeCell ref="LFY145:LGB145"/>
    <mergeCell ref="LGC145:LGF145"/>
    <mergeCell ref="LGG145:LGJ145"/>
    <mergeCell ref="LGL145:LGN146"/>
    <mergeCell ref="LGO145:LGR145"/>
    <mergeCell ref="LGS145:LGV145"/>
    <mergeCell ref="LGW145:LGZ145"/>
    <mergeCell ref="LHB145:LHD146"/>
    <mergeCell ref="LES146:LET146"/>
    <mergeCell ref="LEU146:LEV146"/>
    <mergeCell ref="LEW146:LEX146"/>
    <mergeCell ref="LEY146:LEZ146"/>
    <mergeCell ref="LFA146:LFB146"/>
    <mergeCell ref="LFC146:LFD146"/>
    <mergeCell ref="LFI146:LFJ146"/>
    <mergeCell ref="LFK146:LFL146"/>
    <mergeCell ref="LFM146:LFN146"/>
    <mergeCell ref="LFO146:LFP146"/>
    <mergeCell ref="LFQ146:LFR146"/>
    <mergeCell ref="LFS146:LFT146"/>
    <mergeCell ref="LFY146:LFZ146"/>
    <mergeCell ref="LGA146:LGB146"/>
    <mergeCell ref="LGC146:LGD146"/>
    <mergeCell ref="LBY145:LCB145"/>
    <mergeCell ref="LCD145:LCF146"/>
    <mergeCell ref="LCG145:LCJ145"/>
    <mergeCell ref="LCK145:LCN145"/>
    <mergeCell ref="LCO145:LCR145"/>
    <mergeCell ref="LCT145:LCV146"/>
    <mergeCell ref="LCW145:LCZ145"/>
    <mergeCell ref="LDA145:LDD145"/>
    <mergeCell ref="LDE145:LDH145"/>
    <mergeCell ref="LDJ145:LDL146"/>
    <mergeCell ref="LDM145:LDP145"/>
    <mergeCell ref="LDQ145:LDT145"/>
    <mergeCell ref="LDU145:LDX145"/>
    <mergeCell ref="LDZ145:LEB146"/>
    <mergeCell ref="LEC145:LEF145"/>
    <mergeCell ref="LEG145:LEJ145"/>
    <mergeCell ref="LEK145:LEN145"/>
    <mergeCell ref="LDE146:LDF146"/>
    <mergeCell ref="LDG146:LDH146"/>
    <mergeCell ref="LDM146:LDN146"/>
    <mergeCell ref="LDO146:LDP146"/>
    <mergeCell ref="LDQ146:LDR146"/>
    <mergeCell ref="LDS146:LDT146"/>
    <mergeCell ref="LDU146:LDV146"/>
    <mergeCell ref="LDW146:LDX146"/>
    <mergeCell ref="LEC146:LED146"/>
    <mergeCell ref="LEE146:LEF146"/>
    <mergeCell ref="LEG146:LEH146"/>
    <mergeCell ref="LEI146:LEJ146"/>
    <mergeCell ref="LEK146:LEL146"/>
    <mergeCell ref="LEM146:LEN146"/>
    <mergeCell ref="KZI145:KZL145"/>
    <mergeCell ref="KZM145:KZP145"/>
    <mergeCell ref="KZR145:KZT146"/>
    <mergeCell ref="KZU145:KZX145"/>
    <mergeCell ref="KZY145:LAB145"/>
    <mergeCell ref="LAC145:LAF145"/>
    <mergeCell ref="LAH145:LAJ146"/>
    <mergeCell ref="LAK145:LAN145"/>
    <mergeCell ref="LAO145:LAR145"/>
    <mergeCell ref="LAS145:LAV145"/>
    <mergeCell ref="LAX145:LAZ146"/>
    <mergeCell ref="LBA145:LBD145"/>
    <mergeCell ref="LBE145:LBH145"/>
    <mergeCell ref="LBI145:LBL145"/>
    <mergeCell ref="LBN145:LBP146"/>
    <mergeCell ref="LBQ145:LBT145"/>
    <mergeCell ref="LBU145:LBX145"/>
    <mergeCell ref="KZY146:KZZ146"/>
    <mergeCell ref="LAA146:LAB146"/>
    <mergeCell ref="LAC146:LAD146"/>
    <mergeCell ref="LAE146:LAF146"/>
    <mergeCell ref="LAK146:LAL146"/>
    <mergeCell ref="LAM146:LAN146"/>
    <mergeCell ref="LAO146:LAP146"/>
    <mergeCell ref="LAQ146:LAR146"/>
    <mergeCell ref="LAS146:LAT146"/>
    <mergeCell ref="LAU146:LAV146"/>
    <mergeCell ref="LBA146:LBB146"/>
    <mergeCell ref="LBC146:LBD146"/>
    <mergeCell ref="LBE146:LBF146"/>
    <mergeCell ref="LBG146:LBH146"/>
    <mergeCell ref="LBI146:LBJ146"/>
    <mergeCell ref="LBQ146:LBR146"/>
    <mergeCell ref="KWS145:KWV145"/>
    <mergeCell ref="KWW145:KWZ145"/>
    <mergeCell ref="KXA145:KXD145"/>
    <mergeCell ref="KXF145:KXH146"/>
    <mergeCell ref="KXI145:KXL145"/>
    <mergeCell ref="KXM145:KXP145"/>
    <mergeCell ref="KXQ145:KXT145"/>
    <mergeCell ref="KXV145:KXX146"/>
    <mergeCell ref="KXY145:KYB145"/>
    <mergeCell ref="KYC145:KYF145"/>
    <mergeCell ref="KYG145:KYJ145"/>
    <mergeCell ref="KYL145:KYN146"/>
    <mergeCell ref="KYO145:KYR145"/>
    <mergeCell ref="KYS145:KYV145"/>
    <mergeCell ref="KYW145:KYZ145"/>
    <mergeCell ref="KZB145:KZD146"/>
    <mergeCell ref="KZE145:KZH145"/>
    <mergeCell ref="KWS146:KWT146"/>
    <mergeCell ref="KWU146:KWV146"/>
    <mergeCell ref="KWW146:KWX146"/>
    <mergeCell ref="KWY146:KWZ146"/>
    <mergeCell ref="KXA146:KXB146"/>
    <mergeCell ref="KXC146:KXD146"/>
    <mergeCell ref="KXI146:KXJ146"/>
    <mergeCell ref="KXK146:KXL146"/>
    <mergeCell ref="KXM146:KXN146"/>
    <mergeCell ref="KXO146:KXP146"/>
    <mergeCell ref="KXQ146:KXR146"/>
    <mergeCell ref="KXS146:KXT146"/>
    <mergeCell ref="KXY146:KXZ146"/>
    <mergeCell ref="KYA146:KYB146"/>
    <mergeCell ref="KYC146:KYD146"/>
    <mergeCell ref="KUD145:KUF146"/>
    <mergeCell ref="KUG145:KUJ145"/>
    <mergeCell ref="KUK145:KUN145"/>
    <mergeCell ref="KUO145:KUR145"/>
    <mergeCell ref="KUT145:KUV146"/>
    <mergeCell ref="KUW145:KUZ145"/>
    <mergeCell ref="KVA145:KVD145"/>
    <mergeCell ref="KVE145:KVH145"/>
    <mergeCell ref="KVJ145:KVL146"/>
    <mergeCell ref="KVM145:KVP145"/>
    <mergeCell ref="KVQ145:KVT145"/>
    <mergeCell ref="KVU145:KVX145"/>
    <mergeCell ref="KVZ145:KWB146"/>
    <mergeCell ref="KWC145:KWF145"/>
    <mergeCell ref="KWG145:KWJ145"/>
    <mergeCell ref="KWK145:KWN145"/>
    <mergeCell ref="KWP145:KWR146"/>
    <mergeCell ref="KVM146:KVN146"/>
    <mergeCell ref="KVO146:KVP146"/>
    <mergeCell ref="KVQ146:KVR146"/>
    <mergeCell ref="KVS146:KVT146"/>
    <mergeCell ref="KVU146:KVV146"/>
    <mergeCell ref="KVW146:KVX146"/>
    <mergeCell ref="KWC146:KWD146"/>
    <mergeCell ref="KWE146:KWF146"/>
    <mergeCell ref="KWG146:KWH146"/>
    <mergeCell ref="KWI146:KWJ146"/>
    <mergeCell ref="KWK146:KWL146"/>
    <mergeCell ref="KWM146:KWN146"/>
    <mergeCell ref="KRM145:KRP145"/>
    <mergeCell ref="KRR145:KRT146"/>
    <mergeCell ref="KRU145:KRX145"/>
    <mergeCell ref="KRY145:KSB145"/>
    <mergeCell ref="KSC145:KSF145"/>
    <mergeCell ref="KSH145:KSJ146"/>
    <mergeCell ref="KSK145:KSN145"/>
    <mergeCell ref="KSO145:KSR145"/>
    <mergeCell ref="KSS145:KSV145"/>
    <mergeCell ref="KSX145:KSZ146"/>
    <mergeCell ref="KTA145:KTD145"/>
    <mergeCell ref="KTE145:KTH145"/>
    <mergeCell ref="KTI145:KTL145"/>
    <mergeCell ref="KTN145:KTP146"/>
    <mergeCell ref="KTQ145:KTT145"/>
    <mergeCell ref="KTU145:KTX145"/>
    <mergeCell ref="KTY145:KUB145"/>
    <mergeCell ref="KSC146:KSD146"/>
    <mergeCell ref="KSE146:KSF146"/>
    <mergeCell ref="KSK146:KSL146"/>
    <mergeCell ref="KSM146:KSN146"/>
    <mergeCell ref="KSO146:KSP146"/>
    <mergeCell ref="KSQ146:KSR146"/>
    <mergeCell ref="KSS146:KST146"/>
    <mergeCell ref="KSU146:KSV146"/>
    <mergeCell ref="KTA146:KTB146"/>
    <mergeCell ref="KTC146:KTD146"/>
    <mergeCell ref="KTE146:KTF146"/>
    <mergeCell ref="KTG146:KTH146"/>
    <mergeCell ref="KTI146:KTJ146"/>
    <mergeCell ref="KTK146:KTL146"/>
    <mergeCell ref="KTQ146:KTR146"/>
    <mergeCell ref="KOW145:KOZ145"/>
    <mergeCell ref="KPA145:KPD145"/>
    <mergeCell ref="KPF145:KPH146"/>
    <mergeCell ref="KPI145:KPL145"/>
    <mergeCell ref="KPM145:KPP145"/>
    <mergeCell ref="KPQ145:KPT145"/>
    <mergeCell ref="KPV145:KPX146"/>
    <mergeCell ref="KPY145:KQB145"/>
    <mergeCell ref="KQC145:KQF145"/>
    <mergeCell ref="KQG145:KQJ145"/>
    <mergeCell ref="KQL145:KQN146"/>
    <mergeCell ref="KQO145:KQR145"/>
    <mergeCell ref="KQS145:KQV145"/>
    <mergeCell ref="KQW145:KQZ145"/>
    <mergeCell ref="KRB145:KRD146"/>
    <mergeCell ref="KRE145:KRH145"/>
    <mergeCell ref="KRI145:KRL145"/>
    <mergeCell ref="KOW146:KOX146"/>
    <mergeCell ref="KOY146:KOZ146"/>
    <mergeCell ref="KPA146:KPB146"/>
    <mergeCell ref="KPC146:KPD146"/>
    <mergeCell ref="KPI146:KPJ146"/>
    <mergeCell ref="KPK146:KPL146"/>
    <mergeCell ref="KPM146:KPN146"/>
    <mergeCell ref="KPO146:KPP146"/>
    <mergeCell ref="KPQ146:KPR146"/>
    <mergeCell ref="KPS146:KPT146"/>
    <mergeCell ref="KPY146:KPZ146"/>
    <mergeCell ref="KQA146:KQB146"/>
    <mergeCell ref="KQC146:KQD146"/>
    <mergeCell ref="KQE146:KQF146"/>
    <mergeCell ref="KQG146:KQH146"/>
    <mergeCell ref="KMG145:KMJ145"/>
    <mergeCell ref="KMK145:KMN145"/>
    <mergeCell ref="KMO145:KMR145"/>
    <mergeCell ref="KMT145:KMV146"/>
    <mergeCell ref="KMW145:KMZ145"/>
    <mergeCell ref="KNA145:KND145"/>
    <mergeCell ref="KNE145:KNH145"/>
    <mergeCell ref="KNJ145:KNL146"/>
    <mergeCell ref="KNM145:KNP145"/>
    <mergeCell ref="KNQ145:KNT145"/>
    <mergeCell ref="KNU145:KNX145"/>
    <mergeCell ref="KNZ145:KOB146"/>
    <mergeCell ref="KOC145:KOF145"/>
    <mergeCell ref="KOG145:KOJ145"/>
    <mergeCell ref="KOK145:KON145"/>
    <mergeCell ref="KOP145:KOR146"/>
    <mergeCell ref="KOS145:KOV145"/>
    <mergeCell ref="KNQ146:KNR146"/>
    <mergeCell ref="KNS146:KNT146"/>
    <mergeCell ref="KNU146:KNV146"/>
    <mergeCell ref="KNW146:KNX146"/>
    <mergeCell ref="KOC146:KOD146"/>
    <mergeCell ref="KOE146:KOF146"/>
    <mergeCell ref="KOG146:KOH146"/>
    <mergeCell ref="KOI146:KOJ146"/>
    <mergeCell ref="KOK146:KOL146"/>
    <mergeCell ref="KOM146:KON146"/>
    <mergeCell ref="KOS146:KOT146"/>
    <mergeCell ref="KOU146:KOV146"/>
    <mergeCell ref="KJR145:KJT146"/>
    <mergeCell ref="KJU145:KJX145"/>
    <mergeCell ref="KJY145:KKB145"/>
    <mergeCell ref="KKC145:KKF145"/>
    <mergeCell ref="KKH145:KKJ146"/>
    <mergeCell ref="KKK145:KKN145"/>
    <mergeCell ref="KKO145:KKR145"/>
    <mergeCell ref="KKS145:KKV145"/>
    <mergeCell ref="KKX145:KKZ146"/>
    <mergeCell ref="KLA145:KLD145"/>
    <mergeCell ref="KLE145:KLH145"/>
    <mergeCell ref="KLI145:KLL145"/>
    <mergeCell ref="KLN145:KLP146"/>
    <mergeCell ref="KLQ145:KLT145"/>
    <mergeCell ref="KLU145:KLX145"/>
    <mergeCell ref="KLY145:KMB145"/>
    <mergeCell ref="KMD145:KMF146"/>
    <mergeCell ref="KKK146:KKL146"/>
    <mergeCell ref="KKM146:KKN146"/>
    <mergeCell ref="KKO146:KKP146"/>
    <mergeCell ref="KKQ146:KKR146"/>
    <mergeCell ref="KKS146:KKT146"/>
    <mergeCell ref="KKU146:KKV146"/>
    <mergeCell ref="KLA146:KLB146"/>
    <mergeCell ref="KLC146:KLD146"/>
    <mergeCell ref="KLE146:KLF146"/>
    <mergeCell ref="KLG146:KLH146"/>
    <mergeCell ref="KLI146:KLJ146"/>
    <mergeCell ref="KLK146:KLL146"/>
    <mergeCell ref="KLQ146:KLR146"/>
    <mergeCell ref="KLS146:KLT146"/>
    <mergeCell ref="KLU146:KLV146"/>
    <mergeCell ref="KLW146:KLX146"/>
    <mergeCell ref="KLY146:KLZ146"/>
    <mergeCell ref="KMA146:KMB146"/>
    <mergeCell ref="KHA145:KHD145"/>
    <mergeCell ref="KHF145:KHH146"/>
    <mergeCell ref="KHI145:KHL145"/>
    <mergeCell ref="KHM145:KHP145"/>
    <mergeCell ref="KHQ145:KHT145"/>
    <mergeCell ref="KHV145:KHX146"/>
    <mergeCell ref="KHY145:KIB145"/>
    <mergeCell ref="KIC145:KIF145"/>
    <mergeCell ref="KIG145:KIJ145"/>
    <mergeCell ref="KIL145:KIN146"/>
    <mergeCell ref="KIO145:KIR145"/>
    <mergeCell ref="KIS145:KIV145"/>
    <mergeCell ref="KIW145:KIZ145"/>
    <mergeCell ref="KJB145:KJD146"/>
    <mergeCell ref="KJE145:KJH145"/>
    <mergeCell ref="KJI145:KJL145"/>
    <mergeCell ref="KJM145:KJP145"/>
    <mergeCell ref="KHA146:KHB146"/>
    <mergeCell ref="KHC146:KHD146"/>
    <mergeCell ref="KHI146:KHJ146"/>
    <mergeCell ref="KHK146:KHL146"/>
    <mergeCell ref="KHM146:KHN146"/>
    <mergeCell ref="KHO146:KHP146"/>
    <mergeCell ref="KHQ146:KHR146"/>
    <mergeCell ref="KHS146:KHT146"/>
    <mergeCell ref="KHY146:KHZ146"/>
    <mergeCell ref="KIA146:KIB146"/>
    <mergeCell ref="KIC146:KID146"/>
    <mergeCell ref="KIE146:KIF146"/>
    <mergeCell ref="KIG146:KIH146"/>
    <mergeCell ref="KII146:KIJ146"/>
    <mergeCell ref="KIO146:KIP146"/>
    <mergeCell ref="KEK145:KEN145"/>
    <mergeCell ref="KEO145:KER145"/>
    <mergeCell ref="KET145:KEV146"/>
    <mergeCell ref="KEW145:KEZ145"/>
    <mergeCell ref="KFA145:KFD145"/>
    <mergeCell ref="KFE145:KFH145"/>
    <mergeCell ref="KFJ145:KFL146"/>
    <mergeCell ref="KFM145:KFP145"/>
    <mergeCell ref="KFQ145:KFT145"/>
    <mergeCell ref="KFU145:KFX145"/>
    <mergeCell ref="KFZ145:KGB146"/>
    <mergeCell ref="KGC145:KGF145"/>
    <mergeCell ref="KGG145:KGJ145"/>
    <mergeCell ref="KGK145:KGN145"/>
    <mergeCell ref="KGP145:KGR146"/>
    <mergeCell ref="KGS145:KGV145"/>
    <mergeCell ref="KGW145:KGZ145"/>
    <mergeCell ref="KFU146:KFV146"/>
    <mergeCell ref="KFW146:KFX146"/>
    <mergeCell ref="KGC146:KGD146"/>
    <mergeCell ref="KGE146:KGF146"/>
    <mergeCell ref="KGG146:KGH146"/>
    <mergeCell ref="KGI146:KGJ146"/>
    <mergeCell ref="KGK146:KGL146"/>
    <mergeCell ref="KGM146:KGN146"/>
    <mergeCell ref="KGS146:KGT146"/>
    <mergeCell ref="KGU146:KGV146"/>
    <mergeCell ref="KGW146:KGX146"/>
    <mergeCell ref="KGY146:KGZ146"/>
    <mergeCell ref="KBU145:KBX145"/>
    <mergeCell ref="KBY145:KCB145"/>
    <mergeCell ref="KCC145:KCF145"/>
    <mergeCell ref="KCH145:KCJ146"/>
    <mergeCell ref="KCK145:KCN145"/>
    <mergeCell ref="KCO145:KCR145"/>
    <mergeCell ref="KCS145:KCV145"/>
    <mergeCell ref="KCX145:KCZ146"/>
    <mergeCell ref="KDA145:KDD145"/>
    <mergeCell ref="KDE145:KDH145"/>
    <mergeCell ref="KDI145:KDL145"/>
    <mergeCell ref="KDN145:KDP146"/>
    <mergeCell ref="KDQ145:KDT145"/>
    <mergeCell ref="KDU145:KDX145"/>
    <mergeCell ref="KDY145:KEB145"/>
    <mergeCell ref="KED145:KEF146"/>
    <mergeCell ref="KEG145:KEJ145"/>
    <mergeCell ref="KCO146:KCP146"/>
    <mergeCell ref="KCQ146:KCR146"/>
    <mergeCell ref="KCS146:KCT146"/>
    <mergeCell ref="KCU146:KCV146"/>
    <mergeCell ref="KDA146:KDB146"/>
    <mergeCell ref="KDC146:KDD146"/>
    <mergeCell ref="KDE146:KDF146"/>
    <mergeCell ref="KDG146:KDH146"/>
    <mergeCell ref="KDI146:KDJ146"/>
    <mergeCell ref="KDK146:KDL146"/>
    <mergeCell ref="KDQ146:KDR146"/>
    <mergeCell ref="KDS146:KDT146"/>
    <mergeCell ref="KDU146:KDV146"/>
    <mergeCell ref="KDW146:KDX146"/>
    <mergeCell ref="KDY146:KDZ146"/>
    <mergeCell ref="JZF145:JZH146"/>
    <mergeCell ref="JZI145:JZL145"/>
    <mergeCell ref="JZM145:JZP145"/>
    <mergeCell ref="JZQ145:JZT145"/>
    <mergeCell ref="JZV145:JZX146"/>
    <mergeCell ref="JZY145:KAB145"/>
    <mergeCell ref="KAC145:KAF145"/>
    <mergeCell ref="KAG145:KAJ145"/>
    <mergeCell ref="KAL145:KAN146"/>
    <mergeCell ref="KAO145:KAR145"/>
    <mergeCell ref="KAS145:KAV145"/>
    <mergeCell ref="KAW145:KAZ145"/>
    <mergeCell ref="KBB145:KBD146"/>
    <mergeCell ref="KBE145:KBH145"/>
    <mergeCell ref="KBI145:KBL145"/>
    <mergeCell ref="KBM145:KBP145"/>
    <mergeCell ref="KBR145:KBT146"/>
    <mergeCell ref="JZI146:JZJ146"/>
    <mergeCell ref="JZK146:JZL146"/>
    <mergeCell ref="JZM146:JZN146"/>
    <mergeCell ref="JZO146:JZP146"/>
    <mergeCell ref="JZQ146:JZR146"/>
    <mergeCell ref="JZS146:JZT146"/>
    <mergeCell ref="JZY146:JZZ146"/>
    <mergeCell ref="KAA146:KAB146"/>
    <mergeCell ref="KAC146:KAD146"/>
    <mergeCell ref="KAE146:KAF146"/>
    <mergeCell ref="KAG146:KAH146"/>
    <mergeCell ref="KAI146:KAJ146"/>
    <mergeCell ref="KAO146:KAP146"/>
    <mergeCell ref="KAQ146:KAR146"/>
    <mergeCell ref="KAS146:KAT146"/>
    <mergeCell ref="JWO145:JWR145"/>
    <mergeCell ref="JWT145:JWV146"/>
    <mergeCell ref="JWW145:JWZ145"/>
    <mergeCell ref="JXA145:JXD145"/>
    <mergeCell ref="JXE145:JXH145"/>
    <mergeCell ref="JXJ145:JXL146"/>
    <mergeCell ref="JXM145:JXP145"/>
    <mergeCell ref="JXQ145:JXT145"/>
    <mergeCell ref="JXU145:JXX145"/>
    <mergeCell ref="JXZ145:JYB146"/>
    <mergeCell ref="JYC145:JYF145"/>
    <mergeCell ref="JYG145:JYJ145"/>
    <mergeCell ref="JYK145:JYN145"/>
    <mergeCell ref="JYP145:JYR146"/>
    <mergeCell ref="JYS145:JYV145"/>
    <mergeCell ref="JYW145:JYZ145"/>
    <mergeCell ref="JZA145:JZD145"/>
    <mergeCell ref="JXU146:JXV146"/>
    <mergeCell ref="JXW146:JXX146"/>
    <mergeCell ref="JYC146:JYD146"/>
    <mergeCell ref="JYE146:JYF146"/>
    <mergeCell ref="JYG146:JYH146"/>
    <mergeCell ref="JYI146:JYJ146"/>
    <mergeCell ref="JYK146:JYL146"/>
    <mergeCell ref="JYM146:JYN146"/>
    <mergeCell ref="JYS146:JYT146"/>
    <mergeCell ref="JYU146:JYV146"/>
    <mergeCell ref="JYW146:JYX146"/>
    <mergeCell ref="JYY146:JYZ146"/>
    <mergeCell ref="JZA146:JZB146"/>
    <mergeCell ref="JZC146:JZD146"/>
    <mergeCell ref="JTY145:JUB145"/>
    <mergeCell ref="JUC145:JUF145"/>
    <mergeCell ref="JUH145:JUJ146"/>
    <mergeCell ref="JUK145:JUN145"/>
    <mergeCell ref="JUO145:JUR145"/>
    <mergeCell ref="JUS145:JUV145"/>
    <mergeCell ref="JUX145:JUZ146"/>
    <mergeCell ref="JVA145:JVD145"/>
    <mergeCell ref="JVE145:JVH145"/>
    <mergeCell ref="JVI145:JVL145"/>
    <mergeCell ref="JVN145:JVP146"/>
    <mergeCell ref="JVQ145:JVT145"/>
    <mergeCell ref="JVU145:JVX145"/>
    <mergeCell ref="JVY145:JWB145"/>
    <mergeCell ref="JWD145:JWF146"/>
    <mergeCell ref="JWG145:JWJ145"/>
    <mergeCell ref="JWK145:JWN145"/>
    <mergeCell ref="JUO146:JUP146"/>
    <mergeCell ref="JUQ146:JUR146"/>
    <mergeCell ref="JUS146:JUT146"/>
    <mergeCell ref="JUU146:JUV146"/>
    <mergeCell ref="JVA146:JVB146"/>
    <mergeCell ref="JVC146:JVD146"/>
    <mergeCell ref="JVE146:JVF146"/>
    <mergeCell ref="JVG146:JVH146"/>
    <mergeCell ref="JVI146:JVJ146"/>
    <mergeCell ref="JVK146:JVL146"/>
    <mergeCell ref="JVQ146:JVR146"/>
    <mergeCell ref="JVS146:JVT146"/>
    <mergeCell ref="JVU146:JVV146"/>
    <mergeCell ref="JVW146:JVX146"/>
    <mergeCell ref="JVY146:JVZ146"/>
    <mergeCell ref="JWG146:JWH146"/>
    <mergeCell ref="JRI145:JRL145"/>
    <mergeCell ref="JRM145:JRP145"/>
    <mergeCell ref="JRQ145:JRT145"/>
    <mergeCell ref="JRV145:JRX146"/>
    <mergeCell ref="JRY145:JSB145"/>
    <mergeCell ref="JSC145:JSF145"/>
    <mergeCell ref="JSG145:JSJ145"/>
    <mergeCell ref="JSL145:JSN146"/>
    <mergeCell ref="JSO145:JSR145"/>
    <mergeCell ref="JSS145:JSV145"/>
    <mergeCell ref="JSW145:JSZ145"/>
    <mergeCell ref="JTB145:JTD146"/>
    <mergeCell ref="JTE145:JTH145"/>
    <mergeCell ref="JTI145:JTL145"/>
    <mergeCell ref="JTM145:JTP145"/>
    <mergeCell ref="JTR145:JTT146"/>
    <mergeCell ref="JTU145:JTX145"/>
    <mergeCell ref="JRI146:JRJ146"/>
    <mergeCell ref="JRK146:JRL146"/>
    <mergeCell ref="JRM146:JRN146"/>
    <mergeCell ref="JRO146:JRP146"/>
    <mergeCell ref="JRQ146:JRR146"/>
    <mergeCell ref="JRS146:JRT146"/>
    <mergeCell ref="JRY146:JRZ146"/>
    <mergeCell ref="JSA146:JSB146"/>
    <mergeCell ref="JSC146:JSD146"/>
    <mergeCell ref="JSE146:JSF146"/>
    <mergeCell ref="JSG146:JSH146"/>
    <mergeCell ref="JSI146:JSJ146"/>
    <mergeCell ref="JSO146:JSP146"/>
    <mergeCell ref="JSQ146:JSR146"/>
    <mergeCell ref="JSS146:JST146"/>
    <mergeCell ref="JOT145:JOV146"/>
    <mergeCell ref="JOW145:JOZ145"/>
    <mergeCell ref="JPA145:JPD145"/>
    <mergeCell ref="JPE145:JPH145"/>
    <mergeCell ref="JPJ145:JPL146"/>
    <mergeCell ref="JPM145:JPP145"/>
    <mergeCell ref="JPQ145:JPT145"/>
    <mergeCell ref="JPU145:JPX145"/>
    <mergeCell ref="JPZ145:JQB146"/>
    <mergeCell ref="JQC145:JQF145"/>
    <mergeCell ref="JQG145:JQJ145"/>
    <mergeCell ref="JQK145:JQN145"/>
    <mergeCell ref="JQP145:JQR146"/>
    <mergeCell ref="JQS145:JQV145"/>
    <mergeCell ref="JQW145:JQZ145"/>
    <mergeCell ref="JRA145:JRD145"/>
    <mergeCell ref="JRF145:JRH146"/>
    <mergeCell ref="JQC146:JQD146"/>
    <mergeCell ref="JQE146:JQF146"/>
    <mergeCell ref="JQG146:JQH146"/>
    <mergeCell ref="JQI146:JQJ146"/>
    <mergeCell ref="JQK146:JQL146"/>
    <mergeCell ref="JQM146:JQN146"/>
    <mergeCell ref="JQS146:JQT146"/>
    <mergeCell ref="JQU146:JQV146"/>
    <mergeCell ref="JQW146:JQX146"/>
    <mergeCell ref="JQY146:JQZ146"/>
    <mergeCell ref="JRA146:JRB146"/>
    <mergeCell ref="JRC146:JRD146"/>
    <mergeCell ref="JMC145:JMF145"/>
    <mergeCell ref="JMH145:JMJ146"/>
    <mergeCell ref="JMK145:JMN145"/>
    <mergeCell ref="JMO145:JMR145"/>
    <mergeCell ref="JMS145:JMV145"/>
    <mergeCell ref="JMX145:JMZ146"/>
    <mergeCell ref="JNA145:JND145"/>
    <mergeCell ref="JNE145:JNH145"/>
    <mergeCell ref="JNI145:JNL145"/>
    <mergeCell ref="JNN145:JNP146"/>
    <mergeCell ref="JNQ145:JNT145"/>
    <mergeCell ref="JNU145:JNX145"/>
    <mergeCell ref="JNY145:JOB145"/>
    <mergeCell ref="JOD145:JOF146"/>
    <mergeCell ref="JOG145:JOJ145"/>
    <mergeCell ref="JOK145:JON145"/>
    <mergeCell ref="JOO145:JOR145"/>
    <mergeCell ref="JMS146:JMT146"/>
    <mergeCell ref="JMU146:JMV146"/>
    <mergeCell ref="JNA146:JNB146"/>
    <mergeCell ref="JNC146:JND146"/>
    <mergeCell ref="JNE146:JNF146"/>
    <mergeCell ref="JNG146:JNH146"/>
    <mergeCell ref="JNI146:JNJ146"/>
    <mergeCell ref="JNK146:JNL146"/>
    <mergeCell ref="JNQ146:JNR146"/>
    <mergeCell ref="JNS146:JNT146"/>
    <mergeCell ref="JNU146:JNV146"/>
    <mergeCell ref="JNW146:JNX146"/>
    <mergeCell ref="JNY146:JNZ146"/>
    <mergeCell ref="JOA146:JOB146"/>
    <mergeCell ref="JOG146:JOH146"/>
    <mergeCell ref="JJM145:JJP145"/>
    <mergeCell ref="JJQ145:JJT145"/>
    <mergeCell ref="JJV145:JJX146"/>
    <mergeCell ref="JJY145:JKB145"/>
    <mergeCell ref="JKC145:JKF145"/>
    <mergeCell ref="JKG145:JKJ145"/>
    <mergeCell ref="JKL145:JKN146"/>
    <mergeCell ref="JKO145:JKR145"/>
    <mergeCell ref="JKS145:JKV145"/>
    <mergeCell ref="JKW145:JKZ145"/>
    <mergeCell ref="JLB145:JLD146"/>
    <mergeCell ref="JLE145:JLH145"/>
    <mergeCell ref="JLI145:JLL145"/>
    <mergeCell ref="JLM145:JLP145"/>
    <mergeCell ref="JLR145:JLT146"/>
    <mergeCell ref="JLU145:JLX145"/>
    <mergeCell ref="JLY145:JMB145"/>
    <mergeCell ref="JJM146:JJN146"/>
    <mergeCell ref="JJO146:JJP146"/>
    <mergeCell ref="JJQ146:JJR146"/>
    <mergeCell ref="JJS146:JJT146"/>
    <mergeCell ref="JJY146:JJZ146"/>
    <mergeCell ref="JKA146:JKB146"/>
    <mergeCell ref="JKC146:JKD146"/>
    <mergeCell ref="JKE146:JKF146"/>
    <mergeCell ref="JKG146:JKH146"/>
    <mergeCell ref="JKI146:JKJ146"/>
    <mergeCell ref="JKO146:JKP146"/>
    <mergeCell ref="JKQ146:JKR146"/>
    <mergeCell ref="JKS146:JKT146"/>
    <mergeCell ref="JKU146:JKV146"/>
    <mergeCell ref="JKW146:JKX146"/>
    <mergeCell ref="JGW145:JGZ145"/>
    <mergeCell ref="JHA145:JHD145"/>
    <mergeCell ref="JHE145:JHH145"/>
    <mergeCell ref="JHJ145:JHL146"/>
    <mergeCell ref="JHM145:JHP145"/>
    <mergeCell ref="JHQ145:JHT145"/>
    <mergeCell ref="JHU145:JHX145"/>
    <mergeCell ref="JHZ145:JIB146"/>
    <mergeCell ref="JIC145:JIF145"/>
    <mergeCell ref="JIG145:JIJ145"/>
    <mergeCell ref="JIK145:JIN145"/>
    <mergeCell ref="JIP145:JIR146"/>
    <mergeCell ref="JIS145:JIV145"/>
    <mergeCell ref="JIW145:JIZ145"/>
    <mergeCell ref="JJA145:JJD145"/>
    <mergeCell ref="JJF145:JJH146"/>
    <mergeCell ref="JJI145:JJL145"/>
    <mergeCell ref="JIG146:JIH146"/>
    <mergeCell ref="JII146:JIJ146"/>
    <mergeCell ref="JIK146:JIL146"/>
    <mergeCell ref="JIM146:JIN146"/>
    <mergeCell ref="JIS146:JIT146"/>
    <mergeCell ref="JIU146:JIV146"/>
    <mergeCell ref="JIW146:JIX146"/>
    <mergeCell ref="JIY146:JIZ146"/>
    <mergeCell ref="JJA146:JJB146"/>
    <mergeCell ref="JJC146:JJD146"/>
    <mergeCell ref="JJI146:JJJ146"/>
    <mergeCell ref="JJK146:JJL146"/>
    <mergeCell ref="JEH145:JEJ146"/>
    <mergeCell ref="JEK145:JEN145"/>
    <mergeCell ref="JEO145:JER145"/>
    <mergeCell ref="JES145:JEV145"/>
    <mergeCell ref="JEX145:JEZ146"/>
    <mergeCell ref="JFA145:JFD145"/>
    <mergeCell ref="JFE145:JFH145"/>
    <mergeCell ref="JFI145:JFL145"/>
    <mergeCell ref="JFN145:JFP146"/>
    <mergeCell ref="JFQ145:JFT145"/>
    <mergeCell ref="JFU145:JFX145"/>
    <mergeCell ref="JFY145:JGB145"/>
    <mergeCell ref="JGD145:JGF146"/>
    <mergeCell ref="JGG145:JGJ145"/>
    <mergeCell ref="JGK145:JGN145"/>
    <mergeCell ref="JGO145:JGR145"/>
    <mergeCell ref="JGT145:JGV146"/>
    <mergeCell ref="JFA146:JFB146"/>
    <mergeCell ref="JFC146:JFD146"/>
    <mergeCell ref="JFE146:JFF146"/>
    <mergeCell ref="JFG146:JFH146"/>
    <mergeCell ref="JFI146:JFJ146"/>
    <mergeCell ref="JFK146:JFL146"/>
    <mergeCell ref="JFQ146:JFR146"/>
    <mergeCell ref="JFS146:JFT146"/>
    <mergeCell ref="JFU146:JFV146"/>
    <mergeCell ref="JFW146:JFX146"/>
    <mergeCell ref="JFY146:JFZ146"/>
    <mergeCell ref="JGA146:JGB146"/>
    <mergeCell ref="JGG146:JGH146"/>
    <mergeCell ref="JGI146:JGJ146"/>
    <mergeCell ref="JGK146:JGL146"/>
    <mergeCell ref="JGM146:JGN146"/>
    <mergeCell ref="JGO146:JGP146"/>
    <mergeCell ref="JGQ146:JGR146"/>
    <mergeCell ref="JBQ145:JBT145"/>
    <mergeCell ref="JBV145:JBX146"/>
    <mergeCell ref="JBY145:JCB145"/>
    <mergeCell ref="JCC145:JCF145"/>
    <mergeCell ref="JCG145:JCJ145"/>
    <mergeCell ref="JCL145:JCN146"/>
    <mergeCell ref="JCO145:JCR145"/>
    <mergeCell ref="JCS145:JCV145"/>
    <mergeCell ref="JCW145:JCZ145"/>
    <mergeCell ref="JDB145:JDD146"/>
    <mergeCell ref="JDE145:JDH145"/>
    <mergeCell ref="JDI145:JDL145"/>
    <mergeCell ref="JDM145:JDP145"/>
    <mergeCell ref="JDR145:JDT146"/>
    <mergeCell ref="JDU145:JDX145"/>
    <mergeCell ref="JDY145:JEB145"/>
    <mergeCell ref="JEC145:JEF145"/>
    <mergeCell ref="JBQ146:JBR146"/>
    <mergeCell ref="JBS146:JBT146"/>
    <mergeCell ref="JBY146:JBZ146"/>
    <mergeCell ref="JCA146:JCB146"/>
    <mergeCell ref="JCC146:JCD146"/>
    <mergeCell ref="JCE146:JCF146"/>
    <mergeCell ref="JCG146:JCH146"/>
    <mergeCell ref="JCI146:JCJ146"/>
    <mergeCell ref="JCO146:JCP146"/>
    <mergeCell ref="JCQ146:JCR146"/>
    <mergeCell ref="JCS146:JCT146"/>
    <mergeCell ref="JCU146:JCV146"/>
    <mergeCell ref="JCW146:JCX146"/>
    <mergeCell ref="JCY146:JCZ146"/>
    <mergeCell ref="JDE146:JDF146"/>
    <mergeCell ref="IZA145:IZD145"/>
    <mergeCell ref="IZE145:IZH145"/>
    <mergeCell ref="IZJ145:IZL146"/>
    <mergeCell ref="IZM145:IZP145"/>
    <mergeCell ref="IZQ145:IZT145"/>
    <mergeCell ref="IZU145:IZX145"/>
    <mergeCell ref="IZZ145:JAB146"/>
    <mergeCell ref="JAC145:JAF145"/>
    <mergeCell ref="JAG145:JAJ145"/>
    <mergeCell ref="JAK145:JAN145"/>
    <mergeCell ref="JAP145:JAR146"/>
    <mergeCell ref="JAS145:JAV145"/>
    <mergeCell ref="JAW145:JAZ145"/>
    <mergeCell ref="JBA145:JBD145"/>
    <mergeCell ref="JBF145:JBH146"/>
    <mergeCell ref="JBI145:JBL145"/>
    <mergeCell ref="JBM145:JBP145"/>
    <mergeCell ref="JAK146:JAL146"/>
    <mergeCell ref="JAM146:JAN146"/>
    <mergeCell ref="JAS146:JAT146"/>
    <mergeCell ref="JAU146:JAV146"/>
    <mergeCell ref="JAW146:JAX146"/>
    <mergeCell ref="JAY146:JAZ146"/>
    <mergeCell ref="JBA146:JBB146"/>
    <mergeCell ref="JBC146:JBD146"/>
    <mergeCell ref="JBI146:JBJ146"/>
    <mergeCell ref="JBK146:JBL146"/>
    <mergeCell ref="JBM146:JBN146"/>
    <mergeCell ref="JBO146:JBP146"/>
    <mergeCell ref="IWK145:IWN145"/>
    <mergeCell ref="IWO145:IWR145"/>
    <mergeCell ref="IWS145:IWV145"/>
    <mergeCell ref="IWX145:IWZ146"/>
    <mergeCell ref="IXA145:IXD145"/>
    <mergeCell ref="IXE145:IXH145"/>
    <mergeCell ref="IXI145:IXL145"/>
    <mergeCell ref="IXN145:IXP146"/>
    <mergeCell ref="IXQ145:IXT145"/>
    <mergeCell ref="IXU145:IXX145"/>
    <mergeCell ref="IXY145:IYB145"/>
    <mergeCell ref="IYD145:IYF146"/>
    <mergeCell ref="IYG145:IYJ145"/>
    <mergeCell ref="IYK145:IYN145"/>
    <mergeCell ref="IYO145:IYR145"/>
    <mergeCell ref="IYT145:IYV146"/>
    <mergeCell ref="IYW145:IYZ145"/>
    <mergeCell ref="IXE146:IXF146"/>
    <mergeCell ref="IXG146:IXH146"/>
    <mergeCell ref="IXI146:IXJ146"/>
    <mergeCell ref="IXK146:IXL146"/>
    <mergeCell ref="IXQ146:IXR146"/>
    <mergeCell ref="IXS146:IXT146"/>
    <mergeCell ref="IXU146:IXV146"/>
    <mergeCell ref="IXW146:IXX146"/>
    <mergeCell ref="IXY146:IXZ146"/>
    <mergeCell ref="IYA146:IYB146"/>
    <mergeCell ref="IYG146:IYH146"/>
    <mergeCell ref="IYI146:IYJ146"/>
    <mergeCell ref="IYK146:IYL146"/>
    <mergeCell ref="IYM146:IYN146"/>
    <mergeCell ref="IYO146:IYP146"/>
    <mergeCell ref="ITV145:ITX146"/>
    <mergeCell ref="ITY145:IUB145"/>
    <mergeCell ref="IUC145:IUF145"/>
    <mergeCell ref="IUG145:IUJ145"/>
    <mergeCell ref="IUL145:IUN146"/>
    <mergeCell ref="IUO145:IUR145"/>
    <mergeCell ref="IUS145:IUV145"/>
    <mergeCell ref="IUW145:IUZ145"/>
    <mergeCell ref="IVB145:IVD146"/>
    <mergeCell ref="IVE145:IVH145"/>
    <mergeCell ref="IVI145:IVL145"/>
    <mergeCell ref="IVM145:IVP145"/>
    <mergeCell ref="IVR145:IVT146"/>
    <mergeCell ref="IVU145:IVX145"/>
    <mergeCell ref="IVY145:IWB145"/>
    <mergeCell ref="IWC145:IWF145"/>
    <mergeCell ref="IWH145:IWJ146"/>
    <mergeCell ref="ITY146:ITZ146"/>
    <mergeCell ref="IUA146:IUB146"/>
    <mergeCell ref="IUC146:IUD146"/>
    <mergeCell ref="IUE146:IUF146"/>
    <mergeCell ref="IUG146:IUH146"/>
    <mergeCell ref="IUI146:IUJ146"/>
    <mergeCell ref="IUO146:IUP146"/>
    <mergeCell ref="IUQ146:IUR146"/>
    <mergeCell ref="IUS146:IUT146"/>
    <mergeCell ref="IUU146:IUV146"/>
    <mergeCell ref="IUW146:IUX146"/>
    <mergeCell ref="IUY146:IUZ146"/>
    <mergeCell ref="IVE146:IVF146"/>
    <mergeCell ref="IVG146:IVH146"/>
    <mergeCell ref="IVI146:IVJ146"/>
    <mergeCell ref="IRE145:IRH145"/>
    <mergeCell ref="IRJ145:IRL146"/>
    <mergeCell ref="IRM145:IRP145"/>
    <mergeCell ref="IRQ145:IRT145"/>
    <mergeCell ref="IRU145:IRX145"/>
    <mergeCell ref="IRZ145:ISB146"/>
    <mergeCell ref="ISC145:ISF145"/>
    <mergeCell ref="ISG145:ISJ145"/>
    <mergeCell ref="ISK145:ISN145"/>
    <mergeCell ref="ISP145:ISR146"/>
    <mergeCell ref="ISS145:ISV145"/>
    <mergeCell ref="ISW145:ISZ145"/>
    <mergeCell ref="ITA145:ITD145"/>
    <mergeCell ref="ITF145:ITH146"/>
    <mergeCell ref="ITI145:ITL145"/>
    <mergeCell ref="ITM145:ITP145"/>
    <mergeCell ref="ITQ145:ITT145"/>
    <mergeCell ref="ISK146:ISL146"/>
    <mergeCell ref="ISM146:ISN146"/>
    <mergeCell ref="ISS146:IST146"/>
    <mergeCell ref="ISU146:ISV146"/>
    <mergeCell ref="ISW146:ISX146"/>
    <mergeCell ref="ISY146:ISZ146"/>
    <mergeCell ref="ITA146:ITB146"/>
    <mergeCell ref="ITC146:ITD146"/>
    <mergeCell ref="ITI146:ITJ146"/>
    <mergeCell ref="ITK146:ITL146"/>
    <mergeCell ref="ITM146:ITN146"/>
    <mergeCell ref="ITO146:ITP146"/>
    <mergeCell ref="ITQ146:ITR146"/>
    <mergeCell ref="ITS146:ITT146"/>
    <mergeCell ref="IOO145:IOR145"/>
    <mergeCell ref="IOS145:IOV145"/>
    <mergeCell ref="IOX145:IOZ146"/>
    <mergeCell ref="IPA145:IPD145"/>
    <mergeCell ref="IPE145:IPH145"/>
    <mergeCell ref="IPI145:IPL145"/>
    <mergeCell ref="IPN145:IPP146"/>
    <mergeCell ref="IPQ145:IPT145"/>
    <mergeCell ref="IPU145:IPX145"/>
    <mergeCell ref="IPY145:IQB145"/>
    <mergeCell ref="IQD145:IQF146"/>
    <mergeCell ref="IQG145:IQJ145"/>
    <mergeCell ref="IQK145:IQN145"/>
    <mergeCell ref="IQO145:IQR145"/>
    <mergeCell ref="IQT145:IQV146"/>
    <mergeCell ref="IQW145:IQZ145"/>
    <mergeCell ref="IRA145:IRD145"/>
    <mergeCell ref="IPE146:IPF146"/>
    <mergeCell ref="IPG146:IPH146"/>
    <mergeCell ref="IPI146:IPJ146"/>
    <mergeCell ref="IPK146:IPL146"/>
    <mergeCell ref="IPQ146:IPR146"/>
    <mergeCell ref="IPS146:IPT146"/>
    <mergeCell ref="IPU146:IPV146"/>
    <mergeCell ref="IPW146:IPX146"/>
    <mergeCell ref="IPY146:IPZ146"/>
    <mergeCell ref="IQA146:IQB146"/>
    <mergeCell ref="IQG146:IQH146"/>
    <mergeCell ref="IQI146:IQJ146"/>
    <mergeCell ref="IQK146:IQL146"/>
    <mergeCell ref="IQM146:IQN146"/>
    <mergeCell ref="IQO146:IQP146"/>
    <mergeCell ref="IQW146:IQX146"/>
    <mergeCell ref="ILY145:IMB145"/>
    <mergeCell ref="IMC145:IMF145"/>
    <mergeCell ref="IMG145:IMJ145"/>
    <mergeCell ref="IML145:IMN146"/>
    <mergeCell ref="IMO145:IMR145"/>
    <mergeCell ref="IMS145:IMV145"/>
    <mergeCell ref="IMW145:IMZ145"/>
    <mergeCell ref="INB145:IND146"/>
    <mergeCell ref="INE145:INH145"/>
    <mergeCell ref="INI145:INL145"/>
    <mergeCell ref="INM145:INP145"/>
    <mergeCell ref="INR145:INT146"/>
    <mergeCell ref="INU145:INX145"/>
    <mergeCell ref="INY145:IOB145"/>
    <mergeCell ref="IOC145:IOF145"/>
    <mergeCell ref="IOH145:IOJ146"/>
    <mergeCell ref="IOK145:ION145"/>
    <mergeCell ref="ILY146:ILZ146"/>
    <mergeCell ref="IMA146:IMB146"/>
    <mergeCell ref="IMC146:IMD146"/>
    <mergeCell ref="IME146:IMF146"/>
    <mergeCell ref="IMG146:IMH146"/>
    <mergeCell ref="IMI146:IMJ146"/>
    <mergeCell ref="IMO146:IMP146"/>
    <mergeCell ref="IMQ146:IMR146"/>
    <mergeCell ref="IMS146:IMT146"/>
    <mergeCell ref="IMU146:IMV146"/>
    <mergeCell ref="IMW146:IMX146"/>
    <mergeCell ref="IMY146:IMZ146"/>
    <mergeCell ref="INE146:INF146"/>
    <mergeCell ref="ING146:INH146"/>
    <mergeCell ref="INI146:INJ146"/>
    <mergeCell ref="IJJ145:IJL146"/>
    <mergeCell ref="IJM145:IJP145"/>
    <mergeCell ref="IJQ145:IJT145"/>
    <mergeCell ref="IJU145:IJX145"/>
    <mergeCell ref="IJZ145:IKB146"/>
    <mergeCell ref="IKC145:IKF145"/>
    <mergeCell ref="IKG145:IKJ145"/>
    <mergeCell ref="IKK145:IKN145"/>
    <mergeCell ref="IKP145:IKR146"/>
    <mergeCell ref="IKS145:IKV145"/>
    <mergeCell ref="IKW145:IKZ145"/>
    <mergeCell ref="ILA145:ILD145"/>
    <mergeCell ref="ILF145:ILH146"/>
    <mergeCell ref="ILI145:ILL145"/>
    <mergeCell ref="ILM145:ILP145"/>
    <mergeCell ref="ILQ145:ILT145"/>
    <mergeCell ref="ILV145:ILX146"/>
    <mergeCell ref="IKS146:IKT146"/>
    <mergeCell ref="IKU146:IKV146"/>
    <mergeCell ref="IKW146:IKX146"/>
    <mergeCell ref="IKY146:IKZ146"/>
    <mergeCell ref="ILA146:ILB146"/>
    <mergeCell ref="ILC146:ILD146"/>
    <mergeCell ref="ILI146:ILJ146"/>
    <mergeCell ref="ILK146:ILL146"/>
    <mergeCell ref="ILM146:ILN146"/>
    <mergeCell ref="ILO146:ILP146"/>
    <mergeCell ref="ILQ146:ILR146"/>
    <mergeCell ref="ILS146:ILT146"/>
    <mergeCell ref="IGS145:IGV145"/>
    <mergeCell ref="IGX145:IGZ146"/>
    <mergeCell ref="IHA145:IHD145"/>
    <mergeCell ref="IHE145:IHH145"/>
    <mergeCell ref="IHI145:IHL145"/>
    <mergeCell ref="IHN145:IHP146"/>
    <mergeCell ref="IHQ145:IHT145"/>
    <mergeCell ref="IHU145:IHX145"/>
    <mergeCell ref="IHY145:IIB145"/>
    <mergeCell ref="IID145:IIF146"/>
    <mergeCell ref="IIG145:IIJ145"/>
    <mergeCell ref="IIK145:IIN145"/>
    <mergeCell ref="IIO145:IIR145"/>
    <mergeCell ref="IIT145:IIV146"/>
    <mergeCell ref="IIW145:IIZ145"/>
    <mergeCell ref="IJA145:IJD145"/>
    <mergeCell ref="IJE145:IJH145"/>
    <mergeCell ref="IHI146:IHJ146"/>
    <mergeCell ref="IHK146:IHL146"/>
    <mergeCell ref="IHQ146:IHR146"/>
    <mergeCell ref="IHS146:IHT146"/>
    <mergeCell ref="IHU146:IHV146"/>
    <mergeCell ref="IHW146:IHX146"/>
    <mergeCell ref="IHY146:IHZ146"/>
    <mergeCell ref="IIA146:IIB146"/>
    <mergeCell ref="IIG146:IIH146"/>
    <mergeCell ref="III146:IIJ146"/>
    <mergeCell ref="IIK146:IIL146"/>
    <mergeCell ref="IIM146:IIN146"/>
    <mergeCell ref="IIO146:IIP146"/>
    <mergeCell ref="IIQ146:IIR146"/>
    <mergeCell ref="IIW146:IIX146"/>
    <mergeCell ref="IEC145:IEF145"/>
    <mergeCell ref="IEG145:IEJ145"/>
    <mergeCell ref="IEL145:IEN146"/>
    <mergeCell ref="IEO145:IER145"/>
    <mergeCell ref="IES145:IEV145"/>
    <mergeCell ref="IEW145:IEZ145"/>
    <mergeCell ref="IFB145:IFD146"/>
    <mergeCell ref="IFE145:IFH145"/>
    <mergeCell ref="IFI145:IFL145"/>
    <mergeCell ref="IFM145:IFP145"/>
    <mergeCell ref="IFR145:IFT146"/>
    <mergeCell ref="IFU145:IFX145"/>
    <mergeCell ref="IFY145:IGB145"/>
    <mergeCell ref="IGC145:IGF145"/>
    <mergeCell ref="IGH145:IGJ146"/>
    <mergeCell ref="IGK145:IGN145"/>
    <mergeCell ref="IGO145:IGR145"/>
    <mergeCell ref="IEC146:IED146"/>
    <mergeCell ref="IEE146:IEF146"/>
    <mergeCell ref="IEG146:IEH146"/>
    <mergeCell ref="IEI146:IEJ146"/>
    <mergeCell ref="IEO146:IEP146"/>
    <mergeCell ref="IEQ146:IER146"/>
    <mergeCell ref="IES146:IET146"/>
    <mergeCell ref="IEU146:IEV146"/>
    <mergeCell ref="IEW146:IEX146"/>
    <mergeCell ref="IEY146:IEZ146"/>
    <mergeCell ref="IFE146:IFF146"/>
    <mergeCell ref="IFG146:IFH146"/>
    <mergeCell ref="IFI146:IFJ146"/>
    <mergeCell ref="IFK146:IFL146"/>
    <mergeCell ref="IFM146:IFN146"/>
    <mergeCell ref="IBM145:IBP145"/>
    <mergeCell ref="IBQ145:IBT145"/>
    <mergeCell ref="IBU145:IBX145"/>
    <mergeCell ref="IBZ145:ICB146"/>
    <mergeCell ref="ICC145:ICF145"/>
    <mergeCell ref="ICG145:ICJ145"/>
    <mergeCell ref="ICK145:ICN145"/>
    <mergeCell ref="ICP145:ICR146"/>
    <mergeCell ref="ICS145:ICV145"/>
    <mergeCell ref="ICW145:ICZ145"/>
    <mergeCell ref="IDA145:IDD145"/>
    <mergeCell ref="IDF145:IDH146"/>
    <mergeCell ref="IDI145:IDL145"/>
    <mergeCell ref="IDM145:IDP145"/>
    <mergeCell ref="IDQ145:IDT145"/>
    <mergeCell ref="IDV145:IDX146"/>
    <mergeCell ref="IDY145:IEB145"/>
    <mergeCell ref="ICW146:ICX146"/>
    <mergeCell ref="ICY146:ICZ146"/>
    <mergeCell ref="IDA146:IDB146"/>
    <mergeCell ref="IDC146:IDD146"/>
    <mergeCell ref="IDI146:IDJ146"/>
    <mergeCell ref="IDK146:IDL146"/>
    <mergeCell ref="IDM146:IDN146"/>
    <mergeCell ref="IDO146:IDP146"/>
    <mergeCell ref="IDQ146:IDR146"/>
    <mergeCell ref="IDS146:IDT146"/>
    <mergeCell ref="IDY146:IDZ146"/>
    <mergeCell ref="IEA146:IEB146"/>
    <mergeCell ref="HYX145:HYZ146"/>
    <mergeCell ref="HZA145:HZD145"/>
    <mergeCell ref="HZE145:HZH145"/>
    <mergeCell ref="HZI145:HZL145"/>
    <mergeCell ref="HZN145:HZP146"/>
    <mergeCell ref="HZQ145:HZT145"/>
    <mergeCell ref="HZU145:HZX145"/>
    <mergeCell ref="HZY145:IAB145"/>
    <mergeCell ref="IAD145:IAF146"/>
    <mergeCell ref="IAG145:IAJ145"/>
    <mergeCell ref="IAK145:IAN145"/>
    <mergeCell ref="IAO145:IAR145"/>
    <mergeCell ref="IAT145:IAV146"/>
    <mergeCell ref="IAW145:IAZ145"/>
    <mergeCell ref="IBA145:IBD145"/>
    <mergeCell ref="IBE145:IBH145"/>
    <mergeCell ref="IBJ145:IBL146"/>
    <mergeCell ref="HZQ146:HZR146"/>
    <mergeCell ref="HZS146:HZT146"/>
    <mergeCell ref="HZU146:HZV146"/>
    <mergeCell ref="HZW146:HZX146"/>
    <mergeCell ref="HZY146:HZZ146"/>
    <mergeCell ref="IAA146:IAB146"/>
    <mergeCell ref="IAG146:IAH146"/>
    <mergeCell ref="IAI146:IAJ146"/>
    <mergeCell ref="IAK146:IAL146"/>
    <mergeCell ref="IAM146:IAN146"/>
    <mergeCell ref="IAO146:IAP146"/>
    <mergeCell ref="IAQ146:IAR146"/>
    <mergeCell ref="IAW146:IAX146"/>
    <mergeCell ref="IAY146:IAZ146"/>
    <mergeCell ref="IBA146:IBB146"/>
    <mergeCell ref="IBC146:IBD146"/>
    <mergeCell ref="IBE146:IBF146"/>
    <mergeCell ref="IBG146:IBH146"/>
    <mergeCell ref="HWG145:HWJ145"/>
    <mergeCell ref="HWL145:HWN146"/>
    <mergeCell ref="HWO145:HWR145"/>
    <mergeCell ref="HWS145:HWV145"/>
    <mergeCell ref="HWW145:HWZ145"/>
    <mergeCell ref="HXB145:HXD146"/>
    <mergeCell ref="HXE145:HXH145"/>
    <mergeCell ref="HXI145:HXL145"/>
    <mergeCell ref="HXM145:HXP145"/>
    <mergeCell ref="HXR145:HXT146"/>
    <mergeCell ref="HXU145:HXX145"/>
    <mergeCell ref="HXY145:HYB145"/>
    <mergeCell ref="HYC145:HYF145"/>
    <mergeCell ref="HYH145:HYJ146"/>
    <mergeCell ref="HYK145:HYN145"/>
    <mergeCell ref="HYO145:HYR145"/>
    <mergeCell ref="HYS145:HYV145"/>
    <mergeCell ref="HWG146:HWH146"/>
    <mergeCell ref="HWI146:HWJ146"/>
    <mergeCell ref="HWO146:HWP146"/>
    <mergeCell ref="HWQ146:HWR146"/>
    <mergeCell ref="HWS146:HWT146"/>
    <mergeCell ref="HWU146:HWV146"/>
    <mergeCell ref="HWW146:HWX146"/>
    <mergeCell ref="HWY146:HWZ146"/>
    <mergeCell ref="HXE146:HXF146"/>
    <mergeCell ref="HXG146:HXH146"/>
    <mergeCell ref="HXI146:HXJ146"/>
    <mergeCell ref="HXK146:HXL146"/>
    <mergeCell ref="HXM146:HXN146"/>
    <mergeCell ref="HXO146:HXP146"/>
    <mergeCell ref="HXU146:HXV146"/>
    <mergeCell ref="HTQ145:HTT145"/>
    <mergeCell ref="HTU145:HTX145"/>
    <mergeCell ref="HTZ145:HUB146"/>
    <mergeCell ref="HUC145:HUF145"/>
    <mergeCell ref="HUG145:HUJ145"/>
    <mergeCell ref="HUK145:HUN145"/>
    <mergeCell ref="HUP145:HUR146"/>
    <mergeCell ref="HUS145:HUV145"/>
    <mergeCell ref="HUW145:HUZ145"/>
    <mergeCell ref="HVA145:HVD145"/>
    <mergeCell ref="HVF145:HVH146"/>
    <mergeCell ref="HVI145:HVL145"/>
    <mergeCell ref="HVM145:HVP145"/>
    <mergeCell ref="HVQ145:HVT145"/>
    <mergeCell ref="HVV145:HVX146"/>
    <mergeCell ref="HVY145:HWB145"/>
    <mergeCell ref="HWC145:HWF145"/>
    <mergeCell ref="HVA146:HVB146"/>
    <mergeCell ref="HVC146:HVD146"/>
    <mergeCell ref="HVI146:HVJ146"/>
    <mergeCell ref="HVK146:HVL146"/>
    <mergeCell ref="HVM146:HVN146"/>
    <mergeCell ref="HVO146:HVP146"/>
    <mergeCell ref="HVQ146:HVR146"/>
    <mergeCell ref="HVS146:HVT146"/>
    <mergeCell ref="HVY146:HVZ146"/>
    <mergeCell ref="HWA146:HWB146"/>
    <mergeCell ref="HWC146:HWD146"/>
    <mergeCell ref="HWE146:HWF146"/>
    <mergeCell ref="HRA145:HRD145"/>
    <mergeCell ref="HRE145:HRH145"/>
    <mergeCell ref="HRI145:HRL145"/>
    <mergeCell ref="HRN145:HRP146"/>
    <mergeCell ref="HRQ145:HRT145"/>
    <mergeCell ref="HRU145:HRX145"/>
    <mergeCell ref="HRY145:HSB145"/>
    <mergeCell ref="HSD145:HSF146"/>
    <mergeCell ref="HSG145:HSJ145"/>
    <mergeCell ref="HSK145:HSN145"/>
    <mergeCell ref="HSO145:HSR145"/>
    <mergeCell ref="HST145:HSV146"/>
    <mergeCell ref="HSW145:HSZ145"/>
    <mergeCell ref="HTA145:HTD145"/>
    <mergeCell ref="HTE145:HTH145"/>
    <mergeCell ref="HTJ145:HTL146"/>
    <mergeCell ref="HTM145:HTP145"/>
    <mergeCell ref="HRU146:HRV146"/>
    <mergeCell ref="HRW146:HRX146"/>
    <mergeCell ref="HRY146:HRZ146"/>
    <mergeCell ref="HSA146:HSB146"/>
    <mergeCell ref="HSG146:HSH146"/>
    <mergeCell ref="HSI146:HSJ146"/>
    <mergeCell ref="HSK146:HSL146"/>
    <mergeCell ref="HSM146:HSN146"/>
    <mergeCell ref="HSO146:HSP146"/>
    <mergeCell ref="HSQ146:HSR146"/>
    <mergeCell ref="HSW146:HSX146"/>
    <mergeCell ref="HSY146:HSZ146"/>
    <mergeCell ref="HTA146:HTB146"/>
    <mergeCell ref="HTC146:HTD146"/>
    <mergeCell ref="HTE146:HTF146"/>
    <mergeCell ref="HOL145:HON146"/>
    <mergeCell ref="HOO145:HOR145"/>
    <mergeCell ref="HOS145:HOV145"/>
    <mergeCell ref="HOW145:HOZ145"/>
    <mergeCell ref="HPB145:HPD146"/>
    <mergeCell ref="HPE145:HPH145"/>
    <mergeCell ref="HPI145:HPL145"/>
    <mergeCell ref="HPM145:HPP145"/>
    <mergeCell ref="HPR145:HPT146"/>
    <mergeCell ref="HPU145:HPX145"/>
    <mergeCell ref="HPY145:HQB145"/>
    <mergeCell ref="HQC145:HQF145"/>
    <mergeCell ref="HQH145:HQJ146"/>
    <mergeCell ref="HQK145:HQN145"/>
    <mergeCell ref="HQO145:HQR145"/>
    <mergeCell ref="HQS145:HQV145"/>
    <mergeCell ref="HQX145:HQZ146"/>
    <mergeCell ref="HOO146:HOP146"/>
    <mergeCell ref="HOQ146:HOR146"/>
    <mergeCell ref="HOS146:HOT146"/>
    <mergeCell ref="HOU146:HOV146"/>
    <mergeCell ref="HOW146:HOX146"/>
    <mergeCell ref="HOY146:HOZ146"/>
    <mergeCell ref="HPE146:HPF146"/>
    <mergeCell ref="HPG146:HPH146"/>
    <mergeCell ref="HPI146:HPJ146"/>
    <mergeCell ref="HPK146:HPL146"/>
    <mergeCell ref="HPM146:HPN146"/>
    <mergeCell ref="HPO146:HPP146"/>
    <mergeCell ref="HPU146:HPV146"/>
    <mergeCell ref="HPW146:HPX146"/>
    <mergeCell ref="HPY146:HPZ146"/>
    <mergeCell ref="HLU145:HLX145"/>
    <mergeCell ref="HLZ145:HMB146"/>
    <mergeCell ref="HMC145:HMF145"/>
    <mergeCell ref="HMG145:HMJ145"/>
    <mergeCell ref="HMK145:HMN145"/>
    <mergeCell ref="HMP145:HMR146"/>
    <mergeCell ref="HMS145:HMV145"/>
    <mergeCell ref="HMW145:HMZ145"/>
    <mergeCell ref="HNA145:HND145"/>
    <mergeCell ref="HNF145:HNH146"/>
    <mergeCell ref="HNI145:HNL145"/>
    <mergeCell ref="HNM145:HNP145"/>
    <mergeCell ref="HNQ145:HNT145"/>
    <mergeCell ref="HNV145:HNX146"/>
    <mergeCell ref="HNY145:HOB145"/>
    <mergeCell ref="HOC145:HOF145"/>
    <mergeCell ref="HOG145:HOJ145"/>
    <mergeCell ref="HNA146:HNB146"/>
    <mergeCell ref="HNC146:HND146"/>
    <mergeCell ref="HNI146:HNJ146"/>
    <mergeCell ref="HNK146:HNL146"/>
    <mergeCell ref="HNM146:HNN146"/>
    <mergeCell ref="HNO146:HNP146"/>
    <mergeCell ref="HNQ146:HNR146"/>
    <mergeCell ref="HNS146:HNT146"/>
    <mergeCell ref="HNY146:HNZ146"/>
    <mergeCell ref="HOA146:HOB146"/>
    <mergeCell ref="HOC146:HOD146"/>
    <mergeCell ref="HOE146:HOF146"/>
    <mergeCell ref="HOG146:HOH146"/>
    <mergeCell ref="HOI146:HOJ146"/>
    <mergeCell ref="HJE145:HJH145"/>
    <mergeCell ref="HJI145:HJL145"/>
    <mergeCell ref="HJN145:HJP146"/>
    <mergeCell ref="HJQ145:HJT145"/>
    <mergeCell ref="HJU145:HJX145"/>
    <mergeCell ref="HJY145:HKB145"/>
    <mergeCell ref="HKD145:HKF146"/>
    <mergeCell ref="HKG145:HKJ145"/>
    <mergeCell ref="HKK145:HKN145"/>
    <mergeCell ref="HKO145:HKR145"/>
    <mergeCell ref="HKT145:HKV146"/>
    <mergeCell ref="HKW145:HKZ145"/>
    <mergeCell ref="HLA145:HLD145"/>
    <mergeCell ref="HLE145:HLH145"/>
    <mergeCell ref="HLJ145:HLL146"/>
    <mergeCell ref="HLM145:HLP145"/>
    <mergeCell ref="HLQ145:HLT145"/>
    <mergeCell ref="HJU146:HJV146"/>
    <mergeCell ref="HJW146:HJX146"/>
    <mergeCell ref="HJY146:HJZ146"/>
    <mergeCell ref="HKA146:HKB146"/>
    <mergeCell ref="HKG146:HKH146"/>
    <mergeCell ref="HKI146:HKJ146"/>
    <mergeCell ref="HKK146:HKL146"/>
    <mergeCell ref="HKM146:HKN146"/>
    <mergeCell ref="HKO146:HKP146"/>
    <mergeCell ref="HKQ146:HKR146"/>
    <mergeCell ref="HKW146:HKX146"/>
    <mergeCell ref="HKY146:HKZ146"/>
    <mergeCell ref="HLA146:HLB146"/>
    <mergeCell ref="HLC146:HLD146"/>
    <mergeCell ref="HLE146:HLF146"/>
    <mergeCell ref="HLM146:HLN146"/>
    <mergeCell ref="HGO145:HGR145"/>
    <mergeCell ref="HGS145:HGV145"/>
    <mergeCell ref="HGW145:HGZ145"/>
    <mergeCell ref="HHB145:HHD146"/>
    <mergeCell ref="HHE145:HHH145"/>
    <mergeCell ref="HHI145:HHL145"/>
    <mergeCell ref="HHM145:HHP145"/>
    <mergeCell ref="HHR145:HHT146"/>
    <mergeCell ref="HHU145:HHX145"/>
    <mergeCell ref="HHY145:HIB145"/>
    <mergeCell ref="HIC145:HIF145"/>
    <mergeCell ref="HIH145:HIJ146"/>
    <mergeCell ref="HIK145:HIN145"/>
    <mergeCell ref="HIO145:HIR145"/>
    <mergeCell ref="HIS145:HIV145"/>
    <mergeCell ref="HIX145:HIZ146"/>
    <mergeCell ref="HJA145:HJD145"/>
    <mergeCell ref="HGO146:HGP146"/>
    <mergeCell ref="HGQ146:HGR146"/>
    <mergeCell ref="HGS146:HGT146"/>
    <mergeCell ref="HGU146:HGV146"/>
    <mergeCell ref="HGW146:HGX146"/>
    <mergeCell ref="HGY146:HGZ146"/>
    <mergeCell ref="HHE146:HHF146"/>
    <mergeCell ref="HHG146:HHH146"/>
    <mergeCell ref="HHI146:HHJ146"/>
    <mergeCell ref="HHK146:HHL146"/>
    <mergeCell ref="HHM146:HHN146"/>
    <mergeCell ref="HHO146:HHP146"/>
    <mergeCell ref="HHU146:HHV146"/>
    <mergeCell ref="HHW146:HHX146"/>
    <mergeCell ref="HHY146:HHZ146"/>
    <mergeCell ref="HDZ145:HEB146"/>
    <mergeCell ref="HEC145:HEF145"/>
    <mergeCell ref="HEG145:HEJ145"/>
    <mergeCell ref="HEK145:HEN145"/>
    <mergeCell ref="HEP145:HER146"/>
    <mergeCell ref="HES145:HEV145"/>
    <mergeCell ref="HEW145:HEZ145"/>
    <mergeCell ref="HFA145:HFD145"/>
    <mergeCell ref="HFF145:HFH146"/>
    <mergeCell ref="HFI145:HFL145"/>
    <mergeCell ref="HFM145:HFP145"/>
    <mergeCell ref="HFQ145:HFT145"/>
    <mergeCell ref="HFV145:HFX146"/>
    <mergeCell ref="HFY145:HGB145"/>
    <mergeCell ref="HGC145:HGF145"/>
    <mergeCell ref="HGG145:HGJ145"/>
    <mergeCell ref="HGL145:HGN146"/>
    <mergeCell ref="HFI146:HFJ146"/>
    <mergeCell ref="HFK146:HFL146"/>
    <mergeCell ref="HFM146:HFN146"/>
    <mergeCell ref="HFO146:HFP146"/>
    <mergeCell ref="HFQ146:HFR146"/>
    <mergeCell ref="HFS146:HFT146"/>
    <mergeCell ref="HFY146:HFZ146"/>
    <mergeCell ref="HGA146:HGB146"/>
    <mergeCell ref="HGC146:HGD146"/>
    <mergeCell ref="HGE146:HGF146"/>
    <mergeCell ref="HGG146:HGH146"/>
    <mergeCell ref="HGI146:HGJ146"/>
    <mergeCell ref="HBI145:HBL145"/>
    <mergeCell ref="HBN145:HBP146"/>
    <mergeCell ref="HBQ145:HBT145"/>
    <mergeCell ref="HBU145:HBX145"/>
    <mergeCell ref="HBY145:HCB145"/>
    <mergeCell ref="HCD145:HCF146"/>
    <mergeCell ref="HCG145:HCJ145"/>
    <mergeCell ref="HCK145:HCN145"/>
    <mergeCell ref="HCO145:HCR145"/>
    <mergeCell ref="HCT145:HCV146"/>
    <mergeCell ref="HCW145:HCZ145"/>
    <mergeCell ref="HDA145:HDD145"/>
    <mergeCell ref="HDE145:HDH145"/>
    <mergeCell ref="HDJ145:HDL146"/>
    <mergeCell ref="HDM145:HDP145"/>
    <mergeCell ref="HDQ145:HDT145"/>
    <mergeCell ref="HDU145:HDX145"/>
    <mergeCell ref="HBY146:HBZ146"/>
    <mergeCell ref="HCA146:HCB146"/>
    <mergeCell ref="HCG146:HCH146"/>
    <mergeCell ref="HCI146:HCJ146"/>
    <mergeCell ref="HCK146:HCL146"/>
    <mergeCell ref="HCM146:HCN146"/>
    <mergeCell ref="HCO146:HCP146"/>
    <mergeCell ref="HCQ146:HCR146"/>
    <mergeCell ref="HCW146:HCX146"/>
    <mergeCell ref="HCY146:HCZ146"/>
    <mergeCell ref="HDA146:HDB146"/>
    <mergeCell ref="HDC146:HDD146"/>
    <mergeCell ref="HDE146:HDF146"/>
    <mergeCell ref="HDG146:HDH146"/>
    <mergeCell ref="HDM146:HDN146"/>
    <mergeCell ref="GYS145:GYV145"/>
    <mergeCell ref="GYW145:GYZ145"/>
    <mergeCell ref="GZB145:GZD146"/>
    <mergeCell ref="GZE145:GZH145"/>
    <mergeCell ref="GZI145:GZL145"/>
    <mergeCell ref="GZM145:GZP145"/>
    <mergeCell ref="GZR145:GZT146"/>
    <mergeCell ref="GZU145:GZX145"/>
    <mergeCell ref="GZY145:HAB145"/>
    <mergeCell ref="HAC145:HAF145"/>
    <mergeCell ref="HAH145:HAJ146"/>
    <mergeCell ref="HAK145:HAN145"/>
    <mergeCell ref="HAO145:HAR145"/>
    <mergeCell ref="HAS145:HAV145"/>
    <mergeCell ref="HAX145:HAZ146"/>
    <mergeCell ref="HBA145:HBD145"/>
    <mergeCell ref="HBE145:HBH145"/>
    <mergeCell ref="GYS146:GYT146"/>
    <mergeCell ref="GYU146:GYV146"/>
    <mergeCell ref="GYW146:GYX146"/>
    <mergeCell ref="GYY146:GYZ146"/>
    <mergeCell ref="GZE146:GZF146"/>
    <mergeCell ref="GZG146:GZH146"/>
    <mergeCell ref="GZI146:GZJ146"/>
    <mergeCell ref="GZK146:GZL146"/>
    <mergeCell ref="GZM146:GZN146"/>
    <mergeCell ref="GZO146:GZP146"/>
    <mergeCell ref="GZU146:GZV146"/>
    <mergeCell ref="GZW146:GZX146"/>
    <mergeCell ref="GZY146:GZZ146"/>
    <mergeCell ref="HAA146:HAB146"/>
    <mergeCell ref="HAC146:HAD146"/>
    <mergeCell ref="GWC145:GWF145"/>
    <mergeCell ref="GWG145:GWJ145"/>
    <mergeCell ref="GWK145:GWN145"/>
    <mergeCell ref="GWP145:GWR146"/>
    <mergeCell ref="GWS145:GWV145"/>
    <mergeCell ref="GWW145:GWZ145"/>
    <mergeCell ref="GXA145:GXD145"/>
    <mergeCell ref="GXF145:GXH146"/>
    <mergeCell ref="GXI145:GXL145"/>
    <mergeCell ref="GXM145:GXP145"/>
    <mergeCell ref="GXQ145:GXT145"/>
    <mergeCell ref="GXV145:GXX146"/>
    <mergeCell ref="GXY145:GYB145"/>
    <mergeCell ref="GYC145:GYF145"/>
    <mergeCell ref="GYG145:GYJ145"/>
    <mergeCell ref="GYL145:GYN146"/>
    <mergeCell ref="GYO145:GYR145"/>
    <mergeCell ref="GXM146:GXN146"/>
    <mergeCell ref="GXO146:GXP146"/>
    <mergeCell ref="GXQ146:GXR146"/>
    <mergeCell ref="GXS146:GXT146"/>
    <mergeCell ref="GXY146:GXZ146"/>
    <mergeCell ref="GYA146:GYB146"/>
    <mergeCell ref="GYC146:GYD146"/>
    <mergeCell ref="GYE146:GYF146"/>
    <mergeCell ref="GYG146:GYH146"/>
    <mergeCell ref="GYI146:GYJ146"/>
    <mergeCell ref="GYO146:GYP146"/>
    <mergeCell ref="GYQ146:GYR146"/>
    <mergeCell ref="GTN145:GTP146"/>
    <mergeCell ref="GTQ145:GTT145"/>
    <mergeCell ref="GTU145:GTX145"/>
    <mergeCell ref="GTY145:GUB145"/>
    <mergeCell ref="GUD145:GUF146"/>
    <mergeCell ref="GUG145:GUJ145"/>
    <mergeCell ref="GUK145:GUN145"/>
    <mergeCell ref="GUO145:GUR145"/>
    <mergeCell ref="GUT145:GUV146"/>
    <mergeCell ref="GUW145:GUZ145"/>
    <mergeCell ref="GVA145:GVD145"/>
    <mergeCell ref="GVE145:GVH145"/>
    <mergeCell ref="GVJ145:GVL146"/>
    <mergeCell ref="GVM145:GVP145"/>
    <mergeCell ref="GVQ145:GVT145"/>
    <mergeCell ref="GVU145:GVX145"/>
    <mergeCell ref="GVZ145:GWB146"/>
    <mergeCell ref="GUG146:GUH146"/>
    <mergeCell ref="GUI146:GUJ146"/>
    <mergeCell ref="GUK146:GUL146"/>
    <mergeCell ref="GUM146:GUN146"/>
    <mergeCell ref="GUO146:GUP146"/>
    <mergeCell ref="GUQ146:GUR146"/>
    <mergeCell ref="GUW146:GUX146"/>
    <mergeCell ref="GUY146:GUZ146"/>
    <mergeCell ref="GVA146:GVB146"/>
    <mergeCell ref="GVC146:GVD146"/>
    <mergeCell ref="GVE146:GVF146"/>
    <mergeCell ref="GVG146:GVH146"/>
    <mergeCell ref="GVM146:GVN146"/>
    <mergeCell ref="GVO146:GVP146"/>
    <mergeCell ref="GVQ146:GVR146"/>
    <mergeCell ref="GVS146:GVT146"/>
    <mergeCell ref="GVU146:GVV146"/>
    <mergeCell ref="GVW146:GVX146"/>
    <mergeCell ref="GQW145:GQZ145"/>
    <mergeCell ref="GRB145:GRD146"/>
    <mergeCell ref="GRE145:GRH145"/>
    <mergeCell ref="GRI145:GRL145"/>
    <mergeCell ref="GRM145:GRP145"/>
    <mergeCell ref="GRR145:GRT146"/>
    <mergeCell ref="GRU145:GRX145"/>
    <mergeCell ref="GRY145:GSB145"/>
    <mergeCell ref="GSC145:GSF145"/>
    <mergeCell ref="GSH145:GSJ146"/>
    <mergeCell ref="GSK145:GSN145"/>
    <mergeCell ref="GSO145:GSR145"/>
    <mergeCell ref="GSS145:GSV145"/>
    <mergeCell ref="GSX145:GSZ146"/>
    <mergeCell ref="GTA145:GTD145"/>
    <mergeCell ref="GTE145:GTH145"/>
    <mergeCell ref="GTI145:GTL145"/>
    <mergeCell ref="GQW146:GQX146"/>
    <mergeCell ref="GQY146:GQZ146"/>
    <mergeCell ref="GRE146:GRF146"/>
    <mergeCell ref="GRG146:GRH146"/>
    <mergeCell ref="GRI146:GRJ146"/>
    <mergeCell ref="GRK146:GRL146"/>
    <mergeCell ref="GRM146:GRN146"/>
    <mergeCell ref="GRO146:GRP146"/>
    <mergeCell ref="GRU146:GRV146"/>
    <mergeCell ref="GRW146:GRX146"/>
    <mergeCell ref="GRY146:GRZ146"/>
    <mergeCell ref="GSA146:GSB146"/>
    <mergeCell ref="GSC146:GSD146"/>
    <mergeCell ref="GSE146:GSF146"/>
    <mergeCell ref="GSK146:GSL146"/>
    <mergeCell ref="GOG145:GOJ145"/>
    <mergeCell ref="GOK145:GON145"/>
    <mergeCell ref="GOP145:GOR146"/>
    <mergeCell ref="GOS145:GOV145"/>
    <mergeCell ref="GOW145:GOZ145"/>
    <mergeCell ref="GPA145:GPD145"/>
    <mergeCell ref="GPF145:GPH146"/>
    <mergeCell ref="GPI145:GPL145"/>
    <mergeCell ref="GPM145:GPP145"/>
    <mergeCell ref="GPQ145:GPT145"/>
    <mergeCell ref="GPV145:GPX146"/>
    <mergeCell ref="GPY145:GQB145"/>
    <mergeCell ref="GQC145:GQF145"/>
    <mergeCell ref="GQG145:GQJ145"/>
    <mergeCell ref="GQL145:GQN146"/>
    <mergeCell ref="GQO145:GQR145"/>
    <mergeCell ref="GQS145:GQV145"/>
    <mergeCell ref="GPQ146:GPR146"/>
    <mergeCell ref="GPS146:GPT146"/>
    <mergeCell ref="GPY146:GPZ146"/>
    <mergeCell ref="GQA146:GQB146"/>
    <mergeCell ref="GQC146:GQD146"/>
    <mergeCell ref="GQE146:GQF146"/>
    <mergeCell ref="GQG146:GQH146"/>
    <mergeCell ref="GQI146:GQJ146"/>
    <mergeCell ref="GQO146:GQP146"/>
    <mergeCell ref="GQQ146:GQR146"/>
    <mergeCell ref="GQS146:GQT146"/>
    <mergeCell ref="GQU146:GQV146"/>
    <mergeCell ref="GLQ145:GLT145"/>
    <mergeCell ref="GLU145:GLX145"/>
    <mergeCell ref="GLY145:GMB145"/>
    <mergeCell ref="GMD145:GMF146"/>
    <mergeCell ref="GMG145:GMJ145"/>
    <mergeCell ref="GMK145:GMN145"/>
    <mergeCell ref="GMO145:GMR145"/>
    <mergeCell ref="GMT145:GMV146"/>
    <mergeCell ref="GMW145:GMZ145"/>
    <mergeCell ref="GNA145:GND145"/>
    <mergeCell ref="GNE145:GNH145"/>
    <mergeCell ref="GNJ145:GNL146"/>
    <mergeCell ref="GNM145:GNP145"/>
    <mergeCell ref="GNQ145:GNT145"/>
    <mergeCell ref="GNU145:GNX145"/>
    <mergeCell ref="GNZ145:GOB146"/>
    <mergeCell ref="GOC145:GOF145"/>
    <mergeCell ref="GMK146:GML146"/>
    <mergeCell ref="GMM146:GMN146"/>
    <mergeCell ref="GMO146:GMP146"/>
    <mergeCell ref="GMQ146:GMR146"/>
    <mergeCell ref="GMW146:GMX146"/>
    <mergeCell ref="GMY146:GMZ146"/>
    <mergeCell ref="GNA146:GNB146"/>
    <mergeCell ref="GNC146:GND146"/>
    <mergeCell ref="GNE146:GNF146"/>
    <mergeCell ref="GNG146:GNH146"/>
    <mergeCell ref="GNM146:GNN146"/>
    <mergeCell ref="GNO146:GNP146"/>
    <mergeCell ref="GNQ146:GNR146"/>
    <mergeCell ref="GNS146:GNT146"/>
    <mergeCell ref="GNU146:GNV146"/>
    <mergeCell ref="GJB145:GJD146"/>
    <mergeCell ref="GJE145:GJH145"/>
    <mergeCell ref="GJI145:GJL145"/>
    <mergeCell ref="GJM145:GJP145"/>
    <mergeCell ref="GJR145:GJT146"/>
    <mergeCell ref="GJU145:GJX145"/>
    <mergeCell ref="GJY145:GKB145"/>
    <mergeCell ref="GKC145:GKF145"/>
    <mergeCell ref="GKH145:GKJ146"/>
    <mergeCell ref="GKK145:GKN145"/>
    <mergeCell ref="GKO145:GKR145"/>
    <mergeCell ref="GKS145:GKV145"/>
    <mergeCell ref="GKX145:GKZ146"/>
    <mergeCell ref="GLA145:GLD145"/>
    <mergeCell ref="GLE145:GLH145"/>
    <mergeCell ref="GLI145:GLL145"/>
    <mergeCell ref="GLN145:GLP146"/>
    <mergeCell ref="GJE146:GJF146"/>
    <mergeCell ref="GJG146:GJH146"/>
    <mergeCell ref="GJI146:GJJ146"/>
    <mergeCell ref="GJK146:GJL146"/>
    <mergeCell ref="GJM146:GJN146"/>
    <mergeCell ref="GJO146:GJP146"/>
    <mergeCell ref="GJU146:GJV146"/>
    <mergeCell ref="GJW146:GJX146"/>
    <mergeCell ref="GJY146:GJZ146"/>
    <mergeCell ref="GKA146:GKB146"/>
    <mergeCell ref="GKC146:GKD146"/>
    <mergeCell ref="GKE146:GKF146"/>
    <mergeCell ref="GKK146:GKL146"/>
    <mergeCell ref="GKM146:GKN146"/>
    <mergeCell ref="GKO146:GKP146"/>
    <mergeCell ref="GGK145:GGN145"/>
    <mergeCell ref="GGP145:GGR146"/>
    <mergeCell ref="GGS145:GGV145"/>
    <mergeCell ref="GGW145:GGZ145"/>
    <mergeCell ref="GHA145:GHD145"/>
    <mergeCell ref="GHF145:GHH146"/>
    <mergeCell ref="GHI145:GHL145"/>
    <mergeCell ref="GHM145:GHP145"/>
    <mergeCell ref="GHQ145:GHT145"/>
    <mergeCell ref="GHV145:GHX146"/>
    <mergeCell ref="GHY145:GIB145"/>
    <mergeCell ref="GIC145:GIF145"/>
    <mergeCell ref="GIG145:GIJ145"/>
    <mergeCell ref="GIL145:GIN146"/>
    <mergeCell ref="GIO145:GIR145"/>
    <mergeCell ref="GIS145:GIV145"/>
    <mergeCell ref="GIW145:GIZ145"/>
    <mergeCell ref="GHQ146:GHR146"/>
    <mergeCell ref="GHS146:GHT146"/>
    <mergeCell ref="GHY146:GHZ146"/>
    <mergeCell ref="GIA146:GIB146"/>
    <mergeCell ref="GIC146:GID146"/>
    <mergeCell ref="GIE146:GIF146"/>
    <mergeCell ref="GIG146:GIH146"/>
    <mergeCell ref="GII146:GIJ146"/>
    <mergeCell ref="GIO146:GIP146"/>
    <mergeCell ref="GIQ146:GIR146"/>
    <mergeCell ref="GIS146:GIT146"/>
    <mergeCell ref="GIU146:GIV146"/>
    <mergeCell ref="GIW146:GIX146"/>
    <mergeCell ref="GIY146:GIZ146"/>
    <mergeCell ref="GDU145:GDX145"/>
    <mergeCell ref="GDY145:GEB145"/>
    <mergeCell ref="GED145:GEF146"/>
    <mergeCell ref="GEG145:GEJ145"/>
    <mergeCell ref="GEK145:GEN145"/>
    <mergeCell ref="GEO145:GER145"/>
    <mergeCell ref="GET145:GEV146"/>
    <mergeCell ref="GEW145:GEZ145"/>
    <mergeCell ref="GFA145:GFD145"/>
    <mergeCell ref="GFE145:GFH145"/>
    <mergeCell ref="GFJ145:GFL146"/>
    <mergeCell ref="GFM145:GFP145"/>
    <mergeCell ref="GFQ145:GFT145"/>
    <mergeCell ref="GFU145:GFX145"/>
    <mergeCell ref="GFZ145:GGB146"/>
    <mergeCell ref="GGC145:GGF145"/>
    <mergeCell ref="GGG145:GGJ145"/>
    <mergeCell ref="GEK146:GEL146"/>
    <mergeCell ref="GEM146:GEN146"/>
    <mergeCell ref="GEO146:GEP146"/>
    <mergeCell ref="GEQ146:GER146"/>
    <mergeCell ref="GEW146:GEX146"/>
    <mergeCell ref="GEY146:GEZ146"/>
    <mergeCell ref="GFA146:GFB146"/>
    <mergeCell ref="GFC146:GFD146"/>
    <mergeCell ref="GFE146:GFF146"/>
    <mergeCell ref="GFG146:GFH146"/>
    <mergeCell ref="GFM146:GFN146"/>
    <mergeCell ref="GFO146:GFP146"/>
    <mergeCell ref="GFQ146:GFR146"/>
    <mergeCell ref="GFS146:GFT146"/>
    <mergeCell ref="GFU146:GFV146"/>
    <mergeCell ref="GGC146:GGD146"/>
    <mergeCell ref="GBE145:GBH145"/>
    <mergeCell ref="GBI145:GBL145"/>
    <mergeCell ref="GBM145:GBP145"/>
    <mergeCell ref="GBR145:GBT146"/>
    <mergeCell ref="GBU145:GBX145"/>
    <mergeCell ref="GBY145:GCB145"/>
    <mergeCell ref="GCC145:GCF145"/>
    <mergeCell ref="GCH145:GCJ146"/>
    <mergeCell ref="GCK145:GCN145"/>
    <mergeCell ref="GCO145:GCR145"/>
    <mergeCell ref="GCS145:GCV145"/>
    <mergeCell ref="GCX145:GCZ146"/>
    <mergeCell ref="GDA145:GDD145"/>
    <mergeCell ref="GDE145:GDH145"/>
    <mergeCell ref="GDI145:GDL145"/>
    <mergeCell ref="GDN145:GDP146"/>
    <mergeCell ref="GDQ145:GDT145"/>
    <mergeCell ref="GBE146:GBF146"/>
    <mergeCell ref="GBG146:GBH146"/>
    <mergeCell ref="GBI146:GBJ146"/>
    <mergeCell ref="GBK146:GBL146"/>
    <mergeCell ref="GBM146:GBN146"/>
    <mergeCell ref="GBO146:GBP146"/>
    <mergeCell ref="GBU146:GBV146"/>
    <mergeCell ref="GBW146:GBX146"/>
    <mergeCell ref="GBY146:GBZ146"/>
    <mergeCell ref="GCA146:GCB146"/>
    <mergeCell ref="GCC146:GCD146"/>
    <mergeCell ref="GCE146:GCF146"/>
    <mergeCell ref="GCK146:GCL146"/>
    <mergeCell ref="GCM146:GCN146"/>
    <mergeCell ref="GCO146:GCP146"/>
    <mergeCell ref="FYP145:FYR146"/>
    <mergeCell ref="FYS145:FYV145"/>
    <mergeCell ref="FYW145:FYZ145"/>
    <mergeCell ref="FZA145:FZD145"/>
    <mergeCell ref="FZF145:FZH146"/>
    <mergeCell ref="FZI145:FZL145"/>
    <mergeCell ref="FZM145:FZP145"/>
    <mergeCell ref="FZQ145:FZT145"/>
    <mergeCell ref="FZV145:FZX146"/>
    <mergeCell ref="FZY145:GAB145"/>
    <mergeCell ref="GAC145:GAF145"/>
    <mergeCell ref="GAG145:GAJ145"/>
    <mergeCell ref="GAL145:GAN146"/>
    <mergeCell ref="GAO145:GAR145"/>
    <mergeCell ref="GAS145:GAV145"/>
    <mergeCell ref="GAW145:GAZ145"/>
    <mergeCell ref="GBB145:GBD146"/>
    <mergeCell ref="FZY146:FZZ146"/>
    <mergeCell ref="GAA146:GAB146"/>
    <mergeCell ref="GAC146:GAD146"/>
    <mergeCell ref="GAE146:GAF146"/>
    <mergeCell ref="GAG146:GAH146"/>
    <mergeCell ref="GAI146:GAJ146"/>
    <mergeCell ref="GAO146:GAP146"/>
    <mergeCell ref="GAQ146:GAR146"/>
    <mergeCell ref="GAS146:GAT146"/>
    <mergeCell ref="GAU146:GAV146"/>
    <mergeCell ref="GAW146:GAX146"/>
    <mergeCell ref="GAY146:GAZ146"/>
    <mergeCell ref="FVY145:FWB145"/>
    <mergeCell ref="FWD145:FWF146"/>
    <mergeCell ref="FWG145:FWJ145"/>
    <mergeCell ref="FWK145:FWN145"/>
    <mergeCell ref="FWO145:FWR145"/>
    <mergeCell ref="FWT145:FWV146"/>
    <mergeCell ref="FWW145:FWZ145"/>
    <mergeCell ref="FXA145:FXD145"/>
    <mergeCell ref="FXE145:FXH145"/>
    <mergeCell ref="FXJ145:FXL146"/>
    <mergeCell ref="FXM145:FXP145"/>
    <mergeCell ref="FXQ145:FXT145"/>
    <mergeCell ref="FXU145:FXX145"/>
    <mergeCell ref="FXZ145:FYB146"/>
    <mergeCell ref="FYC145:FYF145"/>
    <mergeCell ref="FYG145:FYJ145"/>
    <mergeCell ref="FYK145:FYN145"/>
    <mergeCell ref="FWO146:FWP146"/>
    <mergeCell ref="FWQ146:FWR146"/>
    <mergeCell ref="FWW146:FWX146"/>
    <mergeCell ref="FWY146:FWZ146"/>
    <mergeCell ref="FXA146:FXB146"/>
    <mergeCell ref="FXC146:FXD146"/>
    <mergeCell ref="FXE146:FXF146"/>
    <mergeCell ref="FXG146:FXH146"/>
    <mergeCell ref="FXM146:FXN146"/>
    <mergeCell ref="FXO146:FXP146"/>
    <mergeCell ref="FXQ146:FXR146"/>
    <mergeCell ref="FXS146:FXT146"/>
    <mergeCell ref="FXU146:FXV146"/>
    <mergeCell ref="FXW146:FXX146"/>
    <mergeCell ref="FYC146:FYD146"/>
    <mergeCell ref="FTI145:FTL145"/>
    <mergeCell ref="FTM145:FTP145"/>
    <mergeCell ref="FTR145:FTT146"/>
    <mergeCell ref="FTU145:FTX145"/>
    <mergeCell ref="FTY145:FUB145"/>
    <mergeCell ref="FUC145:FUF145"/>
    <mergeCell ref="FUH145:FUJ146"/>
    <mergeCell ref="FUK145:FUN145"/>
    <mergeCell ref="FUO145:FUR145"/>
    <mergeCell ref="FUS145:FUV145"/>
    <mergeCell ref="FUX145:FUZ146"/>
    <mergeCell ref="FVA145:FVD145"/>
    <mergeCell ref="FVE145:FVH145"/>
    <mergeCell ref="FVI145:FVL145"/>
    <mergeCell ref="FVN145:FVP146"/>
    <mergeCell ref="FVQ145:FVT145"/>
    <mergeCell ref="FVU145:FVX145"/>
    <mergeCell ref="FTI146:FTJ146"/>
    <mergeCell ref="FTK146:FTL146"/>
    <mergeCell ref="FTM146:FTN146"/>
    <mergeCell ref="FTO146:FTP146"/>
    <mergeCell ref="FTU146:FTV146"/>
    <mergeCell ref="FTW146:FTX146"/>
    <mergeCell ref="FTY146:FTZ146"/>
    <mergeCell ref="FUA146:FUB146"/>
    <mergeCell ref="FUC146:FUD146"/>
    <mergeCell ref="FUE146:FUF146"/>
    <mergeCell ref="FUK146:FUL146"/>
    <mergeCell ref="FUM146:FUN146"/>
    <mergeCell ref="FUO146:FUP146"/>
    <mergeCell ref="FUQ146:FUR146"/>
    <mergeCell ref="FUS146:FUT146"/>
    <mergeCell ref="FQS145:FQV145"/>
    <mergeCell ref="FQW145:FQZ145"/>
    <mergeCell ref="FRA145:FRD145"/>
    <mergeCell ref="FRF145:FRH146"/>
    <mergeCell ref="FRI145:FRL145"/>
    <mergeCell ref="FRM145:FRP145"/>
    <mergeCell ref="FRQ145:FRT145"/>
    <mergeCell ref="FRV145:FRX146"/>
    <mergeCell ref="FRY145:FSB145"/>
    <mergeCell ref="FSC145:FSF145"/>
    <mergeCell ref="FSG145:FSJ145"/>
    <mergeCell ref="FSL145:FSN146"/>
    <mergeCell ref="FSO145:FSR145"/>
    <mergeCell ref="FSS145:FSV145"/>
    <mergeCell ref="FSW145:FSZ145"/>
    <mergeCell ref="FTB145:FTD146"/>
    <mergeCell ref="FTE145:FTH145"/>
    <mergeCell ref="FSC146:FSD146"/>
    <mergeCell ref="FSE146:FSF146"/>
    <mergeCell ref="FSG146:FSH146"/>
    <mergeCell ref="FSI146:FSJ146"/>
    <mergeCell ref="FSO146:FSP146"/>
    <mergeCell ref="FSQ146:FSR146"/>
    <mergeCell ref="FSS146:FST146"/>
    <mergeCell ref="FSU146:FSV146"/>
    <mergeCell ref="FSW146:FSX146"/>
    <mergeCell ref="FSY146:FSZ146"/>
    <mergeCell ref="FTE146:FTF146"/>
    <mergeCell ref="FTG146:FTH146"/>
    <mergeCell ref="FOD145:FOF146"/>
    <mergeCell ref="FOG145:FOJ145"/>
    <mergeCell ref="FOK145:FON145"/>
    <mergeCell ref="FOO145:FOR145"/>
    <mergeCell ref="FOT145:FOV146"/>
    <mergeCell ref="FOW145:FOZ145"/>
    <mergeCell ref="FPA145:FPD145"/>
    <mergeCell ref="FPE145:FPH145"/>
    <mergeCell ref="FPJ145:FPL146"/>
    <mergeCell ref="FPM145:FPP145"/>
    <mergeCell ref="FPQ145:FPT145"/>
    <mergeCell ref="FPU145:FPX145"/>
    <mergeCell ref="FPZ145:FQB146"/>
    <mergeCell ref="FQC145:FQF145"/>
    <mergeCell ref="FQG145:FQJ145"/>
    <mergeCell ref="FQK145:FQN145"/>
    <mergeCell ref="FQP145:FQR146"/>
    <mergeCell ref="FOW146:FOX146"/>
    <mergeCell ref="FOY146:FOZ146"/>
    <mergeCell ref="FPA146:FPB146"/>
    <mergeCell ref="FPC146:FPD146"/>
    <mergeCell ref="FPE146:FPF146"/>
    <mergeCell ref="FPG146:FPH146"/>
    <mergeCell ref="FPM146:FPN146"/>
    <mergeCell ref="FPO146:FPP146"/>
    <mergeCell ref="FPQ146:FPR146"/>
    <mergeCell ref="FPS146:FPT146"/>
    <mergeCell ref="FPU146:FPV146"/>
    <mergeCell ref="FPW146:FPX146"/>
    <mergeCell ref="FQC146:FQD146"/>
    <mergeCell ref="FQE146:FQF146"/>
    <mergeCell ref="FQG146:FQH146"/>
    <mergeCell ref="FQI146:FQJ146"/>
    <mergeCell ref="FQK146:FQL146"/>
    <mergeCell ref="FQM146:FQN146"/>
    <mergeCell ref="FLM145:FLP145"/>
    <mergeCell ref="FLR145:FLT146"/>
    <mergeCell ref="FLU145:FLX145"/>
    <mergeCell ref="FLY145:FMB145"/>
    <mergeCell ref="FMC145:FMF145"/>
    <mergeCell ref="FMH145:FMJ146"/>
    <mergeCell ref="FMK145:FMN145"/>
    <mergeCell ref="FMO145:FMR145"/>
    <mergeCell ref="FMS145:FMV145"/>
    <mergeCell ref="FMX145:FMZ146"/>
    <mergeCell ref="FNA145:FND145"/>
    <mergeCell ref="FNE145:FNH145"/>
    <mergeCell ref="FNI145:FNL145"/>
    <mergeCell ref="FNN145:FNP146"/>
    <mergeCell ref="FNQ145:FNT145"/>
    <mergeCell ref="FNU145:FNX145"/>
    <mergeCell ref="FNY145:FOB145"/>
    <mergeCell ref="FLM146:FLN146"/>
    <mergeCell ref="FLO146:FLP146"/>
    <mergeCell ref="FLU146:FLV146"/>
    <mergeCell ref="FLW146:FLX146"/>
    <mergeCell ref="FLY146:FLZ146"/>
    <mergeCell ref="FMA146:FMB146"/>
    <mergeCell ref="FMC146:FMD146"/>
    <mergeCell ref="FME146:FMF146"/>
    <mergeCell ref="FMK146:FML146"/>
    <mergeCell ref="FMM146:FMN146"/>
    <mergeCell ref="FMO146:FMP146"/>
    <mergeCell ref="FMQ146:FMR146"/>
    <mergeCell ref="FMS146:FMT146"/>
    <mergeCell ref="FMU146:FMV146"/>
    <mergeCell ref="FNA146:FNB146"/>
    <mergeCell ref="FIW145:FIZ145"/>
    <mergeCell ref="FJA145:FJD145"/>
    <mergeCell ref="FJF145:FJH146"/>
    <mergeCell ref="FJI145:FJL145"/>
    <mergeCell ref="FJM145:FJP145"/>
    <mergeCell ref="FJQ145:FJT145"/>
    <mergeCell ref="FJV145:FJX146"/>
    <mergeCell ref="FJY145:FKB145"/>
    <mergeCell ref="FKC145:FKF145"/>
    <mergeCell ref="FKG145:FKJ145"/>
    <mergeCell ref="FKL145:FKN146"/>
    <mergeCell ref="FKO145:FKR145"/>
    <mergeCell ref="FKS145:FKV145"/>
    <mergeCell ref="FKW145:FKZ145"/>
    <mergeCell ref="FLB145:FLD146"/>
    <mergeCell ref="FLE145:FLH145"/>
    <mergeCell ref="FLI145:FLL145"/>
    <mergeCell ref="FKG146:FKH146"/>
    <mergeCell ref="FKI146:FKJ146"/>
    <mergeCell ref="FKO146:FKP146"/>
    <mergeCell ref="FKQ146:FKR146"/>
    <mergeCell ref="FKS146:FKT146"/>
    <mergeCell ref="FKU146:FKV146"/>
    <mergeCell ref="FKW146:FKX146"/>
    <mergeCell ref="FKY146:FKZ146"/>
    <mergeCell ref="FLE146:FLF146"/>
    <mergeCell ref="FLG146:FLH146"/>
    <mergeCell ref="FLI146:FLJ146"/>
    <mergeCell ref="FLK146:FLL146"/>
    <mergeCell ref="FGG145:FGJ145"/>
    <mergeCell ref="FGK145:FGN145"/>
    <mergeCell ref="FGO145:FGR145"/>
    <mergeCell ref="FGT145:FGV146"/>
    <mergeCell ref="FGW145:FGZ145"/>
    <mergeCell ref="FHA145:FHD145"/>
    <mergeCell ref="FHE145:FHH145"/>
    <mergeCell ref="FHJ145:FHL146"/>
    <mergeCell ref="FHM145:FHP145"/>
    <mergeCell ref="FHQ145:FHT145"/>
    <mergeCell ref="FHU145:FHX145"/>
    <mergeCell ref="FHZ145:FIB146"/>
    <mergeCell ref="FIC145:FIF145"/>
    <mergeCell ref="FIG145:FIJ145"/>
    <mergeCell ref="FIK145:FIN145"/>
    <mergeCell ref="FIP145:FIR146"/>
    <mergeCell ref="FIS145:FIV145"/>
    <mergeCell ref="FHA146:FHB146"/>
    <mergeCell ref="FHC146:FHD146"/>
    <mergeCell ref="FHE146:FHF146"/>
    <mergeCell ref="FHG146:FHH146"/>
    <mergeCell ref="FHM146:FHN146"/>
    <mergeCell ref="FHO146:FHP146"/>
    <mergeCell ref="FHQ146:FHR146"/>
    <mergeCell ref="FHS146:FHT146"/>
    <mergeCell ref="FHU146:FHV146"/>
    <mergeCell ref="FHW146:FHX146"/>
    <mergeCell ref="FIC146:FID146"/>
    <mergeCell ref="FIE146:FIF146"/>
    <mergeCell ref="FIG146:FIH146"/>
    <mergeCell ref="FII146:FIJ146"/>
    <mergeCell ref="FIK146:FIL146"/>
    <mergeCell ref="FDR145:FDT146"/>
    <mergeCell ref="FDU145:FDX145"/>
    <mergeCell ref="FDY145:FEB145"/>
    <mergeCell ref="FEC145:FEF145"/>
    <mergeCell ref="FEH145:FEJ146"/>
    <mergeCell ref="FEK145:FEN145"/>
    <mergeCell ref="FEO145:FER145"/>
    <mergeCell ref="FES145:FEV145"/>
    <mergeCell ref="FEX145:FEZ146"/>
    <mergeCell ref="FFA145:FFD145"/>
    <mergeCell ref="FFE145:FFH145"/>
    <mergeCell ref="FFI145:FFL145"/>
    <mergeCell ref="FFN145:FFP146"/>
    <mergeCell ref="FFQ145:FFT145"/>
    <mergeCell ref="FFU145:FFX145"/>
    <mergeCell ref="FFY145:FGB145"/>
    <mergeCell ref="FGD145:FGF146"/>
    <mergeCell ref="FDU146:FDV146"/>
    <mergeCell ref="FDW146:FDX146"/>
    <mergeCell ref="FDY146:FDZ146"/>
    <mergeCell ref="FEA146:FEB146"/>
    <mergeCell ref="FEC146:FED146"/>
    <mergeCell ref="FEE146:FEF146"/>
    <mergeCell ref="FEK146:FEL146"/>
    <mergeCell ref="FEM146:FEN146"/>
    <mergeCell ref="FEO146:FEP146"/>
    <mergeCell ref="FEQ146:FER146"/>
    <mergeCell ref="FES146:FET146"/>
    <mergeCell ref="FEU146:FEV146"/>
    <mergeCell ref="FFA146:FFB146"/>
    <mergeCell ref="FFC146:FFD146"/>
    <mergeCell ref="FFE146:FFF146"/>
    <mergeCell ref="FBA145:FBD145"/>
    <mergeCell ref="FBF145:FBH146"/>
    <mergeCell ref="FBI145:FBL145"/>
    <mergeCell ref="FBM145:FBP145"/>
    <mergeCell ref="FBQ145:FBT145"/>
    <mergeCell ref="FBV145:FBX146"/>
    <mergeCell ref="FBY145:FCB145"/>
    <mergeCell ref="FCC145:FCF145"/>
    <mergeCell ref="FCG145:FCJ145"/>
    <mergeCell ref="FCL145:FCN146"/>
    <mergeCell ref="FCO145:FCR145"/>
    <mergeCell ref="FCS145:FCV145"/>
    <mergeCell ref="FCW145:FCZ145"/>
    <mergeCell ref="FDB145:FDD146"/>
    <mergeCell ref="FDE145:FDH145"/>
    <mergeCell ref="FDI145:FDL145"/>
    <mergeCell ref="FDM145:FDP145"/>
    <mergeCell ref="FCG146:FCH146"/>
    <mergeCell ref="FCI146:FCJ146"/>
    <mergeCell ref="FCO146:FCP146"/>
    <mergeCell ref="FCQ146:FCR146"/>
    <mergeCell ref="FCS146:FCT146"/>
    <mergeCell ref="FCU146:FCV146"/>
    <mergeCell ref="FCW146:FCX146"/>
    <mergeCell ref="FCY146:FCZ146"/>
    <mergeCell ref="FDE146:FDF146"/>
    <mergeCell ref="FDG146:FDH146"/>
    <mergeCell ref="FDI146:FDJ146"/>
    <mergeCell ref="FDK146:FDL146"/>
    <mergeCell ref="FDM146:FDN146"/>
    <mergeCell ref="FDO146:FDP146"/>
    <mergeCell ref="EYK145:EYN145"/>
    <mergeCell ref="EYO145:EYR145"/>
    <mergeCell ref="EYT145:EYV146"/>
    <mergeCell ref="EYW145:EYZ145"/>
    <mergeCell ref="EZA145:EZD145"/>
    <mergeCell ref="EZE145:EZH145"/>
    <mergeCell ref="EZJ145:EZL146"/>
    <mergeCell ref="EZM145:EZP145"/>
    <mergeCell ref="EZQ145:EZT145"/>
    <mergeCell ref="EZU145:EZX145"/>
    <mergeCell ref="EZZ145:FAB146"/>
    <mergeCell ref="FAC145:FAF145"/>
    <mergeCell ref="FAG145:FAJ145"/>
    <mergeCell ref="FAK145:FAN145"/>
    <mergeCell ref="FAP145:FAR146"/>
    <mergeCell ref="FAS145:FAV145"/>
    <mergeCell ref="FAW145:FAZ145"/>
    <mergeCell ref="EZA146:EZB146"/>
    <mergeCell ref="EZC146:EZD146"/>
    <mergeCell ref="EZE146:EZF146"/>
    <mergeCell ref="EZG146:EZH146"/>
    <mergeCell ref="EZM146:EZN146"/>
    <mergeCell ref="EZO146:EZP146"/>
    <mergeCell ref="EZQ146:EZR146"/>
    <mergeCell ref="EZS146:EZT146"/>
    <mergeCell ref="EZU146:EZV146"/>
    <mergeCell ref="EZW146:EZX146"/>
    <mergeCell ref="FAC146:FAD146"/>
    <mergeCell ref="FAE146:FAF146"/>
    <mergeCell ref="FAG146:FAH146"/>
    <mergeCell ref="FAI146:FAJ146"/>
    <mergeCell ref="FAK146:FAL146"/>
    <mergeCell ref="FAS146:FAT146"/>
    <mergeCell ref="EVU145:EVX145"/>
    <mergeCell ref="EVY145:EWB145"/>
    <mergeCell ref="EWC145:EWF145"/>
    <mergeCell ref="EWH145:EWJ146"/>
    <mergeCell ref="EWK145:EWN145"/>
    <mergeCell ref="EWO145:EWR145"/>
    <mergeCell ref="EWS145:EWV145"/>
    <mergeCell ref="EWX145:EWZ146"/>
    <mergeCell ref="EXA145:EXD145"/>
    <mergeCell ref="EXE145:EXH145"/>
    <mergeCell ref="EXI145:EXL145"/>
    <mergeCell ref="EXN145:EXP146"/>
    <mergeCell ref="EXQ145:EXT145"/>
    <mergeCell ref="EXU145:EXX145"/>
    <mergeCell ref="EXY145:EYB145"/>
    <mergeCell ref="EYD145:EYF146"/>
    <mergeCell ref="EYG145:EYJ145"/>
    <mergeCell ref="EVU146:EVV146"/>
    <mergeCell ref="EVW146:EVX146"/>
    <mergeCell ref="EVY146:EVZ146"/>
    <mergeCell ref="EWA146:EWB146"/>
    <mergeCell ref="EWC146:EWD146"/>
    <mergeCell ref="EWE146:EWF146"/>
    <mergeCell ref="EWK146:EWL146"/>
    <mergeCell ref="EWM146:EWN146"/>
    <mergeCell ref="EWO146:EWP146"/>
    <mergeCell ref="EWQ146:EWR146"/>
    <mergeCell ref="EWS146:EWT146"/>
    <mergeCell ref="EWU146:EWV146"/>
    <mergeCell ref="EXA146:EXB146"/>
    <mergeCell ref="EXC146:EXD146"/>
    <mergeCell ref="EXE146:EXF146"/>
    <mergeCell ref="ETF145:ETH146"/>
    <mergeCell ref="ETI145:ETL145"/>
    <mergeCell ref="ETM145:ETP145"/>
    <mergeCell ref="ETQ145:ETT145"/>
    <mergeCell ref="ETV145:ETX146"/>
    <mergeCell ref="ETY145:EUB145"/>
    <mergeCell ref="EUC145:EUF145"/>
    <mergeCell ref="EUG145:EUJ145"/>
    <mergeCell ref="EUL145:EUN146"/>
    <mergeCell ref="EUO145:EUR145"/>
    <mergeCell ref="EUS145:EUV145"/>
    <mergeCell ref="EUW145:EUZ145"/>
    <mergeCell ref="EVB145:EVD146"/>
    <mergeCell ref="EVE145:EVH145"/>
    <mergeCell ref="EVI145:EVL145"/>
    <mergeCell ref="EVM145:EVP145"/>
    <mergeCell ref="EVR145:EVT146"/>
    <mergeCell ref="EUO146:EUP146"/>
    <mergeCell ref="EUQ146:EUR146"/>
    <mergeCell ref="EUS146:EUT146"/>
    <mergeCell ref="EUU146:EUV146"/>
    <mergeCell ref="EUW146:EUX146"/>
    <mergeCell ref="EUY146:EUZ146"/>
    <mergeCell ref="EVE146:EVF146"/>
    <mergeCell ref="EVG146:EVH146"/>
    <mergeCell ref="EVI146:EVJ146"/>
    <mergeCell ref="EVK146:EVL146"/>
    <mergeCell ref="EVM146:EVN146"/>
    <mergeCell ref="EVO146:EVP146"/>
    <mergeCell ref="EQO145:EQR145"/>
    <mergeCell ref="EQT145:EQV146"/>
    <mergeCell ref="EQW145:EQZ145"/>
    <mergeCell ref="ERA145:ERD145"/>
    <mergeCell ref="ERE145:ERH145"/>
    <mergeCell ref="ERJ145:ERL146"/>
    <mergeCell ref="ERM145:ERP145"/>
    <mergeCell ref="ERQ145:ERT145"/>
    <mergeCell ref="ERU145:ERX145"/>
    <mergeCell ref="ERZ145:ESB146"/>
    <mergeCell ref="ESC145:ESF145"/>
    <mergeCell ref="ESG145:ESJ145"/>
    <mergeCell ref="ESK145:ESN145"/>
    <mergeCell ref="ESP145:ESR146"/>
    <mergeCell ref="ESS145:ESV145"/>
    <mergeCell ref="ESW145:ESZ145"/>
    <mergeCell ref="ETA145:ETD145"/>
    <mergeCell ref="ERE146:ERF146"/>
    <mergeCell ref="ERG146:ERH146"/>
    <mergeCell ref="ERM146:ERN146"/>
    <mergeCell ref="ERO146:ERP146"/>
    <mergeCell ref="ERQ146:ERR146"/>
    <mergeCell ref="ERS146:ERT146"/>
    <mergeCell ref="ERU146:ERV146"/>
    <mergeCell ref="ERW146:ERX146"/>
    <mergeCell ref="ESC146:ESD146"/>
    <mergeCell ref="ESE146:ESF146"/>
    <mergeCell ref="ESG146:ESH146"/>
    <mergeCell ref="ESI146:ESJ146"/>
    <mergeCell ref="ESK146:ESL146"/>
    <mergeCell ref="ESM146:ESN146"/>
    <mergeCell ref="ESS146:EST146"/>
    <mergeCell ref="ENY145:EOB145"/>
    <mergeCell ref="EOC145:EOF145"/>
    <mergeCell ref="EOH145:EOJ146"/>
    <mergeCell ref="EOK145:EON145"/>
    <mergeCell ref="EOO145:EOR145"/>
    <mergeCell ref="EOS145:EOV145"/>
    <mergeCell ref="EOX145:EOZ146"/>
    <mergeCell ref="EPA145:EPD145"/>
    <mergeCell ref="EPE145:EPH145"/>
    <mergeCell ref="EPI145:EPL145"/>
    <mergeCell ref="EPN145:EPP146"/>
    <mergeCell ref="EPQ145:EPT145"/>
    <mergeCell ref="EPU145:EPX145"/>
    <mergeCell ref="EPY145:EQB145"/>
    <mergeCell ref="EQD145:EQF146"/>
    <mergeCell ref="EQG145:EQJ145"/>
    <mergeCell ref="EQK145:EQN145"/>
    <mergeCell ref="ENY146:ENZ146"/>
    <mergeCell ref="EOA146:EOB146"/>
    <mergeCell ref="EOC146:EOD146"/>
    <mergeCell ref="EOE146:EOF146"/>
    <mergeCell ref="EOK146:EOL146"/>
    <mergeCell ref="EOM146:EON146"/>
    <mergeCell ref="EOO146:EOP146"/>
    <mergeCell ref="EOQ146:EOR146"/>
    <mergeCell ref="EOS146:EOT146"/>
    <mergeCell ref="EOU146:EOV146"/>
    <mergeCell ref="EPA146:EPB146"/>
    <mergeCell ref="EPC146:EPD146"/>
    <mergeCell ref="EPE146:EPF146"/>
    <mergeCell ref="EPG146:EPH146"/>
    <mergeCell ref="EPI146:EPJ146"/>
    <mergeCell ref="ELI145:ELL145"/>
    <mergeCell ref="ELM145:ELP145"/>
    <mergeCell ref="ELQ145:ELT145"/>
    <mergeCell ref="ELV145:ELX146"/>
    <mergeCell ref="ELY145:EMB145"/>
    <mergeCell ref="EMC145:EMF145"/>
    <mergeCell ref="EMG145:EMJ145"/>
    <mergeCell ref="EML145:EMN146"/>
    <mergeCell ref="EMO145:EMR145"/>
    <mergeCell ref="EMS145:EMV145"/>
    <mergeCell ref="EMW145:EMZ145"/>
    <mergeCell ref="ENB145:END146"/>
    <mergeCell ref="ENE145:ENH145"/>
    <mergeCell ref="ENI145:ENL145"/>
    <mergeCell ref="ENM145:ENP145"/>
    <mergeCell ref="ENR145:ENT146"/>
    <mergeCell ref="ENU145:ENX145"/>
    <mergeCell ref="EMS146:EMT146"/>
    <mergeCell ref="EMU146:EMV146"/>
    <mergeCell ref="EMW146:EMX146"/>
    <mergeCell ref="EMY146:EMZ146"/>
    <mergeCell ref="ENE146:ENF146"/>
    <mergeCell ref="ENG146:ENH146"/>
    <mergeCell ref="ENI146:ENJ146"/>
    <mergeCell ref="ENK146:ENL146"/>
    <mergeCell ref="ENM146:ENN146"/>
    <mergeCell ref="ENO146:ENP146"/>
    <mergeCell ref="ENU146:ENV146"/>
    <mergeCell ref="ENW146:ENX146"/>
    <mergeCell ref="EIT145:EIV146"/>
    <mergeCell ref="EIW145:EIZ145"/>
    <mergeCell ref="EJA145:EJD145"/>
    <mergeCell ref="EJE145:EJH145"/>
    <mergeCell ref="EJJ145:EJL146"/>
    <mergeCell ref="EJM145:EJP145"/>
    <mergeCell ref="EJQ145:EJT145"/>
    <mergeCell ref="EJU145:EJX145"/>
    <mergeCell ref="EJZ145:EKB146"/>
    <mergeCell ref="EKC145:EKF145"/>
    <mergeCell ref="EKG145:EKJ145"/>
    <mergeCell ref="EKK145:EKN145"/>
    <mergeCell ref="EKP145:EKR146"/>
    <mergeCell ref="EKS145:EKV145"/>
    <mergeCell ref="EKW145:EKZ145"/>
    <mergeCell ref="ELA145:ELD145"/>
    <mergeCell ref="ELF145:ELH146"/>
    <mergeCell ref="EJM146:EJN146"/>
    <mergeCell ref="EJO146:EJP146"/>
    <mergeCell ref="EJQ146:EJR146"/>
    <mergeCell ref="EJS146:EJT146"/>
    <mergeCell ref="EJU146:EJV146"/>
    <mergeCell ref="EJW146:EJX146"/>
    <mergeCell ref="EKC146:EKD146"/>
    <mergeCell ref="EKE146:EKF146"/>
    <mergeCell ref="EKG146:EKH146"/>
    <mergeCell ref="EKI146:EKJ146"/>
    <mergeCell ref="EKK146:EKL146"/>
    <mergeCell ref="EKM146:EKN146"/>
    <mergeCell ref="EKS146:EKT146"/>
    <mergeCell ref="EKU146:EKV146"/>
    <mergeCell ref="EKW146:EKX146"/>
    <mergeCell ref="EKY146:EKZ146"/>
    <mergeCell ref="ELA146:ELB146"/>
    <mergeCell ref="ELC146:ELD146"/>
    <mergeCell ref="EGC145:EGF145"/>
    <mergeCell ref="EGH145:EGJ146"/>
    <mergeCell ref="EGK145:EGN145"/>
    <mergeCell ref="EGO145:EGR145"/>
    <mergeCell ref="EGS145:EGV145"/>
    <mergeCell ref="EGX145:EGZ146"/>
    <mergeCell ref="EHA145:EHD145"/>
    <mergeCell ref="EHE145:EHH145"/>
    <mergeCell ref="EHI145:EHL145"/>
    <mergeCell ref="EHN145:EHP146"/>
    <mergeCell ref="EHQ145:EHT145"/>
    <mergeCell ref="EHU145:EHX145"/>
    <mergeCell ref="EHY145:EIB145"/>
    <mergeCell ref="EID145:EIF146"/>
    <mergeCell ref="EIG145:EIJ145"/>
    <mergeCell ref="EIK145:EIN145"/>
    <mergeCell ref="EIO145:EIR145"/>
    <mergeCell ref="EGC146:EGD146"/>
    <mergeCell ref="EGE146:EGF146"/>
    <mergeCell ref="EGK146:EGL146"/>
    <mergeCell ref="EGM146:EGN146"/>
    <mergeCell ref="EGO146:EGP146"/>
    <mergeCell ref="EGQ146:EGR146"/>
    <mergeCell ref="EGS146:EGT146"/>
    <mergeCell ref="EGU146:EGV146"/>
    <mergeCell ref="EHA146:EHB146"/>
    <mergeCell ref="EHC146:EHD146"/>
    <mergeCell ref="EHE146:EHF146"/>
    <mergeCell ref="EHG146:EHH146"/>
    <mergeCell ref="EHI146:EHJ146"/>
    <mergeCell ref="EHK146:EHL146"/>
    <mergeCell ref="EHQ146:EHR146"/>
    <mergeCell ref="EDM145:EDP145"/>
    <mergeCell ref="EDQ145:EDT145"/>
    <mergeCell ref="EDV145:EDX146"/>
    <mergeCell ref="EDY145:EEB145"/>
    <mergeCell ref="EEC145:EEF145"/>
    <mergeCell ref="EEG145:EEJ145"/>
    <mergeCell ref="EEL145:EEN146"/>
    <mergeCell ref="EEO145:EER145"/>
    <mergeCell ref="EES145:EEV145"/>
    <mergeCell ref="EEW145:EEZ145"/>
    <mergeCell ref="EFB145:EFD146"/>
    <mergeCell ref="EFE145:EFH145"/>
    <mergeCell ref="EFI145:EFL145"/>
    <mergeCell ref="EFM145:EFP145"/>
    <mergeCell ref="EFR145:EFT146"/>
    <mergeCell ref="EFU145:EFX145"/>
    <mergeCell ref="EFY145:EGB145"/>
    <mergeCell ref="EEW146:EEX146"/>
    <mergeCell ref="EEY146:EEZ146"/>
    <mergeCell ref="EFE146:EFF146"/>
    <mergeCell ref="EFG146:EFH146"/>
    <mergeCell ref="EFI146:EFJ146"/>
    <mergeCell ref="EFK146:EFL146"/>
    <mergeCell ref="EFM146:EFN146"/>
    <mergeCell ref="EFO146:EFP146"/>
    <mergeCell ref="EFU146:EFV146"/>
    <mergeCell ref="EFW146:EFX146"/>
    <mergeCell ref="EFY146:EFZ146"/>
    <mergeCell ref="EGA146:EGB146"/>
    <mergeCell ref="EAW145:EAZ145"/>
    <mergeCell ref="EBA145:EBD145"/>
    <mergeCell ref="EBE145:EBH145"/>
    <mergeCell ref="EBJ145:EBL146"/>
    <mergeCell ref="EBM145:EBP145"/>
    <mergeCell ref="EBQ145:EBT145"/>
    <mergeCell ref="EBU145:EBX145"/>
    <mergeCell ref="EBZ145:ECB146"/>
    <mergeCell ref="ECC145:ECF145"/>
    <mergeCell ref="ECG145:ECJ145"/>
    <mergeCell ref="ECK145:ECN145"/>
    <mergeCell ref="ECP145:ECR146"/>
    <mergeCell ref="ECS145:ECV145"/>
    <mergeCell ref="ECW145:ECZ145"/>
    <mergeCell ref="EDA145:EDD145"/>
    <mergeCell ref="EDF145:EDH146"/>
    <mergeCell ref="EDI145:EDL145"/>
    <mergeCell ref="EBQ146:EBR146"/>
    <mergeCell ref="EBS146:EBT146"/>
    <mergeCell ref="EBU146:EBV146"/>
    <mergeCell ref="EBW146:EBX146"/>
    <mergeCell ref="ECC146:ECD146"/>
    <mergeCell ref="ECE146:ECF146"/>
    <mergeCell ref="ECG146:ECH146"/>
    <mergeCell ref="ECI146:ECJ146"/>
    <mergeCell ref="ECK146:ECL146"/>
    <mergeCell ref="ECM146:ECN146"/>
    <mergeCell ref="ECS146:ECT146"/>
    <mergeCell ref="ECU146:ECV146"/>
    <mergeCell ref="ECW146:ECX146"/>
    <mergeCell ref="ECY146:ECZ146"/>
    <mergeCell ref="EDA146:EDB146"/>
    <mergeCell ref="DYH145:DYJ146"/>
    <mergeCell ref="DYK145:DYN145"/>
    <mergeCell ref="DYO145:DYR145"/>
    <mergeCell ref="DYS145:DYV145"/>
    <mergeCell ref="DYX145:DYZ146"/>
    <mergeCell ref="DZA145:DZD145"/>
    <mergeCell ref="DZE145:DZH145"/>
    <mergeCell ref="DZI145:DZL145"/>
    <mergeCell ref="DZN145:DZP146"/>
    <mergeCell ref="DZQ145:DZT145"/>
    <mergeCell ref="DZU145:DZX145"/>
    <mergeCell ref="DZY145:EAB145"/>
    <mergeCell ref="EAD145:EAF146"/>
    <mergeCell ref="EAG145:EAJ145"/>
    <mergeCell ref="EAK145:EAN145"/>
    <mergeCell ref="EAO145:EAR145"/>
    <mergeCell ref="EAT145:EAV146"/>
    <mergeCell ref="DYK146:DYL146"/>
    <mergeCell ref="DYM146:DYN146"/>
    <mergeCell ref="DYO146:DYP146"/>
    <mergeCell ref="DYQ146:DYR146"/>
    <mergeCell ref="DYS146:DYT146"/>
    <mergeCell ref="DYU146:DYV146"/>
    <mergeCell ref="DZA146:DZB146"/>
    <mergeCell ref="DZC146:DZD146"/>
    <mergeCell ref="DZE146:DZF146"/>
    <mergeCell ref="DZG146:DZH146"/>
    <mergeCell ref="DZI146:DZJ146"/>
    <mergeCell ref="DZK146:DZL146"/>
    <mergeCell ref="DZQ146:DZR146"/>
    <mergeCell ref="DZS146:DZT146"/>
    <mergeCell ref="DZU146:DZV146"/>
    <mergeCell ref="DVQ145:DVT145"/>
    <mergeCell ref="DVV145:DVX146"/>
    <mergeCell ref="DVY145:DWB145"/>
    <mergeCell ref="DWC145:DWF145"/>
    <mergeCell ref="DWG145:DWJ145"/>
    <mergeCell ref="DWL145:DWN146"/>
    <mergeCell ref="DWO145:DWR145"/>
    <mergeCell ref="DWS145:DWV145"/>
    <mergeCell ref="DWW145:DWZ145"/>
    <mergeCell ref="DXB145:DXD146"/>
    <mergeCell ref="DXE145:DXH145"/>
    <mergeCell ref="DXI145:DXL145"/>
    <mergeCell ref="DXM145:DXP145"/>
    <mergeCell ref="DXR145:DXT146"/>
    <mergeCell ref="DXU145:DXX145"/>
    <mergeCell ref="DXY145:DYB145"/>
    <mergeCell ref="DYC145:DYF145"/>
    <mergeCell ref="DWW146:DWX146"/>
    <mergeCell ref="DWY146:DWZ146"/>
    <mergeCell ref="DXE146:DXF146"/>
    <mergeCell ref="DXG146:DXH146"/>
    <mergeCell ref="DXI146:DXJ146"/>
    <mergeCell ref="DXK146:DXL146"/>
    <mergeCell ref="DXM146:DXN146"/>
    <mergeCell ref="DXO146:DXP146"/>
    <mergeCell ref="DXU146:DXV146"/>
    <mergeCell ref="DXW146:DXX146"/>
    <mergeCell ref="DXY146:DXZ146"/>
    <mergeCell ref="DYA146:DYB146"/>
    <mergeCell ref="DYC146:DYD146"/>
    <mergeCell ref="DYE146:DYF146"/>
    <mergeCell ref="DTA145:DTD145"/>
    <mergeCell ref="DTE145:DTH145"/>
    <mergeCell ref="DTJ145:DTL146"/>
    <mergeCell ref="DTM145:DTP145"/>
    <mergeCell ref="DTQ145:DTT145"/>
    <mergeCell ref="DTU145:DTX145"/>
    <mergeCell ref="DTZ145:DUB146"/>
    <mergeCell ref="DUC145:DUF145"/>
    <mergeCell ref="DUG145:DUJ145"/>
    <mergeCell ref="DUK145:DUN145"/>
    <mergeCell ref="DUP145:DUR146"/>
    <mergeCell ref="DUS145:DUV145"/>
    <mergeCell ref="DUW145:DUZ145"/>
    <mergeCell ref="DVA145:DVD145"/>
    <mergeCell ref="DVF145:DVH146"/>
    <mergeCell ref="DVI145:DVL145"/>
    <mergeCell ref="DVM145:DVP145"/>
    <mergeCell ref="DTQ146:DTR146"/>
    <mergeCell ref="DTS146:DTT146"/>
    <mergeCell ref="DTU146:DTV146"/>
    <mergeCell ref="DTW146:DTX146"/>
    <mergeCell ref="DUC146:DUD146"/>
    <mergeCell ref="DUE146:DUF146"/>
    <mergeCell ref="DUG146:DUH146"/>
    <mergeCell ref="DUI146:DUJ146"/>
    <mergeCell ref="DUK146:DUL146"/>
    <mergeCell ref="DUM146:DUN146"/>
    <mergeCell ref="DUS146:DUT146"/>
    <mergeCell ref="DUU146:DUV146"/>
    <mergeCell ref="DUW146:DUX146"/>
    <mergeCell ref="DUY146:DUZ146"/>
    <mergeCell ref="DVA146:DVB146"/>
    <mergeCell ref="DVI146:DVJ146"/>
    <mergeCell ref="DQK145:DQN145"/>
    <mergeCell ref="DQO145:DQR145"/>
    <mergeCell ref="DQS145:DQV145"/>
    <mergeCell ref="DQX145:DQZ146"/>
    <mergeCell ref="DRA145:DRD145"/>
    <mergeCell ref="DRE145:DRH145"/>
    <mergeCell ref="DRI145:DRL145"/>
    <mergeCell ref="DRN145:DRP146"/>
    <mergeCell ref="DRQ145:DRT145"/>
    <mergeCell ref="DRU145:DRX145"/>
    <mergeCell ref="DRY145:DSB145"/>
    <mergeCell ref="DSD145:DSF146"/>
    <mergeCell ref="DSG145:DSJ145"/>
    <mergeCell ref="DSK145:DSN145"/>
    <mergeCell ref="DSO145:DSR145"/>
    <mergeCell ref="DST145:DSV146"/>
    <mergeCell ref="DSW145:DSZ145"/>
    <mergeCell ref="DQK146:DQL146"/>
    <mergeCell ref="DQM146:DQN146"/>
    <mergeCell ref="DQO146:DQP146"/>
    <mergeCell ref="DQQ146:DQR146"/>
    <mergeCell ref="DQS146:DQT146"/>
    <mergeCell ref="DQU146:DQV146"/>
    <mergeCell ref="DRA146:DRB146"/>
    <mergeCell ref="DRC146:DRD146"/>
    <mergeCell ref="DRE146:DRF146"/>
    <mergeCell ref="DRG146:DRH146"/>
    <mergeCell ref="DRI146:DRJ146"/>
    <mergeCell ref="DRK146:DRL146"/>
    <mergeCell ref="DRQ146:DRR146"/>
    <mergeCell ref="DRS146:DRT146"/>
    <mergeCell ref="DRU146:DRV146"/>
    <mergeCell ref="DNV145:DNX146"/>
    <mergeCell ref="DNY145:DOB145"/>
    <mergeCell ref="DOC145:DOF145"/>
    <mergeCell ref="DOG145:DOJ145"/>
    <mergeCell ref="DOL145:DON146"/>
    <mergeCell ref="DOO145:DOR145"/>
    <mergeCell ref="DOS145:DOV145"/>
    <mergeCell ref="DOW145:DOZ145"/>
    <mergeCell ref="DPB145:DPD146"/>
    <mergeCell ref="DPE145:DPH145"/>
    <mergeCell ref="DPI145:DPL145"/>
    <mergeCell ref="DPM145:DPP145"/>
    <mergeCell ref="DPR145:DPT146"/>
    <mergeCell ref="DPU145:DPX145"/>
    <mergeCell ref="DPY145:DQB145"/>
    <mergeCell ref="DQC145:DQF145"/>
    <mergeCell ref="DQH145:DQJ146"/>
    <mergeCell ref="DPE146:DPF146"/>
    <mergeCell ref="DPG146:DPH146"/>
    <mergeCell ref="DPI146:DPJ146"/>
    <mergeCell ref="DPK146:DPL146"/>
    <mergeCell ref="DPM146:DPN146"/>
    <mergeCell ref="DPO146:DPP146"/>
    <mergeCell ref="DPU146:DPV146"/>
    <mergeCell ref="DPW146:DPX146"/>
    <mergeCell ref="DPY146:DPZ146"/>
    <mergeCell ref="DQA146:DQB146"/>
    <mergeCell ref="DQC146:DQD146"/>
    <mergeCell ref="DQE146:DQF146"/>
    <mergeCell ref="DLE145:DLH145"/>
    <mergeCell ref="DLJ145:DLL146"/>
    <mergeCell ref="DLM145:DLP145"/>
    <mergeCell ref="DLQ145:DLT145"/>
    <mergeCell ref="DLU145:DLX145"/>
    <mergeCell ref="DLZ145:DMB146"/>
    <mergeCell ref="DMC145:DMF145"/>
    <mergeCell ref="DMG145:DMJ145"/>
    <mergeCell ref="DMK145:DMN145"/>
    <mergeCell ref="DMP145:DMR146"/>
    <mergeCell ref="DMS145:DMV145"/>
    <mergeCell ref="DMW145:DMZ145"/>
    <mergeCell ref="DNA145:DND145"/>
    <mergeCell ref="DNF145:DNH146"/>
    <mergeCell ref="DNI145:DNL145"/>
    <mergeCell ref="DNM145:DNP145"/>
    <mergeCell ref="DNQ145:DNT145"/>
    <mergeCell ref="DLU146:DLV146"/>
    <mergeCell ref="DLW146:DLX146"/>
    <mergeCell ref="DMC146:DMD146"/>
    <mergeCell ref="DME146:DMF146"/>
    <mergeCell ref="DMG146:DMH146"/>
    <mergeCell ref="DMI146:DMJ146"/>
    <mergeCell ref="DMK146:DML146"/>
    <mergeCell ref="DMM146:DMN146"/>
    <mergeCell ref="DMS146:DMT146"/>
    <mergeCell ref="DMU146:DMV146"/>
    <mergeCell ref="DMW146:DMX146"/>
    <mergeCell ref="DMY146:DMZ146"/>
    <mergeCell ref="DNA146:DNB146"/>
    <mergeCell ref="DNC146:DND146"/>
    <mergeCell ref="DNI146:DNJ146"/>
    <mergeCell ref="DIO145:DIR145"/>
    <mergeCell ref="DIS145:DIV145"/>
    <mergeCell ref="DIX145:DIZ146"/>
    <mergeCell ref="DJA145:DJD145"/>
    <mergeCell ref="DJE145:DJH145"/>
    <mergeCell ref="DJI145:DJL145"/>
    <mergeCell ref="DJN145:DJP146"/>
    <mergeCell ref="DJQ145:DJT145"/>
    <mergeCell ref="DJU145:DJX145"/>
    <mergeCell ref="DJY145:DKB145"/>
    <mergeCell ref="DKD145:DKF146"/>
    <mergeCell ref="DKG145:DKJ145"/>
    <mergeCell ref="DKK145:DKN145"/>
    <mergeCell ref="DKO145:DKR145"/>
    <mergeCell ref="DKT145:DKV146"/>
    <mergeCell ref="DKW145:DKZ145"/>
    <mergeCell ref="DLA145:DLD145"/>
    <mergeCell ref="DIO146:DIP146"/>
    <mergeCell ref="DIQ146:DIR146"/>
    <mergeCell ref="DIS146:DIT146"/>
    <mergeCell ref="DIU146:DIV146"/>
    <mergeCell ref="DJA146:DJB146"/>
    <mergeCell ref="DJC146:DJD146"/>
    <mergeCell ref="DJE146:DJF146"/>
    <mergeCell ref="DJG146:DJH146"/>
    <mergeCell ref="DJI146:DJJ146"/>
    <mergeCell ref="DJK146:DJL146"/>
    <mergeCell ref="DJQ146:DJR146"/>
    <mergeCell ref="DJS146:DJT146"/>
    <mergeCell ref="DJU146:DJV146"/>
    <mergeCell ref="DJW146:DJX146"/>
    <mergeCell ref="DJY146:DJZ146"/>
    <mergeCell ref="DFY145:DGB145"/>
    <mergeCell ref="DGC145:DGF145"/>
    <mergeCell ref="DGG145:DGJ145"/>
    <mergeCell ref="DGL145:DGN146"/>
    <mergeCell ref="DGO145:DGR145"/>
    <mergeCell ref="DGS145:DGV145"/>
    <mergeCell ref="DGW145:DGZ145"/>
    <mergeCell ref="DHB145:DHD146"/>
    <mergeCell ref="DHE145:DHH145"/>
    <mergeCell ref="DHI145:DHL145"/>
    <mergeCell ref="DHM145:DHP145"/>
    <mergeCell ref="DHR145:DHT146"/>
    <mergeCell ref="DHU145:DHX145"/>
    <mergeCell ref="DHY145:DIB145"/>
    <mergeCell ref="DIC145:DIF145"/>
    <mergeCell ref="DIH145:DIJ146"/>
    <mergeCell ref="DIK145:DIN145"/>
    <mergeCell ref="DHI146:DHJ146"/>
    <mergeCell ref="DHK146:DHL146"/>
    <mergeCell ref="DHM146:DHN146"/>
    <mergeCell ref="DHO146:DHP146"/>
    <mergeCell ref="DHU146:DHV146"/>
    <mergeCell ref="DHW146:DHX146"/>
    <mergeCell ref="DHY146:DHZ146"/>
    <mergeCell ref="DIA146:DIB146"/>
    <mergeCell ref="DIC146:DID146"/>
    <mergeCell ref="DIE146:DIF146"/>
    <mergeCell ref="DIK146:DIL146"/>
    <mergeCell ref="DIM146:DIN146"/>
    <mergeCell ref="DDJ145:DDL146"/>
    <mergeCell ref="DDM145:DDP145"/>
    <mergeCell ref="DDQ145:DDT145"/>
    <mergeCell ref="DDU145:DDX145"/>
    <mergeCell ref="DDZ145:DEB146"/>
    <mergeCell ref="DEC145:DEF145"/>
    <mergeCell ref="DEG145:DEJ145"/>
    <mergeCell ref="DEK145:DEN145"/>
    <mergeCell ref="DEP145:DER146"/>
    <mergeCell ref="DES145:DEV145"/>
    <mergeCell ref="DEW145:DEZ145"/>
    <mergeCell ref="DFA145:DFD145"/>
    <mergeCell ref="DFF145:DFH146"/>
    <mergeCell ref="DFI145:DFL145"/>
    <mergeCell ref="DFM145:DFP145"/>
    <mergeCell ref="DFQ145:DFT145"/>
    <mergeCell ref="DFV145:DFX146"/>
    <mergeCell ref="DEC146:DED146"/>
    <mergeCell ref="DEE146:DEF146"/>
    <mergeCell ref="DEG146:DEH146"/>
    <mergeCell ref="DEI146:DEJ146"/>
    <mergeCell ref="DEK146:DEL146"/>
    <mergeCell ref="DEM146:DEN146"/>
    <mergeCell ref="DES146:DET146"/>
    <mergeCell ref="DEU146:DEV146"/>
    <mergeCell ref="DEW146:DEX146"/>
    <mergeCell ref="DEY146:DEZ146"/>
    <mergeCell ref="DFA146:DFB146"/>
    <mergeCell ref="DFC146:DFD146"/>
    <mergeCell ref="DFI146:DFJ146"/>
    <mergeCell ref="DFK146:DFL146"/>
    <mergeCell ref="DFM146:DFN146"/>
    <mergeCell ref="DFO146:DFP146"/>
    <mergeCell ref="DFQ146:DFR146"/>
    <mergeCell ref="DFS146:DFT146"/>
    <mergeCell ref="DAS145:DAV145"/>
    <mergeCell ref="DAX145:DAZ146"/>
    <mergeCell ref="DBA145:DBD145"/>
    <mergeCell ref="DBE145:DBH145"/>
    <mergeCell ref="DBI145:DBL145"/>
    <mergeCell ref="DBN145:DBP146"/>
    <mergeCell ref="DBQ145:DBT145"/>
    <mergeCell ref="DBU145:DBX145"/>
    <mergeCell ref="DBY145:DCB145"/>
    <mergeCell ref="DCD145:DCF146"/>
    <mergeCell ref="DCG145:DCJ145"/>
    <mergeCell ref="DCK145:DCN145"/>
    <mergeCell ref="DCO145:DCR145"/>
    <mergeCell ref="DCT145:DCV146"/>
    <mergeCell ref="DCW145:DCZ145"/>
    <mergeCell ref="DDA145:DDD145"/>
    <mergeCell ref="DDE145:DDH145"/>
    <mergeCell ref="DAS146:DAT146"/>
    <mergeCell ref="DAU146:DAV146"/>
    <mergeCell ref="DBA146:DBB146"/>
    <mergeCell ref="DBC146:DBD146"/>
    <mergeCell ref="DBE146:DBF146"/>
    <mergeCell ref="DBG146:DBH146"/>
    <mergeCell ref="DBI146:DBJ146"/>
    <mergeCell ref="DBK146:DBL146"/>
    <mergeCell ref="DBQ146:DBR146"/>
    <mergeCell ref="DBS146:DBT146"/>
    <mergeCell ref="DBU146:DBV146"/>
    <mergeCell ref="DBW146:DBX146"/>
    <mergeCell ref="DBY146:DBZ146"/>
    <mergeCell ref="DCA146:DCB146"/>
    <mergeCell ref="DCG146:DCH146"/>
    <mergeCell ref="CYC145:CYF145"/>
    <mergeCell ref="CYG145:CYJ145"/>
    <mergeCell ref="CYL145:CYN146"/>
    <mergeCell ref="CYO145:CYR145"/>
    <mergeCell ref="CYS145:CYV145"/>
    <mergeCell ref="CYW145:CYZ145"/>
    <mergeCell ref="CZB145:CZD146"/>
    <mergeCell ref="CZE145:CZH145"/>
    <mergeCell ref="CZI145:CZL145"/>
    <mergeCell ref="CZM145:CZP145"/>
    <mergeCell ref="CZR145:CZT146"/>
    <mergeCell ref="CZU145:CZX145"/>
    <mergeCell ref="CZY145:DAB145"/>
    <mergeCell ref="DAC145:DAF145"/>
    <mergeCell ref="DAH145:DAJ146"/>
    <mergeCell ref="DAK145:DAN145"/>
    <mergeCell ref="DAO145:DAR145"/>
    <mergeCell ref="CZM146:CZN146"/>
    <mergeCell ref="CZO146:CZP146"/>
    <mergeCell ref="CZU146:CZV146"/>
    <mergeCell ref="CZW146:CZX146"/>
    <mergeCell ref="CZY146:CZZ146"/>
    <mergeCell ref="DAA146:DAB146"/>
    <mergeCell ref="DAC146:DAD146"/>
    <mergeCell ref="DAE146:DAF146"/>
    <mergeCell ref="DAK146:DAL146"/>
    <mergeCell ref="DAM146:DAN146"/>
    <mergeCell ref="DAO146:DAP146"/>
    <mergeCell ref="DAQ146:DAR146"/>
    <mergeCell ref="CVM145:CVP145"/>
    <mergeCell ref="CVQ145:CVT145"/>
    <mergeCell ref="CVU145:CVX145"/>
    <mergeCell ref="CVZ145:CWB146"/>
    <mergeCell ref="CWC145:CWF145"/>
    <mergeCell ref="CWG145:CWJ145"/>
    <mergeCell ref="CWK145:CWN145"/>
    <mergeCell ref="CWP145:CWR146"/>
    <mergeCell ref="CWS145:CWV145"/>
    <mergeCell ref="CWW145:CWZ145"/>
    <mergeCell ref="CXA145:CXD145"/>
    <mergeCell ref="CXF145:CXH146"/>
    <mergeCell ref="CXI145:CXL145"/>
    <mergeCell ref="CXM145:CXP145"/>
    <mergeCell ref="CXQ145:CXT145"/>
    <mergeCell ref="CXV145:CXX146"/>
    <mergeCell ref="CXY145:CYB145"/>
    <mergeCell ref="CWG146:CWH146"/>
    <mergeCell ref="CWI146:CWJ146"/>
    <mergeCell ref="CWK146:CWL146"/>
    <mergeCell ref="CWM146:CWN146"/>
    <mergeCell ref="CWS146:CWT146"/>
    <mergeCell ref="CWU146:CWV146"/>
    <mergeCell ref="CWW146:CWX146"/>
    <mergeCell ref="CWY146:CWZ146"/>
    <mergeCell ref="CXA146:CXB146"/>
    <mergeCell ref="CXC146:CXD146"/>
    <mergeCell ref="CXI146:CXJ146"/>
    <mergeCell ref="CXK146:CXL146"/>
    <mergeCell ref="CXM146:CXN146"/>
    <mergeCell ref="CXO146:CXP146"/>
    <mergeCell ref="CXQ146:CXR146"/>
    <mergeCell ref="CSX145:CSZ146"/>
    <mergeCell ref="CTA145:CTD145"/>
    <mergeCell ref="CTE145:CTH145"/>
    <mergeCell ref="CTI145:CTL145"/>
    <mergeCell ref="CTN145:CTP146"/>
    <mergeCell ref="CTQ145:CTT145"/>
    <mergeCell ref="CTU145:CTX145"/>
    <mergeCell ref="CTY145:CUB145"/>
    <mergeCell ref="CUD145:CUF146"/>
    <mergeCell ref="CUG145:CUJ145"/>
    <mergeCell ref="CUK145:CUN145"/>
    <mergeCell ref="CUO145:CUR145"/>
    <mergeCell ref="CUT145:CUV146"/>
    <mergeCell ref="CUW145:CUZ145"/>
    <mergeCell ref="CVA145:CVD145"/>
    <mergeCell ref="CVE145:CVH145"/>
    <mergeCell ref="CVJ145:CVL146"/>
    <mergeCell ref="CTA146:CTB146"/>
    <mergeCell ref="CTC146:CTD146"/>
    <mergeCell ref="CTE146:CTF146"/>
    <mergeCell ref="CTG146:CTH146"/>
    <mergeCell ref="CTI146:CTJ146"/>
    <mergeCell ref="CTK146:CTL146"/>
    <mergeCell ref="CTQ146:CTR146"/>
    <mergeCell ref="CTS146:CTT146"/>
    <mergeCell ref="CTU146:CTV146"/>
    <mergeCell ref="CTW146:CTX146"/>
    <mergeCell ref="CTY146:CTZ146"/>
    <mergeCell ref="CUA146:CUB146"/>
    <mergeCell ref="CUG146:CUH146"/>
    <mergeCell ref="CUI146:CUJ146"/>
    <mergeCell ref="CUK146:CUL146"/>
    <mergeCell ref="CQG145:CQJ145"/>
    <mergeCell ref="CQL145:CQN146"/>
    <mergeCell ref="CQO145:CQR145"/>
    <mergeCell ref="CQS145:CQV145"/>
    <mergeCell ref="CQW145:CQZ145"/>
    <mergeCell ref="CRB145:CRD146"/>
    <mergeCell ref="CRE145:CRH145"/>
    <mergeCell ref="CRI145:CRL145"/>
    <mergeCell ref="CRM145:CRP145"/>
    <mergeCell ref="CRR145:CRT146"/>
    <mergeCell ref="CRU145:CRX145"/>
    <mergeCell ref="CRY145:CSB145"/>
    <mergeCell ref="CSC145:CSF145"/>
    <mergeCell ref="CSH145:CSJ146"/>
    <mergeCell ref="CSK145:CSN145"/>
    <mergeCell ref="CSO145:CSR145"/>
    <mergeCell ref="CSS145:CSV145"/>
    <mergeCell ref="CRM146:CRN146"/>
    <mergeCell ref="CRO146:CRP146"/>
    <mergeCell ref="CRU146:CRV146"/>
    <mergeCell ref="CRW146:CRX146"/>
    <mergeCell ref="CRY146:CRZ146"/>
    <mergeCell ref="CSA146:CSB146"/>
    <mergeCell ref="CSC146:CSD146"/>
    <mergeCell ref="CSE146:CSF146"/>
    <mergeCell ref="CSK146:CSL146"/>
    <mergeCell ref="CSM146:CSN146"/>
    <mergeCell ref="CSO146:CSP146"/>
    <mergeCell ref="CSQ146:CSR146"/>
    <mergeCell ref="CSS146:CST146"/>
    <mergeCell ref="CSU146:CSV146"/>
    <mergeCell ref="CNQ145:CNT145"/>
    <mergeCell ref="CNU145:CNX145"/>
    <mergeCell ref="CNZ145:COB146"/>
    <mergeCell ref="COC145:COF145"/>
    <mergeCell ref="COG145:COJ145"/>
    <mergeCell ref="COK145:CON145"/>
    <mergeCell ref="COP145:COR146"/>
    <mergeCell ref="COS145:COV145"/>
    <mergeCell ref="COW145:COZ145"/>
    <mergeCell ref="CPA145:CPD145"/>
    <mergeCell ref="CPF145:CPH146"/>
    <mergeCell ref="CPI145:CPL145"/>
    <mergeCell ref="CPM145:CPP145"/>
    <mergeCell ref="CPQ145:CPT145"/>
    <mergeCell ref="CPV145:CPX146"/>
    <mergeCell ref="CPY145:CQB145"/>
    <mergeCell ref="CQC145:CQF145"/>
    <mergeCell ref="COG146:COH146"/>
    <mergeCell ref="COI146:COJ146"/>
    <mergeCell ref="COK146:COL146"/>
    <mergeCell ref="COM146:CON146"/>
    <mergeCell ref="COS146:COT146"/>
    <mergeCell ref="COU146:COV146"/>
    <mergeCell ref="COW146:COX146"/>
    <mergeCell ref="COY146:COZ146"/>
    <mergeCell ref="CPA146:CPB146"/>
    <mergeCell ref="CPC146:CPD146"/>
    <mergeCell ref="CPI146:CPJ146"/>
    <mergeCell ref="CPK146:CPL146"/>
    <mergeCell ref="CPM146:CPN146"/>
    <mergeCell ref="CPO146:CPP146"/>
    <mergeCell ref="CPQ146:CPR146"/>
    <mergeCell ref="CPY146:CPZ146"/>
    <mergeCell ref="CLA145:CLD145"/>
    <mergeCell ref="CLE145:CLH145"/>
    <mergeCell ref="CLI145:CLL145"/>
    <mergeCell ref="CLN145:CLP146"/>
    <mergeCell ref="CLQ145:CLT145"/>
    <mergeCell ref="CLU145:CLX145"/>
    <mergeCell ref="CLY145:CMB145"/>
    <mergeCell ref="CMD145:CMF146"/>
    <mergeCell ref="CMG145:CMJ145"/>
    <mergeCell ref="CMK145:CMN145"/>
    <mergeCell ref="CMO145:CMR145"/>
    <mergeCell ref="CMT145:CMV146"/>
    <mergeCell ref="CMW145:CMZ145"/>
    <mergeCell ref="CNA145:CND145"/>
    <mergeCell ref="CNE145:CNH145"/>
    <mergeCell ref="CNJ145:CNL146"/>
    <mergeCell ref="CNM145:CNP145"/>
    <mergeCell ref="CLA146:CLB146"/>
    <mergeCell ref="CLC146:CLD146"/>
    <mergeCell ref="CLE146:CLF146"/>
    <mergeCell ref="CLG146:CLH146"/>
    <mergeCell ref="CLI146:CLJ146"/>
    <mergeCell ref="CLK146:CLL146"/>
    <mergeCell ref="CLQ146:CLR146"/>
    <mergeCell ref="CLS146:CLT146"/>
    <mergeCell ref="CLU146:CLV146"/>
    <mergeCell ref="CLW146:CLX146"/>
    <mergeCell ref="CLY146:CLZ146"/>
    <mergeCell ref="CMA146:CMB146"/>
    <mergeCell ref="CMG146:CMH146"/>
    <mergeCell ref="CMI146:CMJ146"/>
    <mergeCell ref="CMK146:CML146"/>
    <mergeCell ref="CIL145:CIN146"/>
    <mergeCell ref="CIO145:CIR145"/>
    <mergeCell ref="CIS145:CIV145"/>
    <mergeCell ref="CIW145:CIZ145"/>
    <mergeCell ref="CJB145:CJD146"/>
    <mergeCell ref="CJE145:CJH145"/>
    <mergeCell ref="CJI145:CJL145"/>
    <mergeCell ref="CJM145:CJP145"/>
    <mergeCell ref="CJR145:CJT146"/>
    <mergeCell ref="CJU145:CJX145"/>
    <mergeCell ref="CJY145:CKB145"/>
    <mergeCell ref="CKC145:CKF145"/>
    <mergeCell ref="CKH145:CKJ146"/>
    <mergeCell ref="CKK145:CKN145"/>
    <mergeCell ref="CKO145:CKR145"/>
    <mergeCell ref="CKS145:CKV145"/>
    <mergeCell ref="CKX145:CKZ146"/>
    <mergeCell ref="CJU146:CJV146"/>
    <mergeCell ref="CJW146:CJX146"/>
    <mergeCell ref="CJY146:CJZ146"/>
    <mergeCell ref="CKA146:CKB146"/>
    <mergeCell ref="CKC146:CKD146"/>
    <mergeCell ref="CKE146:CKF146"/>
    <mergeCell ref="CKK146:CKL146"/>
    <mergeCell ref="CKM146:CKN146"/>
    <mergeCell ref="CKO146:CKP146"/>
    <mergeCell ref="CKQ146:CKR146"/>
    <mergeCell ref="CKS146:CKT146"/>
    <mergeCell ref="CKU146:CKV146"/>
    <mergeCell ref="CFU145:CFX145"/>
    <mergeCell ref="CFZ145:CGB146"/>
    <mergeCell ref="CGC145:CGF145"/>
    <mergeCell ref="CGG145:CGJ145"/>
    <mergeCell ref="CGK145:CGN145"/>
    <mergeCell ref="CGP145:CGR146"/>
    <mergeCell ref="CGS145:CGV145"/>
    <mergeCell ref="CGW145:CGZ145"/>
    <mergeCell ref="CHA145:CHD145"/>
    <mergeCell ref="CHF145:CHH146"/>
    <mergeCell ref="CHI145:CHL145"/>
    <mergeCell ref="CHM145:CHP145"/>
    <mergeCell ref="CHQ145:CHT145"/>
    <mergeCell ref="CHV145:CHX146"/>
    <mergeCell ref="CHY145:CIB145"/>
    <mergeCell ref="CIC145:CIF145"/>
    <mergeCell ref="CIG145:CIJ145"/>
    <mergeCell ref="CGK146:CGL146"/>
    <mergeCell ref="CGM146:CGN146"/>
    <mergeCell ref="CGS146:CGT146"/>
    <mergeCell ref="CGU146:CGV146"/>
    <mergeCell ref="CGW146:CGX146"/>
    <mergeCell ref="CGY146:CGZ146"/>
    <mergeCell ref="CHA146:CHB146"/>
    <mergeCell ref="CHC146:CHD146"/>
    <mergeCell ref="CHI146:CHJ146"/>
    <mergeCell ref="CHK146:CHL146"/>
    <mergeCell ref="CHM146:CHN146"/>
    <mergeCell ref="CHO146:CHP146"/>
    <mergeCell ref="CHQ146:CHR146"/>
    <mergeCell ref="CHS146:CHT146"/>
    <mergeCell ref="CHY146:CHZ146"/>
    <mergeCell ref="CDE145:CDH145"/>
    <mergeCell ref="CDI145:CDL145"/>
    <mergeCell ref="CDN145:CDP146"/>
    <mergeCell ref="CDQ145:CDT145"/>
    <mergeCell ref="CDU145:CDX145"/>
    <mergeCell ref="CDY145:CEB145"/>
    <mergeCell ref="CED145:CEF146"/>
    <mergeCell ref="CEG145:CEJ145"/>
    <mergeCell ref="CEK145:CEN145"/>
    <mergeCell ref="CEO145:CER145"/>
    <mergeCell ref="CET145:CEV146"/>
    <mergeCell ref="CEW145:CEZ145"/>
    <mergeCell ref="CFA145:CFD145"/>
    <mergeCell ref="CFE145:CFH145"/>
    <mergeCell ref="CFJ145:CFL146"/>
    <mergeCell ref="CFM145:CFP145"/>
    <mergeCell ref="CFQ145:CFT145"/>
    <mergeCell ref="CDE146:CDF146"/>
    <mergeCell ref="CDG146:CDH146"/>
    <mergeCell ref="CDI146:CDJ146"/>
    <mergeCell ref="CDK146:CDL146"/>
    <mergeCell ref="CDQ146:CDR146"/>
    <mergeCell ref="CDS146:CDT146"/>
    <mergeCell ref="CDU146:CDV146"/>
    <mergeCell ref="CDW146:CDX146"/>
    <mergeCell ref="CDY146:CDZ146"/>
    <mergeCell ref="CEA146:CEB146"/>
    <mergeCell ref="CEG146:CEH146"/>
    <mergeCell ref="CEI146:CEJ146"/>
    <mergeCell ref="CEK146:CEL146"/>
    <mergeCell ref="CEM146:CEN146"/>
    <mergeCell ref="CEO146:CEP146"/>
    <mergeCell ref="CAO145:CAR145"/>
    <mergeCell ref="CAS145:CAV145"/>
    <mergeCell ref="CAW145:CAZ145"/>
    <mergeCell ref="CBB145:CBD146"/>
    <mergeCell ref="CBE145:CBH145"/>
    <mergeCell ref="CBI145:CBL145"/>
    <mergeCell ref="CBM145:CBP145"/>
    <mergeCell ref="CBR145:CBT146"/>
    <mergeCell ref="CBU145:CBX145"/>
    <mergeCell ref="CBY145:CCB145"/>
    <mergeCell ref="CCC145:CCF145"/>
    <mergeCell ref="CCH145:CCJ146"/>
    <mergeCell ref="CCK145:CCN145"/>
    <mergeCell ref="CCO145:CCR145"/>
    <mergeCell ref="CCS145:CCV145"/>
    <mergeCell ref="CCX145:CCZ146"/>
    <mergeCell ref="CDA145:CDD145"/>
    <mergeCell ref="CBY146:CBZ146"/>
    <mergeCell ref="CCA146:CCB146"/>
    <mergeCell ref="CCC146:CCD146"/>
    <mergeCell ref="CCE146:CCF146"/>
    <mergeCell ref="CCK146:CCL146"/>
    <mergeCell ref="CCM146:CCN146"/>
    <mergeCell ref="CCO146:CCP146"/>
    <mergeCell ref="CCQ146:CCR146"/>
    <mergeCell ref="CCS146:CCT146"/>
    <mergeCell ref="CCU146:CCV146"/>
    <mergeCell ref="CDA146:CDB146"/>
    <mergeCell ref="CDC146:CDD146"/>
    <mergeCell ref="BXZ145:BYB146"/>
    <mergeCell ref="BYC145:BYF145"/>
    <mergeCell ref="BYG145:BYJ145"/>
    <mergeCell ref="BYK145:BYN145"/>
    <mergeCell ref="BYP145:BYR146"/>
    <mergeCell ref="BYS145:BYV145"/>
    <mergeCell ref="BYW145:BYZ145"/>
    <mergeCell ref="BZA145:BZD145"/>
    <mergeCell ref="BZF145:BZH146"/>
    <mergeCell ref="BZI145:BZL145"/>
    <mergeCell ref="BZM145:BZP145"/>
    <mergeCell ref="BZQ145:BZT145"/>
    <mergeCell ref="BZV145:BZX146"/>
    <mergeCell ref="BZY145:CAB145"/>
    <mergeCell ref="CAC145:CAF145"/>
    <mergeCell ref="CAG145:CAJ145"/>
    <mergeCell ref="CAL145:CAN146"/>
    <mergeCell ref="BYS146:BYT146"/>
    <mergeCell ref="BYU146:BYV146"/>
    <mergeCell ref="BYW146:BYX146"/>
    <mergeCell ref="BYY146:BYZ146"/>
    <mergeCell ref="BZA146:BZB146"/>
    <mergeCell ref="BZC146:BZD146"/>
    <mergeCell ref="BZI146:BZJ146"/>
    <mergeCell ref="BZK146:BZL146"/>
    <mergeCell ref="BZM146:BZN146"/>
    <mergeCell ref="BZO146:BZP146"/>
    <mergeCell ref="BZQ146:BZR146"/>
    <mergeCell ref="BZS146:BZT146"/>
    <mergeCell ref="BZY146:BZZ146"/>
    <mergeCell ref="CAA146:CAB146"/>
    <mergeCell ref="CAC146:CAD146"/>
    <mergeCell ref="CAE146:CAF146"/>
    <mergeCell ref="CAG146:CAH146"/>
    <mergeCell ref="CAI146:CAJ146"/>
    <mergeCell ref="BVI145:BVL145"/>
    <mergeCell ref="BVN145:BVP146"/>
    <mergeCell ref="BVQ145:BVT145"/>
    <mergeCell ref="BVU145:BVX145"/>
    <mergeCell ref="BVY145:BWB145"/>
    <mergeCell ref="BWD145:BWF146"/>
    <mergeCell ref="BWG145:BWJ145"/>
    <mergeCell ref="BWK145:BWN145"/>
    <mergeCell ref="BWO145:BWR145"/>
    <mergeCell ref="BWT145:BWV146"/>
    <mergeCell ref="BWW145:BWZ145"/>
    <mergeCell ref="BXA145:BXD145"/>
    <mergeCell ref="BXE145:BXH145"/>
    <mergeCell ref="BXJ145:BXL146"/>
    <mergeCell ref="BXM145:BXP145"/>
    <mergeCell ref="BXQ145:BXT145"/>
    <mergeCell ref="BXU145:BXX145"/>
    <mergeCell ref="BVI146:BVJ146"/>
    <mergeCell ref="BVK146:BVL146"/>
    <mergeCell ref="BVQ146:BVR146"/>
    <mergeCell ref="BVS146:BVT146"/>
    <mergeCell ref="BVU146:BVV146"/>
    <mergeCell ref="BVW146:BVX146"/>
    <mergeCell ref="BVY146:BVZ146"/>
    <mergeCell ref="BWA146:BWB146"/>
    <mergeCell ref="BWG146:BWH146"/>
    <mergeCell ref="BWI146:BWJ146"/>
    <mergeCell ref="BWK146:BWL146"/>
    <mergeCell ref="BWM146:BWN146"/>
    <mergeCell ref="BWO146:BWP146"/>
    <mergeCell ref="BWQ146:BWR146"/>
    <mergeCell ref="BWW146:BWX146"/>
    <mergeCell ref="BSS145:BSV145"/>
    <mergeCell ref="BSW145:BSZ145"/>
    <mergeCell ref="BTB145:BTD146"/>
    <mergeCell ref="BTE145:BTH145"/>
    <mergeCell ref="BTI145:BTL145"/>
    <mergeCell ref="BTM145:BTP145"/>
    <mergeCell ref="BTR145:BTT146"/>
    <mergeCell ref="BTU145:BTX145"/>
    <mergeCell ref="BTY145:BUB145"/>
    <mergeCell ref="BUC145:BUF145"/>
    <mergeCell ref="BUH145:BUJ146"/>
    <mergeCell ref="BUK145:BUN145"/>
    <mergeCell ref="BUO145:BUR145"/>
    <mergeCell ref="BUS145:BUV145"/>
    <mergeCell ref="BUX145:BUZ146"/>
    <mergeCell ref="BVA145:BVD145"/>
    <mergeCell ref="BVE145:BVH145"/>
    <mergeCell ref="BUC146:BUD146"/>
    <mergeCell ref="BUE146:BUF146"/>
    <mergeCell ref="BUK146:BUL146"/>
    <mergeCell ref="BUM146:BUN146"/>
    <mergeCell ref="BUO146:BUP146"/>
    <mergeCell ref="BUQ146:BUR146"/>
    <mergeCell ref="BUS146:BUT146"/>
    <mergeCell ref="BUU146:BUV146"/>
    <mergeCell ref="BVA146:BVB146"/>
    <mergeCell ref="BVC146:BVD146"/>
    <mergeCell ref="BVE146:BVF146"/>
    <mergeCell ref="BVG146:BVH146"/>
    <mergeCell ref="BQC145:BQF145"/>
    <mergeCell ref="BQG145:BQJ145"/>
    <mergeCell ref="BQK145:BQN145"/>
    <mergeCell ref="BQP145:BQR146"/>
    <mergeCell ref="BQS145:BQV145"/>
    <mergeCell ref="BQW145:BQZ145"/>
    <mergeCell ref="BRA145:BRD145"/>
    <mergeCell ref="BRF145:BRH146"/>
    <mergeCell ref="BRI145:BRL145"/>
    <mergeCell ref="BRM145:BRP145"/>
    <mergeCell ref="BRQ145:BRT145"/>
    <mergeCell ref="BRV145:BRX146"/>
    <mergeCell ref="BRY145:BSB145"/>
    <mergeCell ref="BSC145:BSF145"/>
    <mergeCell ref="BSG145:BSJ145"/>
    <mergeCell ref="BSL145:BSN146"/>
    <mergeCell ref="BSO145:BSR145"/>
    <mergeCell ref="BQW146:BQX146"/>
    <mergeCell ref="BQY146:BQZ146"/>
    <mergeCell ref="BRA146:BRB146"/>
    <mergeCell ref="BRC146:BRD146"/>
    <mergeCell ref="BRI146:BRJ146"/>
    <mergeCell ref="BRK146:BRL146"/>
    <mergeCell ref="BRM146:BRN146"/>
    <mergeCell ref="BRO146:BRP146"/>
    <mergeCell ref="BRQ146:BRR146"/>
    <mergeCell ref="BRS146:BRT146"/>
    <mergeCell ref="BRY146:BRZ146"/>
    <mergeCell ref="BSA146:BSB146"/>
    <mergeCell ref="BSC146:BSD146"/>
    <mergeCell ref="BSE146:BSF146"/>
    <mergeCell ref="BSG146:BSH146"/>
    <mergeCell ref="BNN145:BNP146"/>
    <mergeCell ref="BNQ145:BNT145"/>
    <mergeCell ref="BNU145:BNX145"/>
    <mergeCell ref="BNY145:BOB145"/>
    <mergeCell ref="BOD145:BOF146"/>
    <mergeCell ref="BOG145:BOJ145"/>
    <mergeCell ref="BOK145:BON145"/>
    <mergeCell ref="BOO145:BOR145"/>
    <mergeCell ref="BOT145:BOV146"/>
    <mergeCell ref="BOW145:BOZ145"/>
    <mergeCell ref="BPA145:BPD145"/>
    <mergeCell ref="BPE145:BPH145"/>
    <mergeCell ref="BPJ145:BPL146"/>
    <mergeCell ref="BPM145:BPP145"/>
    <mergeCell ref="BPQ145:BPT145"/>
    <mergeCell ref="BPU145:BPX145"/>
    <mergeCell ref="BPZ145:BQB146"/>
    <mergeCell ref="BNQ146:BNR146"/>
    <mergeCell ref="BNS146:BNT146"/>
    <mergeCell ref="BNU146:BNV146"/>
    <mergeCell ref="BNW146:BNX146"/>
    <mergeCell ref="BNY146:BNZ146"/>
    <mergeCell ref="BOA146:BOB146"/>
    <mergeCell ref="BOG146:BOH146"/>
    <mergeCell ref="BOI146:BOJ146"/>
    <mergeCell ref="BOK146:BOL146"/>
    <mergeCell ref="BOM146:BON146"/>
    <mergeCell ref="BOO146:BOP146"/>
    <mergeCell ref="BOQ146:BOR146"/>
    <mergeCell ref="BOW146:BOX146"/>
    <mergeCell ref="BOY146:BOZ146"/>
    <mergeCell ref="BPA146:BPB146"/>
    <mergeCell ref="BKW145:BKZ145"/>
    <mergeCell ref="BLB145:BLD146"/>
    <mergeCell ref="BLE145:BLH145"/>
    <mergeCell ref="BLI145:BLL145"/>
    <mergeCell ref="BLM145:BLP145"/>
    <mergeCell ref="BLR145:BLT146"/>
    <mergeCell ref="BLU145:BLX145"/>
    <mergeCell ref="BLY145:BMB145"/>
    <mergeCell ref="BMC145:BMF145"/>
    <mergeCell ref="BMH145:BMJ146"/>
    <mergeCell ref="BMK145:BMN145"/>
    <mergeCell ref="BMO145:BMR145"/>
    <mergeCell ref="BMS145:BMV145"/>
    <mergeCell ref="BMX145:BMZ146"/>
    <mergeCell ref="BNA145:BND145"/>
    <mergeCell ref="BNE145:BNH145"/>
    <mergeCell ref="BNI145:BNL145"/>
    <mergeCell ref="BMC146:BMD146"/>
    <mergeCell ref="BME146:BMF146"/>
    <mergeCell ref="BMK146:BML146"/>
    <mergeCell ref="BMM146:BMN146"/>
    <mergeCell ref="BMO146:BMP146"/>
    <mergeCell ref="BMQ146:BMR146"/>
    <mergeCell ref="BMS146:BMT146"/>
    <mergeCell ref="BMU146:BMV146"/>
    <mergeCell ref="BNA146:BNB146"/>
    <mergeCell ref="BNC146:BND146"/>
    <mergeCell ref="BNE146:BNF146"/>
    <mergeCell ref="BNG146:BNH146"/>
    <mergeCell ref="BNI146:BNJ146"/>
    <mergeCell ref="BNK146:BNL146"/>
    <mergeCell ref="BIG145:BIJ145"/>
    <mergeCell ref="BIK145:BIN145"/>
    <mergeCell ref="BIP145:BIR146"/>
    <mergeCell ref="BIS145:BIV145"/>
    <mergeCell ref="BIW145:BIZ145"/>
    <mergeCell ref="BJA145:BJD145"/>
    <mergeCell ref="BJF145:BJH146"/>
    <mergeCell ref="BJI145:BJL145"/>
    <mergeCell ref="BJM145:BJP145"/>
    <mergeCell ref="BJQ145:BJT145"/>
    <mergeCell ref="BJV145:BJX146"/>
    <mergeCell ref="BJY145:BKB145"/>
    <mergeCell ref="BKC145:BKF145"/>
    <mergeCell ref="BKG145:BKJ145"/>
    <mergeCell ref="BKL145:BKN146"/>
    <mergeCell ref="BKO145:BKR145"/>
    <mergeCell ref="BKS145:BKV145"/>
    <mergeCell ref="BIW146:BIX146"/>
    <mergeCell ref="BIY146:BIZ146"/>
    <mergeCell ref="BJA146:BJB146"/>
    <mergeCell ref="BJC146:BJD146"/>
    <mergeCell ref="BJI146:BJJ146"/>
    <mergeCell ref="BJK146:BJL146"/>
    <mergeCell ref="BJM146:BJN146"/>
    <mergeCell ref="BJO146:BJP146"/>
    <mergeCell ref="BJQ146:BJR146"/>
    <mergeCell ref="BJS146:BJT146"/>
    <mergeCell ref="BJY146:BJZ146"/>
    <mergeCell ref="BKA146:BKB146"/>
    <mergeCell ref="BKC146:BKD146"/>
    <mergeCell ref="BKE146:BKF146"/>
    <mergeCell ref="BKG146:BKH146"/>
    <mergeCell ref="BKO146:BKP146"/>
    <mergeCell ref="BFQ145:BFT145"/>
    <mergeCell ref="BFU145:BFX145"/>
    <mergeCell ref="BFY145:BGB145"/>
    <mergeCell ref="BGD145:BGF146"/>
    <mergeCell ref="BGG145:BGJ145"/>
    <mergeCell ref="BGK145:BGN145"/>
    <mergeCell ref="BGO145:BGR145"/>
    <mergeCell ref="BGT145:BGV146"/>
    <mergeCell ref="BGW145:BGZ145"/>
    <mergeCell ref="BHA145:BHD145"/>
    <mergeCell ref="BHE145:BHH145"/>
    <mergeCell ref="BHJ145:BHL146"/>
    <mergeCell ref="BHM145:BHP145"/>
    <mergeCell ref="BHQ145:BHT145"/>
    <mergeCell ref="BHU145:BHX145"/>
    <mergeCell ref="BHZ145:BIB146"/>
    <mergeCell ref="BIC145:BIF145"/>
    <mergeCell ref="BFQ146:BFR146"/>
    <mergeCell ref="BFS146:BFT146"/>
    <mergeCell ref="BFU146:BFV146"/>
    <mergeCell ref="BFW146:BFX146"/>
    <mergeCell ref="BFY146:BFZ146"/>
    <mergeCell ref="BGA146:BGB146"/>
    <mergeCell ref="BGG146:BGH146"/>
    <mergeCell ref="BGI146:BGJ146"/>
    <mergeCell ref="BGK146:BGL146"/>
    <mergeCell ref="BGM146:BGN146"/>
    <mergeCell ref="BGO146:BGP146"/>
    <mergeCell ref="BGQ146:BGR146"/>
    <mergeCell ref="BGW146:BGX146"/>
    <mergeCell ref="BGY146:BGZ146"/>
    <mergeCell ref="BHA146:BHB146"/>
    <mergeCell ref="BDB145:BDD146"/>
    <mergeCell ref="BDE145:BDH145"/>
    <mergeCell ref="BDI145:BDL145"/>
    <mergeCell ref="BDM145:BDP145"/>
    <mergeCell ref="BDR145:BDT146"/>
    <mergeCell ref="BDU145:BDX145"/>
    <mergeCell ref="BDY145:BEB145"/>
    <mergeCell ref="BEC145:BEF145"/>
    <mergeCell ref="BEH145:BEJ146"/>
    <mergeCell ref="BEK145:BEN145"/>
    <mergeCell ref="BEO145:BER145"/>
    <mergeCell ref="BES145:BEV145"/>
    <mergeCell ref="BEX145:BEZ146"/>
    <mergeCell ref="BFA145:BFD145"/>
    <mergeCell ref="BFE145:BFH145"/>
    <mergeCell ref="BFI145:BFL145"/>
    <mergeCell ref="BFN145:BFP146"/>
    <mergeCell ref="BEK146:BEL146"/>
    <mergeCell ref="BEM146:BEN146"/>
    <mergeCell ref="BEO146:BEP146"/>
    <mergeCell ref="BEQ146:BER146"/>
    <mergeCell ref="BES146:BET146"/>
    <mergeCell ref="BEU146:BEV146"/>
    <mergeCell ref="BFA146:BFB146"/>
    <mergeCell ref="BFC146:BFD146"/>
    <mergeCell ref="BFE146:BFF146"/>
    <mergeCell ref="BFG146:BFH146"/>
    <mergeCell ref="BFI146:BFJ146"/>
    <mergeCell ref="BFK146:BFL146"/>
    <mergeCell ref="BAK145:BAN145"/>
    <mergeCell ref="BAP145:BAR146"/>
    <mergeCell ref="BAS145:BAV145"/>
    <mergeCell ref="BAW145:BAZ145"/>
    <mergeCell ref="BBA145:BBD145"/>
    <mergeCell ref="BBF145:BBH146"/>
    <mergeCell ref="BBI145:BBL145"/>
    <mergeCell ref="BBM145:BBP145"/>
    <mergeCell ref="BBQ145:BBT145"/>
    <mergeCell ref="BBV145:BBX146"/>
    <mergeCell ref="BBY145:BCB145"/>
    <mergeCell ref="BCC145:BCF145"/>
    <mergeCell ref="BCG145:BCJ145"/>
    <mergeCell ref="BCL145:BCN146"/>
    <mergeCell ref="BCO145:BCR145"/>
    <mergeCell ref="BCS145:BCV145"/>
    <mergeCell ref="BCW145:BCZ145"/>
    <mergeCell ref="BBA146:BBB146"/>
    <mergeCell ref="BBC146:BBD146"/>
    <mergeCell ref="BBI146:BBJ146"/>
    <mergeCell ref="BBK146:BBL146"/>
    <mergeCell ref="BBM146:BBN146"/>
    <mergeCell ref="BBO146:BBP146"/>
    <mergeCell ref="BBQ146:BBR146"/>
    <mergeCell ref="BBS146:BBT146"/>
    <mergeCell ref="BBY146:BBZ146"/>
    <mergeCell ref="BCA146:BCB146"/>
    <mergeCell ref="BCC146:BCD146"/>
    <mergeCell ref="BCE146:BCF146"/>
    <mergeCell ref="BCG146:BCH146"/>
    <mergeCell ref="BCI146:BCJ146"/>
    <mergeCell ref="BCO146:BCP146"/>
    <mergeCell ref="AXU145:AXX145"/>
    <mergeCell ref="AXY145:AYB145"/>
    <mergeCell ref="AYD145:AYF146"/>
    <mergeCell ref="AYG145:AYJ145"/>
    <mergeCell ref="AYK145:AYN145"/>
    <mergeCell ref="AYO145:AYR145"/>
    <mergeCell ref="AYT145:AYV146"/>
    <mergeCell ref="AYW145:AYZ145"/>
    <mergeCell ref="AZA145:AZD145"/>
    <mergeCell ref="AZE145:AZH145"/>
    <mergeCell ref="AZJ145:AZL146"/>
    <mergeCell ref="AZM145:AZP145"/>
    <mergeCell ref="AZQ145:AZT145"/>
    <mergeCell ref="AZU145:AZX145"/>
    <mergeCell ref="AZZ145:BAB146"/>
    <mergeCell ref="BAC145:BAF145"/>
    <mergeCell ref="BAG145:BAJ145"/>
    <mergeCell ref="AXU146:AXV146"/>
    <mergeCell ref="AXW146:AXX146"/>
    <mergeCell ref="AXY146:AXZ146"/>
    <mergeCell ref="AYA146:AYB146"/>
    <mergeCell ref="AYG146:AYH146"/>
    <mergeCell ref="AYI146:AYJ146"/>
    <mergeCell ref="AYK146:AYL146"/>
    <mergeCell ref="AYM146:AYN146"/>
    <mergeCell ref="AYO146:AYP146"/>
    <mergeCell ref="AYQ146:AYR146"/>
    <mergeCell ref="AYW146:AYX146"/>
    <mergeCell ref="AYY146:AYZ146"/>
    <mergeCell ref="AZA146:AZB146"/>
    <mergeCell ref="AZC146:AZD146"/>
    <mergeCell ref="AZE146:AZF146"/>
    <mergeCell ref="AVE145:AVH145"/>
    <mergeCell ref="AVI145:AVL145"/>
    <mergeCell ref="AVM145:AVP145"/>
    <mergeCell ref="AVR145:AVT146"/>
    <mergeCell ref="AVU145:AVX145"/>
    <mergeCell ref="AVY145:AWB145"/>
    <mergeCell ref="AWC145:AWF145"/>
    <mergeCell ref="AWH145:AWJ146"/>
    <mergeCell ref="AWK145:AWN145"/>
    <mergeCell ref="AWO145:AWR145"/>
    <mergeCell ref="AWS145:AWV145"/>
    <mergeCell ref="AWX145:AWZ146"/>
    <mergeCell ref="AXA145:AXD145"/>
    <mergeCell ref="AXE145:AXH145"/>
    <mergeCell ref="AXI145:AXL145"/>
    <mergeCell ref="AXN145:AXP146"/>
    <mergeCell ref="AXQ145:AXT145"/>
    <mergeCell ref="AWO146:AWP146"/>
    <mergeCell ref="AWQ146:AWR146"/>
    <mergeCell ref="AWS146:AWT146"/>
    <mergeCell ref="AWU146:AWV146"/>
    <mergeCell ref="AXA146:AXB146"/>
    <mergeCell ref="AXC146:AXD146"/>
    <mergeCell ref="AXE146:AXF146"/>
    <mergeCell ref="AXG146:AXH146"/>
    <mergeCell ref="AXI146:AXJ146"/>
    <mergeCell ref="AXK146:AXL146"/>
    <mergeCell ref="AXQ146:AXR146"/>
    <mergeCell ref="AXS146:AXT146"/>
    <mergeCell ref="ASP145:ASR146"/>
    <mergeCell ref="ASS145:ASV145"/>
    <mergeCell ref="ASW145:ASZ145"/>
    <mergeCell ref="ATA145:ATD145"/>
    <mergeCell ref="ATF145:ATH146"/>
    <mergeCell ref="ATI145:ATL145"/>
    <mergeCell ref="ATM145:ATP145"/>
    <mergeCell ref="ATQ145:ATT145"/>
    <mergeCell ref="ATV145:ATX146"/>
    <mergeCell ref="ATY145:AUB145"/>
    <mergeCell ref="AUC145:AUF145"/>
    <mergeCell ref="AUG145:AUJ145"/>
    <mergeCell ref="AUL145:AUN146"/>
    <mergeCell ref="AUO145:AUR145"/>
    <mergeCell ref="AUS145:AUV145"/>
    <mergeCell ref="AUW145:AUZ145"/>
    <mergeCell ref="AVB145:AVD146"/>
    <mergeCell ref="ATI146:ATJ146"/>
    <mergeCell ref="ATK146:ATL146"/>
    <mergeCell ref="ATM146:ATN146"/>
    <mergeCell ref="ATO146:ATP146"/>
    <mergeCell ref="ATQ146:ATR146"/>
    <mergeCell ref="ATS146:ATT146"/>
    <mergeCell ref="ATY146:ATZ146"/>
    <mergeCell ref="AUA146:AUB146"/>
    <mergeCell ref="AUC146:AUD146"/>
    <mergeCell ref="AUE146:AUF146"/>
    <mergeCell ref="AUG146:AUH146"/>
    <mergeCell ref="AUI146:AUJ146"/>
    <mergeCell ref="AUO146:AUP146"/>
    <mergeCell ref="AUQ146:AUR146"/>
    <mergeCell ref="AUS146:AUT146"/>
    <mergeCell ref="AUU146:AUV146"/>
    <mergeCell ref="AUW146:AUX146"/>
    <mergeCell ref="AUY146:AUZ146"/>
    <mergeCell ref="APY145:AQB145"/>
    <mergeCell ref="AQD145:AQF146"/>
    <mergeCell ref="AQG145:AQJ145"/>
    <mergeCell ref="AQK145:AQN145"/>
    <mergeCell ref="AQO145:AQR145"/>
    <mergeCell ref="AQT145:AQV146"/>
    <mergeCell ref="AQW145:AQZ145"/>
    <mergeCell ref="ARA145:ARD145"/>
    <mergeCell ref="ARE145:ARH145"/>
    <mergeCell ref="ARJ145:ARL146"/>
    <mergeCell ref="ARM145:ARP145"/>
    <mergeCell ref="ARQ145:ART145"/>
    <mergeCell ref="ARU145:ARX145"/>
    <mergeCell ref="ARZ145:ASB146"/>
    <mergeCell ref="ASC145:ASF145"/>
    <mergeCell ref="ASG145:ASJ145"/>
    <mergeCell ref="ASK145:ASN145"/>
    <mergeCell ref="APY146:APZ146"/>
    <mergeCell ref="AQA146:AQB146"/>
    <mergeCell ref="AQG146:AQH146"/>
    <mergeCell ref="AQI146:AQJ146"/>
    <mergeCell ref="AQK146:AQL146"/>
    <mergeCell ref="AQM146:AQN146"/>
    <mergeCell ref="AQO146:AQP146"/>
    <mergeCell ref="AQQ146:AQR146"/>
    <mergeCell ref="AQW146:AQX146"/>
    <mergeCell ref="AQY146:AQZ146"/>
    <mergeCell ref="ARA146:ARB146"/>
    <mergeCell ref="ARC146:ARD146"/>
    <mergeCell ref="ARE146:ARF146"/>
    <mergeCell ref="ARG146:ARH146"/>
    <mergeCell ref="ARM146:ARN146"/>
    <mergeCell ref="ANI145:ANL145"/>
    <mergeCell ref="ANM145:ANP145"/>
    <mergeCell ref="ANR145:ANT146"/>
    <mergeCell ref="ANU145:ANX145"/>
    <mergeCell ref="ANY145:AOB145"/>
    <mergeCell ref="AOC145:AOF145"/>
    <mergeCell ref="AOH145:AOJ146"/>
    <mergeCell ref="AOK145:AON145"/>
    <mergeCell ref="AOO145:AOR145"/>
    <mergeCell ref="AOS145:AOV145"/>
    <mergeCell ref="AOX145:AOZ146"/>
    <mergeCell ref="APA145:APD145"/>
    <mergeCell ref="APE145:APH145"/>
    <mergeCell ref="API145:APL145"/>
    <mergeCell ref="APN145:APP146"/>
    <mergeCell ref="APQ145:APT145"/>
    <mergeCell ref="APU145:APX145"/>
    <mergeCell ref="AOS146:AOT146"/>
    <mergeCell ref="AOU146:AOV146"/>
    <mergeCell ref="APA146:APB146"/>
    <mergeCell ref="APC146:APD146"/>
    <mergeCell ref="APE146:APF146"/>
    <mergeCell ref="APG146:APH146"/>
    <mergeCell ref="API146:APJ146"/>
    <mergeCell ref="APK146:APL146"/>
    <mergeCell ref="APQ146:APR146"/>
    <mergeCell ref="APS146:APT146"/>
    <mergeCell ref="APU146:APV146"/>
    <mergeCell ref="APW146:APX146"/>
    <mergeCell ref="AKS145:AKV145"/>
    <mergeCell ref="AKW145:AKZ145"/>
    <mergeCell ref="ALA145:ALD145"/>
    <mergeCell ref="ALF145:ALH146"/>
    <mergeCell ref="ALI145:ALL145"/>
    <mergeCell ref="ALM145:ALP145"/>
    <mergeCell ref="ALQ145:ALT145"/>
    <mergeCell ref="ALV145:ALX146"/>
    <mergeCell ref="ALY145:AMB145"/>
    <mergeCell ref="AMC145:AMF145"/>
    <mergeCell ref="AMG145:AMJ145"/>
    <mergeCell ref="AML145:AMN146"/>
    <mergeCell ref="AMO145:AMR145"/>
    <mergeCell ref="AMS145:AMV145"/>
    <mergeCell ref="AMW145:AMZ145"/>
    <mergeCell ref="ANB145:AND146"/>
    <mergeCell ref="ANE145:ANH145"/>
    <mergeCell ref="ALM146:ALN146"/>
    <mergeCell ref="ALO146:ALP146"/>
    <mergeCell ref="ALQ146:ALR146"/>
    <mergeCell ref="ALS146:ALT146"/>
    <mergeCell ref="ALY146:ALZ146"/>
    <mergeCell ref="AMA146:AMB146"/>
    <mergeCell ref="AMC146:AMD146"/>
    <mergeCell ref="AME146:AMF146"/>
    <mergeCell ref="AMG146:AMH146"/>
    <mergeCell ref="AMI146:AMJ146"/>
    <mergeCell ref="AMO146:AMP146"/>
    <mergeCell ref="AMQ146:AMR146"/>
    <mergeCell ref="AMS146:AMT146"/>
    <mergeCell ref="AMU146:AMV146"/>
    <mergeCell ref="AMW146:AMX146"/>
    <mergeCell ref="AID145:AIF146"/>
    <mergeCell ref="AIG145:AIJ145"/>
    <mergeCell ref="AIK145:AIN145"/>
    <mergeCell ref="AIO145:AIR145"/>
    <mergeCell ref="AIT145:AIV146"/>
    <mergeCell ref="AIW145:AIZ145"/>
    <mergeCell ref="AJA145:AJD145"/>
    <mergeCell ref="AJE145:AJH145"/>
    <mergeCell ref="AJJ145:AJL146"/>
    <mergeCell ref="AJM145:AJP145"/>
    <mergeCell ref="AJQ145:AJT145"/>
    <mergeCell ref="AJU145:AJX145"/>
    <mergeCell ref="AJZ145:AKB146"/>
    <mergeCell ref="AKC145:AKF145"/>
    <mergeCell ref="AKG145:AKJ145"/>
    <mergeCell ref="AKK145:AKN145"/>
    <mergeCell ref="AKP145:AKR146"/>
    <mergeCell ref="AIG146:AIH146"/>
    <mergeCell ref="AII146:AIJ146"/>
    <mergeCell ref="AIK146:AIL146"/>
    <mergeCell ref="AIM146:AIN146"/>
    <mergeCell ref="AIO146:AIP146"/>
    <mergeCell ref="AIQ146:AIR146"/>
    <mergeCell ref="AIW146:AIX146"/>
    <mergeCell ref="AIY146:AIZ146"/>
    <mergeCell ref="AJA146:AJB146"/>
    <mergeCell ref="AJC146:AJD146"/>
    <mergeCell ref="AJE146:AJF146"/>
    <mergeCell ref="AJG146:AJH146"/>
    <mergeCell ref="AJM146:AJN146"/>
    <mergeCell ref="AJO146:AJP146"/>
    <mergeCell ref="AJQ146:AJR146"/>
    <mergeCell ref="AFM145:AFP145"/>
    <mergeCell ref="AFR145:AFT146"/>
    <mergeCell ref="AFU145:AFX145"/>
    <mergeCell ref="AFY145:AGB145"/>
    <mergeCell ref="AGC145:AGF145"/>
    <mergeCell ref="AGH145:AGJ146"/>
    <mergeCell ref="AGK145:AGN145"/>
    <mergeCell ref="AGO145:AGR145"/>
    <mergeCell ref="AGS145:AGV145"/>
    <mergeCell ref="AGX145:AGZ146"/>
    <mergeCell ref="AHA145:AHD145"/>
    <mergeCell ref="AHE145:AHH145"/>
    <mergeCell ref="AHI145:AHL145"/>
    <mergeCell ref="AHN145:AHP146"/>
    <mergeCell ref="AHQ145:AHT145"/>
    <mergeCell ref="AHU145:AHX145"/>
    <mergeCell ref="AHY145:AIB145"/>
    <mergeCell ref="AGS146:AGT146"/>
    <mergeCell ref="AGU146:AGV146"/>
    <mergeCell ref="AHA146:AHB146"/>
    <mergeCell ref="AHC146:AHD146"/>
    <mergeCell ref="AHE146:AHF146"/>
    <mergeCell ref="AHG146:AHH146"/>
    <mergeCell ref="AHI146:AHJ146"/>
    <mergeCell ref="AHK146:AHL146"/>
    <mergeCell ref="AHQ146:AHR146"/>
    <mergeCell ref="AHS146:AHT146"/>
    <mergeCell ref="AHU146:AHV146"/>
    <mergeCell ref="AHW146:AHX146"/>
    <mergeCell ref="AHY146:AHZ146"/>
    <mergeCell ref="AIA146:AIB146"/>
    <mergeCell ref="ACW145:ACZ145"/>
    <mergeCell ref="ADA145:ADD145"/>
    <mergeCell ref="ADF145:ADH146"/>
    <mergeCell ref="ADI145:ADL145"/>
    <mergeCell ref="ADM145:ADP145"/>
    <mergeCell ref="ADQ145:ADT145"/>
    <mergeCell ref="ADV145:ADX146"/>
    <mergeCell ref="ADY145:AEB145"/>
    <mergeCell ref="AEC145:AEF145"/>
    <mergeCell ref="AEG145:AEJ145"/>
    <mergeCell ref="AEL145:AEN146"/>
    <mergeCell ref="AEO145:AER145"/>
    <mergeCell ref="AES145:AEV145"/>
    <mergeCell ref="AEW145:AEZ145"/>
    <mergeCell ref="AFB145:AFD146"/>
    <mergeCell ref="AFE145:AFH145"/>
    <mergeCell ref="AFI145:AFL145"/>
    <mergeCell ref="ADM146:ADN146"/>
    <mergeCell ref="ADO146:ADP146"/>
    <mergeCell ref="ADQ146:ADR146"/>
    <mergeCell ref="ADS146:ADT146"/>
    <mergeCell ref="ADY146:ADZ146"/>
    <mergeCell ref="AEA146:AEB146"/>
    <mergeCell ref="AEC146:AED146"/>
    <mergeCell ref="AEE146:AEF146"/>
    <mergeCell ref="AEG146:AEH146"/>
    <mergeCell ref="AEI146:AEJ146"/>
    <mergeCell ref="AEO146:AEP146"/>
    <mergeCell ref="AEQ146:AER146"/>
    <mergeCell ref="AES146:AET146"/>
    <mergeCell ref="AEU146:AEV146"/>
    <mergeCell ref="AEW146:AEX146"/>
    <mergeCell ref="AEY146:AEZ146"/>
    <mergeCell ref="AAG145:AAJ145"/>
    <mergeCell ref="AAK145:AAN145"/>
    <mergeCell ref="AAO145:AAR145"/>
    <mergeCell ref="AAT145:AAV146"/>
    <mergeCell ref="AAW145:AAZ145"/>
    <mergeCell ref="ABA145:ABD145"/>
    <mergeCell ref="ABE145:ABH145"/>
    <mergeCell ref="ABJ145:ABL146"/>
    <mergeCell ref="ABM145:ABP145"/>
    <mergeCell ref="ABQ145:ABT145"/>
    <mergeCell ref="ABU145:ABX145"/>
    <mergeCell ref="ABZ145:ACB146"/>
    <mergeCell ref="ACC145:ACF145"/>
    <mergeCell ref="ACG145:ACJ145"/>
    <mergeCell ref="ACK145:ACN145"/>
    <mergeCell ref="ACP145:ACR146"/>
    <mergeCell ref="ACS145:ACV145"/>
    <mergeCell ref="AAG146:AAH146"/>
    <mergeCell ref="AAI146:AAJ146"/>
    <mergeCell ref="AAK146:AAL146"/>
    <mergeCell ref="AAM146:AAN146"/>
    <mergeCell ref="AAO146:AAP146"/>
    <mergeCell ref="AAQ146:AAR146"/>
    <mergeCell ref="AAW146:AAX146"/>
    <mergeCell ref="AAY146:AAZ146"/>
    <mergeCell ref="ABA146:ABB146"/>
    <mergeCell ref="ABC146:ABD146"/>
    <mergeCell ref="ABE146:ABF146"/>
    <mergeCell ref="ABG146:ABH146"/>
    <mergeCell ref="ABM146:ABN146"/>
    <mergeCell ref="ABO146:ABP146"/>
    <mergeCell ref="ABQ146:ABR146"/>
    <mergeCell ref="YS145:YV145"/>
    <mergeCell ref="YX145:YZ146"/>
    <mergeCell ref="ZA145:ZD145"/>
    <mergeCell ref="ZE145:ZH145"/>
    <mergeCell ref="ZI145:ZL145"/>
    <mergeCell ref="ZN145:ZP146"/>
    <mergeCell ref="ZQ145:ZT145"/>
    <mergeCell ref="ZU145:ZX145"/>
    <mergeCell ref="ZY145:AAB145"/>
    <mergeCell ref="AAD145:AAF146"/>
    <mergeCell ref="ZA146:ZB146"/>
    <mergeCell ref="ZC146:ZD146"/>
    <mergeCell ref="ZE146:ZF146"/>
    <mergeCell ref="ZG146:ZH146"/>
    <mergeCell ref="ZI146:ZJ146"/>
    <mergeCell ref="ZK146:ZL146"/>
    <mergeCell ref="ZQ146:ZR146"/>
    <mergeCell ref="ZS146:ZT146"/>
    <mergeCell ref="ZU146:ZV146"/>
    <mergeCell ref="ZW146:ZX146"/>
    <mergeCell ref="ZY146:ZZ146"/>
    <mergeCell ref="AAA146:AAB146"/>
    <mergeCell ref="SK146:SL146"/>
    <mergeCell ref="SM146:SN146"/>
    <mergeCell ref="SO146:SP146"/>
    <mergeCell ref="SQ146:SR146"/>
    <mergeCell ref="SW146:SX146"/>
    <mergeCell ref="SY146:SZ146"/>
    <mergeCell ref="TA146:TB146"/>
    <mergeCell ref="TC146:TD146"/>
    <mergeCell ref="TE146:TF146"/>
    <mergeCell ref="TG146:TH146"/>
    <mergeCell ref="TM146:TN146"/>
    <mergeCell ref="TO146:TP146"/>
    <mergeCell ref="TQ146:TR146"/>
    <mergeCell ref="TS146:TT146"/>
    <mergeCell ref="TU146:TV146"/>
    <mergeCell ref="KI146:KJ146"/>
    <mergeCell ref="KK146:KL146"/>
    <mergeCell ref="KM146:KN146"/>
    <mergeCell ref="RE146:RF146"/>
    <mergeCell ref="RG146:RH146"/>
    <mergeCell ref="RI146:RJ146"/>
    <mergeCell ref="RK146:RL146"/>
    <mergeCell ref="RQ146:RR146"/>
    <mergeCell ref="RS146:RT146"/>
    <mergeCell ref="RU146:RV146"/>
    <mergeCell ref="RW146:RX146"/>
    <mergeCell ref="RY146:RZ146"/>
    <mergeCell ref="SA146:SB146"/>
    <mergeCell ref="SG146:SH146"/>
    <mergeCell ref="SI146:SJ146"/>
    <mergeCell ref="NY146:NZ146"/>
    <mergeCell ref="OA146:OB146"/>
    <mergeCell ref="OC146:OD146"/>
    <mergeCell ref="OE146:OF146"/>
    <mergeCell ref="OG146:OH146"/>
    <mergeCell ref="OI146:OJ146"/>
    <mergeCell ref="OO146:OP146"/>
    <mergeCell ref="OQ146:OR146"/>
    <mergeCell ref="OS146:OT146"/>
    <mergeCell ref="OU146:OV146"/>
    <mergeCell ref="OW146:OX146"/>
    <mergeCell ref="OY146:OZ146"/>
    <mergeCell ref="PE146:PF146"/>
    <mergeCell ref="PG146:PH146"/>
    <mergeCell ref="PI146:PJ146"/>
    <mergeCell ref="PK146:PL146"/>
    <mergeCell ref="PM146:PN146"/>
    <mergeCell ref="PO146:PP146"/>
    <mergeCell ref="PU146:PV146"/>
    <mergeCell ref="PW146:PX146"/>
    <mergeCell ref="PY146:PZ146"/>
    <mergeCell ref="QA146:QB146"/>
    <mergeCell ref="QC146:QD146"/>
    <mergeCell ref="QE146:QF146"/>
    <mergeCell ref="QK146:QL146"/>
    <mergeCell ref="QM146:QN146"/>
    <mergeCell ref="QO146:QP146"/>
    <mergeCell ref="QQ146:QR146"/>
    <mergeCell ref="QS146:QT146"/>
    <mergeCell ref="QU146:QV146"/>
    <mergeCell ref="RA146:RB146"/>
    <mergeCell ref="RC146:RD146"/>
    <mergeCell ref="ME146:MF146"/>
    <mergeCell ref="MG146:MH146"/>
    <mergeCell ref="KO146:KP146"/>
    <mergeCell ref="KQ146:KR146"/>
    <mergeCell ref="KW146:KX146"/>
    <mergeCell ref="KY146:KZ146"/>
    <mergeCell ref="LA146:LB146"/>
    <mergeCell ref="LC146:LD146"/>
    <mergeCell ref="LE146:LF146"/>
    <mergeCell ref="LG146:LH146"/>
    <mergeCell ref="LM146:LN146"/>
    <mergeCell ref="LO146:LP146"/>
    <mergeCell ref="LQ146:LR146"/>
    <mergeCell ref="LS146:LT146"/>
    <mergeCell ref="LU146:LV146"/>
    <mergeCell ref="LW146:LX146"/>
    <mergeCell ref="MC146:MD146"/>
    <mergeCell ref="JI146:JJ146"/>
    <mergeCell ref="JK146:JL146"/>
    <mergeCell ref="JQ146:JR146"/>
    <mergeCell ref="JS146:JT146"/>
    <mergeCell ref="JU146:JV146"/>
    <mergeCell ref="JW146:JX146"/>
    <mergeCell ref="JY146:JZ146"/>
    <mergeCell ref="KA146:KB146"/>
    <mergeCell ref="KG146:KH146"/>
    <mergeCell ref="O235:P235"/>
    <mergeCell ref="Q235:R235"/>
    <mergeCell ref="O227:P227"/>
    <mergeCell ref="Q227:R227"/>
    <mergeCell ref="R185:S186"/>
    <mergeCell ref="R167:S167"/>
    <mergeCell ref="D175:E175"/>
    <mergeCell ref="F175:G175"/>
    <mergeCell ref="HO146:HP146"/>
    <mergeCell ref="HU146:HV146"/>
    <mergeCell ref="HW146:HX146"/>
    <mergeCell ref="HY146:HZ146"/>
    <mergeCell ref="IA146:IB146"/>
    <mergeCell ref="IC146:ID146"/>
    <mergeCell ref="IE146:IF146"/>
    <mergeCell ref="IK146:IL146"/>
    <mergeCell ref="IM146:IN146"/>
    <mergeCell ref="CW146:CX146"/>
    <mergeCell ref="CY146:CZ146"/>
    <mergeCell ref="DA146:DB146"/>
    <mergeCell ref="DC146:DD146"/>
    <mergeCell ref="DE146:DF146"/>
    <mergeCell ref="DG146:DH146"/>
    <mergeCell ref="DM146:DN146"/>
    <mergeCell ref="DO146:DP146"/>
    <mergeCell ref="DQ146:DR146"/>
    <mergeCell ref="DS146:DT146"/>
    <mergeCell ref="DU146:DV146"/>
    <mergeCell ref="DW146:DX146"/>
    <mergeCell ref="EC146:ED146"/>
    <mergeCell ref="EE146:EF146"/>
    <mergeCell ref="EG146:EH146"/>
    <mergeCell ref="BK146:BL146"/>
    <mergeCell ref="BQ146:BR146"/>
    <mergeCell ref="BS146:BT146"/>
    <mergeCell ref="BU146:BV146"/>
    <mergeCell ref="BW146:BX146"/>
    <mergeCell ref="BY146:BZ146"/>
    <mergeCell ref="CA146:CB146"/>
    <mergeCell ref="CG146:CH146"/>
    <mergeCell ref="CI146:CJ146"/>
    <mergeCell ref="CK146:CL146"/>
    <mergeCell ref="CM146:CN146"/>
    <mergeCell ref="CO146:CP146"/>
    <mergeCell ref="CQ146:CR146"/>
    <mergeCell ref="S87:T87"/>
    <mergeCell ref="U87:V87"/>
    <mergeCell ref="W87:X87"/>
    <mergeCell ref="Y87:Z87"/>
    <mergeCell ref="S88:T88"/>
    <mergeCell ref="U88:V88"/>
    <mergeCell ref="W88:X88"/>
    <mergeCell ref="Y88:Z88"/>
    <mergeCell ref="S82:V82"/>
    <mergeCell ref="W82:Z82"/>
    <mergeCell ref="S83:T83"/>
    <mergeCell ref="U83:V83"/>
    <mergeCell ref="W83:X83"/>
    <mergeCell ref="Y83:Z83"/>
    <mergeCell ref="S84:T84"/>
    <mergeCell ref="U84:V84"/>
    <mergeCell ref="W84:X84"/>
    <mergeCell ref="Y84:Z84"/>
    <mergeCell ref="S85:T85"/>
    <mergeCell ref="U85:V85"/>
    <mergeCell ref="W85:X85"/>
    <mergeCell ref="Y85:Z85"/>
    <mergeCell ref="S86:T86"/>
    <mergeCell ref="U86:V86"/>
    <mergeCell ref="W86:X86"/>
    <mergeCell ref="Y86:Z86"/>
    <mergeCell ref="B280:D280"/>
    <mergeCell ref="F280:G280"/>
    <mergeCell ref="I280:J280"/>
    <mergeCell ref="L280:M280"/>
    <mergeCell ref="B277:D277"/>
    <mergeCell ref="F277:G277"/>
    <mergeCell ref="I277:J277"/>
    <mergeCell ref="L277:M277"/>
    <mergeCell ref="B278:D278"/>
    <mergeCell ref="F278:G278"/>
    <mergeCell ref="I278:J278"/>
    <mergeCell ref="L278:M278"/>
    <mergeCell ref="K274:K275"/>
    <mergeCell ref="L274:M275"/>
    <mergeCell ref="F275:G275"/>
    <mergeCell ref="I275:J275"/>
    <mergeCell ref="B276:D276"/>
    <mergeCell ref="F276:G276"/>
    <mergeCell ref="I276:J276"/>
    <mergeCell ref="L276:M276"/>
    <mergeCell ref="B266:D266"/>
    <mergeCell ref="J266:K266"/>
    <mergeCell ref="L266:M266"/>
    <mergeCell ref="B272:D275"/>
    <mergeCell ref="E272:J272"/>
    <mergeCell ref="K272:M272"/>
    <mergeCell ref="E273:J273"/>
    <mergeCell ref="K273:M273"/>
    <mergeCell ref="E274:G274"/>
    <mergeCell ref="H274:J274"/>
    <mergeCell ref="B264:D264"/>
    <mergeCell ref="J264:K264"/>
    <mergeCell ref="L264:M264"/>
    <mergeCell ref="I228:J228"/>
    <mergeCell ref="E227:F227"/>
    <mergeCell ref="E226:F226"/>
    <mergeCell ref="E225:F225"/>
    <mergeCell ref="E209:G209"/>
    <mergeCell ref="E210:G210"/>
    <mergeCell ref="E211:G211"/>
    <mergeCell ref="E212:G212"/>
    <mergeCell ref="E213:G213"/>
    <mergeCell ref="E214:G214"/>
    <mergeCell ref="H209:J209"/>
    <mergeCell ref="K209:M209"/>
    <mergeCell ref="H210:J210"/>
    <mergeCell ref="B279:D279"/>
    <mergeCell ref="F279:G279"/>
    <mergeCell ref="I279:J279"/>
    <mergeCell ref="L279:M279"/>
    <mergeCell ref="B235:D235"/>
    <mergeCell ref="B234:D234"/>
    <mergeCell ref="B238:D239"/>
    <mergeCell ref="B240:D240"/>
    <mergeCell ref="B241:D241"/>
    <mergeCell ref="B244:D244"/>
    <mergeCell ref="E244:F244"/>
    <mergeCell ref="G244:H244"/>
    <mergeCell ref="I244:J244"/>
    <mergeCell ref="K244:L244"/>
    <mergeCell ref="M244:N244"/>
    <mergeCell ref="K235:L235"/>
    <mergeCell ref="K234:L234"/>
    <mergeCell ref="I236:J236"/>
    <mergeCell ref="I235:J235"/>
    <mergeCell ref="I234:J234"/>
    <mergeCell ref="G234:H234"/>
    <mergeCell ref="G235:H235"/>
    <mergeCell ref="G236:H236"/>
    <mergeCell ref="E236:F236"/>
    <mergeCell ref="E235:F235"/>
    <mergeCell ref="E234:F234"/>
    <mergeCell ref="B242:D242"/>
    <mergeCell ref="B243:D243"/>
    <mergeCell ref="B236:D236"/>
    <mergeCell ref="B246:R246"/>
    <mergeCell ref="Q240:R240"/>
    <mergeCell ref="O240:P240"/>
    <mergeCell ref="G241:H241"/>
    <mergeCell ref="G240:H240"/>
    <mergeCell ref="E243:F243"/>
    <mergeCell ref="E242:F242"/>
    <mergeCell ref="B265:D265"/>
    <mergeCell ref="J265:K265"/>
    <mergeCell ref="L265:M265"/>
    <mergeCell ref="B262:D262"/>
    <mergeCell ref="J262:K262"/>
    <mergeCell ref="L262:M262"/>
    <mergeCell ref="B263:D263"/>
    <mergeCell ref="J263:K263"/>
    <mergeCell ref="L263:M263"/>
    <mergeCell ref="B260:D261"/>
    <mergeCell ref="E260:G260"/>
    <mergeCell ref="H260:I260"/>
    <mergeCell ref="J260:M260"/>
    <mergeCell ref="J261:K261"/>
    <mergeCell ref="L261:M261"/>
    <mergeCell ref="J253:K253"/>
    <mergeCell ref="L253:M253"/>
    <mergeCell ref="B254:C254"/>
    <mergeCell ref="D254:E254"/>
    <mergeCell ref="F254:G254"/>
    <mergeCell ref="H254:I254"/>
    <mergeCell ref="J254:K254"/>
    <mergeCell ref="L254:M254"/>
    <mergeCell ref="B253:C253"/>
    <mergeCell ref="D253:E253"/>
    <mergeCell ref="F253:G253"/>
    <mergeCell ref="H253:I253"/>
    <mergeCell ref="G230:H231"/>
    <mergeCell ref="K233:L233"/>
    <mergeCell ref="K232:L232"/>
    <mergeCell ref="I233:J233"/>
    <mergeCell ref="I232:J232"/>
    <mergeCell ref="G232:H232"/>
    <mergeCell ref="G233:H233"/>
    <mergeCell ref="E233:F233"/>
    <mergeCell ref="E232:F232"/>
    <mergeCell ref="N190:O190"/>
    <mergeCell ref="Q210:R210"/>
    <mergeCell ref="P190:Q190"/>
    <mergeCell ref="R190:S190"/>
    <mergeCell ref="A191:C191"/>
    <mergeCell ref="K191:M191"/>
    <mergeCell ref="N191:O191"/>
    <mergeCell ref="P191:Q191"/>
    <mergeCell ref="R191:S191"/>
    <mergeCell ref="Q213:R213"/>
    <mergeCell ref="Q214:R214"/>
    <mergeCell ref="B226:D226"/>
    <mergeCell ref="B225:D225"/>
    <mergeCell ref="B224:D224"/>
    <mergeCell ref="B222:D223"/>
    <mergeCell ref="I202:J202"/>
    <mergeCell ref="K202:L202"/>
    <mergeCell ref="B203:D203"/>
    <mergeCell ref="E203:F203"/>
    <mergeCell ref="G203:H203"/>
    <mergeCell ref="I203:J203"/>
    <mergeCell ref="K203:L203"/>
    <mergeCell ref="B210:D210"/>
    <mergeCell ref="B211:D211"/>
    <mergeCell ref="B212:D212"/>
    <mergeCell ref="B213:D213"/>
    <mergeCell ref="Q211:R211"/>
    <mergeCell ref="Q212:R212"/>
    <mergeCell ref="B200:D200"/>
    <mergeCell ref="E200:F200"/>
    <mergeCell ref="G200:H200"/>
    <mergeCell ref="I200:J200"/>
    <mergeCell ref="K200:L200"/>
    <mergeCell ref="B201:D201"/>
    <mergeCell ref="E201:F201"/>
    <mergeCell ref="G201:H201"/>
    <mergeCell ref="I201:J201"/>
    <mergeCell ref="K201:L201"/>
    <mergeCell ref="I197:J198"/>
    <mergeCell ref="K197:L198"/>
    <mergeCell ref="B199:D199"/>
    <mergeCell ref="E199:F199"/>
    <mergeCell ref="G199:H199"/>
    <mergeCell ref="B214:D214"/>
    <mergeCell ref="K224:L224"/>
    <mergeCell ref="I224:J224"/>
    <mergeCell ref="I225:J225"/>
    <mergeCell ref="I226:J226"/>
    <mergeCell ref="N189:O189"/>
    <mergeCell ref="P189:Q189"/>
    <mergeCell ref="R189:S189"/>
    <mergeCell ref="A187:C187"/>
    <mergeCell ref="K187:M187"/>
    <mergeCell ref="N187:O187"/>
    <mergeCell ref="P187:Q187"/>
    <mergeCell ref="R187:S187"/>
    <mergeCell ref="A185:C186"/>
    <mergeCell ref="D185:D186"/>
    <mergeCell ref="E185:H185"/>
    <mergeCell ref="K185:M186"/>
    <mergeCell ref="N185:O186"/>
    <mergeCell ref="P185:Q186"/>
    <mergeCell ref="J170:K170"/>
    <mergeCell ref="D178:E178"/>
    <mergeCell ref="F178:G178"/>
    <mergeCell ref="H178:I178"/>
    <mergeCell ref="L170:M170"/>
    <mergeCell ref="H176:I176"/>
    <mergeCell ref="L168:M168"/>
    <mergeCell ref="B170:C170"/>
    <mergeCell ref="D170:E170"/>
    <mergeCell ref="F170:G170"/>
    <mergeCell ref="H170:I170"/>
    <mergeCell ref="B172:C173"/>
    <mergeCell ref="A188:C188"/>
    <mergeCell ref="K188:M188"/>
    <mergeCell ref="H211:J211"/>
    <mergeCell ref="H212:J212"/>
    <mergeCell ref="H213:J213"/>
    <mergeCell ref="H214:J214"/>
    <mergeCell ref="K210:M210"/>
    <mergeCell ref="K211:M211"/>
    <mergeCell ref="K212:M212"/>
    <mergeCell ref="K213:M213"/>
    <mergeCell ref="K214:M214"/>
    <mergeCell ref="B169:C169"/>
    <mergeCell ref="D169:E169"/>
    <mergeCell ref="F169:G169"/>
    <mergeCell ref="H169:I169"/>
    <mergeCell ref="J169:K169"/>
    <mergeCell ref="D177:E177"/>
    <mergeCell ref="F177:G177"/>
    <mergeCell ref="H177:I177"/>
    <mergeCell ref="B177:C177"/>
    <mergeCell ref="R169:S169"/>
    <mergeCell ref="P169:Q169"/>
    <mergeCell ref="B178:C178"/>
    <mergeCell ref="R170:S170"/>
    <mergeCell ref="P170:Q170"/>
    <mergeCell ref="B175:C175"/>
    <mergeCell ref="I199:J199"/>
    <mergeCell ref="K199:L199"/>
    <mergeCell ref="A190:C190"/>
    <mergeCell ref="K190:M190"/>
    <mergeCell ref="B176:C176"/>
    <mergeCell ref="H175:I175"/>
    <mergeCell ref="H174:I174"/>
    <mergeCell ref="N188:O188"/>
    <mergeCell ref="P188:Q188"/>
    <mergeCell ref="R188:S188"/>
    <mergeCell ref="A189:C189"/>
    <mergeCell ref="K189:M189"/>
    <mergeCell ref="B168:C168"/>
    <mergeCell ref="D168:E168"/>
    <mergeCell ref="F168:G168"/>
    <mergeCell ref="H168:I168"/>
    <mergeCell ref="J168:K168"/>
    <mergeCell ref="D176:E176"/>
    <mergeCell ref="F176:G176"/>
    <mergeCell ref="B167:C167"/>
    <mergeCell ref="D167:E167"/>
    <mergeCell ref="F167:G167"/>
    <mergeCell ref="H167:I167"/>
    <mergeCell ref="J167:K167"/>
    <mergeCell ref="P167:Q167"/>
    <mergeCell ref="B166:C166"/>
    <mergeCell ref="D166:E166"/>
    <mergeCell ref="F166:G166"/>
    <mergeCell ref="H166:I166"/>
    <mergeCell ref="J166:K166"/>
    <mergeCell ref="P166:Q166"/>
    <mergeCell ref="R166:S166"/>
    <mergeCell ref="D174:E174"/>
    <mergeCell ref="F174:G174"/>
    <mergeCell ref="R168:S168"/>
    <mergeCell ref="P168:Q168"/>
    <mergeCell ref="E202:F202"/>
    <mergeCell ref="G202:H202"/>
    <mergeCell ref="P164:Q165"/>
    <mergeCell ref="R164:S165"/>
    <mergeCell ref="D172:E173"/>
    <mergeCell ref="F172:G173"/>
    <mergeCell ref="B158:C158"/>
    <mergeCell ref="D158:E158"/>
    <mergeCell ref="F158:G158"/>
    <mergeCell ref="P158:Q158"/>
    <mergeCell ref="R158:S158"/>
    <mergeCell ref="B164:C165"/>
    <mergeCell ref="D164:E165"/>
    <mergeCell ref="F164:G165"/>
    <mergeCell ref="H164:I165"/>
    <mergeCell ref="J164:K165"/>
    <mergeCell ref="B156:C156"/>
    <mergeCell ref="D156:E156"/>
    <mergeCell ref="F156:G156"/>
    <mergeCell ref="P156:Q156"/>
    <mergeCell ref="R156:S156"/>
    <mergeCell ref="B157:C157"/>
    <mergeCell ref="D157:E157"/>
    <mergeCell ref="F157:G157"/>
    <mergeCell ref="P157:Q157"/>
    <mergeCell ref="R157:S157"/>
    <mergeCell ref="P154:Q154"/>
    <mergeCell ref="R154:S154"/>
    <mergeCell ref="B155:C155"/>
    <mergeCell ref="D155:E155"/>
    <mergeCell ref="F155:G155"/>
    <mergeCell ref="P155:Q155"/>
    <mergeCell ref="R155:S155"/>
    <mergeCell ref="N164:O165"/>
    <mergeCell ref="B174:C174"/>
    <mergeCell ref="N166:O166"/>
    <mergeCell ref="L164:M165"/>
    <mergeCell ref="N167:O167"/>
    <mergeCell ref="N169:O169"/>
    <mergeCell ref="N170:O170"/>
    <mergeCell ref="H172:I173"/>
    <mergeCell ref="L167:M167"/>
    <mergeCell ref="L166:M166"/>
    <mergeCell ref="N168:O168"/>
    <mergeCell ref="O152:O153"/>
    <mergeCell ref="B154:C154"/>
    <mergeCell ref="D154:E154"/>
    <mergeCell ref="F154:G154"/>
    <mergeCell ref="B151:C153"/>
    <mergeCell ref="D151:E153"/>
    <mergeCell ref="F151:O151"/>
    <mergeCell ref="P151:Q153"/>
    <mergeCell ref="R151:S153"/>
    <mergeCell ref="F152:G153"/>
    <mergeCell ref="H152:H153"/>
    <mergeCell ref="I152:I153"/>
    <mergeCell ref="J152:J153"/>
    <mergeCell ref="K152:K153"/>
    <mergeCell ref="L152:L153"/>
    <mergeCell ref="M152:M153"/>
    <mergeCell ref="N152:N153"/>
    <mergeCell ref="E138:F138"/>
    <mergeCell ref="G138:H138"/>
    <mergeCell ref="I138:J138"/>
    <mergeCell ref="E139:F139"/>
    <mergeCell ref="G139:H139"/>
    <mergeCell ref="I139:J139"/>
    <mergeCell ref="E140:F140"/>
    <mergeCell ref="G140:H140"/>
    <mergeCell ref="I140:J140"/>
    <mergeCell ref="E141:F141"/>
    <mergeCell ref="G141:H141"/>
    <mergeCell ref="I141:J141"/>
    <mergeCell ref="K138:M138"/>
    <mergeCell ref="K139:M139"/>
    <mergeCell ref="K140:M140"/>
    <mergeCell ref="K141:M141"/>
    <mergeCell ref="B138:D138"/>
    <mergeCell ref="B139:D139"/>
    <mergeCell ref="B140:D140"/>
    <mergeCell ref="B141:D141"/>
    <mergeCell ref="E136:F136"/>
    <mergeCell ref="G136:H136"/>
    <mergeCell ref="I136:J136"/>
    <mergeCell ref="E137:F137"/>
    <mergeCell ref="G137:H137"/>
    <mergeCell ref="I137:J137"/>
    <mergeCell ref="O131:P131"/>
    <mergeCell ref="B132:D132"/>
    <mergeCell ref="E132:F132"/>
    <mergeCell ref="G132:H132"/>
    <mergeCell ref="I132:J132"/>
    <mergeCell ref="K132:L132"/>
    <mergeCell ref="M132:N132"/>
    <mergeCell ref="O132:P132"/>
    <mergeCell ref="B131:D131"/>
    <mergeCell ref="E131:F131"/>
    <mergeCell ref="G131:H131"/>
    <mergeCell ref="I131:J131"/>
    <mergeCell ref="K131:L131"/>
    <mergeCell ref="M131:N131"/>
    <mergeCell ref="B133:D133"/>
    <mergeCell ref="E133:F133"/>
    <mergeCell ref="G133:H133"/>
    <mergeCell ref="I133:J133"/>
    <mergeCell ref="K133:L133"/>
    <mergeCell ref="M133:N133"/>
    <mergeCell ref="O133:P133"/>
    <mergeCell ref="B135:D136"/>
    <mergeCell ref="B130:D130"/>
    <mergeCell ref="E130:F130"/>
    <mergeCell ref="G130:H130"/>
    <mergeCell ref="I130:J130"/>
    <mergeCell ref="K130:L130"/>
    <mergeCell ref="M130:N130"/>
    <mergeCell ref="O130:P130"/>
    <mergeCell ref="K136:M136"/>
    <mergeCell ref="K137:M137"/>
    <mergeCell ref="E135:M135"/>
    <mergeCell ref="B137:D137"/>
    <mergeCell ref="B129:D129"/>
    <mergeCell ref="E129:F129"/>
    <mergeCell ref="G129:H129"/>
    <mergeCell ref="I129:J129"/>
    <mergeCell ref="K129:L129"/>
    <mergeCell ref="M129:N129"/>
    <mergeCell ref="B127:D128"/>
    <mergeCell ref="E127:H127"/>
    <mergeCell ref="I127:L127"/>
    <mergeCell ref="M127:P127"/>
    <mergeCell ref="E128:F128"/>
    <mergeCell ref="G128:H128"/>
    <mergeCell ref="I128:J128"/>
    <mergeCell ref="K128:L128"/>
    <mergeCell ref="M128:N128"/>
    <mergeCell ref="O128:P128"/>
    <mergeCell ref="B118:D118"/>
    <mergeCell ref="E118:F118"/>
    <mergeCell ref="G118:H118"/>
    <mergeCell ref="I118:J118"/>
    <mergeCell ref="K118:L118"/>
    <mergeCell ref="M118:N118"/>
    <mergeCell ref="B117:D117"/>
    <mergeCell ref="E117:F117"/>
    <mergeCell ref="G117:H117"/>
    <mergeCell ref="I117:J117"/>
    <mergeCell ref="K117:L117"/>
    <mergeCell ref="M117:N117"/>
    <mergeCell ref="O129:P129"/>
    <mergeCell ref="B116:D116"/>
    <mergeCell ref="E116:F116"/>
    <mergeCell ref="G116:H116"/>
    <mergeCell ref="I116:J116"/>
    <mergeCell ref="K116:L116"/>
    <mergeCell ref="M116:N116"/>
    <mergeCell ref="B115:D115"/>
    <mergeCell ref="E115:F115"/>
    <mergeCell ref="G115:H115"/>
    <mergeCell ref="I115:J115"/>
    <mergeCell ref="K115:L115"/>
    <mergeCell ref="M115:N115"/>
    <mergeCell ref="B114:D114"/>
    <mergeCell ref="E114:F114"/>
    <mergeCell ref="G114:H114"/>
    <mergeCell ref="I114:J114"/>
    <mergeCell ref="K114:L114"/>
    <mergeCell ref="M114:N114"/>
    <mergeCell ref="B111:D113"/>
    <mergeCell ref="E111:L111"/>
    <mergeCell ref="M111:N113"/>
    <mergeCell ref="E112:F113"/>
    <mergeCell ref="G112:J112"/>
    <mergeCell ref="K112:L113"/>
    <mergeCell ref="G113:H113"/>
    <mergeCell ref="I113:J113"/>
    <mergeCell ref="Q87:R87"/>
    <mergeCell ref="A88:B88"/>
    <mergeCell ref="C88:D88"/>
    <mergeCell ref="E88:F88"/>
    <mergeCell ref="G88:H88"/>
    <mergeCell ref="I88:J88"/>
    <mergeCell ref="K88:L88"/>
    <mergeCell ref="M88:N88"/>
    <mergeCell ref="O88:P88"/>
    <mergeCell ref="Q88:R88"/>
    <mergeCell ref="H95:I95"/>
    <mergeCell ref="H96:I96"/>
    <mergeCell ref="H97:I97"/>
    <mergeCell ref="H99:I99"/>
    <mergeCell ref="H100:I100"/>
    <mergeCell ref="H94:M94"/>
    <mergeCell ref="J95:M95"/>
    <mergeCell ref="J100:M100"/>
    <mergeCell ref="J99:M99"/>
    <mergeCell ref="J98:M98"/>
    <mergeCell ref="J97:M97"/>
    <mergeCell ref="J96:M96"/>
    <mergeCell ref="N94:P95"/>
    <mergeCell ref="N100:P100"/>
    <mergeCell ref="N99:P99"/>
    <mergeCell ref="N98:P98"/>
    <mergeCell ref="N97:P97"/>
    <mergeCell ref="N96:P96"/>
    <mergeCell ref="B100:D100"/>
    <mergeCell ref="B99:D99"/>
    <mergeCell ref="B98:D98"/>
    <mergeCell ref="B97:D97"/>
    <mergeCell ref="B94:D95"/>
    <mergeCell ref="B96:D96"/>
    <mergeCell ref="E100:G100"/>
    <mergeCell ref="E99:G99"/>
    <mergeCell ref="E98:G98"/>
    <mergeCell ref="E97:G97"/>
    <mergeCell ref="E96:G96"/>
    <mergeCell ref="E94:G95"/>
    <mergeCell ref="H98:I98"/>
    <mergeCell ref="O86:P86"/>
    <mergeCell ref="Q86:R86"/>
    <mergeCell ref="A87:B87"/>
    <mergeCell ref="C87:D87"/>
    <mergeCell ref="E87:F87"/>
    <mergeCell ref="G87:H87"/>
    <mergeCell ref="I87:J87"/>
    <mergeCell ref="K87:L87"/>
    <mergeCell ref="M87:N87"/>
    <mergeCell ref="O87:P87"/>
    <mergeCell ref="M85:N85"/>
    <mergeCell ref="O85:P85"/>
    <mergeCell ref="Q85:R85"/>
    <mergeCell ref="A86:B86"/>
    <mergeCell ref="C86:D86"/>
    <mergeCell ref="E86:F86"/>
    <mergeCell ref="G86:H86"/>
    <mergeCell ref="I86:J86"/>
    <mergeCell ref="K86:L86"/>
    <mergeCell ref="M86:N86"/>
    <mergeCell ref="K84:L84"/>
    <mergeCell ref="M84:N84"/>
    <mergeCell ref="O84:P84"/>
    <mergeCell ref="Q84:R84"/>
    <mergeCell ref="A85:B85"/>
    <mergeCell ref="C85:D85"/>
    <mergeCell ref="E85:F85"/>
    <mergeCell ref="G85:H85"/>
    <mergeCell ref="I85:J85"/>
    <mergeCell ref="K85:L85"/>
    <mergeCell ref="I83:J83"/>
    <mergeCell ref="K83:L83"/>
    <mergeCell ref="M83:N83"/>
    <mergeCell ref="O83:P83"/>
    <mergeCell ref="Q83:R83"/>
    <mergeCell ref="A84:B84"/>
    <mergeCell ref="C84:D84"/>
    <mergeCell ref="E84:F84"/>
    <mergeCell ref="G84:H84"/>
    <mergeCell ref="I84:J84"/>
    <mergeCell ref="Q72:R72"/>
    <mergeCell ref="C70:D70"/>
    <mergeCell ref="E70:F70"/>
    <mergeCell ref="G70:H70"/>
    <mergeCell ref="I70:J70"/>
    <mergeCell ref="K70:L70"/>
    <mergeCell ref="M70:N70"/>
    <mergeCell ref="O80:P80"/>
    <mergeCell ref="Q80:R80"/>
    <mergeCell ref="A82:B83"/>
    <mergeCell ref="C82:F82"/>
    <mergeCell ref="G82:J82"/>
    <mergeCell ref="K82:N82"/>
    <mergeCell ref="O82:R82"/>
    <mergeCell ref="C83:D83"/>
    <mergeCell ref="E83:F83"/>
    <mergeCell ref="G83:H83"/>
    <mergeCell ref="M79:N79"/>
    <mergeCell ref="O79:P79"/>
    <mergeCell ref="Q79:R79"/>
    <mergeCell ref="A80:B80"/>
    <mergeCell ref="C80:D80"/>
    <mergeCell ref="E80:F80"/>
    <mergeCell ref="G80:H80"/>
    <mergeCell ref="I80:J80"/>
    <mergeCell ref="K80:L80"/>
    <mergeCell ref="M80:N80"/>
    <mergeCell ref="A79:B79"/>
    <mergeCell ref="C79:D79"/>
    <mergeCell ref="E79:F79"/>
    <mergeCell ref="G79:H79"/>
    <mergeCell ref="I79:J79"/>
    <mergeCell ref="K79:L79"/>
    <mergeCell ref="Q77:R77"/>
    <mergeCell ref="A78:B78"/>
    <mergeCell ref="C78:D78"/>
    <mergeCell ref="E78:F78"/>
    <mergeCell ref="G78:H78"/>
    <mergeCell ref="I78:J78"/>
    <mergeCell ref="K78:L78"/>
    <mergeCell ref="M78:N78"/>
    <mergeCell ref="O78:P78"/>
    <mergeCell ref="Q78:R78"/>
    <mergeCell ref="A77:B77"/>
    <mergeCell ref="C77:D77"/>
    <mergeCell ref="E77:F77"/>
    <mergeCell ref="G77:H77"/>
    <mergeCell ref="I77:J77"/>
    <mergeCell ref="K77:L77"/>
    <mergeCell ref="M77:N77"/>
    <mergeCell ref="O77:P77"/>
    <mergeCell ref="O76:P76"/>
    <mergeCell ref="Q76:R76"/>
    <mergeCell ref="M75:N75"/>
    <mergeCell ref="O75:P75"/>
    <mergeCell ref="Q75:R75"/>
    <mergeCell ref="A76:B76"/>
    <mergeCell ref="C76:D76"/>
    <mergeCell ref="E76:F76"/>
    <mergeCell ref="G76:H76"/>
    <mergeCell ref="I76:J76"/>
    <mergeCell ref="K76:L76"/>
    <mergeCell ref="M76:N76"/>
    <mergeCell ref="A29:S29"/>
    <mergeCell ref="B40:D41"/>
    <mergeCell ref="E40:J40"/>
    <mergeCell ref="K40:P40"/>
    <mergeCell ref="E41:F41"/>
    <mergeCell ref="G41:H41"/>
    <mergeCell ref="I41:J41"/>
    <mergeCell ref="K41:L41"/>
    <mergeCell ref="M41:N41"/>
    <mergeCell ref="O41:P41"/>
    <mergeCell ref="G42:H42"/>
    <mergeCell ref="I42:J42"/>
    <mergeCell ref="K42:L42"/>
    <mergeCell ref="M42:N42"/>
    <mergeCell ref="O42:P42"/>
    <mergeCell ref="O44:P44"/>
    <mergeCell ref="L53:M53"/>
    <mergeCell ref="N53:O53"/>
    <mergeCell ref="P53:Q53"/>
    <mergeCell ref="A54:C54"/>
    <mergeCell ref="D54:E54"/>
    <mergeCell ref="F54:G54"/>
    <mergeCell ref="H54:I54"/>
    <mergeCell ref="J54:K54"/>
    <mergeCell ref="L54:M54"/>
    <mergeCell ref="L52:M52"/>
    <mergeCell ref="N52:O52"/>
    <mergeCell ref="B46:D46"/>
    <mergeCell ref="P52:Q52"/>
    <mergeCell ref="A53:C53"/>
    <mergeCell ref="D53:E53"/>
    <mergeCell ref="F53:G53"/>
    <mergeCell ref="H53:I53"/>
    <mergeCell ref="J53:K53"/>
    <mergeCell ref="O45:P45"/>
    <mergeCell ref="B45:D45"/>
    <mergeCell ref="E45:F45"/>
    <mergeCell ref="G45:H45"/>
    <mergeCell ref="I45:J45"/>
    <mergeCell ref="K45:L45"/>
    <mergeCell ref="M45:N45"/>
    <mergeCell ref="O43:P43"/>
    <mergeCell ref="B42:D42"/>
    <mergeCell ref="E42:F42"/>
    <mergeCell ref="B44:D44"/>
    <mergeCell ref="E44:F44"/>
    <mergeCell ref="G44:H44"/>
    <mergeCell ref="I44:J44"/>
    <mergeCell ref="K44:L44"/>
    <mergeCell ref="B43:D43"/>
    <mergeCell ref="E43:F43"/>
    <mergeCell ref="G43:H43"/>
    <mergeCell ref="I43:J43"/>
    <mergeCell ref="K43:L43"/>
    <mergeCell ref="M43:N43"/>
    <mergeCell ref="M44:N44"/>
    <mergeCell ref="A52:C52"/>
    <mergeCell ref="D52:E52"/>
    <mergeCell ref="F52:G52"/>
    <mergeCell ref="H52:I52"/>
    <mergeCell ref="J52:K52"/>
    <mergeCell ref="E46:F46"/>
    <mergeCell ref="G46:H46"/>
    <mergeCell ref="I46:J46"/>
    <mergeCell ref="K46:L46"/>
    <mergeCell ref="M46:N46"/>
    <mergeCell ref="O46:P46"/>
    <mergeCell ref="Q68:R68"/>
    <mergeCell ref="E67:F67"/>
    <mergeCell ref="G67:H67"/>
    <mergeCell ref="I67:J67"/>
    <mergeCell ref="K67:L67"/>
    <mergeCell ref="M67:N67"/>
    <mergeCell ref="O67:P67"/>
    <mergeCell ref="L57:M57"/>
    <mergeCell ref="N57:O57"/>
    <mergeCell ref="P57:Q57"/>
    <mergeCell ref="A66:B67"/>
    <mergeCell ref="C66:F66"/>
    <mergeCell ref="G66:J66"/>
    <mergeCell ref="K66:N66"/>
    <mergeCell ref="O66:R66"/>
    <mergeCell ref="C67:D67"/>
    <mergeCell ref="A57:C57"/>
    <mergeCell ref="D57:E57"/>
    <mergeCell ref="F57:G57"/>
    <mergeCell ref="H57:I57"/>
    <mergeCell ref="J57:K57"/>
    <mergeCell ref="P55:Q55"/>
    <mergeCell ref="A56:C56"/>
    <mergeCell ref="D56:E56"/>
    <mergeCell ref="F56:G56"/>
    <mergeCell ref="H56:I56"/>
    <mergeCell ref="J56:K56"/>
    <mergeCell ref="L56:M56"/>
    <mergeCell ref="N56:O56"/>
    <mergeCell ref="P56:Q56"/>
    <mergeCell ref="S66:T66"/>
    <mergeCell ref="N54:O54"/>
    <mergeCell ref="P54:Q54"/>
    <mergeCell ref="A55:C55"/>
    <mergeCell ref="D55:E55"/>
    <mergeCell ref="F55:G55"/>
    <mergeCell ref="B209:D209"/>
    <mergeCell ref="L169:M169"/>
    <mergeCell ref="B197:D198"/>
    <mergeCell ref="E197:F198"/>
    <mergeCell ref="G197:H198"/>
    <mergeCell ref="B202:D202"/>
    <mergeCell ref="H55:I55"/>
    <mergeCell ref="J55:K55"/>
    <mergeCell ref="L55:M55"/>
    <mergeCell ref="N55:O55"/>
    <mergeCell ref="O70:P70"/>
    <mergeCell ref="Q70:R70"/>
    <mergeCell ref="A71:B71"/>
    <mergeCell ref="C71:D71"/>
    <mergeCell ref="E71:F71"/>
    <mergeCell ref="G71:H71"/>
    <mergeCell ref="I71:J71"/>
    <mergeCell ref="K71:L71"/>
    <mergeCell ref="M71:N71"/>
    <mergeCell ref="O71:P71"/>
    <mergeCell ref="M69:N69"/>
    <mergeCell ref="O69:P69"/>
    <mergeCell ref="Q69:R69"/>
    <mergeCell ref="A70:B70"/>
    <mergeCell ref="A69:B69"/>
    <mergeCell ref="C69:D69"/>
    <mergeCell ref="E69:F69"/>
    <mergeCell ref="G69:H69"/>
    <mergeCell ref="I69:J69"/>
    <mergeCell ref="K69:L69"/>
    <mergeCell ref="A74:B75"/>
    <mergeCell ref="C74:F74"/>
    <mergeCell ref="G74:J74"/>
    <mergeCell ref="K74:N74"/>
    <mergeCell ref="O74:R74"/>
    <mergeCell ref="C75:D75"/>
    <mergeCell ref="E75:F75"/>
    <mergeCell ref="G75:H75"/>
    <mergeCell ref="I75:J75"/>
    <mergeCell ref="K75:L75"/>
    <mergeCell ref="Q71:R71"/>
    <mergeCell ref="A72:B72"/>
    <mergeCell ref="C72:D72"/>
    <mergeCell ref="E72:F72"/>
    <mergeCell ref="G72:H72"/>
    <mergeCell ref="I72:J72"/>
    <mergeCell ref="K72:L72"/>
    <mergeCell ref="M72:N72"/>
    <mergeCell ref="Q67:R67"/>
    <mergeCell ref="A68:B68"/>
    <mergeCell ref="C68:D68"/>
    <mergeCell ref="E68:F68"/>
    <mergeCell ref="G68:H68"/>
    <mergeCell ref="I68:J68"/>
    <mergeCell ref="K68:L68"/>
    <mergeCell ref="M68:N68"/>
    <mergeCell ref="O68:P68"/>
    <mergeCell ref="O72:P72"/>
  </mergeCells>
  <phoneticPr fontId="2"/>
  <pageMargins left="0.70866141732283472" right="0.70866141732283472" top="0.74803149606299213" bottom="0.74803149606299213" header="0.31496062992125984" footer="0.31496062992125984"/>
  <pageSetup paperSize="9" scale="84" firstPageNumber="56" fitToHeight="0" orientation="portrait" useFirstPageNumber="1" r:id="rId1"/>
  <headerFooter differentOddEven="1" differentFirst="1" scaleWithDoc="0" alignWithMargins="0">
    <oddHeader>&amp;L
&amp;R&amp;"ＭＳ 明朝,標準"&amp;10社会・福祉</oddHeader>
    <oddFooter>&amp;C&amp;"ＭＳ 明朝,標準"&amp;P</oddFooter>
    <evenHeader>&amp;L&amp;"ＭＳ 明朝,標準"&amp;10社会・福祉</evenHeader>
    <evenFooter>&amp;C&amp;"ＭＳ 明朝,標準"&amp;P</evenFooter>
    <firstHeader>&amp;R&amp;"ＭＳ 明朝,標準"&amp;10社会福祉</firstHeader>
  </headerFooter>
  <rowBreaks count="7" manualBreakCount="7">
    <brk id="36" max="16383" man="1"/>
    <brk id="62" max="18" man="1"/>
    <brk id="107" max="18" man="1"/>
    <brk id="147" max="18" man="1"/>
    <brk id="181" max="18" man="1"/>
    <brk id="218" max="18" man="1"/>
    <brk id="249" max="18"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8:W303"/>
  <sheetViews>
    <sheetView view="pageBreakPreview" zoomScaleNormal="100" zoomScaleSheetLayoutView="100" workbookViewId="0">
      <selection activeCell="A262" sqref="A262:O263"/>
    </sheetView>
  </sheetViews>
  <sheetFormatPr defaultRowHeight="13.5"/>
  <cols>
    <col min="1" max="1" width="5.25" style="561" customWidth="1"/>
    <col min="2" max="2" width="9" style="561" customWidth="1"/>
    <col min="3" max="12" width="9" style="561"/>
    <col min="13" max="16384" width="9" style="2"/>
  </cols>
  <sheetData>
    <row r="18" spans="1:12">
      <c r="D18" s="402"/>
    </row>
    <row r="27" spans="1:12" ht="13.5" customHeight="1">
      <c r="A27" s="907"/>
      <c r="B27" s="907"/>
      <c r="C27" s="907"/>
      <c r="D27" s="907" t="s">
        <v>134</v>
      </c>
      <c r="E27" s="907"/>
      <c r="F27" s="907"/>
      <c r="G27" s="907"/>
    </row>
    <row r="28" spans="1:12" ht="43.5" customHeight="1">
      <c r="A28" s="3288" t="s">
        <v>1291</v>
      </c>
      <c r="B28" s="3288"/>
      <c r="C28" s="3288"/>
      <c r="D28" s="3288"/>
      <c r="E28" s="3288"/>
      <c r="F28" s="3288"/>
      <c r="G28" s="3288"/>
      <c r="H28" s="3288"/>
      <c r="I28" s="3288"/>
      <c r="J28" s="3288"/>
      <c r="K28" s="3288"/>
      <c r="L28" s="3288"/>
    </row>
    <row r="29" spans="1:12">
      <c r="A29" s="907"/>
      <c r="B29" s="907"/>
      <c r="C29" s="907"/>
      <c r="D29" s="907"/>
      <c r="E29" s="907"/>
      <c r="F29" s="907"/>
      <c r="G29" s="907"/>
    </row>
    <row r="36" spans="1:12" s="343" customFormat="1" ht="17.25">
      <c r="A36" s="3" t="s">
        <v>1292</v>
      </c>
      <c r="B36" s="561"/>
      <c r="C36" s="561"/>
      <c r="D36" s="561"/>
      <c r="E36" s="561"/>
      <c r="F36" s="561"/>
      <c r="G36" s="561"/>
      <c r="H36" s="561"/>
      <c r="I36" s="561"/>
      <c r="J36" s="679"/>
      <c r="K36" s="561"/>
      <c r="L36" s="561"/>
    </row>
    <row r="37" spans="1:12" s="343" customFormat="1" ht="15" customHeight="1">
      <c r="A37" s="3"/>
      <c r="B37" s="561"/>
      <c r="C37" s="561"/>
      <c r="D37" s="561"/>
      <c r="E37" s="561"/>
      <c r="F37" s="561"/>
      <c r="G37" s="561"/>
      <c r="H37" s="561"/>
      <c r="I37" s="561"/>
      <c r="J37" s="679"/>
      <c r="K37" s="679" t="s">
        <v>3480</v>
      </c>
      <c r="L37" s="561"/>
    </row>
    <row r="38" spans="1:12" s="343" customFormat="1" ht="15" customHeight="1" thickBot="1">
      <c r="A38" s="907"/>
      <c r="B38" s="907"/>
      <c r="C38" s="907"/>
      <c r="D38" s="907"/>
      <c r="E38" s="907"/>
      <c r="F38" s="907"/>
      <c r="G38" s="907"/>
      <c r="H38" s="907"/>
      <c r="I38" s="907"/>
      <c r="J38" s="679"/>
      <c r="K38" s="679" t="s">
        <v>1293</v>
      </c>
      <c r="L38" s="561"/>
    </row>
    <row r="39" spans="1:12" s="343" customFormat="1">
      <c r="A39" s="907"/>
      <c r="B39" s="1361" t="s">
        <v>3311</v>
      </c>
      <c r="C39" s="1362"/>
      <c r="D39" s="2885" t="s">
        <v>1294</v>
      </c>
      <c r="E39" s="2885"/>
      <c r="F39" s="2885"/>
      <c r="G39" s="2885" t="s">
        <v>1295</v>
      </c>
      <c r="H39" s="2885"/>
      <c r="I39" s="2885"/>
      <c r="J39" s="2885"/>
      <c r="K39" s="2904"/>
      <c r="L39" s="561"/>
    </row>
    <row r="40" spans="1:12" s="343" customFormat="1">
      <c r="A40" s="907"/>
      <c r="B40" s="2892"/>
      <c r="C40" s="1545"/>
      <c r="D40" s="2914" t="s">
        <v>1296</v>
      </c>
      <c r="E40" s="3289" t="s">
        <v>1297</v>
      </c>
      <c r="F40" s="3289" t="s">
        <v>1298</v>
      </c>
      <c r="G40" s="3183" t="s">
        <v>1</v>
      </c>
      <c r="H40" s="3280" t="s">
        <v>1299</v>
      </c>
      <c r="I40" s="3280" t="s">
        <v>1300</v>
      </c>
      <c r="J40" s="3280" t="s">
        <v>1301</v>
      </c>
      <c r="K40" s="3281" t="s">
        <v>1302</v>
      </c>
      <c r="L40" s="561"/>
    </row>
    <row r="41" spans="1:12" s="343" customFormat="1">
      <c r="A41" s="907"/>
      <c r="B41" s="2892"/>
      <c r="C41" s="1545"/>
      <c r="D41" s="2914"/>
      <c r="E41" s="3289"/>
      <c r="F41" s="3289"/>
      <c r="G41" s="3183"/>
      <c r="H41" s="3280"/>
      <c r="I41" s="3280"/>
      <c r="J41" s="3280"/>
      <c r="K41" s="3281"/>
      <c r="L41" s="561"/>
    </row>
    <row r="42" spans="1:12" s="343" customFormat="1">
      <c r="A42" s="907"/>
      <c r="B42" s="2892"/>
      <c r="C42" s="1545"/>
      <c r="D42" s="2914"/>
      <c r="E42" s="3289"/>
      <c r="F42" s="3289"/>
      <c r="G42" s="3183"/>
      <c r="H42" s="3280"/>
      <c r="I42" s="3280"/>
      <c r="J42" s="3280"/>
      <c r="K42" s="3281"/>
      <c r="L42" s="561"/>
    </row>
    <row r="43" spans="1:12" s="343" customFormat="1">
      <c r="A43" s="907"/>
      <c r="B43" s="1364"/>
      <c r="C43" s="1365"/>
      <c r="D43" s="2914"/>
      <c r="E43" s="3289"/>
      <c r="F43" s="3289"/>
      <c r="G43" s="3183"/>
      <c r="H43" s="3280"/>
      <c r="I43" s="3280"/>
      <c r="J43" s="3280"/>
      <c r="K43" s="3281"/>
      <c r="L43" s="561"/>
    </row>
    <row r="44" spans="1:12" s="343" customFormat="1" ht="30" customHeight="1">
      <c r="A44" s="907"/>
      <c r="B44" s="1407" t="s">
        <v>3655</v>
      </c>
      <c r="C44" s="1409"/>
      <c r="D44" s="713">
        <v>4</v>
      </c>
      <c r="E44" s="713">
        <v>51</v>
      </c>
      <c r="F44" s="713">
        <v>26</v>
      </c>
      <c r="G44" s="767">
        <v>1074</v>
      </c>
      <c r="H44" s="906">
        <v>175</v>
      </c>
      <c r="I44" s="765" t="s">
        <v>3890</v>
      </c>
      <c r="J44" s="906">
        <v>6</v>
      </c>
      <c r="K44" s="951">
        <v>893</v>
      </c>
      <c r="L44" s="561"/>
    </row>
    <row r="45" spans="1:12" s="343" customFormat="1">
      <c r="A45" s="907"/>
      <c r="B45" s="749"/>
      <c r="C45" s="719"/>
      <c r="D45" s="713"/>
      <c r="E45" s="713"/>
      <c r="F45" s="713"/>
      <c r="G45" s="767"/>
      <c r="H45" s="713"/>
      <c r="I45" s="766"/>
      <c r="J45" s="713"/>
      <c r="K45" s="30"/>
      <c r="L45" s="561"/>
    </row>
    <row r="46" spans="1:12" s="343" customFormat="1" ht="30" customHeight="1">
      <c r="A46" s="907"/>
      <c r="B46" s="1410" t="s">
        <v>3656</v>
      </c>
      <c r="C46" s="1412"/>
      <c r="D46" s="713">
        <v>4</v>
      </c>
      <c r="E46" s="713">
        <v>52</v>
      </c>
      <c r="F46" s="713">
        <v>27</v>
      </c>
      <c r="G46" s="767">
        <v>977</v>
      </c>
      <c r="H46" s="713">
        <v>175</v>
      </c>
      <c r="I46" s="766" t="s">
        <v>3890</v>
      </c>
      <c r="J46" s="713">
        <v>6</v>
      </c>
      <c r="K46" s="30">
        <v>796</v>
      </c>
      <c r="L46" s="561"/>
    </row>
    <row r="47" spans="1:12" s="343" customFormat="1">
      <c r="A47" s="907"/>
      <c r="B47" s="749"/>
      <c r="C47" s="719"/>
      <c r="D47" s="713"/>
      <c r="E47" s="713"/>
      <c r="F47" s="713"/>
      <c r="G47" s="767"/>
      <c r="H47" s="713"/>
      <c r="I47" s="766"/>
      <c r="J47" s="713"/>
      <c r="K47" s="30"/>
      <c r="L47" s="561"/>
    </row>
    <row r="48" spans="1:12" s="343" customFormat="1" ht="30" customHeight="1">
      <c r="A48" s="907"/>
      <c r="B48" s="1410" t="s">
        <v>3621</v>
      </c>
      <c r="C48" s="1412"/>
      <c r="D48" s="713">
        <v>4</v>
      </c>
      <c r="E48" s="713">
        <v>53</v>
      </c>
      <c r="F48" s="713">
        <v>26</v>
      </c>
      <c r="G48" s="767">
        <v>972</v>
      </c>
      <c r="H48" s="713">
        <v>175</v>
      </c>
      <c r="I48" s="766" t="s">
        <v>3891</v>
      </c>
      <c r="J48" s="713">
        <v>6</v>
      </c>
      <c r="K48" s="30">
        <v>791</v>
      </c>
      <c r="L48" s="561"/>
    </row>
    <row r="49" spans="1:12" s="343" customFormat="1">
      <c r="A49" s="907"/>
      <c r="B49" s="749"/>
      <c r="C49" s="719"/>
      <c r="D49" s="713"/>
      <c r="E49" s="713"/>
      <c r="F49" s="713"/>
      <c r="G49" s="767"/>
      <c r="H49" s="713"/>
      <c r="I49" s="766"/>
      <c r="J49" s="713"/>
      <c r="K49" s="30"/>
      <c r="L49" s="561"/>
    </row>
    <row r="50" spans="1:12" s="343" customFormat="1" ht="30" customHeight="1">
      <c r="A50" s="907"/>
      <c r="B50" s="1410" t="s">
        <v>3657</v>
      </c>
      <c r="C50" s="1412"/>
      <c r="D50" s="713">
        <v>4</v>
      </c>
      <c r="E50" s="713">
        <v>54</v>
      </c>
      <c r="F50" s="713">
        <v>25</v>
      </c>
      <c r="G50" s="767">
        <v>972</v>
      </c>
      <c r="H50" s="713">
        <v>175</v>
      </c>
      <c r="I50" s="766" t="s">
        <v>3890</v>
      </c>
      <c r="J50" s="713">
        <v>6</v>
      </c>
      <c r="K50" s="30">
        <v>791</v>
      </c>
      <c r="L50" s="561"/>
    </row>
    <row r="51" spans="1:12" s="343" customFormat="1">
      <c r="A51" s="907"/>
      <c r="B51" s="749"/>
      <c r="C51" s="719"/>
      <c r="D51" s="713"/>
      <c r="E51" s="713"/>
      <c r="F51" s="713"/>
      <c r="G51" s="767"/>
      <c r="H51" s="713"/>
      <c r="I51" s="766"/>
      <c r="J51" s="713"/>
      <c r="K51" s="30"/>
      <c r="L51" s="561"/>
    </row>
    <row r="52" spans="1:12" s="343" customFormat="1" ht="30" customHeight="1" thickBot="1">
      <c r="A52" s="907"/>
      <c r="B52" s="1404" t="s">
        <v>2102</v>
      </c>
      <c r="C52" s="1406"/>
      <c r="D52" s="905">
        <v>4</v>
      </c>
      <c r="E52" s="905">
        <v>54</v>
      </c>
      <c r="F52" s="905">
        <v>25</v>
      </c>
      <c r="G52" s="771">
        <v>972</v>
      </c>
      <c r="H52" s="905">
        <v>175</v>
      </c>
      <c r="I52" s="823" t="s">
        <v>3890</v>
      </c>
      <c r="J52" s="905">
        <v>6</v>
      </c>
      <c r="K52" s="634">
        <v>791</v>
      </c>
      <c r="L52" s="561"/>
    </row>
    <row r="53" spans="1:12" s="343" customFormat="1">
      <c r="A53" s="907"/>
      <c r="B53" s="907"/>
      <c r="C53" s="907"/>
      <c r="D53" s="907"/>
      <c r="E53" s="907"/>
      <c r="F53" s="907"/>
      <c r="G53" s="907"/>
      <c r="H53" s="907"/>
      <c r="I53" s="907"/>
      <c r="J53" s="679"/>
      <c r="K53" s="679" t="s">
        <v>1303</v>
      </c>
      <c r="L53" s="561"/>
    </row>
    <row r="54" spans="1:12" s="343" customFormat="1" ht="22.5" customHeight="1">
      <c r="A54" s="561"/>
      <c r="B54" s="561"/>
      <c r="C54" s="561"/>
      <c r="D54" s="561"/>
      <c r="E54" s="561"/>
      <c r="F54" s="561"/>
      <c r="G54" s="561"/>
      <c r="H54" s="561"/>
      <c r="I54" s="561"/>
      <c r="J54" s="561"/>
      <c r="K54" s="561"/>
      <c r="L54" s="561"/>
    </row>
    <row r="55" spans="1:12" s="343" customFormat="1" ht="17.25">
      <c r="A55" s="3" t="s">
        <v>1304</v>
      </c>
      <c r="B55" s="561"/>
      <c r="C55" s="561"/>
      <c r="D55" s="561"/>
      <c r="E55" s="561"/>
      <c r="F55" s="561"/>
      <c r="G55" s="561"/>
      <c r="H55" s="561"/>
      <c r="I55" s="561"/>
      <c r="J55" s="561"/>
      <c r="K55" s="561"/>
      <c r="L55" s="561"/>
    </row>
    <row r="56" spans="1:12" s="343" customFormat="1" ht="15" customHeight="1">
      <c r="A56" s="561"/>
      <c r="B56" s="907"/>
      <c r="C56" s="907"/>
      <c r="D56" s="907"/>
      <c r="E56" s="907"/>
      <c r="F56" s="907"/>
      <c r="G56" s="907"/>
      <c r="H56" s="907"/>
      <c r="I56" s="679"/>
      <c r="J56" s="679" t="s">
        <v>3661</v>
      </c>
      <c r="K56" s="561"/>
      <c r="L56" s="561"/>
    </row>
    <row r="57" spans="1:12" s="1071" customFormat="1" ht="15" customHeight="1" thickBot="1">
      <c r="A57" s="1065"/>
      <c r="B57" s="1064"/>
      <c r="C57" s="1064"/>
      <c r="D57" s="1064"/>
      <c r="E57" s="1064"/>
      <c r="F57" s="1064"/>
      <c r="G57" s="1064"/>
      <c r="H57" s="1064"/>
      <c r="I57" s="1064"/>
      <c r="J57" s="608" t="s">
        <v>3654</v>
      </c>
      <c r="K57" s="1064"/>
      <c r="L57" s="1064"/>
    </row>
    <row r="58" spans="1:12" s="343" customFormat="1">
      <c r="A58" s="561"/>
      <c r="B58" s="1361" t="s">
        <v>3311</v>
      </c>
      <c r="C58" s="1363"/>
      <c r="D58" s="2885" t="s">
        <v>1305</v>
      </c>
      <c r="E58" s="3282" t="s">
        <v>1306</v>
      </c>
      <c r="F58" s="2885" t="s">
        <v>1307</v>
      </c>
      <c r="G58" s="2885" t="s">
        <v>1308</v>
      </c>
      <c r="H58" s="2885" t="s">
        <v>1309</v>
      </c>
      <c r="I58" s="3282" t="s">
        <v>1310</v>
      </c>
      <c r="J58" s="3283" t="s">
        <v>1311</v>
      </c>
      <c r="K58" s="561"/>
      <c r="L58" s="561"/>
    </row>
    <row r="59" spans="1:12" s="343" customFormat="1">
      <c r="A59" s="561"/>
      <c r="B59" s="1364"/>
      <c r="C59" s="1366"/>
      <c r="D59" s="3183"/>
      <c r="E59" s="3280"/>
      <c r="F59" s="3183"/>
      <c r="G59" s="3183"/>
      <c r="H59" s="3183"/>
      <c r="I59" s="3280"/>
      <c r="J59" s="3284"/>
      <c r="K59" s="561"/>
      <c r="L59" s="561"/>
    </row>
    <row r="60" spans="1:12" s="343" customFormat="1" ht="30" customHeight="1">
      <c r="A60" s="561"/>
      <c r="B60" s="1367" t="s">
        <v>3361</v>
      </c>
      <c r="C60" s="1369"/>
      <c r="D60" s="28">
        <v>152</v>
      </c>
      <c r="E60" s="28">
        <v>40</v>
      </c>
      <c r="F60" s="28">
        <v>123</v>
      </c>
      <c r="G60" s="28">
        <v>36</v>
      </c>
      <c r="H60" s="28">
        <v>18</v>
      </c>
      <c r="I60" s="28">
        <v>478</v>
      </c>
      <c r="J60" s="715">
        <v>289</v>
      </c>
      <c r="K60" s="561"/>
      <c r="L60" s="561"/>
    </row>
    <row r="61" spans="1:12" s="343" customFormat="1">
      <c r="A61" s="561"/>
      <c r="B61" s="1370"/>
      <c r="C61" s="1372"/>
      <c r="D61" s="757"/>
      <c r="E61" s="757"/>
      <c r="F61" s="757"/>
      <c r="G61" s="757"/>
      <c r="H61" s="757"/>
      <c r="I61" s="757"/>
      <c r="J61" s="715"/>
      <c r="K61" s="561"/>
      <c r="L61" s="561"/>
    </row>
    <row r="62" spans="1:12" s="343" customFormat="1" ht="30" customHeight="1">
      <c r="A62" s="561"/>
      <c r="B62" s="1370" t="s">
        <v>2110</v>
      </c>
      <c r="C62" s="1372"/>
      <c r="D62" s="757">
        <v>156</v>
      </c>
      <c r="E62" s="757">
        <v>38</v>
      </c>
      <c r="F62" s="757">
        <v>130</v>
      </c>
      <c r="G62" s="757">
        <v>38</v>
      </c>
      <c r="H62" s="757">
        <v>16</v>
      </c>
      <c r="I62" s="757">
        <v>537</v>
      </c>
      <c r="J62" s="715">
        <v>289</v>
      </c>
      <c r="K62" s="561"/>
      <c r="L62" s="561"/>
    </row>
    <row r="63" spans="1:12" s="343" customFormat="1">
      <c r="A63" s="561"/>
      <c r="B63" s="1370"/>
      <c r="C63" s="1372"/>
      <c r="D63" s="757"/>
      <c r="E63" s="757"/>
      <c r="F63" s="757"/>
      <c r="G63" s="757"/>
      <c r="H63" s="757"/>
      <c r="I63" s="757"/>
      <c r="J63" s="715"/>
      <c r="K63" s="561"/>
      <c r="L63" s="561"/>
    </row>
    <row r="64" spans="1:12" s="343" customFormat="1" ht="30" customHeight="1">
      <c r="A64" s="561"/>
      <c r="B64" s="1370" t="s">
        <v>2111</v>
      </c>
      <c r="C64" s="1372"/>
      <c r="D64" s="757">
        <v>144</v>
      </c>
      <c r="E64" s="757">
        <v>38</v>
      </c>
      <c r="F64" s="757">
        <v>158</v>
      </c>
      <c r="G64" s="757">
        <v>32</v>
      </c>
      <c r="H64" s="757">
        <v>16</v>
      </c>
      <c r="I64" s="757">
        <v>544</v>
      </c>
      <c r="J64" s="715">
        <v>295</v>
      </c>
      <c r="K64" s="561"/>
      <c r="L64" s="561"/>
    </row>
    <row r="65" spans="1:12" s="343" customFormat="1">
      <c r="A65" s="561"/>
      <c r="B65" s="1370"/>
      <c r="C65" s="1372"/>
      <c r="D65" s="757"/>
      <c r="E65" s="757"/>
      <c r="F65" s="757"/>
      <c r="G65" s="757"/>
      <c r="H65" s="757"/>
      <c r="I65" s="757"/>
      <c r="J65" s="715"/>
      <c r="K65" s="561"/>
      <c r="L65" s="561"/>
    </row>
    <row r="66" spans="1:12" s="343" customFormat="1" ht="30" customHeight="1">
      <c r="A66" s="561"/>
      <c r="B66" s="1370" t="s">
        <v>3656</v>
      </c>
      <c r="C66" s="1372"/>
      <c r="D66" s="757">
        <v>178</v>
      </c>
      <c r="E66" s="757">
        <v>43</v>
      </c>
      <c r="F66" s="757">
        <v>178</v>
      </c>
      <c r="G66" s="757">
        <v>48</v>
      </c>
      <c r="H66" s="757">
        <v>31</v>
      </c>
      <c r="I66" s="757">
        <v>705</v>
      </c>
      <c r="J66" s="715">
        <v>332</v>
      </c>
      <c r="K66" s="561"/>
      <c r="L66" s="561"/>
    </row>
    <row r="67" spans="1:12" s="343" customFormat="1">
      <c r="A67" s="561"/>
      <c r="B67" s="1370"/>
      <c r="C67" s="1372"/>
      <c r="D67" s="757"/>
      <c r="E67" s="757"/>
      <c r="F67" s="757"/>
      <c r="G67" s="757"/>
      <c r="H67" s="757"/>
      <c r="I67" s="757"/>
      <c r="J67" s="715"/>
      <c r="K67" s="561"/>
      <c r="L67" s="561"/>
    </row>
    <row r="68" spans="1:12" s="343" customFormat="1" ht="30" customHeight="1" thickBot="1">
      <c r="A68" s="561"/>
      <c r="B68" s="1373" t="s">
        <v>2101</v>
      </c>
      <c r="C68" s="1375"/>
      <c r="D68" s="35">
        <v>184</v>
      </c>
      <c r="E68" s="35">
        <v>39</v>
      </c>
      <c r="F68" s="35">
        <v>190</v>
      </c>
      <c r="G68" s="35">
        <v>49</v>
      </c>
      <c r="H68" s="35">
        <v>31</v>
      </c>
      <c r="I68" s="35">
        <v>757</v>
      </c>
      <c r="J68" s="331">
        <v>314</v>
      </c>
      <c r="K68" s="561"/>
      <c r="L68" s="561"/>
    </row>
    <row r="69" spans="1:12" s="343" customFormat="1" ht="13.5" customHeight="1">
      <c r="A69" s="561"/>
      <c r="B69" s="907" t="s">
        <v>3662</v>
      </c>
      <c r="C69" s="907"/>
      <c r="D69" s="907"/>
      <c r="E69" s="907"/>
      <c r="F69" s="907"/>
      <c r="G69" s="907"/>
      <c r="H69" s="907"/>
      <c r="I69" s="679"/>
      <c r="J69" s="679" t="s">
        <v>1303</v>
      </c>
      <c r="K69" s="561"/>
      <c r="L69" s="561"/>
    </row>
    <row r="70" spans="1:12" s="343" customFormat="1">
      <c r="A70" s="561"/>
      <c r="B70" s="561"/>
      <c r="C70" s="561"/>
      <c r="D70" s="561"/>
      <c r="E70" s="561"/>
      <c r="F70" s="561"/>
      <c r="G70" s="561"/>
      <c r="H70" s="561"/>
      <c r="I70" s="561"/>
      <c r="J70" s="561"/>
      <c r="K70" s="561"/>
      <c r="L70" s="561"/>
    </row>
    <row r="71" spans="1:12" s="343" customFormat="1" ht="17.25">
      <c r="A71" s="3" t="s">
        <v>1312</v>
      </c>
      <c r="B71" s="561"/>
      <c r="C71" s="561"/>
      <c r="D71" s="561"/>
      <c r="E71" s="561"/>
      <c r="F71" s="561"/>
      <c r="G71" s="561"/>
      <c r="H71" s="561"/>
      <c r="I71" s="561"/>
      <c r="J71" s="561"/>
      <c r="K71" s="561"/>
      <c r="L71" s="561"/>
    </row>
    <row r="72" spans="1:12" s="343" customFormat="1" ht="15" customHeight="1">
      <c r="A72" s="3"/>
      <c r="B72" s="561"/>
      <c r="C72" s="561"/>
      <c r="D72" s="561"/>
      <c r="E72" s="561"/>
      <c r="F72" s="561"/>
      <c r="G72" s="561"/>
      <c r="H72" s="561"/>
      <c r="I72" s="561"/>
      <c r="J72" s="561"/>
      <c r="K72" s="679" t="s">
        <v>3440</v>
      </c>
      <c r="L72" s="561"/>
    </row>
    <row r="73" spans="1:12" s="567" customFormat="1" ht="15" customHeight="1" thickBot="1">
      <c r="A73" s="797"/>
      <c r="B73" s="907"/>
      <c r="C73" s="907"/>
      <c r="D73" s="907"/>
      <c r="E73" s="907"/>
      <c r="F73" s="907"/>
      <c r="G73" s="907"/>
      <c r="H73" s="671"/>
      <c r="I73" s="714"/>
      <c r="J73" s="1405" t="s">
        <v>2667</v>
      </c>
      <c r="K73" s="1405"/>
      <c r="L73" s="797"/>
    </row>
    <row r="74" spans="1:12" s="567" customFormat="1" ht="26.25" customHeight="1">
      <c r="A74" s="797"/>
      <c r="B74" s="3299" t="s">
        <v>1313</v>
      </c>
      <c r="C74" s="3300"/>
      <c r="D74" s="3301"/>
      <c r="E74" s="215" t="s">
        <v>384</v>
      </c>
      <c r="F74" s="1208" t="s">
        <v>2105</v>
      </c>
      <c r="G74" s="1208" t="s">
        <v>2106</v>
      </c>
      <c r="H74" s="1208" t="s">
        <v>2107</v>
      </c>
      <c r="I74" s="1208" t="s">
        <v>2108</v>
      </c>
      <c r="J74" s="1208" t="s">
        <v>2109</v>
      </c>
      <c r="K74" s="109" t="s">
        <v>2672</v>
      </c>
      <c r="L74" s="797"/>
    </row>
    <row r="75" spans="1:12" s="567" customFormat="1" ht="15.75" customHeight="1">
      <c r="A75" s="797"/>
      <c r="B75" s="3344" t="s">
        <v>2673</v>
      </c>
      <c r="C75" s="216" t="s">
        <v>2674</v>
      </c>
      <c r="D75" s="217"/>
      <c r="E75" s="136" t="s">
        <v>1314</v>
      </c>
      <c r="F75" s="835">
        <v>474</v>
      </c>
      <c r="G75" s="3302"/>
      <c r="H75" s="3302"/>
      <c r="I75" s="3302"/>
      <c r="J75" s="3302"/>
      <c r="K75" s="3305"/>
      <c r="L75" s="797"/>
    </row>
    <row r="76" spans="1:12" s="567" customFormat="1" ht="15.75" customHeight="1">
      <c r="A76" s="797"/>
      <c r="B76" s="3345"/>
      <c r="C76" s="218"/>
      <c r="D76" s="219"/>
      <c r="E76" s="220" t="s">
        <v>1315</v>
      </c>
      <c r="F76" s="830">
        <v>561</v>
      </c>
      <c r="G76" s="3303"/>
      <c r="H76" s="3303"/>
      <c r="I76" s="3303"/>
      <c r="J76" s="3303"/>
      <c r="K76" s="3306"/>
      <c r="L76" s="797"/>
    </row>
    <row r="77" spans="1:12" s="567" customFormat="1" ht="15.75" customHeight="1">
      <c r="A77" s="797"/>
      <c r="B77" s="3345"/>
      <c r="C77" s="221"/>
      <c r="D77" s="222"/>
      <c r="E77" s="223" t="s">
        <v>1316</v>
      </c>
      <c r="F77" s="112">
        <f>F76/F75*100</f>
        <v>118.35443037974684</v>
      </c>
      <c r="G77" s="3304"/>
      <c r="H77" s="3304"/>
      <c r="I77" s="3304"/>
      <c r="J77" s="3304"/>
      <c r="K77" s="3307"/>
      <c r="L77" s="797"/>
    </row>
    <row r="78" spans="1:12" s="567" customFormat="1" ht="15.75" customHeight="1">
      <c r="A78" s="797"/>
      <c r="B78" s="3345"/>
      <c r="C78" s="216" t="s">
        <v>2675</v>
      </c>
      <c r="D78" s="217"/>
      <c r="E78" s="136" t="s">
        <v>1314</v>
      </c>
      <c r="F78" s="835">
        <v>1328</v>
      </c>
      <c r="G78" s="113">
        <v>1445</v>
      </c>
      <c r="H78" s="113">
        <v>279</v>
      </c>
      <c r="I78" s="113">
        <v>54</v>
      </c>
      <c r="J78" s="113">
        <v>29</v>
      </c>
      <c r="K78" s="3285"/>
      <c r="L78" s="797"/>
    </row>
    <row r="79" spans="1:12" s="567" customFormat="1" ht="15.75" customHeight="1">
      <c r="A79" s="797"/>
      <c r="B79" s="3345"/>
      <c r="C79" s="218"/>
      <c r="D79" s="219"/>
      <c r="E79" s="220" t="s">
        <v>1315</v>
      </c>
      <c r="F79" s="830">
        <v>1969</v>
      </c>
      <c r="G79" s="114">
        <v>810</v>
      </c>
      <c r="H79" s="114">
        <v>279</v>
      </c>
      <c r="I79" s="114">
        <v>54</v>
      </c>
      <c r="J79" s="114">
        <v>29</v>
      </c>
      <c r="K79" s="3286"/>
      <c r="L79" s="797"/>
    </row>
    <row r="80" spans="1:12" s="567" customFormat="1" ht="15.75" customHeight="1">
      <c r="A80" s="797"/>
      <c r="B80" s="3345"/>
      <c r="C80" s="221"/>
      <c r="D80" s="222"/>
      <c r="E80" s="223" t="s">
        <v>1316</v>
      </c>
      <c r="F80" s="112">
        <f>F79/F78*100</f>
        <v>148.26807228915661</v>
      </c>
      <c r="G80" s="112">
        <f>G79/G78*100</f>
        <v>56.055363321799312</v>
      </c>
      <c r="H80" s="112">
        <f>H79/H78*100</f>
        <v>100</v>
      </c>
      <c r="I80" s="112">
        <f>I79/I78*100</f>
        <v>100</v>
      </c>
      <c r="J80" s="112">
        <f>J79/J78*100</f>
        <v>100</v>
      </c>
      <c r="K80" s="3287"/>
      <c r="L80" s="797"/>
    </row>
    <row r="81" spans="1:12" s="567" customFormat="1" ht="15.75" customHeight="1">
      <c r="A81" s="797"/>
      <c r="B81" s="3345"/>
      <c r="C81" s="3319" t="s">
        <v>2694</v>
      </c>
      <c r="D81" s="3320"/>
      <c r="E81" s="136" t="s">
        <v>1314</v>
      </c>
      <c r="F81" s="835">
        <v>563</v>
      </c>
      <c r="G81" s="113">
        <v>555</v>
      </c>
      <c r="H81" s="113">
        <v>536</v>
      </c>
      <c r="I81" s="113">
        <v>544</v>
      </c>
      <c r="J81" s="113">
        <v>535</v>
      </c>
      <c r="K81" s="3285"/>
      <c r="L81" s="797"/>
    </row>
    <row r="82" spans="1:12" s="567" customFormat="1" ht="15.75" customHeight="1">
      <c r="A82" s="797"/>
      <c r="B82" s="3345"/>
      <c r="C82" s="218"/>
      <c r="D82" s="219"/>
      <c r="E82" s="220" t="s">
        <v>1315</v>
      </c>
      <c r="F82" s="830">
        <v>579</v>
      </c>
      <c r="G82" s="114">
        <v>510</v>
      </c>
      <c r="H82" s="114">
        <v>526</v>
      </c>
      <c r="I82" s="114">
        <v>544</v>
      </c>
      <c r="J82" s="114">
        <v>517</v>
      </c>
      <c r="K82" s="3286"/>
      <c r="L82" s="797"/>
    </row>
    <row r="83" spans="1:12" s="567" customFormat="1" ht="15.75" customHeight="1">
      <c r="A83" s="797"/>
      <c r="B83" s="3345"/>
      <c r="C83" s="221"/>
      <c r="D83" s="222"/>
      <c r="E83" s="223" t="s">
        <v>1316</v>
      </c>
      <c r="F83" s="112">
        <f>F82/F81*100</f>
        <v>102.84191829484904</v>
      </c>
      <c r="G83" s="112">
        <f>G82/G81*100</f>
        <v>91.891891891891902</v>
      </c>
      <c r="H83" s="112">
        <f>H82/H81*100</f>
        <v>98.134328358208961</v>
      </c>
      <c r="I83" s="112">
        <f>I82/I81*100</f>
        <v>100</v>
      </c>
      <c r="J83" s="112">
        <f>J82/J81*100</f>
        <v>96.635514018691595</v>
      </c>
      <c r="K83" s="3287"/>
      <c r="L83" s="797"/>
    </row>
    <row r="84" spans="1:12" s="567" customFormat="1" ht="15.75" customHeight="1">
      <c r="A84" s="797"/>
      <c r="B84" s="3345"/>
      <c r="C84" s="3347" t="s">
        <v>2676</v>
      </c>
      <c r="D84" s="3348"/>
      <c r="E84" s="136" t="s">
        <v>1314</v>
      </c>
      <c r="F84" s="835">
        <v>1566</v>
      </c>
      <c r="G84" s="113">
        <v>711</v>
      </c>
      <c r="H84" s="113">
        <v>107</v>
      </c>
      <c r="I84" s="113">
        <v>1</v>
      </c>
      <c r="J84" s="3302"/>
      <c r="K84" s="3290" t="s">
        <v>2677</v>
      </c>
      <c r="L84" s="797"/>
    </row>
    <row r="85" spans="1:12" s="567" customFormat="1" ht="15.75" customHeight="1">
      <c r="A85" s="797"/>
      <c r="B85" s="3345"/>
      <c r="C85" s="224" t="s">
        <v>2678</v>
      </c>
      <c r="D85" s="225"/>
      <c r="E85" s="220" t="s">
        <v>1315</v>
      </c>
      <c r="F85" s="830">
        <v>2036</v>
      </c>
      <c r="G85" s="114">
        <v>694</v>
      </c>
      <c r="H85" s="114">
        <v>107</v>
      </c>
      <c r="I85" s="114">
        <v>1</v>
      </c>
      <c r="J85" s="3303"/>
      <c r="K85" s="3291"/>
      <c r="L85" s="797"/>
    </row>
    <row r="86" spans="1:12" s="567" customFormat="1" ht="15.75" customHeight="1">
      <c r="A86" s="797"/>
      <c r="B86" s="3345"/>
      <c r="C86" s="3293" t="s">
        <v>3663</v>
      </c>
      <c r="D86" s="3294"/>
      <c r="E86" s="223" t="s">
        <v>1316</v>
      </c>
      <c r="F86" s="112">
        <f>F85/F84*100</f>
        <v>130.01277139208173</v>
      </c>
      <c r="G86" s="112">
        <f>G85/G84*100</f>
        <v>97.609001406469758</v>
      </c>
      <c r="H86" s="112">
        <f>H85/H84*100</f>
        <v>100</v>
      </c>
      <c r="I86" s="112">
        <f>I85/I84*100</f>
        <v>100</v>
      </c>
      <c r="J86" s="3304"/>
      <c r="K86" s="3292"/>
      <c r="L86" s="797"/>
    </row>
    <row r="87" spans="1:12" s="567" customFormat="1" ht="15.75" customHeight="1">
      <c r="A87" s="797"/>
      <c r="B87" s="3345"/>
      <c r="C87" s="3347" t="s">
        <v>2676</v>
      </c>
      <c r="D87" s="3348"/>
      <c r="E87" s="136" t="s">
        <v>1314</v>
      </c>
      <c r="F87" s="835">
        <v>714</v>
      </c>
      <c r="G87" s="113">
        <v>2260</v>
      </c>
      <c r="H87" s="113">
        <v>2188</v>
      </c>
      <c r="I87" s="113">
        <v>2180</v>
      </c>
      <c r="J87" s="113">
        <v>2156</v>
      </c>
      <c r="K87" s="3285"/>
      <c r="L87" s="797"/>
    </row>
    <row r="88" spans="1:12" s="567" customFormat="1" ht="15.75" customHeight="1">
      <c r="A88" s="797"/>
      <c r="B88" s="3345"/>
      <c r="C88" s="224" t="s">
        <v>2679</v>
      </c>
      <c r="D88" s="225"/>
      <c r="E88" s="220" t="s">
        <v>1315</v>
      </c>
      <c r="F88" s="830">
        <v>451</v>
      </c>
      <c r="G88" s="114">
        <v>1702</v>
      </c>
      <c r="H88" s="114">
        <v>2120</v>
      </c>
      <c r="I88" s="114">
        <v>2120</v>
      </c>
      <c r="J88" s="114">
        <v>2085</v>
      </c>
      <c r="K88" s="3286"/>
      <c r="L88" s="797"/>
    </row>
    <row r="89" spans="1:12" s="567" customFormat="1" ht="15.75" customHeight="1">
      <c r="A89" s="797"/>
      <c r="B89" s="3345"/>
      <c r="C89" s="3293" t="s">
        <v>3664</v>
      </c>
      <c r="D89" s="3294"/>
      <c r="E89" s="223" t="s">
        <v>1316</v>
      </c>
      <c r="F89" s="112">
        <f>F88/F87*100</f>
        <v>63.165266106442573</v>
      </c>
      <c r="G89" s="112">
        <f>G88/G87*100</f>
        <v>75.309734513274336</v>
      </c>
      <c r="H89" s="112">
        <f>H88/H87*100</f>
        <v>96.892138939670929</v>
      </c>
      <c r="I89" s="112">
        <f>I88/I87*100</f>
        <v>97.247706422018354</v>
      </c>
      <c r="J89" s="112">
        <f>J88/J87*100</f>
        <v>96.706864564007418</v>
      </c>
      <c r="K89" s="3287"/>
      <c r="L89" s="797"/>
    </row>
    <row r="90" spans="1:12" s="567" customFormat="1" ht="15.75" customHeight="1">
      <c r="A90" s="797"/>
      <c r="B90" s="3345"/>
      <c r="C90" s="3295" t="s">
        <v>2680</v>
      </c>
      <c r="D90" s="3296"/>
      <c r="E90" s="136" t="s">
        <v>1314</v>
      </c>
      <c r="F90" s="835">
        <v>723</v>
      </c>
      <c r="G90" s="113">
        <v>723</v>
      </c>
      <c r="H90" s="113">
        <v>665</v>
      </c>
      <c r="I90" s="113">
        <v>1309</v>
      </c>
      <c r="J90" s="113">
        <v>649</v>
      </c>
      <c r="K90" s="3285"/>
      <c r="L90" s="797"/>
    </row>
    <row r="91" spans="1:12" s="567" customFormat="1" ht="15.75" customHeight="1">
      <c r="A91" s="797"/>
      <c r="B91" s="3345"/>
      <c r="C91" s="3297" t="s">
        <v>3665</v>
      </c>
      <c r="D91" s="3298"/>
      <c r="E91" s="220" t="s">
        <v>1315</v>
      </c>
      <c r="F91" s="830">
        <v>714</v>
      </c>
      <c r="G91" s="114">
        <v>580</v>
      </c>
      <c r="H91" s="114">
        <v>573</v>
      </c>
      <c r="I91" s="114">
        <v>642</v>
      </c>
      <c r="J91" s="114">
        <v>495</v>
      </c>
      <c r="K91" s="3286"/>
      <c r="L91" s="797"/>
    </row>
    <row r="92" spans="1:12" s="567" customFormat="1" ht="15.75" customHeight="1">
      <c r="A92" s="797"/>
      <c r="B92" s="3345"/>
      <c r="C92" s="3293"/>
      <c r="D92" s="3294"/>
      <c r="E92" s="223" t="s">
        <v>1316</v>
      </c>
      <c r="F92" s="112">
        <f>F91/F90*100</f>
        <v>98.755186721991706</v>
      </c>
      <c r="G92" s="112">
        <f>G91/G90*100</f>
        <v>80.221300138312586</v>
      </c>
      <c r="H92" s="112">
        <f>H91/H90*100</f>
        <v>86.165413533834595</v>
      </c>
      <c r="I92" s="112">
        <f>I91/I90*100</f>
        <v>49.045072574484337</v>
      </c>
      <c r="J92" s="112">
        <f>J91/J90*100</f>
        <v>76.271186440677965</v>
      </c>
      <c r="K92" s="3287"/>
      <c r="L92" s="797"/>
    </row>
    <row r="93" spans="1:12" s="567" customFormat="1" ht="15.75" customHeight="1">
      <c r="A93" s="797"/>
      <c r="B93" s="3345"/>
      <c r="C93" s="3349" t="s">
        <v>2681</v>
      </c>
      <c r="D93" s="851" t="s">
        <v>1317</v>
      </c>
      <c r="E93" s="136" t="s">
        <v>1314</v>
      </c>
      <c r="F93" s="835">
        <v>613</v>
      </c>
      <c r="G93" s="113">
        <v>587</v>
      </c>
      <c r="H93" s="113">
        <v>601</v>
      </c>
      <c r="I93" s="113">
        <v>518</v>
      </c>
      <c r="J93" s="113">
        <v>561</v>
      </c>
      <c r="K93" s="3285"/>
      <c r="L93" s="797"/>
    </row>
    <row r="94" spans="1:12" s="567" customFormat="1" ht="15.75" customHeight="1">
      <c r="A94" s="797"/>
      <c r="B94" s="3345"/>
      <c r="C94" s="3350"/>
      <c r="D94" s="219"/>
      <c r="E94" s="220" t="s">
        <v>1315</v>
      </c>
      <c r="F94" s="830">
        <v>613</v>
      </c>
      <c r="G94" s="114">
        <v>551</v>
      </c>
      <c r="H94" s="114">
        <v>557</v>
      </c>
      <c r="I94" s="114">
        <v>536</v>
      </c>
      <c r="J94" s="114">
        <v>555</v>
      </c>
      <c r="K94" s="3286"/>
      <c r="L94" s="797"/>
    </row>
    <row r="95" spans="1:12" s="567" customFormat="1" ht="15.75" customHeight="1">
      <c r="A95" s="797"/>
      <c r="B95" s="3345"/>
      <c r="C95" s="3350"/>
      <c r="D95" s="222"/>
      <c r="E95" s="223" t="s">
        <v>1316</v>
      </c>
      <c r="F95" s="112">
        <f>F94/F93*100</f>
        <v>100</v>
      </c>
      <c r="G95" s="112">
        <f>G94/G93*100</f>
        <v>93.867120954003397</v>
      </c>
      <c r="H95" s="112">
        <f>H94/H93*100</f>
        <v>92.678868552412638</v>
      </c>
      <c r="I95" s="112">
        <f>I94/I93*100</f>
        <v>103.47490347490347</v>
      </c>
      <c r="J95" s="112">
        <f>J94/J93*100</f>
        <v>98.930481283422452</v>
      </c>
      <c r="K95" s="3287"/>
      <c r="L95" s="797"/>
    </row>
    <row r="96" spans="1:12" s="567" customFormat="1" ht="15.75" customHeight="1">
      <c r="A96" s="797"/>
      <c r="B96" s="3345"/>
      <c r="C96" s="3350"/>
      <c r="D96" s="226" t="s">
        <v>1318</v>
      </c>
      <c r="E96" s="136" t="s">
        <v>1314</v>
      </c>
      <c r="F96" s="835">
        <v>578</v>
      </c>
      <c r="G96" s="113">
        <v>634</v>
      </c>
      <c r="H96" s="113">
        <v>619</v>
      </c>
      <c r="I96" s="113">
        <v>607</v>
      </c>
      <c r="J96" s="113">
        <v>579</v>
      </c>
      <c r="K96" s="3285"/>
      <c r="L96" s="797"/>
    </row>
    <row r="97" spans="1:12" s="567" customFormat="1" ht="15.75" customHeight="1">
      <c r="A97" s="797"/>
      <c r="B97" s="3345"/>
      <c r="C97" s="3350"/>
      <c r="D97" s="219"/>
      <c r="E97" s="220" t="s">
        <v>1315</v>
      </c>
      <c r="F97" s="830">
        <v>554</v>
      </c>
      <c r="G97" s="114">
        <v>585</v>
      </c>
      <c r="H97" s="114">
        <v>593</v>
      </c>
      <c r="I97" s="114">
        <v>575</v>
      </c>
      <c r="J97" s="114">
        <v>550</v>
      </c>
      <c r="K97" s="3286"/>
      <c r="L97" s="797"/>
    </row>
    <row r="98" spans="1:12" s="567" customFormat="1" ht="15.75" customHeight="1">
      <c r="A98" s="797"/>
      <c r="B98" s="3345"/>
      <c r="C98" s="3350"/>
      <c r="D98" s="222"/>
      <c r="E98" s="223" t="s">
        <v>1316</v>
      </c>
      <c r="F98" s="112">
        <f>F97/F96*100</f>
        <v>95.847750865051907</v>
      </c>
      <c r="G98" s="112">
        <f>G97/G96*100</f>
        <v>92.271293375394322</v>
      </c>
      <c r="H98" s="112">
        <f>H97/H96*100</f>
        <v>95.799676898222941</v>
      </c>
      <c r="I98" s="112">
        <f>I97/I96*100</f>
        <v>94.728171334431636</v>
      </c>
      <c r="J98" s="112">
        <f>J97/J96*100</f>
        <v>94.991364421416236</v>
      </c>
      <c r="K98" s="3287"/>
      <c r="L98" s="797"/>
    </row>
    <row r="99" spans="1:12" s="567" customFormat="1" ht="15.75" customHeight="1">
      <c r="A99" s="797"/>
      <c r="B99" s="3345"/>
      <c r="C99" s="3350"/>
      <c r="D99" s="226" t="s">
        <v>1319</v>
      </c>
      <c r="E99" s="136" t="s">
        <v>1314</v>
      </c>
      <c r="F99" s="835">
        <v>701</v>
      </c>
      <c r="G99" s="3302"/>
      <c r="H99" s="3302"/>
      <c r="I99" s="3302"/>
      <c r="J99" s="3302"/>
      <c r="K99" s="3310" t="s">
        <v>2682</v>
      </c>
      <c r="L99" s="797"/>
    </row>
    <row r="100" spans="1:12" s="567" customFormat="1" ht="15.75" customHeight="1">
      <c r="A100" s="797"/>
      <c r="B100" s="3345"/>
      <c r="C100" s="3350"/>
      <c r="D100" s="219"/>
      <c r="E100" s="220" t="s">
        <v>1315</v>
      </c>
      <c r="F100" s="830">
        <v>712</v>
      </c>
      <c r="G100" s="3303"/>
      <c r="H100" s="3303"/>
      <c r="I100" s="3303"/>
      <c r="J100" s="3303"/>
      <c r="K100" s="3311"/>
      <c r="L100" s="797"/>
    </row>
    <row r="101" spans="1:12" s="567" customFormat="1" ht="15.75" customHeight="1">
      <c r="A101" s="797"/>
      <c r="B101" s="3345"/>
      <c r="C101" s="3350"/>
      <c r="D101" s="222"/>
      <c r="E101" s="223" t="s">
        <v>1316</v>
      </c>
      <c r="F101" s="112">
        <f>F100/F99*100</f>
        <v>101.56918687589157</v>
      </c>
      <c r="G101" s="3304"/>
      <c r="H101" s="3304"/>
      <c r="I101" s="3304"/>
      <c r="J101" s="3304"/>
      <c r="K101" s="3311"/>
      <c r="L101" s="797"/>
    </row>
    <row r="102" spans="1:12" s="567" customFormat="1" ht="15.75" customHeight="1">
      <c r="A102" s="797"/>
      <c r="B102" s="3345"/>
      <c r="C102" s="3350"/>
      <c r="D102" s="226" t="s">
        <v>1320</v>
      </c>
      <c r="E102" s="136" t="s">
        <v>1314</v>
      </c>
      <c r="F102" s="835">
        <v>717</v>
      </c>
      <c r="G102" s="3302"/>
      <c r="H102" s="3302"/>
      <c r="I102" s="3302"/>
      <c r="J102" s="3302"/>
      <c r="K102" s="3311"/>
      <c r="L102" s="797"/>
    </row>
    <row r="103" spans="1:12" s="567" customFormat="1" ht="15.75" customHeight="1">
      <c r="A103" s="797"/>
      <c r="B103" s="3345"/>
      <c r="C103" s="3350"/>
      <c r="D103" s="219"/>
      <c r="E103" s="220" t="s">
        <v>1315</v>
      </c>
      <c r="F103" s="830">
        <v>640</v>
      </c>
      <c r="G103" s="3303"/>
      <c r="H103" s="3303"/>
      <c r="I103" s="3303"/>
      <c r="J103" s="3303"/>
      <c r="K103" s="3311"/>
      <c r="L103" s="797"/>
    </row>
    <row r="104" spans="1:12" s="567" customFormat="1" ht="15.75" customHeight="1">
      <c r="A104" s="797"/>
      <c r="B104" s="3345"/>
      <c r="C104" s="3350"/>
      <c r="D104" s="222"/>
      <c r="E104" s="223" t="s">
        <v>1316</v>
      </c>
      <c r="F104" s="112">
        <f>F103/F102*100</f>
        <v>89.260808926080898</v>
      </c>
      <c r="G104" s="3304"/>
      <c r="H104" s="3304"/>
      <c r="I104" s="3304"/>
      <c r="J104" s="3304"/>
      <c r="K104" s="3312"/>
      <c r="L104" s="797"/>
    </row>
    <row r="105" spans="1:12" s="567" customFormat="1" ht="15.75" customHeight="1">
      <c r="A105" s="797"/>
      <c r="B105" s="3345"/>
      <c r="C105" s="3308" t="s">
        <v>1321</v>
      </c>
      <c r="D105" s="3309"/>
      <c r="E105" s="136" t="s">
        <v>1314</v>
      </c>
      <c r="F105" s="835">
        <v>2535</v>
      </c>
      <c r="G105" s="113">
        <v>2514</v>
      </c>
      <c r="H105" s="113">
        <v>2366</v>
      </c>
      <c r="I105" s="113">
        <v>2422</v>
      </c>
      <c r="J105" s="113">
        <v>2394</v>
      </c>
      <c r="K105" s="3290" t="s">
        <v>2683</v>
      </c>
      <c r="L105" s="797"/>
    </row>
    <row r="106" spans="1:12" s="567" customFormat="1" ht="15.75" customHeight="1">
      <c r="A106" s="797"/>
      <c r="B106" s="3345"/>
      <c r="C106" s="227"/>
      <c r="D106" s="219"/>
      <c r="E106" s="220" t="s">
        <v>1315</v>
      </c>
      <c r="F106" s="830">
        <v>3733</v>
      </c>
      <c r="G106" s="114">
        <v>3358</v>
      </c>
      <c r="H106" s="114">
        <v>3018</v>
      </c>
      <c r="I106" s="114">
        <v>2687</v>
      </c>
      <c r="J106" s="114">
        <v>2716</v>
      </c>
      <c r="K106" s="3291"/>
      <c r="L106" s="797"/>
    </row>
    <row r="107" spans="1:12" s="567" customFormat="1" ht="15.75" customHeight="1">
      <c r="A107" s="797"/>
      <c r="B107" s="3345"/>
      <c r="C107" s="228"/>
      <c r="D107" s="222"/>
      <c r="E107" s="223" t="s">
        <v>1316</v>
      </c>
      <c r="F107" s="112">
        <f>F106/F105*100</f>
        <v>147.25838264299801</v>
      </c>
      <c r="G107" s="112">
        <f>G106/G105*100</f>
        <v>133.57199681782021</v>
      </c>
      <c r="H107" s="112">
        <f>H106/H105*100</f>
        <v>127.55705832628909</v>
      </c>
      <c r="I107" s="112">
        <f>I106/I105*100</f>
        <v>110.94137076796035</v>
      </c>
      <c r="J107" s="112">
        <f>J106/J105*100</f>
        <v>113.45029239766082</v>
      </c>
      <c r="K107" s="3292"/>
      <c r="L107" s="797"/>
    </row>
    <row r="108" spans="1:12" s="567" customFormat="1" ht="15.75" customHeight="1">
      <c r="A108" s="797"/>
      <c r="B108" s="3345"/>
      <c r="C108" s="3308" t="s">
        <v>2695</v>
      </c>
      <c r="D108" s="3309"/>
      <c r="E108" s="136" t="s">
        <v>1314</v>
      </c>
      <c r="F108" s="835">
        <v>2846</v>
      </c>
      <c r="G108" s="113">
        <v>2260</v>
      </c>
      <c r="H108" s="113">
        <v>2188</v>
      </c>
      <c r="I108" s="113">
        <v>2180</v>
      </c>
      <c r="J108" s="113">
        <v>2156</v>
      </c>
      <c r="K108" s="3310" t="s">
        <v>2684</v>
      </c>
      <c r="L108" s="797"/>
    </row>
    <row r="109" spans="1:12" s="567" customFormat="1" ht="15.75" customHeight="1">
      <c r="A109" s="797"/>
      <c r="B109" s="3345"/>
      <c r="C109" s="227"/>
      <c r="D109" s="219"/>
      <c r="E109" s="220" t="s">
        <v>1315</v>
      </c>
      <c r="F109" s="830">
        <v>2541</v>
      </c>
      <c r="G109" s="114">
        <v>2478</v>
      </c>
      <c r="H109" s="114">
        <v>2193</v>
      </c>
      <c r="I109" s="114">
        <v>2158</v>
      </c>
      <c r="J109" s="114">
        <v>2047</v>
      </c>
      <c r="K109" s="3311"/>
      <c r="L109" s="797"/>
    </row>
    <row r="110" spans="1:12" s="567" customFormat="1" ht="15.75" customHeight="1">
      <c r="A110" s="797"/>
      <c r="B110" s="3345"/>
      <c r="C110" s="228"/>
      <c r="D110" s="222"/>
      <c r="E110" s="223" t="s">
        <v>1316</v>
      </c>
      <c r="F110" s="112">
        <f>F109/F108*100</f>
        <v>89.283204497540396</v>
      </c>
      <c r="G110" s="112">
        <f>G109/G108*100</f>
        <v>109.64601769911503</v>
      </c>
      <c r="H110" s="112">
        <f>H109/H108*100</f>
        <v>100.22851919561245</v>
      </c>
      <c r="I110" s="112">
        <f>I109/I108*100</f>
        <v>98.990825688073386</v>
      </c>
      <c r="J110" s="112">
        <f>J109/J108*100</f>
        <v>94.944341372912803</v>
      </c>
      <c r="K110" s="3311"/>
      <c r="L110" s="797"/>
    </row>
    <row r="111" spans="1:12" s="567" customFormat="1" ht="15.75" customHeight="1">
      <c r="A111" s="797"/>
      <c r="B111" s="3345"/>
      <c r="C111" s="3351" t="s">
        <v>2685</v>
      </c>
      <c r="D111" s="3352"/>
      <c r="E111" s="136" t="s">
        <v>1314</v>
      </c>
      <c r="F111" s="835">
        <v>2952</v>
      </c>
      <c r="G111" s="113">
        <v>2260</v>
      </c>
      <c r="H111" s="113">
        <v>2188</v>
      </c>
      <c r="I111" s="113">
        <v>2180</v>
      </c>
      <c r="J111" s="113">
        <v>2156</v>
      </c>
      <c r="K111" s="3311"/>
      <c r="L111" s="797"/>
    </row>
    <row r="112" spans="1:12" s="567" customFormat="1" ht="15.75" customHeight="1">
      <c r="A112" s="797"/>
      <c r="B112" s="3345"/>
      <c r="C112" s="3353"/>
      <c r="D112" s="3354"/>
      <c r="E112" s="220" t="s">
        <v>1315</v>
      </c>
      <c r="F112" s="830">
        <v>2607</v>
      </c>
      <c r="G112" s="114">
        <v>2378</v>
      </c>
      <c r="H112" s="114">
        <v>2199</v>
      </c>
      <c r="I112" s="114">
        <v>2158</v>
      </c>
      <c r="J112" s="114">
        <v>2049</v>
      </c>
      <c r="K112" s="3311"/>
      <c r="L112" s="797"/>
    </row>
    <row r="113" spans="1:12" s="567" customFormat="1" ht="15.75" customHeight="1">
      <c r="A113" s="797"/>
      <c r="B113" s="3345"/>
      <c r="C113" s="3355"/>
      <c r="D113" s="3356"/>
      <c r="E113" s="223" t="s">
        <v>1316</v>
      </c>
      <c r="F113" s="112">
        <f>F112/F111*100</f>
        <v>88.3130081300813</v>
      </c>
      <c r="G113" s="112">
        <f>G112/G111*100</f>
        <v>105.22123893805311</v>
      </c>
      <c r="H113" s="112">
        <f>H112/H111*100</f>
        <v>100.50274223034734</v>
      </c>
      <c r="I113" s="112">
        <f>I112/I111*100</f>
        <v>98.990825688073386</v>
      </c>
      <c r="J113" s="112">
        <f>J112/J111*100</f>
        <v>95.037105751391465</v>
      </c>
      <c r="K113" s="3311"/>
      <c r="L113" s="797"/>
    </row>
    <row r="114" spans="1:12" s="567" customFormat="1" ht="15.75" customHeight="1">
      <c r="A114" s="797"/>
      <c r="B114" s="3345"/>
      <c r="C114" s="3313" t="s">
        <v>2699</v>
      </c>
      <c r="D114" s="3314"/>
      <c r="E114" s="136" t="s">
        <v>1314</v>
      </c>
      <c r="F114" s="835">
        <v>615</v>
      </c>
      <c r="G114" s="113">
        <v>1537</v>
      </c>
      <c r="H114" s="113">
        <v>2188</v>
      </c>
      <c r="I114" s="113">
        <v>4090</v>
      </c>
      <c r="J114" s="835" t="s">
        <v>2696</v>
      </c>
      <c r="K114" s="3311"/>
      <c r="L114" s="797"/>
    </row>
    <row r="115" spans="1:12" s="567" customFormat="1" ht="15.75" customHeight="1">
      <c r="A115" s="797"/>
      <c r="B115" s="3345"/>
      <c r="C115" s="3315"/>
      <c r="D115" s="3316"/>
      <c r="E115" s="220" t="s">
        <v>1315</v>
      </c>
      <c r="F115" s="830">
        <v>1004</v>
      </c>
      <c r="G115" s="114">
        <v>216</v>
      </c>
      <c r="H115" s="114">
        <v>24</v>
      </c>
      <c r="I115" s="114">
        <v>24</v>
      </c>
      <c r="J115" s="114">
        <v>15</v>
      </c>
      <c r="K115" s="3311"/>
      <c r="L115" s="797"/>
    </row>
    <row r="116" spans="1:12" s="567" customFormat="1" ht="15.75" customHeight="1">
      <c r="A116" s="797"/>
      <c r="B116" s="3345"/>
      <c r="C116" s="3317"/>
      <c r="D116" s="3318"/>
      <c r="E116" s="223" t="s">
        <v>1316</v>
      </c>
      <c r="F116" s="112">
        <f>F115/F114*100</f>
        <v>163.2520325203252</v>
      </c>
      <c r="G116" s="112">
        <f>G115/G114*100</f>
        <v>14.053350683148992</v>
      </c>
      <c r="H116" s="112">
        <f>H115/H114*100</f>
        <v>1.0968921389396709</v>
      </c>
      <c r="I116" s="112">
        <f>I115/I114*100</f>
        <v>0.58679706601466997</v>
      </c>
      <c r="J116" s="229" t="s">
        <v>2696</v>
      </c>
      <c r="K116" s="3312"/>
      <c r="L116" s="797"/>
    </row>
    <row r="117" spans="1:12" s="567" customFormat="1" ht="15.75" customHeight="1">
      <c r="A117" s="797"/>
      <c r="B117" s="3345"/>
      <c r="C117" s="3319" t="s">
        <v>2686</v>
      </c>
      <c r="D117" s="3320"/>
      <c r="E117" s="136" t="s">
        <v>1314</v>
      </c>
      <c r="F117" s="3302"/>
      <c r="G117" s="3302"/>
      <c r="H117" s="835">
        <v>2473</v>
      </c>
      <c r="I117" s="835">
        <v>1112</v>
      </c>
      <c r="J117" s="835">
        <v>1094</v>
      </c>
      <c r="K117" s="3285"/>
      <c r="L117" s="797"/>
    </row>
    <row r="118" spans="1:12" s="567" customFormat="1" ht="15.75" customHeight="1">
      <c r="A118" s="797"/>
      <c r="B118" s="3345"/>
      <c r="C118" s="227"/>
      <c r="D118" s="219"/>
      <c r="E118" s="220" t="s">
        <v>1315</v>
      </c>
      <c r="F118" s="3303"/>
      <c r="G118" s="3303"/>
      <c r="H118" s="830">
        <v>1002</v>
      </c>
      <c r="I118" s="830">
        <v>1080</v>
      </c>
      <c r="J118" s="830">
        <v>1046</v>
      </c>
      <c r="K118" s="3286"/>
      <c r="L118" s="797"/>
    </row>
    <row r="119" spans="1:12" s="567" customFormat="1" ht="15.75" customHeight="1">
      <c r="A119" s="797"/>
      <c r="B119" s="3345"/>
      <c r="C119" s="228"/>
      <c r="D119" s="222"/>
      <c r="E119" s="223" t="s">
        <v>1316</v>
      </c>
      <c r="F119" s="3304"/>
      <c r="G119" s="3304"/>
      <c r="H119" s="112">
        <f>H118/H117*100</f>
        <v>40.517589971694299</v>
      </c>
      <c r="I119" s="112">
        <f>I118/I117*100</f>
        <v>97.122302158273371</v>
      </c>
      <c r="J119" s="112">
        <f>J118/J117*100</f>
        <v>95.612431444241324</v>
      </c>
      <c r="K119" s="3287"/>
      <c r="L119" s="797"/>
    </row>
    <row r="120" spans="1:12" s="567" customFormat="1" ht="15.75" customHeight="1">
      <c r="A120" s="797"/>
      <c r="B120" s="3345"/>
      <c r="C120" s="3308" t="s">
        <v>2687</v>
      </c>
      <c r="D120" s="3309"/>
      <c r="E120" s="136" t="s">
        <v>1314</v>
      </c>
      <c r="F120" s="3302"/>
      <c r="G120" s="3302"/>
      <c r="H120" s="3302"/>
      <c r="I120" s="3302"/>
      <c r="J120" s="113">
        <v>1007</v>
      </c>
      <c r="K120" s="3285"/>
      <c r="L120" s="797"/>
    </row>
    <row r="121" spans="1:12" s="567" customFormat="1" ht="15.75" customHeight="1">
      <c r="A121" s="797"/>
      <c r="B121" s="3345"/>
      <c r="C121" s="227"/>
      <c r="D121" s="219"/>
      <c r="E121" s="220" t="s">
        <v>1315</v>
      </c>
      <c r="F121" s="3303"/>
      <c r="G121" s="3303"/>
      <c r="H121" s="3303"/>
      <c r="I121" s="3303"/>
      <c r="J121" s="114">
        <v>799</v>
      </c>
      <c r="K121" s="3286"/>
      <c r="L121" s="797"/>
    </row>
    <row r="122" spans="1:12" s="567" customFormat="1" ht="15.75" customHeight="1">
      <c r="A122" s="797"/>
      <c r="B122" s="3345"/>
      <c r="C122" s="228"/>
      <c r="D122" s="222"/>
      <c r="E122" s="223" t="s">
        <v>1316</v>
      </c>
      <c r="F122" s="3304"/>
      <c r="G122" s="3304"/>
      <c r="H122" s="3304"/>
      <c r="I122" s="3304"/>
      <c r="J122" s="112">
        <f>J121/J120*100</f>
        <v>79.344587884806344</v>
      </c>
      <c r="K122" s="3287"/>
      <c r="L122" s="797"/>
    </row>
    <row r="123" spans="1:12" s="567" customFormat="1" ht="15.75" customHeight="1">
      <c r="A123" s="797"/>
      <c r="B123" s="3345"/>
      <c r="C123" s="3308" t="s">
        <v>2697</v>
      </c>
      <c r="D123" s="3309"/>
      <c r="E123" s="136" t="s">
        <v>1314</v>
      </c>
      <c r="F123" s="835">
        <v>16566</v>
      </c>
      <c r="G123" s="113">
        <v>17210</v>
      </c>
      <c r="H123" s="113">
        <v>17816</v>
      </c>
      <c r="I123" s="113">
        <v>18435</v>
      </c>
      <c r="J123" s="113">
        <v>19086</v>
      </c>
      <c r="K123" s="3285"/>
      <c r="L123" s="797"/>
    </row>
    <row r="124" spans="1:12" s="567" customFormat="1" ht="15.75" customHeight="1">
      <c r="A124" s="797"/>
      <c r="B124" s="3345"/>
      <c r="C124" s="227"/>
      <c r="D124" s="219"/>
      <c r="E124" s="220" t="s">
        <v>1315</v>
      </c>
      <c r="F124" s="830">
        <v>11452</v>
      </c>
      <c r="G124" s="114">
        <v>11683</v>
      </c>
      <c r="H124" s="114">
        <v>11971</v>
      </c>
      <c r="I124" s="114">
        <v>11844</v>
      </c>
      <c r="J124" s="114">
        <v>12296</v>
      </c>
      <c r="K124" s="3286"/>
      <c r="L124" s="797"/>
    </row>
    <row r="125" spans="1:12" s="567" customFormat="1" ht="15.75" customHeight="1">
      <c r="A125" s="797"/>
      <c r="B125" s="3345"/>
      <c r="C125" s="228"/>
      <c r="D125" s="222"/>
      <c r="E125" s="223" t="s">
        <v>1316</v>
      </c>
      <c r="F125" s="112">
        <f>F124/F123*100</f>
        <v>69.129542436315347</v>
      </c>
      <c r="G125" s="112">
        <f>G124/G123*100</f>
        <v>67.884950610110408</v>
      </c>
      <c r="H125" s="112">
        <f>H124/H123*100</f>
        <v>67.192411315671308</v>
      </c>
      <c r="I125" s="112">
        <f>I124/I123*100</f>
        <v>64.247355573637094</v>
      </c>
      <c r="J125" s="112">
        <f>J124/J123*100</f>
        <v>64.42418526668763</v>
      </c>
      <c r="K125" s="3287"/>
      <c r="L125" s="797"/>
    </row>
    <row r="126" spans="1:12" s="567" customFormat="1" ht="15.75" customHeight="1">
      <c r="A126" s="797"/>
      <c r="B126" s="3345"/>
      <c r="C126" s="3351" t="s">
        <v>2688</v>
      </c>
      <c r="D126" s="3352"/>
      <c r="E126" s="136" t="s">
        <v>1314</v>
      </c>
      <c r="F126" s="3302"/>
      <c r="G126" s="3302"/>
      <c r="H126" s="113">
        <v>3370</v>
      </c>
      <c r="I126" s="113">
        <v>3551</v>
      </c>
      <c r="J126" s="113">
        <v>3797</v>
      </c>
      <c r="K126" s="3285"/>
      <c r="L126" s="797"/>
    </row>
    <row r="127" spans="1:12" s="567" customFormat="1" ht="15.75" customHeight="1">
      <c r="A127" s="797"/>
      <c r="B127" s="3345"/>
      <c r="C127" s="3353"/>
      <c r="D127" s="3354"/>
      <c r="E127" s="220" t="s">
        <v>1315</v>
      </c>
      <c r="F127" s="3303"/>
      <c r="G127" s="3303"/>
      <c r="H127" s="114">
        <v>1924</v>
      </c>
      <c r="I127" s="114">
        <v>1707</v>
      </c>
      <c r="J127" s="114">
        <v>2001</v>
      </c>
      <c r="K127" s="3286"/>
      <c r="L127" s="797"/>
    </row>
    <row r="128" spans="1:12" s="567" customFormat="1" ht="15.75" customHeight="1" thickBot="1">
      <c r="A128" s="797"/>
      <c r="B128" s="3346"/>
      <c r="C128" s="3357"/>
      <c r="D128" s="3358"/>
      <c r="E128" s="230" t="s">
        <v>1316</v>
      </c>
      <c r="F128" s="3335"/>
      <c r="G128" s="3335"/>
      <c r="H128" s="111">
        <f>H127/H126*100</f>
        <v>57.091988130563799</v>
      </c>
      <c r="I128" s="111">
        <f>I127/I126*100</f>
        <v>48.070965925091528</v>
      </c>
      <c r="J128" s="111">
        <f>J127/J126*100</f>
        <v>52.699499604951271</v>
      </c>
      <c r="K128" s="3336"/>
      <c r="L128" s="797"/>
    </row>
    <row r="129" spans="1:12" s="333" customFormat="1" ht="15.75" customHeight="1">
      <c r="A129" s="797"/>
      <c r="B129" s="231"/>
      <c r="C129" s="335"/>
      <c r="D129" s="335"/>
      <c r="E129" s="233"/>
      <c r="F129" s="234"/>
      <c r="G129" s="234"/>
      <c r="H129" s="110"/>
      <c r="I129" s="110"/>
      <c r="J129" s="110"/>
      <c r="K129" s="681"/>
      <c r="L129" s="797"/>
    </row>
    <row r="130" spans="1:12" s="567" customFormat="1" ht="15" customHeight="1">
      <c r="A130" s="797"/>
      <c r="B130" s="231"/>
      <c r="C130" s="232"/>
      <c r="D130" s="232"/>
      <c r="E130" s="233"/>
      <c r="F130" s="234"/>
      <c r="G130" s="234"/>
      <c r="H130" s="110"/>
      <c r="I130" s="110"/>
      <c r="J130" s="561"/>
      <c r="K130" s="679" t="s">
        <v>3440</v>
      </c>
      <c r="L130" s="797"/>
    </row>
    <row r="131" spans="1:12" s="567" customFormat="1" ht="15" customHeight="1" thickBot="1">
      <c r="A131" s="797"/>
      <c r="B131" s="231"/>
      <c r="C131" s="232"/>
      <c r="D131" s="232"/>
      <c r="E131" s="233"/>
      <c r="F131" s="234"/>
      <c r="G131" s="234"/>
      <c r="H131" s="110"/>
      <c r="I131" s="110"/>
      <c r="J131" s="1405" t="s">
        <v>2667</v>
      </c>
      <c r="K131" s="1405"/>
      <c r="L131" s="797"/>
    </row>
    <row r="132" spans="1:12" s="567" customFormat="1" ht="26.25" customHeight="1">
      <c r="A132" s="797"/>
      <c r="B132" s="3299" t="s">
        <v>1313</v>
      </c>
      <c r="C132" s="3300"/>
      <c r="D132" s="3301"/>
      <c r="E132" s="215" t="s">
        <v>384</v>
      </c>
      <c r="F132" s="1208" t="s">
        <v>2105</v>
      </c>
      <c r="G132" s="1208" t="s">
        <v>2106</v>
      </c>
      <c r="H132" s="1208" t="s">
        <v>2107</v>
      </c>
      <c r="I132" s="1208" t="s">
        <v>2108</v>
      </c>
      <c r="J132" s="1208" t="s">
        <v>2109</v>
      </c>
      <c r="K132" s="109" t="s">
        <v>2672</v>
      </c>
      <c r="L132" s="797"/>
    </row>
    <row r="133" spans="1:12" s="567" customFormat="1" ht="15.75" customHeight="1">
      <c r="A133" s="797"/>
      <c r="B133" s="3390" t="s">
        <v>2689</v>
      </c>
      <c r="C133" s="3351" t="s">
        <v>2688</v>
      </c>
      <c r="D133" s="3352"/>
      <c r="E133" s="136" t="s">
        <v>1314</v>
      </c>
      <c r="F133" s="835">
        <v>8998</v>
      </c>
      <c r="G133" s="113">
        <v>9336</v>
      </c>
      <c r="H133" s="113">
        <v>6966</v>
      </c>
      <c r="I133" s="113">
        <v>4114</v>
      </c>
      <c r="J133" s="835" t="s">
        <v>2696</v>
      </c>
      <c r="K133" s="3290"/>
      <c r="L133" s="797"/>
    </row>
    <row r="134" spans="1:12" s="567" customFormat="1" ht="15.75" customHeight="1">
      <c r="A134" s="797"/>
      <c r="B134" s="3391"/>
      <c r="C134" s="3353"/>
      <c r="D134" s="3354"/>
      <c r="E134" s="220" t="s">
        <v>1315</v>
      </c>
      <c r="F134" s="830">
        <v>343</v>
      </c>
      <c r="G134" s="114">
        <v>519</v>
      </c>
      <c r="H134" s="114">
        <v>552</v>
      </c>
      <c r="I134" s="114">
        <v>126</v>
      </c>
      <c r="J134" s="114">
        <v>132</v>
      </c>
      <c r="K134" s="3291"/>
      <c r="L134" s="797"/>
    </row>
    <row r="135" spans="1:12" s="567" customFormat="1" ht="15.75" customHeight="1">
      <c r="A135" s="797"/>
      <c r="B135" s="3391"/>
      <c r="C135" s="3355"/>
      <c r="D135" s="3356"/>
      <c r="E135" s="223" t="s">
        <v>1316</v>
      </c>
      <c r="F135" s="112">
        <f>F134/F133*100</f>
        <v>3.8119582129362084</v>
      </c>
      <c r="G135" s="112">
        <f>G134/G133*100</f>
        <v>5.559125964010283</v>
      </c>
      <c r="H135" s="112">
        <f>H134/H133*100</f>
        <v>7.9242032730404821</v>
      </c>
      <c r="I135" s="112">
        <f>I134/I133*100</f>
        <v>3.0627126883811377</v>
      </c>
      <c r="J135" s="229" t="s">
        <v>2696</v>
      </c>
      <c r="K135" s="3292"/>
      <c r="L135" s="797"/>
    </row>
    <row r="136" spans="1:12" s="567" customFormat="1" ht="15.75" customHeight="1">
      <c r="A136" s="797"/>
      <c r="B136" s="3391"/>
      <c r="C136" s="3340" t="s">
        <v>1322</v>
      </c>
      <c r="D136" s="3341"/>
      <c r="E136" s="136" t="s">
        <v>1314</v>
      </c>
      <c r="F136" s="113">
        <v>1086</v>
      </c>
      <c r="G136" s="113">
        <v>1000</v>
      </c>
      <c r="H136" s="113">
        <v>964</v>
      </c>
      <c r="I136" s="113">
        <v>954</v>
      </c>
      <c r="J136" s="113">
        <v>890</v>
      </c>
      <c r="K136" s="3290"/>
      <c r="L136" s="797"/>
    </row>
    <row r="137" spans="1:12" s="567" customFormat="1" ht="15.75" customHeight="1">
      <c r="A137" s="235"/>
      <c r="B137" s="3391"/>
      <c r="C137" s="3342"/>
      <c r="D137" s="3343"/>
      <c r="E137" s="220" t="s">
        <v>1315</v>
      </c>
      <c r="F137" s="114">
        <v>881</v>
      </c>
      <c r="G137" s="114">
        <v>887</v>
      </c>
      <c r="H137" s="114">
        <v>823</v>
      </c>
      <c r="I137" s="114">
        <v>783</v>
      </c>
      <c r="J137" s="114">
        <v>748</v>
      </c>
      <c r="K137" s="3291"/>
      <c r="L137" s="797"/>
    </row>
    <row r="138" spans="1:12" s="567" customFormat="1" ht="15.75" customHeight="1">
      <c r="A138" s="797"/>
      <c r="B138" s="3391"/>
      <c r="C138" s="228" t="s">
        <v>3666</v>
      </c>
      <c r="D138" s="222"/>
      <c r="E138" s="223" t="s">
        <v>1316</v>
      </c>
      <c r="F138" s="112">
        <f>F137/F136*100</f>
        <v>81.123388581952113</v>
      </c>
      <c r="G138" s="112">
        <f>G137/G136*100</f>
        <v>88.7</v>
      </c>
      <c r="H138" s="112">
        <f>H137/H136*100</f>
        <v>85.373443983402481</v>
      </c>
      <c r="I138" s="112">
        <f>I137/I136*100</f>
        <v>82.075471698113205</v>
      </c>
      <c r="J138" s="112">
        <f>J137/J136*100</f>
        <v>84.044943820224717</v>
      </c>
      <c r="K138" s="3292"/>
      <c r="L138" s="797"/>
    </row>
    <row r="139" spans="1:12" s="567" customFormat="1" ht="15.75" customHeight="1">
      <c r="A139" s="797"/>
      <c r="B139" s="3391"/>
      <c r="C139" s="3340" t="s">
        <v>1322</v>
      </c>
      <c r="D139" s="3341"/>
      <c r="E139" s="136" t="s">
        <v>1314</v>
      </c>
      <c r="F139" s="113">
        <v>60</v>
      </c>
      <c r="G139" s="113">
        <v>165</v>
      </c>
      <c r="H139" s="113">
        <v>162</v>
      </c>
      <c r="I139" s="113">
        <v>201</v>
      </c>
      <c r="J139" s="113">
        <v>270</v>
      </c>
      <c r="K139" s="3285"/>
      <c r="L139" s="797"/>
    </row>
    <row r="140" spans="1:12" s="567" customFormat="1" ht="15.75" customHeight="1">
      <c r="A140" s="797"/>
      <c r="B140" s="3391"/>
      <c r="C140" s="3342"/>
      <c r="D140" s="3343"/>
      <c r="E140" s="220" t="s">
        <v>1315</v>
      </c>
      <c r="F140" s="114">
        <v>27</v>
      </c>
      <c r="G140" s="114">
        <v>133</v>
      </c>
      <c r="H140" s="114">
        <v>155</v>
      </c>
      <c r="I140" s="114">
        <v>199</v>
      </c>
      <c r="J140" s="114">
        <v>206</v>
      </c>
      <c r="K140" s="3286"/>
      <c r="L140" s="797"/>
    </row>
    <row r="141" spans="1:12" s="567" customFormat="1" ht="15.75" customHeight="1">
      <c r="A141" s="797"/>
      <c r="B141" s="3391"/>
      <c r="C141" s="228" t="s">
        <v>3667</v>
      </c>
      <c r="D141" s="222"/>
      <c r="E141" s="223" t="s">
        <v>1316</v>
      </c>
      <c r="F141" s="112">
        <f>F140/F139*100</f>
        <v>45</v>
      </c>
      <c r="G141" s="112">
        <f>G140/G139*100</f>
        <v>80.606060606060609</v>
      </c>
      <c r="H141" s="112">
        <f>H140/H139*100</f>
        <v>95.679012345679013</v>
      </c>
      <c r="I141" s="112">
        <f>I140/I139*100</f>
        <v>99.00497512437812</v>
      </c>
      <c r="J141" s="112">
        <f>J140/J139*100</f>
        <v>76.296296296296291</v>
      </c>
      <c r="K141" s="3287"/>
      <c r="L141" s="797"/>
    </row>
    <row r="142" spans="1:12" s="567" customFormat="1" ht="15.75" customHeight="1">
      <c r="A142" s="797"/>
      <c r="B142" s="3391"/>
      <c r="C142" s="3339" t="s">
        <v>1321</v>
      </c>
      <c r="D142" s="2845"/>
      <c r="E142" s="136" t="s">
        <v>1314</v>
      </c>
      <c r="F142" s="835">
        <v>703</v>
      </c>
      <c r="G142" s="3302"/>
      <c r="H142" s="3302"/>
      <c r="I142" s="3302"/>
      <c r="J142" s="3302"/>
      <c r="K142" s="3285"/>
      <c r="L142" s="797"/>
    </row>
    <row r="143" spans="1:12" s="567" customFormat="1" ht="15.75" customHeight="1">
      <c r="A143" s="797"/>
      <c r="B143" s="3391"/>
      <c r="C143" s="227"/>
      <c r="D143" s="219"/>
      <c r="E143" s="220" t="s">
        <v>1315</v>
      </c>
      <c r="F143" s="830">
        <v>482</v>
      </c>
      <c r="G143" s="3303"/>
      <c r="H143" s="3303"/>
      <c r="I143" s="3303"/>
      <c r="J143" s="3303"/>
      <c r="K143" s="3286"/>
      <c r="L143" s="797"/>
    </row>
    <row r="144" spans="1:12" s="567" customFormat="1" ht="15.75" customHeight="1">
      <c r="A144" s="797"/>
      <c r="B144" s="3391"/>
      <c r="C144" s="228"/>
      <c r="D144" s="222"/>
      <c r="E144" s="223" t="s">
        <v>1316</v>
      </c>
      <c r="F144" s="112">
        <f>F143/F142*100</f>
        <v>68.563300142247513</v>
      </c>
      <c r="G144" s="3304"/>
      <c r="H144" s="3304"/>
      <c r="I144" s="3304"/>
      <c r="J144" s="3304"/>
      <c r="K144" s="3287"/>
      <c r="L144" s="797"/>
    </row>
    <row r="145" spans="1:12" s="567" customFormat="1" ht="15.75" customHeight="1">
      <c r="A145" s="797"/>
      <c r="B145" s="3391"/>
      <c r="C145" s="3339" t="s">
        <v>2690</v>
      </c>
      <c r="D145" s="2845"/>
      <c r="E145" s="136" t="s">
        <v>1314</v>
      </c>
      <c r="F145" s="835">
        <v>3393</v>
      </c>
      <c r="G145" s="113">
        <v>3456</v>
      </c>
      <c r="H145" s="113">
        <v>3345</v>
      </c>
      <c r="I145" s="113">
        <v>3276</v>
      </c>
      <c r="J145" s="113">
        <v>1615</v>
      </c>
      <c r="K145" s="3285"/>
      <c r="L145" s="797"/>
    </row>
    <row r="146" spans="1:12" s="567" customFormat="1" ht="15.75" customHeight="1">
      <c r="A146" s="797"/>
      <c r="B146" s="3391"/>
      <c r="C146" s="227"/>
      <c r="D146" s="219"/>
      <c r="E146" s="220" t="s">
        <v>1315</v>
      </c>
      <c r="F146" s="830">
        <v>604</v>
      </c>
      <c r="G146" s="114">
        <v>1637</v>
      </c>
      <c r="H146" s="114">
        <v>1408</v>
      </c>
      <c r="I146" s="114">
        <v>1392</v>
      </c>
      <c r="J146" s="114">
        <v>671</v>
      </c>
      <c r="K146" s="3286"/>
      <c r="L146" s="797"/>
    </row>
    <row r="147" spans="1:12" s="567" customFormat="1" ht="15.75" customHeight="1">
      <c r="A147" s="797"/>
      <c r="B147" s="3391"/>
      <c r="C147" s="228"/>
      <c r="D147" s="222"/>
      <c r="E147" s="223" t="s">
        <v>1316</v>
      </c>
      <c r="F147" s="112">
        <f>F146/F145*100</f>
        <v>17.801355732390213</v>
      </c>
      <c r="G147" s="112">
        <f>G146/G145*100</f>
        <v>47.366898148148145</v>
      </c>
      <c r="H147" s="112">
        <f>H146/H145*100</f>
        <v>42.092675635276535</v>
      </c>
      <c r="I147" s="112">
        <f>I146/I145*100</f>
        <v>42.490842490842489</v>
      </c>
      <c r="J147" s="112">
        <f>J146/J145*100</f>
        <v>41.547987616099071</v>
      </c>
      <c r="K147" s="3287"/>
      <c r="L147" s="797"/>
    </row>
    <row r="148" spans="1:12" s="567" customFormat="1" ht="15.75" customHeight="1">
      <c r="A148" s="797"/>
      <c r="B148" s="3391"/>
      <c r="C148" s="3342" t="s">
        <v>2698</v>
      </c>
      <c r="D148" s="3343"/>
      <c r="E148" s="136" t="s">
        <v>1314</v>
      </c>
      <c r="F148" s="835" t="s">
        <v>2696</v>
      </c>
      <c r="G148" s="835" t="s">
        <v>2696</v>
      </c>
      <c r="H148" s="835" t="s">
        <v>2696</v>
      </c>
      <c r="I148" s="835" t="s">
        <v>2696</v>
      </c>
      <c r="J148" s="835" t="s">
        <v>2696</v>
      </c>
      <c r="K148" s="3285"/>
      <c r="L148" s="797"/>
    </row>
    <row r="149" spans="1:12" s="567" customFormat="1" ht="15.75" customHeight="1">
      <c r="A149" s="797"/>
      <c r="B149" s="3391"/>
      <c r="C149" s="227"/>
      <c r="D149" s="219"/>
      <c r="E149" s="220" t="s">
        <v>1315</v>
      </c>
      <c r="F149" s="114">
        <v>464</v>
      </c>
      <c r="G149" s="114">
        <v>720</v>
      </c>
      <c r="H149" s="114">
        <v>656</v>
      </c>
      <c r="I149" s="114">
        <v>628</v>
      </c>
      <c r="J149" s="114">
        <v>584</v>
      </c>
      <c r="K149" s="3286"/>
      <c r="L149" s="797"/>
    </row>
    <row r="150" spans="1:12" s="567" customFormat="1" ht="15.75" customHeight="1">
      <c r="A150" s="797"/>
      <c r="B150" s="3391"/>
      <c r="C150" s="228"/>
      <c r="D150" s="222"/>
      <c r="E150" s="223" t="s">
        <v>1316</v>
      </c>
      <c r="F150" s="229" t="s">
        <v>2696</v>
      </c>
      <c r="G150" s="229" t="s">
        <v>2696</v>
      </c>
      <c r="H150" s="229" t="s">
        <v>2696</v>
      </c>
      <c r="I150" s="229" t="s">
        <v>2696</v>
      </c>
      <c r="J150" s="229" t="s">
        <v>2696</v>
      </c>
      <c r="K150" s="3287"/>
      <c r="L150" s="797"/>
    </row>
    <row r="151" spans="1:12" s="567" customFormat="1" ht="15.75" customHeight="1">
      <c r="A151" s="797"/>
      <c r="B151" s="3391"/>
      <c r="C151" s="3339" t="s">
        <v>2686</v>
      </c>
      <c r="D151" s="2845"/>
      <c r="E151" s="136" t="s">
        <v>1314</v>
      </c>
      <c r="F151" s="835" t="s">
        <v>2696</v>
      </c>
      <c r="G151" s="835" t="s">
        <v>2696</v>
      </c>
      <c r="H151" s="835" t="s">
        <v>2696</v>
      </c>
      <c r="I151" s="3302"/>
      <c r="J151" s="3302"/>
      <c r="K151" s="3285"/>
      <c r="L151" s="797"/>
    </row>
    <row r="152" spans="1:12" s="567" customFormat="1" ht="15.75" customHeight="1">
      <c r="A152" s="797"/>
      <c r="B152" s="3391"/>
      <c r="C152" s="227"/>
      <c r="D152" s="219"/>
      <c r="E152" s="220" t="s">
        <v>1315</v>
      </c>
      <c r="F152" s="830">
        <v>400</v>
      </c>
      <c r="G152" s="114">
        <v>652</v>
      </c>
      <c r="H152" s="114">
        <v>229</v>
      </c>
      <c r="I152" s="3303"/>
      <c r="J152" s="3303"/>
      <c r="K152" s="3286"/>
      <c r="L152" s="797"/>
    </row>
    <row r="153" spans="1:12" s="567" customFormat="1" ht="15.75" customHeight="1">
      <c r="A153" s="797"/>
      <c r="B153" s="3391"/>
      <c r="C153" s="228"/>
      <c r="D153" s="222"/>
      <c r="E153" s="223" t="s">
        <v>1316</v>
      </c>
      <c r="F153" s="229" t="s">
        <v>2696</v>
      </c>
      <c r="G153" s="229" t="s">
        <v>2696</v>
      </c>
      <c r="H153" s="229" t="s">
        <v>2696</v>
      </c>
      <c r="I153" s="3304"/>
      <c r="J153" s="3304"/>
      <c r="K153" s="3287"/>
      <c r="L153" s="797"/>
    </row>
    <row r="154" spans="1:12" s="567" customFormat="1" ht="15.75" customHeight="1">
      <c r="A154" s="797"/>
      <c r="B154" s="3391"/>
      <c r="C154" s="3339" t="s">
        <v>2691</v>
      </c>
      <c r="D154" s="2845"/>
      <c r="E154" s="136" t="s">
        <v>1314</v>
      </c>
      <c r="F154" s="3302"/>
      <c r="G154" s="835" t="s">
        <v>2696</v>
      </c>
      <c r="H154" s="835" t="s">
        <v>2696</v>
      </c>
      <c r="I154" s="835" t="s">
        <v>2696</v>
      </c>
      <c r="J154" s="835" t="s">
        <v>2696</v>
      </c>
      <c r="K154" s="3285"/>
      <c r="L154" s="797"/>
    </row>
    <row r="155" spans="1:12" s="567" customFormat="1" ht="15.75" customHeight="1">
      <c r="A155" s="235"/>
      <c r="B155" s="3391"/>
      <c r="C155" s="227" t="s">
        <v>3668</v>
      </c>
      <c r="D155" s="219"/>
      <c r="E155" s="220" t="s">
        <v>1315</v>
      </c>
      <c r="F155" s="3303"/>
      <c r="G155" s="114">
        <v>330</v>
      </c>
      <c r="H155" s="114">
        <v>24</v>
      </c>
      <c r="I155" s="114">
        <v>8</v>
      </c>
      <c r="J155" s="114">
        <v>17</v>
      </c>
      <c r="K155" s="3286"/>
      <c r="L155" s="797"/>
    </row>
    <row r="156" spans="1:12" s="567" customFormat="1" ht="15.75" customHeight="1">
      <c r="A156" s="797"/>
      <c r="B156" s="3391"/>
      <c r="C156" s="228"/>
      <c r="D156" s="222"/>
      <c r="E156" s="223" t="s">
        <v>1316</v>
      </c>
      <c r="F156" s="3304"/>
      <c r="G156" s="229" t="s">
        <v>2696</v>
      </c>
      <c r="H156" s="229" t="s">
        <v>2696</v>
      </c>
      <c r="I156" s="229" t="s">
        <v>2696</v>
      </c>
      <c r="J156" s="229" t="s">
        <v>2696</v>
      </c>
      <c r="K156" s="3287"/>
      <c r="L156" s="797"/>
    </row>
    <row r="157" spans="1:12" s="567" customFormat="1" ht="15.75" customHeight="1">
      <c r="A157" s="797"/>
      <c r="B157" s="3391"/>
      <c r="C157" s="3339" t="s">
        <v>2691</v>
      </c>
      <c r="D157" s="2845"/>
      <c r="E157" s="136" t="s">
        <v>1314</v>
      </c>
      <c r="F157" s="3302"/>
      <c r="G157" s="835" t="s">
        <v>2696</v>
      </c>
      <c r="H157" s="835" t="s">
        <v>2696</v>
      </c>
      <c r="I157" s="835" t="s">
        <v>2696</v>
      </c>
      <c r="J157" s="835" t="s">
        <v>2696</v>
      </c>
      <c r="K157" s="3285"/>
      <c r="L157" s="797"/>
    </row>
    <row r="158" spans="1:12" s="567" customFormat="1" ht="15.75" customHeight="1">
      <c r="A158" s="797"/>
      <c r="B158" s="3391"/>
      <c r="C158" s="227" t="s">
        <v>3669</v>
      </c>
      <c r="D158" s="219"/>
      <c r="E158" s="220" t="s">
        <v>1315</v>
      </c>
      <c r="F158" s="3303"/>
      <c r="G158" s="114">
        <v>81</v>
      </c>
      <c r="H158" s="114">
        <v>50</v>
      </c>
      <c r="I158" s="114">
        <v>45</v>
      </c>
      <c r="J158" s="114">
        <v>20</v>
      </c>
      <c r="K158" s="3286"/>
      <c r="L158" s="797"/>
    </row>
    <row r="159" spans="1:12" s="567" customFormat="1" ht="15.75" customHeight="1">
      <c r="A159" s="797"/>
      <c r="B159" s="3391"/>
      <c r="C159" s="228"/>
      <c r="D159" s="222"/>
      <c r="E159" s="223" t="s">
        <v>1316</v>
      </c>
      <c r="F159" s="3304"/>
      <c r="G159" s="229" t="s">
        <v>2696</v>
      </c>
      <c r="H159" s="229" t="s">
        <v>2696</v>
      </c>
      <c r="I159" s="229" t="s">
        <v>2696</v>
      </c>
      <c r="J159" s="229" t="s">
        <v>2696</v>
      </c>
      <c r="K159" s="3287"/>
      <c r="L159" s="797"/>
    </row>
    <row r="160" spans="1:12" s="567" customFormat="1" ht="15.75" customHeight="1">
      <c r="A160" s="797"/>
      <c r="B160" s="3391"/>
      <c r="C160" s="3339" t="s">
        <v>2692</v>
      </c>
      <c r="D160" s="2845"/>
      <c r="E160" s="136" t="s">
        <v>1314</v>
      </c>
      <c r="F160" s="3302"/>
      <c r="G160" s="835" t="s">
        <v>2696</v>
      </c>
      <c r="H160" s="835" t="s">
        <v>2696</v>
      </c>
      <c r="I160" s="3302"/>
      <c r="J160" s="3302"/>
      <c r="K160" s="3285"/>
      <c r="L160" s="797"/>
    </row>
    <row r="161" spans="1:12" s="567" customFormat="1" ht="15.75" customHeight="1">
      <c r="A161" s="797"/>
      <c r="B161" s="3391"/>
      <c r="C161" s="3389" t="s">
        <v>3670</v>
      </c>
      <c r="D161" s="1483"/>
      <c r="E161" s="220" t="s">
        <v>1315</v>
      </c>
      <c r="F161" s="3303"/>
      <c r="G161" s="114">
        <v>266</v>
      </c>
      <c r="H161" s="114">
        <v>99</v>
      </c>
      <c r="I161" s="3303"/>
      <c r="J161" s="3303"/>
      <c r="K161" s="3286"/>
      <c r="L161" s="797"/>
    </row>
    <row r="162" spans="1:12" s="567" customFormat="1" ht="15.75" customHeight="1" thickBot="1">
      <c r="A162" s="797"/>
      <c r="B162" s="3392"/>
      <c r="C162" s="236"/>
      <c r="D162" s="237"/>
      <c r="E162" s="230" t="s">
        <v>1316</v>
      </c>
      <c r="F162" s="3335"/>
      <c r="G162" s="238" t="s">
        <v>2696</v>
      </c>
      <c r="H162" s="238" t="s">
        <v>2696</v>
      </c>
      <c r="I162" s="3335"/>
      <c r="J162" s="3335"/>
      <c r="K162" s="3336"/>
      <c r="L162" s="797"/>
    </row>
    <row r="163" spans="1:12" s="567" customFormat="1" ht="13.5" customHeight="1">
      <c r="A163" s="797"/>
      <c r="B163" s="239"/>
      <c r="C163" s="239"/>
      <c r="D163" s="239"/>
      <c r="E163" s="239"/>
      <c r="F163" s="239"/>
      <c r="G163" s="239"/>
      <c r="H163" s="239"/>
      <c r="I163" s="239"/>
      <c r="J163" s="2586" t="s">
        <v>2693</v>
      </c>
      <c r="K163" s="2586"/>
      <c r="L163" s="797"/>
    </row>
    <row r="164" spans="1:12" s="567" customFormat="1" ht="22.5" customHeight="1">
      <c r="A164" s="797"/>
      <c r="B164" s="239"/>
      <c r="C164" s="239"/>
      <c r="D164" s="239"/>
      <c r="E164" s="239"/>
      <c r="F164" s="239"/>
      <c r="G164" s="239"/>
      <c r="H164" s="239"/>
      <c r="I164" s="239"/>
      <c r="J164" s="813"/>
      <c r="K164" s="813"/>
      <c r="L164" s="797"/>
    </row>
    <row r="165" spans="1:12" s="343" customFormat="1" ht="17.25">
      <c r="A165" s="3" t="s">
        <v>2864</v>
      </c>
      <c r="B165" s="561"/>
      <c r="C165" s="561"/>
      <c r="D165" s="561"/>
      <c r="E165" s="561"/>
      <c r="F165" s="561"/>
      <c r="G165" s="561"/>
      <c r="H165" s="561"/>
      <c r="I165" s="561"/>
      <c r="J165" s="561"/>
      <c r="K165" s="561"/>
      <c r="L165" s="561"/>
    </row>
    <row r="166" spans="1:12" s="343" customFormat="1" ht="15" customHeight="1">
      <c r="A166" s="3"/>
      <c r="B166" s="561"/>
      <c r="C166" s="561"/>
      <c r="D166" s="561"/>
      <c r="E166" s="561"/>
      <c r="F166" s="561"/>
      <c r="G166" s="561"/>
      <c r="H166" s="561"/>
      <c r="I166" s="561"/>
      <c r="J166" s="679" t="s">
        <v>3440</v>
      </c>
      <c r="K166" s="561"/>
      <c r="L166" s="561"/>
    </row>
    <row r="167" spans="1:12" s="343" customFormat="1" ht="15" customHeight="1" thickBot="1">
      <c r="A167" s="561"/>
      <c r="B167" s="907"/>
      <c r="C167" s="907"/>
      <c r="D167" s="907"/>
      <c r="E167" s="907"/>
      <c r="F167" s="907"/>
      <c r="G167" s="907"/>
      <c r="H167" s="907"/>
      <c r="I167" s="907"/>
      <c r="J167" s="679" t="s">
        <v>2767</v>
      </c>
      <c r="K167" s="907"/>
      <c r="L167" s="561"/>
    </row>
    <row r="168" spans="1:12" s="343" customFormat="1">
      <c r="A168" s="561"/>
      <c r="B168" s="2866" t="s">
        <v>3330</v>
      </c>
      <c r="C168" s="1440"/>
      <c r="D168" s="1495" t="s">
        <v>1343</v>
      </c>
      <c r="E168" s="1362"/>
      <c r="F168" s="2702" t="s">
        <v>1344</v>
      </c>
      <c r="G168" s="2698"/>
      <c r="H168" s="2698"/>
      <c r="I168" s="2698"/>
      <c r="J168" s="2889"/>
      <c r="K168" s="561"/>
      <c r="L168" s="561"/>
    </row>
    <row r="169" spans="1:12" s="343" customFormat="1">
      <c r="A169" s="561"/>
      <c r="B169" s="1511"/>
      <c r="C169" s="1512"/>
      <c r="D169" s="2589"/>
      <c r="E169" s="1545"/>
      <c r="F169" s="3393" t="s">
        <v>1345</v>
      </c>
      <c r="G169" s="3393" t="s">
        <v>1346</v>
      </c>
      <c r="H169" s="3393" t="s">
        <v>1347</v>
      </c>
      <c r="I169" s="3393" t="s">
        <v>1348</v>
      </c>
      <c r="J169" s="3388" t="s">
        <v>1349</v>
      </c>
      <c r="K169" s="561"/>
      <c r="L169" s="561"/>
    </row>
    <row r="170" spans="1:12" s="343" customFormat="1">
      <c r="A170" s="561"/>
      <c r="B170" s="2867"/>
      <c r="C170" s="2583"/>
      <c r="D170" s="1496"/>
      <c r="E170" s="1365"/>
      <c r="F170" s="3394"/>
      <c r="G170" s="3394"/>
      <c r="H170" s="3394"/>
      <c r="I170" s="3394"/>
      <c r="J170" s="3369"/>
      <c r="K170" s="561"/>
      <c r="L170" s="561"/>
    </row>
    <row r="171" spans="1:12" s="343" customFormat="1" ht="18" customHeight="1">
      <c r="A171" s="561"/>
      <c r="B171" s="3325" t="s">
        <v>2768</v>
      </c>
      <c r="C171" s="165" t="s">
        <v>1350</v>
      </c>
      <c r="D171" s="3331">
        <v>169</v>
      </c>
      <c r="E171" s="3332"/>
      <c r="F171" s="189">
        <v>584</v>
      </c>
      <c r="G171" s="189">
        <v>562</v>
      </c>
      <c r="H171" s="189">
        <v>605</v>
      </c>
      <c r="I171" s="189">
        <v>550</v>
      </c>
      <c r="J171" s="202">
        <v>621</v>
      </c>
      <c r="K171" s="561"/>
      <c r="L171" s="561"/>
    </row>
    <row r="172" spans="1:12" s="343" customFormat="1" ht="18" customHeight="1">
      <c r="A172" s="561"/>
      <c r="B172" s="3326"/>
      <c r="C172" s="165" t="s">
        <v>1351</v>
      </c>
      <c r="D172" s="3395">
        <v>155</v>
      </c>
      <c r="E172" s="3396"/>
      <c r="F172" s="1226">
        <v>570</v>
      </c>
      <c r="G172" s="1226">
        <v>550</v>
      </c>
      <c r="H172" s="1226">
        <v>591</v>
      </c>
      <c r="I172" s="1226">
        <v>525</v>
      </c>
      <c r="J172" s="655">
        <v>581</v>
      </c>
      <c r="K172" s="561"/>
      <c r="L172" s="561"/>
    </row>
    <row r="173" spans="1:12" s="343" customFormat="1" ht="18" customHeight="1">
      <c r="A173" s="561"/>
      <c r="B173" s="3327"/>
      <c r="C173" s="902" t="s">
        <v>1328</v>
      </c>
      <c r="D173" s="3329">
        <v>91.7</v>
      </c>
      <c r="E173" s="3330"/>
      <c r="F173" s="1281">
        <v>97.6</v>
      </c>
      <c r="G173" s="1281">
        <v>97.8</v>
      </c>
      <c r="H173" s="1281">
        <v>97.7</v>
      </c>
      <c r="I173" s="1282">
        <v>95.5</v>
      </c>
      <c r="J173" s="1283">
        <v>93.6</v>
      </c>
      <c r="K173" s="561"/>
      <c r="L173" s="561"/>
    </row>
    <row r="174" spans="1:12" s="343" customFormat="1" ht="18" customHeight="1">
      <c r="A174" s="561"/>
      <c r="B174" s="3325" t="s">
        <v>2769</v>
      </c>
      <c r="C174" s="165" t="s">
        <v>1350</v>
      </c>
      <c r="D174" s="3331">
        <v>285</v>
      </c>
      <c r="E174" s="3332"/>
      <c r="F174" s="189">
        <v>578</v>
      </c>
      <c r="G174" s="189">
        <v>591</v>
      </c>
      <c r="H174" s="189">
        <v>585</v>
      </c>
      <c r="I174" s="189">
        <v>616</v>
      </c>
      <c r="J174" s="202">
        <v>562</v>
      </c>
      <c r="K174" s="561"/>
      <c r="L174" s="561"/>
    </row>
    <row r="175" spans="1:12" s="343" customFormat="1" ht="18" customHeight="1">
      <c r="A175" s="561"/>
      <c r="B175" s="3326"/>
      <c r="C175" s="165" t="s">
        <v>1351</v>
      </c>
      <c r="D175" s="3395">
        <v>266</v>
      </c>
      <c r="E175" s="3396"/>
      <c r="F175" s="1226">
        <v>571</v>
      </c>
      <c r="G175" s="1226">
        <v>580</v>
      </c>
      <c r="H175" s="1226">
        <v>578</v>
      </c>
      <c r="I175" s="1226">
        <v>578</v>
      </c>
      <c r="J175" s="655">
        <v>544</v>
      </c>
      <c r="K175" s="561"/>
      <c r="L175" s="561"/>
    </row>
    <row r="176" spans="1:12" s="343" customFormat="1" ht="18" customHeight="1">
      <c r="A176" s="561"/>
      <c r="B176" s="3327"/>
      <c r="C176" s="902" t="s">
        <v>1328</v>
      </c>
      <c r="D176" s="3329">
        <v>93.3</v>
      </c>
      <c r="E176" s="3330"/>
      <c r="F176" s="1282">
        <v>98.8</v>
      </c>
      <c r="G176" s="1281">
        <v>98.1</v>
      </c>
      <c r="H176" s="1281">
        <v>98.8</v>
      </c>
      <c r="I176" s="1281">
        <v>93.8</v>
      </c>
      <c r="J176" s="1283">
        <v>96.8</v>
      </c>
      <c r="K176" s="561"/>
      <c r="L176" s="561"/>
    </row>
    <row r="177" spans="1:12" s="343" customFormat="1" ht="18" customHeight="1">
      <c r="A177" s="561"/>
      <c r="B177" s="3325" t="s">
        <v>2770</v>
      </c>
      <c r="C177" s="165" t="s">
        <v>1350</v>
      </c>
      <c r="D177" s="3331">
        <v>307</v>
      </c>
      <c r="E177" s="3332"/>
      <c r="F177" s="189">
        <v>548</v>
      </c>
      <c r="G177" s="189">
        <v>534</v>
      </c>
      <c r="H177" s="189">
        <v>565</v>
      </c>
      <c r="I177" s="189">
        <v>575</v>
      </c>
      <c r="J177" s="202">
        <v>599</v>
      </c>
      <c r="K177" s="561"/>
      <c r="L177" s="561"/>
    </row>
    <row r="178" spans="1:12" s="343" customFormat="1" ht="18" customHeight="1">
      <c r="A178" s="561"/>
      <c r="B178" s="3326"/>
      <c r="C178" s="165" t="s">
        <v>1351</v>
      </c>
      <c r="D178" s="3395">
        <v>282</v>
      </c>
      <c r="E178" s="3396"/>
      <c r="F178" s="1226">
        <v>533</v>
      </c>
      <c r="G178" s="1226">
        <v>522</v>
      </c>
      <c r="H178" s="1226">
        <v>550</v>
      </c>
      <c r="I178" s="1226">
        <v>564</v>
      </c>
      <c r="J178" s="655">
        <v>564</v>
      </c>
      <c r="K178" s="561"/>
      <c r="L178" s="561"/>
    </row>
    <row r="179" spans="1:12" s="343" customFormat="1" ht="18" customHeight="1">
      <c r="A179" s="561"/>
      <c r="B179" s="3327"/>
      <c r="C179" s="902" t="s">
        <v>1328</v>
      </c>
      <c r="D179" s="3329">
        <v>91.9</v>
      </c>
      <c r="E179" s="3330"/>
      <c r="F179" s="1281">
        <v>97.3</v>
      </c>
      <c r="G179" s="1281">
        <v>97.8</v>
      </c>
      <c r="H179" s="1281">
        <v>97.3</v>
      </c>
      <c r="I179" s="1281">
        <v>98.1</v>
      </c>
      <c r="J179" s="1283">
        <v>94.2</v>
      </c>
      <c r="K179" s="561"/>
      <c r="L179" s="561"/>
    </row>
    <row r="180" spans="1:12" s="343" customFormat="1" ht="18" customHeight="1">
      <c r="A180" s="561"/>
      <c r="B180" s="3325" t="s">
        <v>2771</v>
      </c>
      <c r="C180" s="165" t="s">
        <v>1350</v>
      </c>
      <c r="D180" s="3331">
        <v>357</v>
      </c>
      <c r="E180" s="3332"/>
      <c r="F180" s="189">
        <v>547</v>
      </c>
      <c r="G180" s="189">
        <v>572</v>
      </c>
      <c r="H180" s="189">
        <v>507</v>
      </c>
      <c r="I180" s="189">
        <v>605</v>
      </c>
      <c r="J180" s="202">
        <v>583</v>
      </c>
      <c r="K180" s="561"/>
      <c r="L180" s="561"/>
    </row>
    <row r="181" spans="1:12" s="343" customFormat="1" ht="18" customHeight="1">
      <c r="A181" s="561"/>
      <c r="B181" s="3326"/>
      <c r="C181" s="165" t="s">
        <v>1351</v>
      </c>
      <c r="D181" s="3395">
        <v>333</v>
      </c>
      <c r="E181" s="3396"/>
      <c r="F181" s="1226">
        <v>542</v>
      </c>
      <c r="G181" s="1226">
        <v>553</v>
      </c>
      <c r="H181" s="1226">
        <v>501</v>
      </c>
      <c r="I181" s="1226">
        <v>578</v>
      </c>
      <c r="J181" s="655">
        <v>566</v>
      </c>
      <c r="K181" s="561"/>
      <c r="L181" s="561"/>
    </row>
    <row r="182" spans="1:12" s="343" customFormat="1" ht="18" customHeight="1">
      <c r="A182" s="561"/>
      <c r="B182" s="3327"/>
      <c r="C182" s="902" t="s">
        <v>1328</v>
      </c>
      <c r="D182" s="3329">
        <v>93.3</v>
      </c>
      <c r="E182" s="3330"/>
      <c r="F182" s="1281">
        <v>99.1</v>
      </c>
      <c r="G182" s="1281">
        <v>96.7</v>
      </c>
      <c r="H182" s="1281">
        <v>98.8</v>
      </c>
      <c r="I182" s="1281">
        <v>95.5</v>
      </c>
      <c r="J182" s="1283">
        <v>97.1</v>
      </c>
      <c r="K182" s="561"/>
      <c r="L182" s="561"/>
    </row>
    <row r="183" spans="1:12" s="343" customFormat="1" ht="18" customHeight="1">
      <c r="A183" s="561"/>
      <c r="B183" s="3325" t="s">
        <v>2772</v>
      </c>
      <c r="C183" s="165" t="s">
        <v>1350</v>
      </c>
      <c r="D183" s="3331">
        <v>337</v>
      </c>
      <c r="E183" s="3332"/>
      <c r="F183" s="1223">
        <v>484</v>
      </c>
      <c r="G183" s="189">
        <v>577</v>
      </c>
      <c r="H183" s="189">
        <v>560</v>
      </c>
      <c r="I183" s="189">
        <v>578</v>
      </c>
      <c r="J183" s="202">
        <v>617</v>
      </c>
      <c r="K183" s="561"/>
      <c r="L183" s="561"/>
    </row>
    <row r="184" spans="1:12" s="343" customFormat="1" ht="18" customHeight="1">
      <c r="A184" s="561"/>
      <c r="B184" s="3326"/>
      <c r="C184" s="165" t="s">
        <v>1351</v>
      </c>
      <c r="D184" s="3395">
        <v>296</v>
      </c>
      <c r="E184" s="3396"/>
      <c r="F184" s="1227">
        <v>484</v>
      </c>
      <c r="G184" s="1226">
        <v>524</v>
      </c>
      <c r="H184" s="1226">
        <v>555</v>
      </c>
      <c r="I184" s="1226">
        <v>506</v>
      </c>
      <c r="J184" s="655">
        <v>590</v>
      </c>
      <c r="K184" s="561"/>
      <c r="L184" s="561"/>
    </row>
    <row r="185" spans="1:12" s="343" customFormat="1" ht="18" customHeight="1" thickBot="1">
      <c r="A185" s="561"/>
      <c r="B185" s="3328"/>
      <c r="C185" s="166" t="s">
        <v>1328</v>
      </c>
      <c r="D185" s="3397">
        <v>87.8</v>
      </c>
      <c r="E185" s="3398"/>
      <c r="F185" s="1284">
        <v>100</v>
      </c>
      <c r="G185" s="1285">
        <v>90.8</v>
      </c>
      <c r="H185" s="1285">
        <v>99.1</v>
      </c>
      <c r="I185" s="1285">
        <v>87.5</v>
      </c>
      <c r="J185" s="1286">
        <v>95.6</v>
      </c>
      <c r="K185" s="561"/>
      <c r="L185" s="561"/>
    </row>
    <row r="186" spans="1:12" s="343" customFormat="1">
      <c r="A186" s="561"/>
      <c r="B186" s="907"/>
      <c r="C186" s="907"/>
      <c r="D186" s="907"/>
      <c r="E186" s="907"/>
      <c r="F186" s="907"/>
      <c r="G186" s="907"/>
      <c r="H186" s="907"/>
      <c r="I186" s="907"/>
      <c r="J186" s="679" t="s">
        <v>2918</v>
      </c>
      <c r="K186" s="907"/>
      <c r="L186" s="561"/>
    </row>
    <row r="187" spans="1:12" s="343" customFormat="1" ht="17.25">
      <c r="A187" s="3" t="s">
        <v>3658</v>
      </c>
      <c r="B187" s="561"/>
      <c r="C187" s="561"/>
      <c r="D187" s="561"/>
      <c r="E187" s="561"/>
      <c r="F187" s="561"/>
      <c r="G187" s="561"/>
      <c r="H187" s="55"/>
      <c r="I187" s="561"/>
      <c r="J187" s="561"/>
      <c r="K187" s="561"/>
      <c r="L187" s="561"/>
    </row>
    <row r="188" spans="1:12" s="343" customFormat="1" ht="15" customHeight="1">
      <c r="A188" s="3"/>
      <c r="B188" s="561"/>
      <c r="C188" s="561"/>
      <c r="D188" s="561"/>
      <c r="E188" s="561"/>
      <c r="F188" s="561"/>
      <c r="G188" s="561"/>
      <c r="H188" s="55"/>
      <c r="I188" s="1070" t="s">
        <v>3440</v>
      </c>
      <c r="J188" s="561"/>
      <c r="K188" s="561"/>
      <c r="L188" s="561"/>
    </row>
    <row r="189" spans="1:12" s="343" customFormat="1" ht="15" customHeight="1" thickBot="1">
      <c r="A189" s="561"/>
      <c r="B189" s="561"/>
      <c r="C189" s="561"/>
      <c r="D189" s="561"/>
      <c r="E189" s="561"/>
      <c r="F189" s="561"/>
      <c r="G189" s="561"/>
      <c r="H189" s="34"/>
      <c r="I189" s="679" t="s">
        <v>289</v>
      </c>
      <c r="J189" s="561"/>
      <c r="K189" s="561"/>
      <c r="L189" s="561"/>
    </row>
    <row r="190" spans="1:12" s="343" customFormat="1" ht="13.5" customHeight="1">
      <c r="A190" s="561"/>
      <c r="B190" s="1361" t="s">
        <v>3330</v>
      </c>
      <c r="C190" s="1363"/>
      <c r="D190" s="3244" t="s">
        <v>1324</v>
      </c>
      <c r="E190" s="2703"/>
      <c r="F190" s="2699"/>
      <c r="G190" s="3244" t="s">
        <v>1325</v>
      </c>
      <c r="H190" s="2703"/>
      <c r="I190" s="2704"/>
      <c r="J190" s="561"/>
      <c r="K190" s="561"/>
      <c r="L190" s="561"/>
    </row>
    <row r="191" spans="1:12" s="343" customFormat="1">
      <c r="A191" s="561"/>
      <c r="B191" s="2892"/>
      <c r="C191" s="1546"/>
      <c r="D191" s="3333" t="s">
        <v>1326</v>
      </c>
      <c r="E191" s="3333" t="s">
        <v>1327</v>
      </c>
      <c r="F191" s="3333" t="s">
        <v>1328</v>
      </c>
      <c r="G191" s="3333" t="s">
        <v>1326</v>
      </c>
      <c r="H191" s="3333" t="s">
        <v>1327</v>
      </c>
      <c r="I191" s="3334" t="s">
        <v>1328</v>
      </c>
      <c r="J191" s="561"/>
      <c r="K191" s="561"/>
      <c r="L191" s="561"/>
    </row>
    <row r="192" spans="1:12" s="343" customFormat="1" ht="13.5" customHeight="1">
      <c r="A192" s="561"/>
      <c r="B192" s="1364"/>
      <c r="C192" s="1366"/>
      <c r="D192" s="2855"/>
      <c r="E192" s="2855"/>
      <c r="F192" s="2855"/>
      <c r="G192" s="2855"/>
      <c r="H192" s="2855"/>
      <c r="I192" s="2857"/>
      <c r="J192" s="561"/>
      <c r="K192" s="561"/>
      <c r="L192" s="561"/>
    </row>
    <row r="193" spans="1:12" s="343" customFormat="1" ht="14.25" customHeight="1">
      <c r="A193" s="561"/>
      <c r="B193" s="3386" t="s">
        <v>3415</v>
      </c>
      <c r="C193" s="3387"/>
      <c r="D193" s="115">
        <v>17491</v>
      </c>
      <c r="E193" s="115">
        <v>10787</v>
      </c>
      <c r="F193" s="116">
        <v>61.7</v>
      </c>
      <c r="G193" s="117">
        <v>14377</v>
      </c>
      <c r="H193" s="117">
        <v>6719</v>
      </c>
      <c r="I193" s="1278">
        <v>46.7</v>
      </c>
      <c r="J193" s="561"/>
      <c r="K193" s="561"/>
      <c r="L193" s="561"/>
    </row>
    <row r="194" spans="1:12" s="343" customFormat="1">
      <c r="A194" s="561"/>
      <c r="B194" s="3382"/>
      <c r="C194" s="3383"/>
      <c r="D194" s="118"/>
      <c r="E194" s="118"/>
      <c r="F194" s="119"/>
      <c r="G194" s="118"/>
      <c r="H194" s="118"/>
      <c r="I194" s="1279"/>
      <c r="J194" s="561"/>
      <c r="K194" s="561"/>
      <c r="L194" s="561"/>
    </row>
    <row r="195" spans="1:12" s="343" customFormat="1" ht="13.5" customHeight="1">
      <c r="A195" s="561"/>
      <c r="B195" s="3382" t="s">
        <v>3416</v>
      </c>
      <c r="C195" s="3383"/>
      <c r="D195" s="118">
        <v>19043</v>
      </c>
      <c r="E195" s="118">
        <v>11299</v>
      </c>
      <c r="F195" s="119">
        <v>59.3</v>
      </c>
      <c r="G195" s="118">
        <v>14407</v>
      </c>
      <c r="H195" s="118">
        <v>7016</v>
      </c>
      <c r="I195" s="1279">
        <v>48.7</v>
      </c>
      <c r="J195" s="561"/>
      <c r="K195" s="561"/>
      <c r="L195" s="561"/>
    </row>
    <row r="196" spans="1:12" s="343" customFormat="1">
      <c r="A196" s="561"/>
      <c r="B196" s="3382"/>
      <c r="C196" s="3383"/>
      <c r="D196" s="118"/>
      <c r="E196" s="118"/>
      <c r="F196" s="119"/>
      <c r="G196" s="118"/>
      <c r="H196" s="118"/>
      <c r="I196" s="1279"/>
      <c r="J196" s="561"/>
      <c r="K196" s="561"/>
      <c r="L196" s="561"/>
    </row>
    <row r="197" spans="1:12" s="343" customFormat="1">
      <c r="A197" s="561"/>
      <c r="B197" s="3382" t="s">
        <v>3639</v>
      </c>
      <c r="C197" s="3383"/>
      <c r="D197" s="118">
        <v>18627</v>
      </c>
      <c r="E197" s="118">
        <v>10410</v>
      </c>
      <c r="F197" s="119">
        <v>55.9</v>
      </c>
      <c r="G197" s="118">
        <v>14400</v>
      </c>
      <c r="H197" s="118">
        <v>7199</v>
      </c>
      <c r="I197" s="1279">
        <v>50</v>
      </c>
      <c r="J197" s="561"/>
      <c r="K197" s="561"/>
      <c r="L197" s="561"/>
    </row>
    <row r="198" spans="1:12" s="343" customFormat="1" ht="13.5" customHeight="1">
      <c r="A198" s="561"/>
      <c r="B198" s="3382"/>
      <c r="C198" s="3383"/>
      <c r="D198" s="118"/>
      <c r="E198" s="118"/>
      <c r="F198" s="119"/>
      <c r="G198" s="118"/>
      <c r="H198" s="118"/>
      <c r="I198" s="1279"/>
      <c r="J198" s="561"/>
      <c r="K198" s="561"/>
      <c r="L198" s="561"/>
    </row>
    <row r="199" spans="1:12" s="343" customFormat="1">
      <c r="A199" s="561"/>
      <c r="B199" s="3382" t="s">
        <v>3418</v>
      </c>
      <c r="C199" s="3383"/>
      <c r="D199" s="118">
        <v>18447</v>
      </c>
      <c r="E199" s="118">
        <v>10480</v>
      </c>
      <c r="F199" s="119">
        <v>56.8</v>
      </c>
      <c r="G199" s="118">
        <v>14139</v>
      </c>
      <c r="H199" s="118">
        <v>7113</v>
      </c>
      <c r="I199" s="1279">
        <v>50.3</v>
      </c>
      <c r="J199" s="561"/>
      <c r="K199" s="561"/>
      <c r="L199" s="561"/>
    </row>
    <row r="200" spans="1:12" s="343" customFormat="1">
      <c r="A200" s="561"/>
      <c r="B200" s="3382"/>
      <c r="C200" s="3383"/>
      <c r="D200" s="118"/>
      <c r="E200" s="118"/>
      <c r="F200" s="119"/>
      <c r="G200" s="118"/>
      <c r="H200" s="118"/>
      <c r="I200" s="1279"/>
      <c r="J200" s="561"/>
      <c r="K200" s="561"/>
      <c r="L200" s="561"/>
    </row>
    <row r="201" spans="1:12" s="343" customFormat="1" ht="14.25" thickBot="1">
      <c r="A201" s="561"/>
      <c r="B201" s="3078" t="s">
        <v>3419</v>
      </c>
      <c r="C201" s="3080"/>
      <c r="D201" s="120">
        <v>19899</v>
      </c>
      <c r="E201" s="120">
        <v>10495</v>
      </c>
      <c r="F201" s="121">
        <v>52.7</v>
      </c>
      <c r="G201" s="120">
        <v>13862</v>
      </c>
      <c r="H201" s="120">
        <v>7119</v>
      </c>
      <c r="I201" s="1280">
        <v>51.4</v>
      </c>
      <c r="J201" s="561"/>
      <c r="K201" s="561"/>
      <c r="L201" s="561"/>
    </row>
    <row r="202" spans="1:12" s="343" customFormat="1">
      <c r="A202" s="561"/>
      <c r="B202" s="561"/>
      <c r="C202" s="561"/>
      <c r="D202" s="561"/>
      <c r="E202" s="561"/>
      <c r="F202" s="561"/>
      <c r="G202" s="561"/>
      <c r="H202" s="33"/>
      <c r="I202" s="679" t="s">
        <v>2700</v>
      </c>
      <c r="J202" s="561"/>
      <c r="K202" s="561"/>
      <c r="L202" s="561"/>
    </row>
    <row r="203" spans="1:12" s="343" customFormat="1" ht="22.5" customHeight="1">
      <c r="A203" s="561"/>
      <c r="B203" s="561"/>
      <c r="C203" s="561"/>
      <c r="D203" s="561"/>
      <c r="E203" s="561"/>
      <c r="F203" s="561"/>
      <c r="G203" s="561"/>
      <c r="H203" s="33"/>
      <c r="I203" s="679"/>
      <c r="J203" s="561"/>
      <c r="K203" s="561"/>
      <c r="L203" s="561"/>
    </row>
    <row r="204" spans="1:12" s="343" customFormat="1" ht="17.25">
      <c r="A204" s="3" t="s">
        <v>1334</v>
      </c>
      <c r="B204" s="561"/>
      <c r="C204" s="561"/>
      <c r="D204" s="561"/>
      <c r="E204" s="561"/>
      <c r="F204" s="561"/>
      <c r="G204" s="561"/>
      <c r="H204" s="33"/>
      <c r="I204" s="561"/>
      <c r="J204" s="561"/>
      <c r="K204" s="561"/>
      <c r="L204" s="561"/>
    </row>
    <row r="205" spans="1:12" s="1071" customFormat="1" ht="15" customHeight="1">
      <c r="A205" s="1065"/>
      <c r="B205" s="1064"/>
      <c r="C205" s="1064"/>
      <c r="D205" s="1064"/>
      <c r="E205" s="1064"/>
      <c r="F205" s="1064"/>
      <c r="G205" s="1064"/>
      <c r="H205" s="1066"/>
      <c r="I205" s="1064"/>
      <c r="J205" s="1064"/>
      <c r="K205" s="1070" t="s">
        <v>3440</v>
      </c>
      <c r="L205" s="1064"/>
    </row>
    <row r="206" spans="1:12" s="343" customFormat="1" ht="15" customHeight="1" thickBot="1">
      <c r="A206" s="561"/>
      <c r="B206" s="907"/>
      <c r="C206" s="907"/>
      <c r="D206" s="907"/>
      <c r="E206" s="907"/>
      <c r="F206" s="907"/>
      <c r="G206" s="907"/>
      <c r="H206" s="679"/>
      <c r="I206" s="561"/>
      <c r="J206" s="561"/>
      <c r="K206" s="679" t="s">
        <v>1254</v>
      </c>
      <c r="L206" s="561"/>
    </row>
    <row r="207" spans="1:12" s="343" customFormat="1" ht="27" customHeight="1">
      <c r="A207" s="561"/>
      <c r="B207" s="1420" t="s">
        <v>3339</v>
      </c>
      <c r="C207" s="1353"/>
      <c r="D207" s="1389"/>
      <c r="E207" s="137" t="s">
        <v>2280</v>
      </c>
      <c r="F207" s="137" t="s">
        <v>2701</v>
      </c>
      <c r="G207" s="137" t="s">
        <v>2702</v>
      </c>
      <c r="H207" s="137" t="s">
        <v>2703</v>
      </c>
      <c r="I207" s="138" t="s">
        <v>2704</v>
      </c>
      <c r="J207" s="3384" t="s">
        <v>1326</v>
      </c>
      <c r="K207" s="3385"/>
      <c r="L207" s="561"/>
    </row>
    <row r="208" spans="1:12" s="343" customFormat="1" ht="19.5" customHeight="1">
      <c r="A208" s="561"/>
      <c r="B208" s="3321" t="s">
        <v>1335</v>
      </c>
      <c r="C208" s="3322"/>
      <c r="D208" s="122" t="s">
        <v>1327</v>
      </c>
      <c r="E208" s="125">
        <v>5837</v>
      </c>
      <c r="F208" s="125">
        <v>5744</v>
      </c>
      <c r="G208" s="125">
        <v>5603</v>
      </c>
      <c r="H208" s="125">
        <v>5931</v>
      </c>
      <c r="I208" s="125">
        <v>5851</v>
      </c>
      <c r="J208" s="3277" t="s">
        <v>2857</v>
      </c>
      <c r="K208" s="3278"/>
      <c r="L208" s="561"/>
    </row>
    <row r="209" spans="1:12" s="343" customFormat="1" ht="19.5" customHeight="1">
      <c r="A209" s="561"/>
      <c r="B209" s="3359"/>
      <c r="C209" s="3360"/>
      <c r="D209" s="123" t="s">
        <v>1336</v>
      </c>
      <c r="E209" s="126">
        <v>605</v>
      </c>
      <c r="F209" s="126">
        <v>642</v>
      </c>
      <c r="G209" s="126">
        <v>559</v>
      </c>
      <c r="H209" s="126">
        <v>532</v>
      </c>
      <c r="I209" s="126">
        <v>510</v>
      </c>
      <c r="J209" s="3277"/>
      <c r="K209" s="3278"/>
      <c r="L209" s="561"/>
    </row>
    <row r="210" spans="1:12" s="343" customFormat="1" ht="19.5" customHeight="1">
      <c r="A210" s="561"/>
      <c r="B210" s="3321" t="s">
        <v>2705</v>
      </c>
      <c r="C210" s="3322"/>
      <c r="D210" s="122" t="s">
        <v>1327</v>
      </c>
      <c r="E210" s="127">
        <v>1905</v>
      </c>
      <c r="F210" s="127">
        <v>1987</v>
      </c>
      <c r="G210" s="127">
        <v>1729</v>
      </c>
      <c r="H210" s="127">
        <v>1505</v>
      </c>
      <c r="I210" s="128">
        <v>766</v>
      </c>
      <c r="J210" s="3279" t="s">
        <v>2862</v>
      </c>
      <c r="K210" s="3278"/>
      <c r="L210" s="561"/>
    </row>
    <row r="211" spans="1:12" s="343" customFormat="1" ht="19.5" customHeight="1">
      <c r="A211" s="561"/>
      <c r="B211" s="3359"/>
      <c r="C211" s="3360"/>
      <c r="D211" s="123" t="s">
        <v>1336</v>
      </c>
      <c r="E211" s="129">
        <v>851</v>
      </c>
      <c r="F211" s="129">
        <v>858</v>
      </c>
      <c r="G211" s="129">
        <v>674</v>
      </c>
      <c r="H211" s="129">
        <v>550</v>
      </c>
      <c r="I211" s="130">
        <v>241</v>
      </c>
      <c r="J211" s="3277"/>
      <c r="K211" s="3278"/>
      <c r="L211" s="561"/>
    </row>
    <row r="212" spans="1:12" s="343" customFormat="1" ht="19.5" customHeight="1">
      <c r="A212" s="561"/>
      <c r="B212" s="3321" t="s">
        <v>1337</v>
      </c>
      <c r="C212" s="3322"/>
      <c r="D212" s="122" t="s">
        <v>1327</v>
      </c>
      <c r="E212" s="125">
        <v>10925</v>
      </c>
      <c r="F212" s="125">
        <v>11436</v>
      </c>
      <c r="G212" s="125">
        <v>11408</v>
      </c>
      <c r="H212" s="125">
        <v>11426</v>
      </c>
      <c r="I212" s="128">
        <v>11395</v>
      </c>
      <c r="J212" s="3279" t="s">
        <v>2858</v>
      </c>
      <c r="K212" s="3278"/>
      <c r="L212" s="561"/>
    </row>
    <row r="213" spans="1:12" s="343" customFormat="1" ht="19.5" customHeight="1">
      <c r="A213" s="561"/>
      <c r="B213" s="3359"/>
      <c r="C213" s="3360"/>
      <c r="D213" s="123" t="s">
        <v>1336</v>
      </c>
      <c r="E213" s="126">
        <v>113</v>
      </c>
      <c r="F213" s="126">
        <v>170</v>
      </c>
      <c r="G213" s="126">
        <v>298</v>
      </c>
      <c r="H213" s="126">
        <v>357</v>
      </c>
      <c r="I213" s="130">
        <v>303</v>
      </c>
      <c r="J213" s="3277"/>
      <c r="K213" s="3278"/>
      <c r="L213" s="561"/>
    </row>
    <row r="214" spans="1:12" s="343" customFormat="1" ht="19.5" customHeight="1">
      <c r="A214" s="561"/>
      <c r="B214" s="3321" t="s">
        <v>1338</v>
      </c>
      <c r="C214" s="3322"/>
      <c r="D214" s="122" t="s">
        <v>1327</v>
      </c>
      <c r="E214" s="125">
        <v>10188</v>
      </c>
      <c r="F214" s="125">
        <v>10727</v>
      </c>
      <c r="G214" s="125">
        <v>10977</v>
      </c>
      <c r="H214" s="125">
        <v>11160</v>
      </c>
      <c r="I214" s="128">
        <v>11267</v>
      </c>
      <c r="J214" s="3277" t="s">
        <v>2857</v>
      </c>
      <c r="K214" s="3278"/>
      <c r="L214" s="561"/>
    </row>
    <row r="215" spans="1:12" s="343" customFormat="1" ht="19.5" customHeight="1">
      <c r="A215" s="561"/>
      <c r="B215" s="3359"/>
      <c r="C215" s="3360"/>
      <c r="D215" s="123" t="s">
        <v>1336</v>
      </c>
      <c r="E215" s="126">
        <v>552</v>
      </c>
      <c r="F215" s="126">
        <v>673</v>
      </c>
      <c r="G215" s="126">
        <v>671</v>
      </c>
      <c r="H215" s="126">
        <v>632</v>
      </c>
      <c r="I215" s="130">
        <v>607</v>
      </c>
      <c r="J215" s="3277"/>
      <c r="K215" s="3278"/>
      <c r="L215" s="561"/>
    </row>
    <row r="216" spans="1:12" s="343" customFormat="1" ht="19.5" customHeight="1">
      <c r="A216" s="561"/>
      <c r="B216" s="3321" t="s">
        <v>1339</v>
      </c>
      <c r="C216" s="3322"/>
      <c r="D216" s="122" t="s">
        <v>1327</v>
      </c>
      <c r="E216" s="125">
        <v>6149</v>
      </c>
      <c r="F216" s="125">
        <v>6312</v>
      </c>
      <c r="G216" s="125">
        <v>6371</v>
      </c>
      <c r="H216" s="125">
        <v>6329</v>
      </c>
      <c r="I216" s="128">
        <v>6536</v>
      </c>
      <c r="J216" s="3277" t="s">
        <v>2859</v>
      </c>
      <c r="K216" s="3278"/>
      <c r="L216" s="561"/>
    </row>
    <row r="217" spans="1:12" s="343" customFormat="1" ht="19.5" customHeight="1">
      <c r="A217" s="561"/>
      <c r="B217" s="3359"/>
      <c r="C217" s="3360"/>
      <c r="D217" s="123" t="s">
        <v>1336</v>
      </c>
      <c r="E217" s="126">
        <v>154</v>
      </c>
      <c r="F217" s="126">
        <v>93</v>
      </c>
      <c r="G217" s="126">
        <v>105</v>
      </c>
      <c r="H217" s="126">
        <v>102</v>
      </c>
      <c r="I217" s="130">
        <v>124</v>
      </c>
      <c r="J217" s="3277"/>
      <c r="K217" s="3278"/>
      <c r="L217" s="561"/>
    </row>
    <row r="218" spans="1:12" s="343" customFormat="1" ht="19.5" customHeight="1">
      <c r="A218" s="561"/>
      <c r="B218" s="3321" t="s">
        <v>1340</v>
      </c>
      <c r="C218" s="3322"/>
      <c r="D218" s="122" t="s">
        <v>1327</v>
      </c>
      <c r="E218" s="125">
        <v>7224</v>
      </c>
      <c r="F218" s="125">
        <v>7493</v>
      </c>
      <c r="G218" s="125">
        <v>7498</v>
      </c>
      <c r="H218" s="125">
        <v>7682</v>
      </c>
      <c r="I218" s="128">
        <v>7960</v>
      </c>
      <c r="J218" s="3277" t="s">
        <v>2860</v>
      </c>
      <c r="K218" s="3278"/>
      <c r="L218" s="561"/>
    </row>
    <row r="219" spans="1:12" s="343" customFormat="1" ht="19.5" customHeight="1">
      <c r="A219" s="561"/>
      <c r="B219" s="3359"/>
      <c r="C219" s="3360"/>
      <c r="D219" s="123" t="s">
        <v>1336</v>
      </c>
      <c r="E219" s="126">
        <v>486</v>
      </c>
      <c r="F219" s="126">
        <v>453</v>
      </c>
      <c r="G219" s="126">
        <v>402</v>
      </c>
      <c r="H219" s="126">
        <v>353</v>
      </c>
      <c r="I219" s="130">
        <v>289</v>
      </c>
      <c r="J219" s="3277"/>
      <c r="K219" s="3278"/>
      <c r="L219" s="561"/>
    </row>
    <row r="220" spans="1:12" s="343" customFormat="1" ht="19.5" customHeight="1">
      <c r="A220" s="561"/>
      <c r="B220" s="3321" t="s">
        <v>1341</v>
      </c>
      <c r="C220" s="3322"/>
      <c r="D220" s="122" t="s">
        <v>1327</v>
      </c>
      <c r="E220" s="125">
        <v>4247</v>
      </c>
      <c r="F220" s="125">
        <v>4564</v>
      </c>
      <c r="G220" s="125">
        <v>4664</v>
      </c>
      <c r="H220" s="125">
        <v>4133</v>
      </c>
      <c r="I220" s="128">
        <v>4063</v>
      </c>
      <c r="J220" s="3277" t="s">
        <v>2861</v>
      </c>
      <c r="K220" s="3278"/>
      <c r="L220" s="561"/>
    </row>
    <row r="221" spans="1:12" s="343" customFormat="1" ht="19.5" customHeight="1">
      <c r="A221" s="561"/>
      <c r="B221" s="3359"/>
      <c r="C221" s="3360"/>
      <c r="D221" s="123" t="s">
        <v>1336</v>
      </c>
      <c r="E221" s="126">
        <v>255</v>
      </c>
      <c r="F221" s="126">
        <v>284</v>
      </c>
      <c r="G221" s="126">
        <v>294</v>
      </c>
      <c r="H221" s="126">
        <v>311</v>
      </c>
      <c r="I221" s="130">
        <v>282</v>
      </c>
      <c r="J221" s="3277"/>
      <c r="K221" s="3278"/>
      <c r="L221" s="561"/>
    </row>
    <row r="222" spans="1:12" s="343" customFormat="1" ht="19.5" customHeight="1">
      <c r="A222" s="561"/>
      <c r="B222" s="3321" t="s">
        <v>2706</v>
      </c>
      <c r="C222" s="3322"/>
      <c r="D222" s="122" t="s">
        <v>1327</v>
      </c>
      <c r="E222" s="125">
        <v>3768</v>
      </c>
      <c r="F222" s="125">
        <v>3790</v>
      </c>
      <c r="G222" s="125">
        <v>3854</v>
      </c>
      <c r="H222" s="125">
        <v>3759</v>
      </c>
      <c r="I222" s="128">
        <v>3506</v>
      </c>
      <c r="J222" s="3277" t="s">
        <v>2860</v>
      </c>
      <c r="K222" s="3278"/>
      <c r="L222" s="561"/>
    </row>
    <row r="223" spans="1:12" s="566" customFormat="1" ht="19.5" customHeight="1">
      <c r="A223" s="41"/>
      <c r="B223" s="3359"/>
      <c r="C223" s="3360"/>
      <c r="D223" s="1315" t="s">
        <v>2707</v>
      </c>
      <c r="E223" s="1316">
        <v>2146</v>
      </c>
      <c r="F223" s="1316">
        <v>2295</v>
      </c>
      <c r="G223" s="1316">
        <v>2309</v>
      </c>
      <c r="H223" s="1316">
        <v>2304</v>
      </c>
      <c r="I223" s="1317">
        <v>2122</v>
      </c>
      <c r="J223" s="3277"/>
      <c r="K223" s="3278"/>
      <c r="L223" s="41"/>
    </row>
    <row r="224" spans="1:12" s="343" customFormat="1" ht="19.5" customHeight="1">
      <c r="A224" s="561"/>
      <c r="B224" s="3321" t="s">
        <v>1342</v>
      </c>
      <c r="C224" s="3322"/>
      <c r="D224" s="122" t="s">
        <v>1327</v>
      </c>
      <c r="E224" s="125">
        <v>237</v>
      </c>
      <c r="F224" s="125">
        <v>217</v>
      </c>
      <c r="G224" s="125">
        <v>195</v>
      </c>
      <c r="H224" s="125">
        <v>198</v>
      </c>
      <c r="I224" s="128">
        <v>193</v>
      </c>
      <c r="J224" s="3273" t="s">
        <v>2863</v>
      </c>
      <c r="K224" s="3274"/>
      <c r="L224" s="561"/>
    </row>
    <row r="225" spans="1:12" s="343" customFormat="1" ht="19.5" customHeight="1" thickBot="1">
      <c r="A225" s="561"/>
      <c r="B225" s="3323"/>
      <c r="C225" s="3324"/>
      <c r="D225" s="124" t="s">
        <v>1336</v>
      </c>
      <c r="E225" s="131">
        <v>1</v>
      </c>
      <c r="F225" s="1249" t="s">
        <v>3890</v>
      </c>
      <c r="G225" s="131">
        <v>1</v>
      </c>
      <c r="H225" s="1249" t="s">
        <v>3890</v>
      </c>
      <c r="I225" s="1250" t="s">
        <v>3890</v>
      </c>
      <c r="J225" s="3275"/>
      <c r="K225" s="3276"/>
      <c r="L225" s="561"/>
    </row>
    <row r="226" spans="1:12" s="343" customFormat="1">
      <c r="A226" s="561"/>
      <c r="B226" s="5"/>
      <c r="C226" s="561"/>
      <c r="D226" s="561"/>
      <c r="E226" s="561"/>
      <c r="F226" s="561"/>
      <c r="G226" s="561"/>
      <c r="H226" s="561"/>
      <c r="I226" s="561"/>
      <c r="J226" s="561"/>
      <c r="K226" s="679" t="s">
        <v>1323</v>
      </c>
      <c r="L226" s="561"/>
    </row>
    <row r="227" spans="1:12" s="132" customFormat="1" ht="22.5" customHeight="1"/>
    <row r="228" spans="1:12" s="343" customFormat="1" ht="17.25">
      <c r="A228" s="3" t="s">
        <v>3671</v>
      </c>
      <c r="B228" s="561"/>
      <c r="C228" s="561"/>
      <c r="D228" s="561"/>
      <c r="E228" s="561"/>
      <c r="F228" s="561"/>
      <c r="G228" s="561"/>
      <c r="H228" s="561"/>
      <c r="I228" s="561"/>
      <c r="J228" s="561"/>
      <c r="K228" s="561"/>
      <c r="L228" s="561"/>
    </row>
    <row r="229" spans="1:12" s="343" customFormat="1" ht="15" customHeight="1">
      <c r="A229" s="3"/>
      <c r="B229" s="561"/>
      <c r="C229" s="561"/>
      <c r="D229" s="561"/>
      <c r="E229" s="561"/>
      <c r="F229" s="561"/>
      <c r="G229" s="561"/>
      <c r="H229" s="561"/>
      <c r="I229" s="679" t="s">
        <v>3672</v>
      </c>
      <c r="J229" s="561"/>
      <c r="K229" s="561"/>
      <c r="L229" s="561"/>
    </row>
    <row r="230" spans="1:12" s="343" customFormat="1" ht="15" customHeight="1" thickBot="1">
      <c r="A230" s="561"/>
      <c r="B230" s="561"/>
      <c r="C230" s="561"/>
      <c r="D230" s="561"/>
      <c r="E230" s="561"/>
      <c r="F230" s="561"/>
      <c r="G230" s="561"/>
      <c r="H230" s="34"/>
      <c r="I230" s="679" t="s">
        <v>2901</v>
      </c>
      <c r="J230" s="561"/>
      <c r="K230" s="561"/>
      <c r="L230" s="561"/>
    </row>
    <row r="231" spans="1:12" s="343" customFormat="1" ht="27.75" customHeight="1">
      <c r="A231" s="561"/>
      <c r="B231" s="2716" t="s">
        <v>3311</v>
      </c>
      <c r="C231" s="1475"/>
      <c r="D231" s="806" t="s">
        <v>1</v>
      </c>
      <c r="E231" s="965" t="s">
        <v>1329</v>
      </c>
      <c r="F231" s="965" t="s">
        <v>1330</v>
      </c>
      <c r="G231" s="806" t="s">
        <v>1331</v>
      </c>
      <c r="H231" s="841" t="s">
        <v>1332</v>
      </c>
      <c r="I231" s="807" t="s">
        <v>1333</v>
      </c>
      <c r="J231" s="561"/>
      <c r="K231" s="561"/>
      <c r="L231" s="561"/>
    </row>
    <row r="232" spans="1:12" s="1074" customFormat="1" ht="13.5" customHeight="1">
      <c r="A232" s="1068"/>
      <c r="B232" s="1367" t="s">
        <v>3655</v>
      </c>
      <c r="C232" s="1369"/>
      <c r="D232" s="28">
        <v>847</v>
      </c>
      <c r="E232" s="28">
        <v>101</v>
      </c>
      <c r="F232" s="28">
        <v>228</v>
      </c>
      <c r="G232" s="28">
        <v>148</v>
      </c>
      <c r="H232" s="28">
        <v>81</v>
      </c>
      <c r="I232" s="951">
        <v>289</v>
      </c>
      <c r="J232" s="1068"/>
      <c r="K232" s="1068"/>
      <c r="L232" s="1068"/>
    </row>
    <row r="233" spans="1:12" s="1074" customFormat="1" ht="13.5" customHeight="1">
      <c r="A233" s="1068"/>
      <c r="B233" s="1370"/>
      <c r="C233" s="1372"/>
      <c r="D233" s="1045"/>
      <c r="E233" s="1045"/>
      <c r="F233" s="1045"/>
      <c r="G233" s="1045"/>
      <c r="H233" s="1045"/>
      <c r="I233" s="30"/>
      <c r="J233" s="1068"/>
      <c r="K233" s="1068"/>
      <c r="L233" s="1068"/>
    </row>
    <row r="234" spans="1:12" s="1074" customFormat="1" ht="13.5" customHeight="1">
      <c r="A234" s="1068"/>
      <c r="B234" s="1370" t="s">
        <v>3659</v>
      </c>
      <c r="C234" s="1372"/>
      <c r="D234" s="1045">
        <v>791</v>
      </c>
      <c r="E234" s="1045">
        <v>77</v>
      </c>
      <c r="F234" s="1045">
        <v>215</v>
      </c>
      <c r="G234" s="1045">
        <v>152</v>
      </c>
      <c r="H234" s="1045">
        <v>79</v>
      </c>
      <c r="I234" s="30">
        <v>268</v>
      </c>
      <c r="J234" s="1068"/>
      <c r="K234" s="1068"/>
      <c r="L234" s="1068"/>
    </row>
    <row r="235" spans="1:12" s="1074" customFormat="1" ht="13.5" customHeight="1">
      <c r="A235" s="1068"/>
      <c r="B235" s="1370"/>
      <c r="C235" s="1372"/>
      <c r="D235" s="1045"/>
      <c r="E235" s="1045"/>
      <c r="F235" s="1045"/>
      <c r="G235" s="1045"/>
      <c r="H235" s="1045"/>
      <c r="I235" s="30"/>
      <c r="J235" s="1068"/>
      <c r="K235" s="1068"/>
      <c r="L235" s="1068"/>
    </row>
    <row r="236" spans="1:12" s="1074" customFormat="1" ht="13.5" customHeight="1">
      <c r="A236" s="1068"/>
      <c r="B236" s="1370" t="s">
        <v>2209</v>
      </c>
      <c r="C236" s="1372"/>
      <c r="D236" s="1045">
        <v>763</v>
      </c>
      <c r="E236" s="1045">
        <v>77</v>
      </c>
      <c r="F236" s="1045">
        <v>205</v>
      </c>
      <c r="G236" s="1045">
        <v>136</v>
      </c>
      <c r="H236" s="1045">
        <v>62</v>
      </c>
      <c r="I236" s="30">
        <v>283</v>
      </c>
      <c r="J236" s="1068"/>
      <c r="K236" s="1068"/>
      <c r="L236" s="1068"/>
    </row>
    <row r="237" spans="1:12" s="1074" customFormat="1" ht="13.5" customHeight="1">
      <c r="A237" s="1068"/>
      <c r="B237" s="1370"/>
      <c r="C237" s="1372"/>
      <c r="D237" s="1045"/>
      <c r="E237" s="1045"/>
      <c r="F237" s="1045"/>
      <c r="G237" s="1045"/>
      <c r="H237" s="1045"/>
      <c r="I237" s="30"/>
      <c r="J237" s="1068"/>
      <c r="K237" s="1068"/>
      <c r="L237" s="1068"/>
    </row>
    <row r="238" spans="1:12" s="1074" customFormat="1" ht="13.5" customHeight="1">
      <c r="A238" s="1068"/>
      <c r="B238" s="1370" t="s">
        <v>2178</v>
      </c>
      <c r="C238" s="1372"/>
      <c r="D238" s="1045">
        <v>764</v>
      </c>
      <c r="E238" s="1045">
        <v>65</v>
      </c>
      <c r="F238" s="1045">
        <v>232</v>
      </c>
      <c r="G238" s="1045">
        <v>114</v>
      </c>
      <c r="H238" s="1045">
        <v>65</v>
      </c>
      <c r="I238" s="30">
        <v>288</v>
      </c>
      <c r="J238" s="1068"/>
      <c r="K238" s="1068"/>
      <c r="L238" s="1068"/>
    </row>
    <row r="239" spans="1:12" s="1074" customFormat="1" ht="13.5" customHeight="1">
      <c r="A239" s="1068"/>
      <c r="B239" s="1370"/>
      <c r="C239" s="1372"/>
      <c r="D239" s="1045"/>
      <c r="E239" s="1045"/>
      <c r="F239" s="1045"/>
      <c r="G239" s="1045"/>
      <c r="H239" s="1045"/>
      <c r="I239" s="30"/>
      <c r="J239" s="1068"/>
      <c r="K239" s="1068"/>
      <c r="L239" s="1068"/>
    </row>
    <row r="240" spans="1:12" s="1074" customFormat="1" ht="13.5" customHeight="1" thickBot="1">
      <c r="A240" s="1068"/>
      <c r="B240" s="1373" t="s">
        <v>2179</v>
      </c>
      <c r="C240" s="1375"/>
      <c r="D240" s="35">
        <v>772</v>
      </c>
      <c r="E240" s="35">
        <v>90</v>
      </c>
      <c r="F240" s="35">
        <v>199</v>
      </c>
      <c r="G240" s="35">
        <v>121</v>
      </c>
      <c r="H240" s="35">
        <v>65</v>
      </c>
      <c r="I240" s="634">
        <v>297</v>
      </c>
      <c r="J240" s="1068"/>
      <c r="K240" s="1068"/>
      <c r="L240" s="1068"/>
    </row>
    <row r="241" spans="1:23" s="343" customFormat="1">
      <c r="A241" s="561"/>
      <c r="B241" s="663"/>
      <c r="C241" s="561"/>
      <c r="D241" s="561"/>
      <c r="E241" s="561"/>
      <c r="F241" s="561"/>
      <c r="G241" s="561"/>
      <c r="H241" s="33"/>
      <c r="I241" s="679" t="s">
        <v>1303</v>
      </c>
      <c r="J241" s="561"/>
      <c r="K241" s="561"/>
      <c r="L241" s="561"/>
    </row>
    <row r="242" spans="1:23" s="343" customFormat="1" ht="17.25">
      <c r="A242" s="2507" t="s">
        <v>3079</v>
      </c>
      <c r="B242" s="2507"/>
      <c r="C242" s="2507"/>
      <c r="D242" s="2507"/>
      <c r="E242" s="2507"/>
      <c r="F242" s="2507"/>
      <c r="G242" s="2507"/>
      <c r="H242" s="2507"/>
      <c r="I242" s="2507"/>
      <c r="J242" s="561"/>
      <c r="K242" s="561"/>
      <c r="L242" s="561"/>
    </row>
    <row r="243" spans="1:23" s="343" customFormat="1" ht="15" customHeight="1">
      <c r="A243" s="737"/>
      <c r="B243" s="737"/>
      <c r="C243" s="737"/>
      <c r="D243" s="737"/>
      <c r="E243" s="737"/>
      <c r="F243" s="737"/>
      <c r="G243" s="737"/>
      <c r="H243" s="737"/>
      <c r="I243" s="737"/>
      <c r="J243" s="561"/>
      <c r="K243" s="679" t="s">
        <v>3440</v>
      </c>
      <c r="L243" s="561"/>
    </row>
    <row r="244" spans="1:23" s="343" customFormat="1" ht="15" customHeight="1" thickBot="1">
      <c r="A244" s="561"/>
      <c r="B244" s="907"/>
      <c r="C244" s="907"/>
      <c r="D244" s="907"/>
      <c r="E244" s="907"/>
      <c r="F244" s="907"/>
      <c r="G244" s="907"/>
      <c r="H244" s="680"/>
      <c r="I244" s="680"/>
      <c r="J244" s="680"/>
      <c r="K244" s="680" t="s">
        <v>2901</v>
      </c>
      <c r="L244" s="561"/>
    </row>
    <row r="245" spans="1:23" s="343" customFormat="1" ht="20.25" customHeight="1">
      <c r="A245" s="561"/>
      <c r="B245" s="1361" t="s">
        <v>3330</v>
      </c>
      <c r="C245" s="1363"/>
      <c r="D245" s="2885" t="s">
        <v>1353</v>
      </c>
      <c r="E245" s="2885" t="s">
        <v>1354</v>
      </c>
      <c r="F245" s="2885"/>
      <c r="G245" s="2885"/>
      <c r="H245" s="2885"/>
      <c r="I245" s="2885"/>
      <c r="J245" s="2885"/>
      <c r="K245" s="2904"/>
      <c r="L245" s="561"/>
    </row>
    <row r="246" spans="1:23" s="343" customFormat="1" ht="20.25" customHeight="1">
      <c r="A246" s="561"/>
      <c r="B246" s="2892"/>
      <c r="C246" s="1546"/>
      <c r="D246" s="3183"/>
      <c r="E246" s="3269" t="s">
        <v>1369</v>
      </c>
      <c r="F246" s="3269" t="s">
        <v>1370</v>
      </c>
      <c r="G246" s="3269" t="s">
        <v>2714</v>
      </c>
      <c r="H246" s="3271" t="s">
        <v>2715</v>
      </c>
      <c r="I246" s="3269" t="s">
        <v>2716</v>
      </c>
      <c r="J246" s="3183" t="s">
        <v>1333</v>
      </c>
      <c r="K246" s="3338"/>
      <c r="L246" s="561"/>
    </row>
    <row r="247" spans="1:23" s="343" customFormat="1" ht="20.25" customHeight="1">
      <c r="A247" s="561"/>
      <c r="B247" s="1364"/>
      <c r="C247" s="1366"/>
      <c r="D247" s="3183"/>
      <c r="E247" s="3270"/>
      <c r="F247" s="3270"/>
      <c r="G247" s="3270"/>
      <c r="H247" s="3272"/>
      <c r="I247" s="3270"/>
      <c r="J247" s="836" t="s">
        <v>1355</v>
      </c>
      <c r="K247" s="850" t="s">
        <v>1356</v>
      </c>
      <c r="L247" s="561"/>
    </row>
    <row r="248" spans="1:23" s="573" customFormat="1" ht="30" customHeight="1">
      <c r="A248" s="168"/>
      <c r="B248" s="3240" t="s">
        <v>3415</v>
      </c>
      <c r="C248" s="1452"/>
      <c r="D248" s="113">
        <v>4082</v>
      </c>
      <c r="E248" s="188">
        <v>1585</v>
      </c>
      <c r="F248" s="188">
        <v>1828</v>
      </c>
      <c r="G248" s="188">
        <v>183</v>
      </c>
      <c r="H248" s="188">
        <v>219</v>
      </c>
      <c r="I248" s="188">
        <v>91</v>
      </c>
      <c r="J248" s="188">
        <v>37</v>
      </c>
      <c r="K248" s="283">
        <v>139</v>
      </c>
      <c r="L248" s="168"/>
    </row>
    <row r="249" spans="1:23" s="573" customFormat="1" ht="30" customHeight="1">
      <c r="A249" s="168"/>
      <c r="B249" s="1448" t="s">
        <v>2708</v>
      </c>
      <c r="C249" s="1450"/>
      <c r="D249" s="114">
        <v>5415</v>
      </c>
      <c r="E249" s="284">
        <v>2033</v>
      </c>
      <c r="F249" s="284">
        <v>2417</v>
      </c>
      <c r="G249" s="284">
        <v>270</v>
      </c>
      <c r="H249" s="284">
        <v>287</v>
      </c>
      <c r="I249" s="284">
        <v>146</v>
      </c>
      <c r="J249" s="284">
        <v>64</v>
      </c>
      <c r="K249" s="285">
        <v>198</v>
      </c>
      <c r="L249" s="168"/>
    </row>
    <row r="250" spans="1:23" s="573" customFormat="1" ht="30" customHeight="1">
      <c r="A250" s="168"/>
      <c r="B250" s="1448" t="s">
        <v>2709</v>
      </c>
      <c r="C250" s="1450"/>
      <c r="D250" s="114">
        <v>4799</v>
      </c>
      <c r="E250" s="284">
        <v>1742</v>
      </c>
      <c r="F250" s="284">
        <v>2256</v>
      </c>
      <c r="G250" s="284">
        <v>219</v>
      </c>
      <c r="H250" s="284">
        <v>238</v>
      </c>
      <c r="I250" s="284">
        <v>114</v>
      </c>
      <c r="J250" s="284">
        <v>47</v>
      </c>
      <c r="K250" s="285">
        <v>183</v>
      </c>
      <c r="L250" s="168"/>
    </row>
    <row r="251" spans="1:23" s="573" customFormat="1" ht="30" customHeight="1">
      <c r="A251" s="168"/>
      <c r="B251" s="1448" t="s">
        <v>2710</v>
      </c>
      <c r="C251" s="1450"/>
      <c r="D251" s="114">
        <v>4496</v>
      </c>
      <c r="E251" s="284">
        <v>1612</v>
      </c>
      <c r="F251" s="284">
        <v>2092</v>
      </c>
      <c r="G251" s="284">
        <v>237</v>
      </c>
      <c r="H251" s="284">
        <v>253</v>
      </c>
      <c r="I251" s="284">
        <v>108</v>
      </c>
      <c r="J251" s="284">
        <v>34</v>
      </c>
      <c r="K251" s="285">
        <v>160</v>
      </c>
      <c r="L251" s="168"/>
    </row>
    <row r="252" spans="1:23" s="573" customFormat="1" ht="30" customHeight="1" thickBot="1">
      <c r="A252" s="168"/>
      <c r="B252" s="3255" t="s">
        <v>3660</v>
      </c>
      <c r="C252" s="1542"/>
      <c r="D252" s="286">
        <v>4742</v>
      </c>
      <c r="E252" s="287">
        <v>1848</v>
      </c>
      <c r="F252" s="287">
        <v>2101</v>
      </c>
      <c r="G252" s="287">
        <v>242</v>
      </c>
      <c r="H252" s="287">
        <v>242</v>
      </c>
      <c r="I252" s="287">
        <v>119</v>
      </c>
      <c r="J252" s="287">
        <v>43</v>
      </c>
      <c r="K252" s="288">
        <v>147</v>
      </c>
      <c r="L252" s="168"/>
    </row>
    <row r="253" spans="1:23" s="343" customFormat="1">
      <c r="A253" s="561"/>
      <c r="B253" s="907" t="s">
        <v>3294</v>
      </c>
      <c r="C253" s="907"/>
      <c r="D253" s="907"/>
      <c r="E253" s="907"/>
      <c r="F253" s="907"/>
      <c r="G253" s="907"/>
      <c r="H253" s="561"/>
      <c r="I253" s="762"/>
      <c r="J253" s="762"/>
      <c r="K253" s="762"/>
      <c r="L253" s="561"/>
      <c r="N253" s="3379"/>
      <c r="O253" s="3379"/>
      <c r="P253" s="3379"/>
      <c r="Q253" s="3379"/>
      <c r="R253" s="3379"/>
      <c r="S253" s="3379"/>
      <c r="T253" s="3379"/>
      <c r="U253" s="3379"/>
      <c r="V253" s="3379"/>
      <c r="W253" s="3379"/>
    </row>
    <row r="254" spans="1:23" s="343" customFormat="1">
      <c r="A254" s="561"/>
      <c r="B254" s="907" t="s">
        <v>3296</v>
      </c>
      <c r="C254" s="907"/>
      <c r="D254" s="907"/>
      <c r="E254" s="907"/>
      <c r="F254" s="907"/>
      <c r="G254" s="907"/>
      <c r="H254" s="561"/>
      <c r="I254" s="783"/>
      <c r="J254" s="783"/>
      <c r="K254" s="783"/>
      <c r="L254" s="561"/>
      <c r="N254" s="923"/>
      <c r="O254" s="923"/>
      <c r="P254" s="923"/>
      <c r="Q254" s="923"/>
      <c r="R254" s="923"/>
      <c r="S254" s="923"/>
      <c r="T254" s="923"/>
      <c r="U254" s="923"/>
      <c r="V254" s="923"/>
      <c r="W254" s="923"/>
    </row>
    <row r="255" spans="1:23" s="343" customFormat="1">
      <c r="A255" s="561"/>
      <c r="B255" s="907" t="s">
        <v>3295</v>
      </c>
      <c r="C255" s="907"/>
      <c r="D255" s="907"/>
      <c r="E255" s="907"/>
      <c r="F255" s="907"/>
      <c r="G255" s="907"/>
      <c r="H255" s="561"/>
      <c r="I255" s="783"/>
      <c r="J255" s="783"/>
      <c r="K255" s="783" t="s">
        <v>1323</v>
      </c>
      <c r="L255" s="561"/>
      <c r="N255" s="923"/>
      <c r="O255" s="923"/>
      <c r="P255" s="923"/>
      <c r="Q255" s="923"/>
      <c r="R255" s="923"/>
      <c r="S255" s="923"/>
      <c r="T255" s="923"/>
      <c r="U255" s="923"/>
      <c r="V255" s="923"/>
      <c r="W255" s="923"/>
    </row>
    <row r="256" spans="1:23" s="914" customFormat="1" ht="22.5" customHeight="1">
      <c r="A256" s="135"/>
      <c r="B256" s="133"/>
      <c r="C256" s="133"/>
      <c r="D256" s="133"/>
      <c r="E256" s="133"/>
      <c r="F256" s="133"/>
      <c r="G256" s="133"/>
      <c r="H256" s="133"/>
      <c r="I256" s="133"/>
      <c r="J256" s="133"/>
      <c r="K256" s="135"/>
      <c r="L256" s="135"/>
    </row>
    <row r="257" spans="1:12" s="343" customFormat="1" ht="17.25">
      <c r="A257" s="3" t="s">
        <v>3080</v>
      </c>
      <c r="B257" s="561"/>
      <c r="C257" s="1"/>
      <c r="D257" s="1"/>
      <c r="E257" s="1"/>
      <c r="F257" s="1"/>
      <c r="G257" s="561"/>
      <c r="H257" s="561"/>
      <c r="I257" s="561"/>
      <c r="J257" s="561"/>
      <c r="K257" s="561"/>
      <c r="L257" s="561"/>
    </row>
    <row r="258" spans="1:12" s="343" customFormat="1" ht="15" customHeight="1">
      <c r="A258" s="3"/>
      <c r="B258" s="561"/>
      <c r="C258" s="1"/>
      <c r="D258" s="1"/>
      <c r="E258" s="1"/>
      <c r="F258" s="1"/>
      <c r="G258" s="561"/>
      <c r="H258" s="561"/>
      <c r="I258" s="561"/>
      <c r="J258" s="561"/>
      <c r="K258" s="561"/>
      <c r="L258" s="679" t="s">
        <v>3440</v>
      </c>
    </row>
    <row r="259" spans="1:12" s="343" customFormat="1" ht="15" customHeight="1" thickBot="1">
      <c r="A259" s="561"/>
      <c r="B259" s="828" t="s">
        <v>123</v>
      </c>
      <c r="C259" s="907"/>
      <c r="D259" s="907"/>
      <c r="E259" s="907"/>
      <c r="F259" s="907"/>
      <c r="G259" s="907"/>
      <c r="H259" s="907"/>
      <c r="I259" s="907"/>
      <c r="J259" s="907"/>
      <c r="K259" s="3337" t="s">
        <v>1357</v>
      </c>
      <c r="L259" s="3337"/>
    </row>
    <row r="260" spans="1:12" s="343" customFormat="1" ht="20.25" customHeight="1">
      <c r="A260" s="1361" t="s">
        <v>3330</v>
      </c>
      <c r="B260" s="1363"/>
      <c r="C260" s="2885" t="s">
        <v>1047</v>
      </c>
      <c r="D260" s="2885"/>
      <c r="E260" s="2885"/>
      <c r="F260" s="2885" t="s">
        <v>3673</v>
      </c>
      <c r="G260" s="2885"/>
      <c r="H260" s="2885"/>
      <c r="I260" s="2981" t="s">
        <v>3674</v>
      </c>
      <c r="J260" s="3366"/>
      <c r="K260" s="3367"/>
      <c r="L260" s="3368" t="s">
        <v>1358</v>
      </c>
    </row>
    <row r="261" spans="1:12" s="343" customFormat="1" ht="20.25" customHeight="1">
      <c r="A261" s="1364"/>
      <c r="B261" s="1366"/>
      <c r="C261" s="836" t="s">
        <v>3</v>
      </c>
      <c r="D261" s="836" t="s">
        <v>1359</v>
      </c>
      <c r="E261" s="836" t="s">
        <v>1360</v>
      </c>
      <c r="F261" s="836" t="s">
        <v>3</v>
      </c>
      <c r="G261" s="836" t="s">
        <v>1359</v>
      </c>
      <c r="H261" s="836" t="s">
        <v>1361</v>
      </c>
      <c r="I261" s="836" t="s">
        <v>3</v>
      </c>
      <c r="J261" s="836" t="s">
        <v>1359</v>
      </c>
      <c r="K261" s="836" t="s">
        <v>1361</v>
      </c>
      <c r="L261" s="3369"/>
    </row>
    <row r="262" spans="1:12" s="573" customFormat="1" ht="15" customHeight="1">
      <c r="A262" s="3240" t="s">
        <v>3415</v>
      </c>
      <c r="B262" s="1452"/>
      <c r="C262" s="3362">
        <v>23866</v>
      </c>
      <c r="D262" s="3362">
        <v>16608</v>
      </c>
      <c r="E262" s="1376">
        <v>7258</v>
      </c>
      <c r="F262" s="3362">
        <v>20241</v>
      </c>
      <c r="G262" s="3362">
        <v>14595</v>
      </c>
      <c r="H262" s="1376">
        <v>5646</v>
      </c>
      <c r="I262" s="3362">
        <v>3625</v>
      </c>
      <c r="J262" s="3362">
        <v>2013</v>
      </c>
      <c r="K262" s="1376">
        <v>1612</v>
      </c>
      <c r="L262" s="3363">
        <v>76265</v>
      </c>
    </row>
    <row r="263" spans="1:12" s="573" customFormat="1" ht="15" customHeight="1">
      <c r="A263" s="1448"/>
      <c r="B263" s="1450"/>
      <c r="C263" s="3361"/>
      <c r="D263" s="3361"/>
      <c r="E263" s="1377"/>
      <c r="F263" s="3361"/>
      <c r="G263" s="3361"/>
      <c r="H263" s="1377"/>
      <c r="I263" s="3361"/>
      <c r="J263" s="3361"/>
      <c r="K263" s="1377"/>
      <c r="L263" s="3364"/>
    </row>
    <row r="264" spans="1:12" s="573" customFormat="1" ht="15" customHeight="1">
      <c r="A264" s="1448" t="s">
        <v>3638</v>
      </c>
      <c r="B264" s="1450"/>
      <c r="C264" s="3361">
        <v>23695</v>
      </c>
      <c r="D264" s="3361">
        <v>16544</v>
      </c>
      <c r="E264" s="1377">
        <v>7151</v>
      </c>
      <c r="F264" s="3361">
        <v>20216</v>
      </c>
      <c r="G264" s="3361">
        <v>14770</v>
      </c>
      <c r="H264" s="1377">
        <v>5446</v>
      </c>
      <c r="I264" s="3361">
        <v>3479</v>
      </c>
      <c r="J264" s="3361">
        <v>1774</v>
      </c>
      <c r="K264" s="1377">
        <v>1705</v>
      </c>
      <c r="L264" s="3365">
        <v>75773</v>
      </c>
    </row>
    <row r="265" spans="1:12" s="573" customFormat="1" ht="15" customHeight="1">
      <c r="A265" s="1448"/>
      <c r="B265" s="1450"/>
      <c r="C265" s="3361"/>
      <c r="D265" s="3361"/>
      <c r="E265" s="1377"/>
      <c r="F265" s="3361"/>
      <c r="G265" s="3361"/>
      <c r="H265" s="1377"/>
      <c r="I265" s="3361"/>
      <c r="J265" s="3361"/>
      <c r="K265" s="1377"/>
      <c r="L265" s="3364"/>
    </row>
    <row r="266" spans="1:12" s="573" customFormat="1" ht="15" customHeight="1">
      <c r="A266" s="1448" t="s">
        <v>3635</v>
      </c>
      <c r="B266" s="1450"/>
      <c r="C266" s="3361">
        <v>23839</v>
      </c>
      <c r="D266" s="3361">
        <v>16696</v>
      </c>
      <c r="E266" s="1377">
        <v>7143</v>
      </c>
      <c r="F266" s="3361">
        <v>20461</v>
      </c>
      <c r="G266" s="3361">
        <v>15017</v>
      </c>
      <c r="H266" s="1377">
        <v>5444</v>
      </c>
      <c r="I266" s="3361">
        <v>3378</v>
      </c>
      <c r="J266" s="3361">
        <v>1679</v>
      </c>
      <c r="K266" s="1377">
        <v>1699</v>
      </c>
      <c r="L266" s="3365">
        <v>75277</v>
      </c>
    </row>
    <row r="267" spans="1:12" s="573" customFormat="1" ht="15" customHeight="1">
      <c r="A267" s="1448"/>
      <c r="B267" s="1450"/>
      <c r="C267" s="3361"/>
      <c r="D267" s="3361"/>
      <c r="E267" s="1377"/>
      <c r="F267" s="3361"/>
      <c r="G267" s="3361"/>
      <c r="H267" s="1377"/>
      <c r="I267" s="3361"/>
      <c r="J267" s="3361"/>
      <c r="K267" s="1377"/>
      <c r="L267" s="3364"/>
    </row>
    <row r="268" spans="1:12" s="573" customFormat="1" ht="15" customHeight="1">
      <c r="A268" s="1448" t="s">
        <v>3636</v>
      </c>
      <c r="B268" s="1450"/>
      <c r="C268" s="3361">
        <v>23899</v>
      </c>
      <c r="D268" s="3361">
        <v>16800</v>
      </c>
      <c r="E268" s="1377">
        <v>7099</v>
      </c>
      <c r="F268" s="3361">
        <v>20695</v>
      </c>
      <c r="G268" s="3361">
        <v>15236</v>
      </c>
      <c r="H268" s="1377">
        <v>5459</v>
      </c>
      <c r="I268" s="3361">
        <v>3204</v>
      </c>
      <c r="J268" s="3361">
        <v>1564</v>
      </c>
      <c r="K268" s="1377">
        <v>1640</v>
      </c>
      <c r="L268" s="3365">
        <v>75150</v>
      </c>
    </row>
    <row r="269" spans="1:12" s="573" customFormat="1" ht="15" customHeight="1">
      <c r="A269" s="1448"/>
      <c r="B269" s="1450"/>
      <c r="C269" s="3361"/>
      <c r="D269" s="3361"/>
      <c r="E269" s="1377"/>
      <c r="F269" s="3361"/>
      <c r="G269" s="3361"/>
      <c r="H269" s="1377"/>
      <c r="I269" s="3361"/>
      <c r="J269" s="3361"/>
      <c r="K269" s="1377"/>
      <c r="L269" s="3364"/>
    </row>
    <row r="270" spans="1:12" s="573" customFormat="1" ht="15" customHeight="1">
      <c r="A270" s="1448" t="s">
        <v>3637</v>
      </c>
      <c r="B270" s="1450"/>
      <c r="C270" s="3361">
        <v>23641</v>
      </c>
      <c r="D270" s="3361">
        <v>16328</v>
      </c>
      <c r="E270" s="1377">
        <v>7313</v>
      </c>
      <c r="F270" s="3361">
        <v>20685</v>
      </c>
      <c r="G270" s="3361">
        <v>14934</v>
      </c>
      <c r="H270" s="1377">
        <v>5751</v>
      </c>
      <c r="I270" s="3361">
        <v>2956</v>
      </c>
      <c r="J270" s="3361">
        <v>1394</v>
      </c>
      <c r="K270" s="1377">
        <v>1562</v>
      </c>
      <c r="L270" s="3365">
        <v>75127</v>
      </c>
    </row>
    <row r="271" spans="1:12" s="573" customFormat="1" ht="15" customHeight="1" thickBot="1">
      <c r="A271" s="3255"/>
      <c r="B271" s="1542"/>
      <c r="C271" s="3370"/>
      <c r="D271" s="3370"/>
      <c r="E271" s="1378"/>
      <c r="F271" s="3370"/>
      <c r="G271" s="3370"/>
      <c r="H271" s="1378"/>
      <c r="I271" s="3370"/>
      <c r="J271" s="3370"/>
      <c r="K271" s="1378"/>
      <c r="L271" s="3371"/>
    </row>
    <row r="272" spans="1:12" s="343" customFormat="1">
      <c r="A272" s="561"/>
      <c r="B272" s="561"/>
      <c r="C272" s="561"/>
      <c r="D272" s="561"/>
      <c r="E272" s="561"/>
      <c r="F272" s="561"/>
      <c r="G272" s="561"/>
      <c r="H272" s="561"/>
      <c r="I272" s="561"/>
      <c r="J272" s="3337" t="s">
        <v>1363</v>
      </c>
      <c r="K272" s="3337"/>
      <c r="L272" s="3337"/>
    </row>
    <row r="273" spans="1:12" s="343" customFormat="1" ht="23.25" customHeight="1">
      <c r="A273" s="561"/>
      <c r="B273" s="561"/>
      <c r="C273" s="561"/>
      <c r="D273" s="561"/>
      <c r="E273" s="561"/>
      <c r="F273" s="561"/>
      <c r="G273" s="561"/>
      <c r="H273" s="561"/>
      <c r="I273" s="561"/>
      <c r="J273" s="848"/>
      <c r="K273" s="848"/>
      <c r="L273" s="848"/>
    </row>
    <row r="274" spans="1:12" s="343" customFormat="1" ht="17.25">
      <c r="A274" s="2507" t="s">
        <v>3081</v>
      </c>
      <c r="B274" s="2507"/>
      <c r="C274" s="2507"/>
      <c r="D274" s="2507"/>
      <c r="E274" s="1"/>
      <c r="F274" s="1"/>
      <c r="G274" s="561"/>
      <c r="H274" s="561"/>
      <c r="I274" s="561"/>
      <c r="J274" s="561"/>
      <c r="K274" s="561"/>
      <c r="L274" s="561"/>
    </row>
    <row r="275" spans="1:12" s="343" customFormat="1" ht="15" customHeight="1">
      <c r="A275" s="737"/>
      <c r="B275" s="737"/>
      <c r="C275" s="737"/>
      <c r="D275" s="737"/>
      <c r="E275" s="1"/>
      <c r="F275" s="1"/>
      <c r="G275" s="561"/>
      <c r="H275" s="561"/>
      <c r="I275" s="679" t="s">
        <v>3440</v>
      </c>
      <c r="J275" s="561"/>
      <c r="K275" s="561"/>
      <c r="L275" s="561"/>
    </row>
    <row r="276" spans="1:12" s="343" customFormat="1" ht="15" customHeight="1" thickBot="1">
      <c r="A276" s="561"/>
      <c r="B276" s="907"/>
      <c r="C276" s="907"/>
      <c r="D276" s="907"/>
      <c r="E276" s="907"/>
      <c r="F276" s="3337"/>
      <c r="G276" s="3337"/>
      <c r="H276" s="679"/>
      <c r="I276" s="679" t="s">
        <v>1364</v>
      </c>
      <c r="J276" s="561"/>
      <c r="K276" s="561"/>
      <c r="L276" s="561"/>
    </row>
    <row r="277" spans="1:12" s="343" customFormat="1" ht="20.25" customHeight="1">
      <c r="A277" s="561"/>
      <c r="B277" s="1361" t="s">
        <v>3330</v>
      </c>
      <c r="C277" s="1363"/>
      <c r="D277" s="2885" t="s">
        <v>1047</v>
      </c>
      <c r="E277" s="2885" t="s">
        <v>1354</v>
      </c>
      <c r="F277" s="2885"/>
      <c r="G277" s="2885"/>
      <c r="H277" s="1495" t="s">
        <v>1365</v>
      </c>
      <c r="I277" s="2597"/>
      <c r="J277" s="561"/>
      <c r="K277" s="561"/>
      <c r="L277" s="561"/>
    </row>
    <row r="278" spans="1:12" s="343" customFormat="1" ht="20.25" customHeight="1">
      <c r="A278" s="561"/>
      <c r="B278" s="1364"/>
      <c r="C278" s="1366"/>
      <c r="D278" s="3183"/>
      <c r="E278" s="836" t="s">
        <v>1366</v>
      </c>
      <c r="F278" s="836" t="s">
        <v>1367</v>
      </c>
      <c r="G278" s="836" t="s">
        <v>1368</v>
      </c>
      <c r="H278" s="2478" t="s">
        <v>3675</v>
      </c>
      <c r="I278" s="2479"/>
      <c r="J278" s="561"/>
      <c r="K278" s="561"/>
      <c r="L278" s="561"/>
    </row>
    <row r="279" spans="1:12" s="573" customFormat="1" ht="30" customHeight="1">
      <c r="A279" s="168"/>
      <c r="B279" s="3240" t="s">
        <v>3415</v>
      </c>
      <c r="C279" s="1452"/>
      <c r="D279" s="847">
        <v>23866</v>
      </c>
      <c r="E279" s="847">
        <v>20241</v>
      </c>
      <c r="F279" s="847">
        <v>68</v>
      </c>
      <c r="G279" s="847">
        <v>3557</v>
      </c>
      <c r="H279" s="1548">
        <v>2618</v>
      </c>
      <c r="I279" s="3242"/>
      <c r="J279" s="168"/>
      <c r="K279" s="168"/>
      <c r="L279" s="168"/>
    </row>
    <row r="280" spans="1:12" s="573" customFormat="1" ht="30" customHeight="1">
      <c r="A280" s="168"/>
      <c r="B280" s="1448" t="s">
        <v>3638</v>
      </c>
      <c r="C280" s="1450"/>
      <c r="D280" s="844">
        <v>23695</v>
      </c>
      <c r="E280" s="844">
        <v>20216</v>
      </c>
      <c r="F280" s="844">
        <v>29</v>
      </c>
      <c r="G280" s="844">
        <v>3450</v>
      </c>
      <c r="H280" s="1427">
        <v>2500</v>
      </c>
      <c r="I280" s="1428"/>
      <c r="J280" s="168"/>
      <c r="K280" s="168"/>
      <c r="L280" s="168"/>
    </row>
    <row r="281" spans="1:12" s="573" customFormat="1" ht="30" customHeight="1">
      <c r="A281" s="168"/>
      <c r="B281" s="1448" t="s">
        <v>3635</v>
      </c>
      <c r="C281" s="1450"/>
      <c r="D281" s="844">
        <v>23839</v>
      </c>
      <c r="E281" s="844">
        <v>20461</v>
      </c>
      <c r="F281" s="844">
        <v>20</v>
      </c>
      <c r="G281" s="844">
        <v>3358</v>
      </c>
      <c r="H281" s="1427">
        <v>2571</v>
      </c>
      <c r="I281" s="1428"/>
      <c r="J281" s="168"/>
      <c r="K281" s="168"/>
      <c r="L281" s="168"/>
    </row>
    <row r="282" spans="1:12" s="573" customFormat="1" ht="30" customHeight="1">
      <c r="A282" s="168"/>
      <c r="B282" s="1448" t="s">
        <v>3636</v>
      </c>
      <c r="C282" s="1450"/>
      <c r="D282" s="844">
        <v>23899</v>
      </c>
      <c r="E282" s="844">
        <v>20695</v>
      </c>
      <c r="F282" s="844">
        <v>21</v>
      </c>
      <c r="G282" s="844">
        <v>3183</v>
      </c>
      <c r="H282" s="1427">
        <v>2785</v>
      </c>
      <c r="I282" s="1428"/>
      <c r="J282" s="168"/>
      <c r="K282" s="168"/>
      <c r="L282" s="168"/>
    </row>
    <row r="283" spans="1:12" s="573" customFormat="1" ht="30" customHeight="1" thickBot="1">
      <c r="A283" s="168"/>
      <c r="B283" s="3255" t="s">
        <v>3637</v>
      </c>
      <c r="C283" s="1542"/>
      <c r="D283" s="849">
        <v>23642</v>
      </c>
      <c r="E283" s="849">
        <v>20685</v>
      </c>
      <c r="F283" s="849">
        <v>44</v>
      </c>
      <c r="G283" s="849">
        <v>2913</v>
      </c>
      <c r="H283" s="1431">
        <v>2598</v>
      </c>
      <c r="I283" s="1432"/>
      <c r="J283" s="168"/>
      <c r="K283" s="168"/>
      <c r="L283" s="168"/>
    </row>
    <row r="284" spans="1:12" s="343" customFormat="1">
      <c r="A284" s="561"/>
      <c r="B284" s="907"/>
      <c r="C284" s="907"/>
      <c r="D284" s="907"/>
      <c r="E284" s="907"/>
      <c r="F284" s="2586"/>
      <c r="G284" s="2586"/>
      <c r="H284" s="679"/>
      <c r="I284" s="679" t="s">
        <v>1005</v>
      </c>
      <c r="J284" s="561"/>
      <c r="K284" s="561"/>
      <c r="L284" s="561"/>
    </row>
    <row r="285" spans="1:12" s="343" customFormat="1">
      <c r="A285" s="561"/>
      <c r="B285" s="561"/>
      <c r="C285" s="561"/>
      <c r="D285" s="561"/>
      <c r="E285" s="561"/>
      <c r="F285" s="561"/>
      <c r="G285" s="561"/>
      <c r="H285" s="561"/>
      <c r="I285" s="561"/>
      <c r="J285" s="561"/>
      <c r="K285" s="561"/>
      <c r="L285" s="561"/>
    </row>
    <row r="286" spans="1:12" s="343" customFormat="1">
      <c r="A286" s="561"/>
      <c r="B286" s="561"/>
      <c r="C286" s="561"/>
      <c r="D286" s="561"/>
      <c r="E286" s="561"/>
      <c r="F286" s="561"/>
      <c r="G286" s="561"/>
      <c r="H286" s="561"/>
      <c r="I286" s="561"/>
      <c r="J286" s="561"/>
      <c r="K286" s="561"/>
      <c r="L286" s="561"/>
    </row>
    <row r="287" spans="1:12" s="343" customFormat="1">
      <c r="A287" s="561"/>
      <c r="B287" s="561"/>
      <c r="C287" s="561"/>
      <c r="D287" s="561"/>
      <c r="E287" s="561"/>
      <c r="F287" s="561"/>
      <c r="G287" s="561"/>
      <c r="H287" s="561"/>
      <c r="I287" s="561"/>
      <c r="J287" s="561"/>
      <c r="K287" s="561"/>
      <c r="L287" s="561"/>
    </row>
    <row r="288" spans="1:12" s="343" customFormat="1">
      <c r="A288" s="561"/>
      <c r="B288" s="561"/>
      <c r="C288" s="561"/>
      <c r="D288" s="561"/>
      <c r="E288" s="561"/>
      <c r="F288" s="561"/>
      <c r="G288" s="561"/>
      <c r="H288" s="561"/>
      <c r="I288" s="561"/>
      <c r="J288" s="561"/>
      <c r="K288" s="561"/>
      <c r="L288" s="561"/>
    </row>
    <row r="289" spans="1:12" s="343" customFormat="1">
      <c r="A289" s="561"/>
      <c r="B289" s="561"/>
      <c r="C289" s="561"/>
      <c r="D289" s="561"/>
      <c r="E289" s="561"/>
      <c r="F289" s="561"/>
      <c r="G289" s="561"/>
      <c r="H289" s="561"/>
      <c r="I289" s="561"/>
      <c r="J289" s="561"/>
      <c r="K289" s="561"/>
      <c r="L289" s="561"/>
    </row>
    <row r="290" spans="1:12" s="343" customFormat="1" ht="17.25">
      <c r="A290" s="3" t="s">
        <v>3082</v>
      </c>
      <c r="B290" s="561"/>
      <c r="C290" s="1"/>
      <c r="D290" s="1"/>
      <c r="E290" s="1"/>
      <c r="F290" s="907"/>
      <c r="G290" s="561"/>
      <c r="H290" s="561"/>
      <c r="I290" s="561"/>
      <c r="J290" s="561"/>
      <c r="K290" s="561"/>
      <c r="L290" s="561"/>
    </row>
    <row r="291" spans="1:12" s="343" customFormat="1" ht="15" customHeight="1">
      <c r="A291" s="3"/>
      <c r="B291" s="561"/>
      <c r="C291" s="1"/>
      <c r="D291" s="1"/>
      <c r="E291" s="1"/>
      <c r="F291" s="907"/>
      <c r="G291" s="561"/>
      <c r="H291" s="561"/>
      <c r="I291" s="561"/>
      <c r="J291" s="561"/>
      <c r="K291" s="679" t="s">
        <v>3440</v>
      </c>
      <c r="L291" s="561"/>
    </row>
    <row r="292" spans="1:12" s="343" customFormat="1" ht="15" customHeight="1" thickBot="1">
      <c r="A292" s="561"/>
      <c r="B292" s="907"/>
      <c r="C292" s="907"/>
      <c r="D292" s="907"/>
      <c r="E292" s="907"/>
      <c r="F292" s="907"/>
      <c r="G292" s="907"/>
      <c r="H292" s="907"/>
      <c r="I292" s="907"/>
      <c r="J292" s="32"/>
      <c r="K292" s="679" t="s">
        <v>1111</v>
      </c>
      <c r="L292" s="561"/>
    </row>
    <row r="293" spans="1:12" s="343" customFormat="1" ht="39.75" customHeight="1">
      <c r="A293" s="561"/>
      <c r="B293" s="2716" t="s">
        <v>3330</v>
      </c>
      <c r="C293" s="1475"/>
      <c r="D293" s="1352" t="s">
        <v>3340</v>
      </c>
      <c r="E293" s="1389"/>
      <c r="F293" s="1473" t="s">
        <v>1369</v>
      </c>
      <c r="G293" s="1475"/>
      <c r="H293" s="1473" t="s">
        <v>1370</v>
      </c>
      <c r="I293" s="1475"/>
      <c r="J293" s="1353" t="s">
        <v>1371</v>
      </c>
      <c r="K293" s="1354"/>
      <c r="L293" s="561"/>
    </row>
    <row r="294" spans="1:12" s="343" customFormat="1" ht="30" customHeight="1">
      <c r="A294" s="561"/>
      <c r="B294" s="3240" t="s">
        <v>3415</v>
      </c>
      <c r="C294" s="1452"/>
      <c r="D294" s="3380">
        <v>1289</v>
      </c>
      <c r="E294" s="3381"/>
      <c r="F294" s="3241">
        <v>798</v>
      </c>
      <c r="G294" s="1522"/>
      <c r="H294" s="3241">
        <v>441</v>
      </c>
      <c r="I294" s="1522"/>
      <c r="J294" s="3241">
        <v>50</v>
      </c>
      <c r="K294" s="3372"/>
      <c r="L294" s="561"/>
    </row>
    <row r="295" spans="1:12" s="343" customFormat="1" ht="30" customHeight="1">
      <c r="A295" s="561"/>
      <c r="B295" s="1448" t="s">
        <v>2276</v>
      </c>
      <c r="C295" s="1450"/>
      <c r="D295" s="3376">
        <v>1267</v>
      </c>
      <c r="E295" s="3377"/>
      <c r="F295" s="3239">
        <v>769</v>
      </c>
      <c r="G295" s="1418"/>
      <c r="H295" s="3239">
        <v>434</v>
      </c>
      <c r="I295" s="1418"/>
      <c r="J295" s="3239">
        <v>64</v>
      </c>
      <c r="K295" s="3378"/>
      <c r="L295" s="561"/>
    </row>
    <row r="296" spans="1:12" s="343" customFormat="1" ht="30" customHeight="1">
      <c r="A296" s="561"/>
      <c r="B296" s="1448" t="s">
        <v>2277</v>
      </c>
      <c r="C296" s="1450"/>
      <c r="D296" s="3376">
        <v>1224</v>
      </c>
      <c r="E296" s="3377"/>
      <c r="F296" s="3239">
        <v>790</v>
      </c>
      <c r="G296" s="1418"/>
      <c r="H296" s="3239">
        <v>390</v>
      </c>
      <c r="I296" s="1418"/>
      <c r="J296" s="3239">
        <v>44</v>
      </c>
      <c r="K296" s="3378"/>
      <c r="L296" s="561"/>
    </row>
    <row r="297" spans="1:12" s="343" customFormat="1" ht="30" customHeight="1">
      <c r="A297" s="561"/>
      <c r="B297" s="1448" t="s">
        <v>2278</v>
      </c>
      <c r="C297" s="1450"/>
      <c r="D297" s="3376">
        <v>1329</v>
      </c>
      <c r="E297" s="3377"/>
      <c r="F297" s="3239">
        <v>811</v>
      </c>
      <c r="G297" s="1418"/>
      <c r="H297" s="3239">
        <v>460</v>
      </c>
      <c r="I297" s="1418"/>
      <c r="J297" s="3239">
        <v>58</v>
      </c>
      <c r="K297" s="3378"/>
      <c r="L297" s="561"/>
    </row>
    <row r="298" spans="1:12" s="343" customFormat="1" ht="30" customHeight="1" thickBot="1">
      <c r="A298" s="561"/>
      <c r="B298" s="3255" t="s">
        <v>2279</v>
      </c>
      <c r="C298" s="1542"/>
      <c r="D298" s="3373">
        <v>1345</v>
      </c>
      <c r="E298" s="3374"/>
      <c r="F298" s="3256">
        <v>853</v>
      </c>
      <c r="G298" s="1499"/>
      <c r="H298" s="3256">
        <v>449</v>
      </c>
      <c r="I298" s="1499"/>
      <c r="J298" s="3256">
        <v>43</v>
      </c>
      <c r="K298" s="3375"/>
      <c r="L298" s="561"/>
    </row>
    <row r="299" spans="1:12" s="343" customFormat="1">
      <c r="A299" s="561"/>
      <c r="B299" s="561"/>
      <c r="C299" s="561"/>
      <c r="D299" s="561"/>
      <c r="E299" s="561"/>
      <c r="F299" s="561"/>
      <c r="G299" s="561"/>
      <c r="H299" s="561"/>
      <c r="I299" s="561"/>
      <c r="J299" s="561"/>
      <c r="K299" s="783" t="s">
        <v>1363</v>
      </c>
      <c r="L299" s="561"/>
    </row>
    <row r="300" spans="1:12" s="343" customFormat="1">
      <c r="A300" s="561"/>
      <c r="B300" s="561"/>
      <c r="C300" s="561"/>
      <c r="D300" s="561"/>
      <c r="E300" s="561"/>
      <c r="F300" s="561"/>
      <c r="G300" s="561"/>
      <c r="H300" s="561"/>
      <c r="I300" s="561"/>
      <c r="J300" s="561"/>
      <c r="K300" s="561"/>
      <c r="L300" s="561"/>
    </row>
    <row r="301" spans="1:12" s="343" customFormat="1">
      <c r="A301" s="561"/>
      <c r="B301" s="561"/>
      <c r="C301" s="561"/>
      <c r="D301" s="561"/>
      <c r="E301" s="561"/>
      <c r="F301" s="561"/>
      <c r="G301" s="561"/>
      <c r="H301" s="561"/>
      <c r="I301" s="561"/>
      <c r="J301" s="561"/>
      <c r="K301" s="561"/>
      <c r="L301" s="561"/>
    </row>
    <row r="302" spans="1:12" s="343" customFormat="1">
      <c r="A302" s="561"/>
      <c r="B302" s="561"/>
      <c r="C302" s="561"/>
      <c r="D302" s="561"/>
      <c r="E302" s="561"/>
      <c r="F302" s="561"/>
      <c r="G302" s="561"/>
      <c r="H302" s="561"/>
      <c r="I302" s="561"/>
      <c r="J302" s="561"/>
      <c r="K302" s="561"/>
      <c r="L302" s="561"/>
    </row>
    <row r="303" spans="1:12" s="343" customFormat="1">
      <c r="A303" s="561"/>
      <c r="B303" s="561"/>
      <c r="C303" s="561"/>
      <c r="D303" s="561"/>
      <c r="E303" s="561"/>
      <c r="F303" s="561"/>
      <c r="G303" s="561"/>
      <c r="H303" s="561"/>
      <c r="I303" s="561"/>
      <c r="J303" s="561"/>
      <c r="K303" s="561"/>
      <c r="L303" s="561"/>
    </row>
  </sheetData>
  <mergeCells count="328">
    <mergeCell ref="D184:E184"/>
    <mergeCell ref="D185:E185"/>
    <mergeCell ref="A270:B271"/>
    <mergeCell ref="A268:B269"/>
    <mergeCell ref="A266:B267"/>
    <mergeCell ref="A264:B265"/>
    <mergeCell ref="A262:B263"/>
    <mergeCell ref="B212:C213"/>
    <mergeCell ref="B214:C215"/>
    <mergeCell ref="B231:C231"/>
    <mergeCell ref="B232:C232"/>
    <mergeCell ref="B233:C233"/>
    <mergeCell ref="B195:C195"/>
    <mergeCell ref="B218:C219"/>
    <mergeCell ref="B234:C234"/>
    <mergeCell ref="B235:C235"/>
    <mergeCell ref="B238:C238"/>
    <mergeCell ref="B239:C239"/>
    <mergeCell ref="B240:C240"/>
    <mergeCell ref="B207:D207"/>
    <mergeCell ref="B236:C236"/>
    <mergeCell ref="B208:C209"/>
    <mergeCell ref="B210:C211"/>
    <mergeCell ref="B199:C199"/>
    <mergeCell ref="F168:J168"/>
    <mergeCell ref="F169:F170"/>
    <mergeCell ref="G169:G170"/>
    <mergeCell ref="B216:C217"/>
    <mergeCell ref="J264:J265"/>
    <mergeCell ref="H266:H267"/>
    <mergeCell ref="I266:I267"/>
    <mergeCell ref="J266:J267"/>
    <mergeCell ref="C266:C267"/>
    <mergeCell ref="D266:D267"/>
    <mergeCell ref="E266:E267"/>
    <mergeCell ref="F266:F267"/>
    <mergeCell ref="G266:G267"/>
    <mergeCell ref="C264:C265"/>
    <mergeCell ref="D264:D265"/>
    <mergeCell ref="E264:E265"/>
    <mergeCell ref="F264:F265"/>
    <mergeCell ref="D175:E175"/>
    <mergeCell ref="D176:E176"/>
    <mergeCell ref="D177:E177"/>
    <mergeCell ref="D178:E178"/>
    <mergeCell ref="D179:E179"/>
    <mergeCell ref="D180:E180"/>
    <mergeCell ref="D181:E181"/>
    <mergeCell ref="D182:E182"/>
    <mergeCell ref="B168:C170"/>
    <mergeCell ref="H120:H122"/>
    <mergeCell ref="I120:I122"/>
    <mergeCell ref="B132:D132"/>
    <mergeCell ref="C160:D160"/>
    <mergeCell ref="F160:F162"/>
    <mergeCell ref="I160:I162"/>
    <mergeCell ref="J160:J162"/>
    <mergeCell ref="C161:D161"/>
    <mergeCell ref="J163:K163"/>
    <mergeCell ref="B133:B162"/>
    <mergeCell ref="C133:D135"/>
    <mergeCell ref="K139:K141"/>
    <mergeCell ref="C142:D142"/>
    <mergeCell ref="G142:G144"/>
    <mergeCell ref="H142:H144"/>
    <mergeCell ref="I142:I144"/>
    <mergeCell ref="H169:H170"/>
    <mergeCell ref="I169:I170"/>
    <mergeCell ref="D168:E170"/>
    <mergeCell ref="D171:E171"/>
    <mergeCell ref="D172:E172"/>
    <mergeCell ref="B177:B179"/>
    <mergeCell ref="B200:C200"/>
    <mergeCell ref="B201:C201"/>
    <mergeCell ref="B196:C196"/>
    <mergeCell ref="B197:C197"/>
    <mergeCell ref="B198:C198"/>
    <mergeCell ref="J207:K207"/>
    <mergeCell ref="D183:E183"/>
    <mergeCell ref="J142:J144"/>
    <mergeCell ref="K142:K144"/>
    <mergeCell ref="K145:K147"/>
    <mergeCell ref="C148:D148"/>
    <mergeCell ref="C145:D145"/>
    <mergeCell ref="B193:C193"/>
    <mergeCell ref="B194:C194"/>
    <mergeCell ref="K151:K153"/>
    <mergeCell ref="C154:D154"/>
    <mergeCell ref="F154:F156"/>
    <mergeCell ref="K154:K156"/>
    <mergeCell ref="F157:F159"/>
    <mergeCell ref="K157:K159"/>
    <mergeCell ref="J169:J170"/>
    <mergeCell ref="B171:B173"/>
    <mergeCell ref="B174:B176"/>
    <mergeCell ref="K160:K162"/>
    <mergeCell ref="B295:C295"/>
    <mergeCell ref="D295:E295"/>
    <mergeCell ref="F295:G295"/>
    <mergeCell ref="H295:I295"/>
    <mergeCell ref="J295:K295"/>
    <mergeCell ref="F284:G284"/>
    <mergeCell ref="N253:W253"/>
    <mergeCell ref="A242:I242"/>
    <mergeCell ref="B250:C250"/>
    <mergeCell ref="B251:C251"/>
    <mergeCell ref="B252:C252"/>
    <mergeCell ref="B293:C293"/>
    <mergeCell ref="D293:E293"/>
    <mergeCell ref="F293:G293"/>
    <mergeCell ref="H293:I293"/>
    <mergeCell ref="J293:K293"/>
    <mergeCell ref="B294:C294"/>
    <mergeCell ref="D294:E294"/>
    <mergeCell ref="F294:G294"/>
    <mergeCell ref="H294:I294"/>
    <mergeCell ref="K264:K265"/>
    <mergeCell ref="G264:G265"/>
    <mergeCell ref="H264:H265"/>
    <mergeCell ref="I262:I263"/>
    <mergeCell ref="B298:C298"/>
    <mergeCell ref="D298:E298"/>
    <mergeCell ref="F298:G298"/>
    <mergeCell ref="H298:I298"/>
    <mergeCell ref="J298:K298"/>
    <mergeCell ref="B296:C296"/>
    <mergeCell ref="D296:E296"/>
    <mergeCell ref="F296:G296"/>
    <mergeCell ref="H296:I296"/>
    <mergeCell ref="J296:K296"/>
    <mergeCell ref="B297:C297"/>
    <mergeCell ref="D297:E297"/>
    <mergeCell ref="F297:G297"/>
    <mergeCell ref="H297:I297"/>
    <mergeCell ref="J297:K297"/>
    <mergeCell ref="J294:K294"/>
    <mergeCell ref="B281:C281"/>
    <mergeCell ref="B282:C282"/>
    <mergeCell ref="B283:C283"/>
    <mergeCell ref="H283:I283"/>
    <mergeCell ref="H282:I282"/>
    <mergeCell ref="H281:I281"/>
    <mergeCell ref="H280:I280"/>
    <mergeCell ref="B279:C279"/>
    <mergeCell ref="B280:C280"/>
    <mergeCell ref="H279:I279"/>
    <mergeCell ref="J272:L272"/>
    <mergeCell ref="A274:D274"/>
    <mergeCell ref="F276:G276"/>
    <mergeCell ref="B277:C278"/>
    <mergeCell ref="D277:D278"/>
    <mergeCell ref="E277:G277"/>
    <mergeCell ref="H277:I277"/>
    <mergeCell ref="H278:I278"/>
    <mergeCell ref="L270:L271"/>
    <mergeCell ref="C270:C271"/>
    <mergeCell ref="D270:D271"/>
    <mergeCell ref="E270:E271"/>
    <mergeCell ref="F270:F271"/>
    <mergeCell ref="G270:G271"/>
    <mergeCell ref="J268:J269"/>
    <mergeCell ref="K268:K269"/>
    <mergeCell ref="H270:H271"/>
    <mergeCell ref="I270:I271"/>
    <mergeCell ref="J270:J271"/>
    <mergeCell ref="K270:K271"/>
    <mergeCell ref="L268:L269"/>
    <mergeCell ref="C268:C269"/>
    <mergeCell ref="D268:D269"/>
    <mergeCell ref="E268:E269"/>
    <mergeCell ref="F268:F269"/>
    <mergeCell ref="G268:G269"/>
    <mergeCell ref="H268:H269"/>
    <mergeCell ref="I268:I269"/>
    <mergeCell ref="I264:I265"/>
    <mergeCell ref="J262:J263"/>
    <mergeCell ref="K262:K263"/>
    <mergeCell ref="L262:L263"/>
    <mergeCell ref="L264:L265"/>
    <mergeCell ref="K266:K267"/>
    <mergeCell ref="L266:L267"/>
    <mergeCell ref="A260:B261"/>
    <mergeCell ref="C260:E260"/>
    <mergeCell ref="F260:H260"/>
    <mergeCell ref="I260:K260"/>
    <mergeCell ref="L260:L261"/>
    <mergeCell ref="C262:C263"/>
    <mergeCell ref="D262:D263"/>
    <mergeCell ref="E262:E263"/>
    <mergeCell ref="F262:F263"/>
    <mergeCell ref="G262:G263"/>
    <mergeCell ref="H262:H263"/>
    <mergeCell ref="K259:L259"/>
    <mergeCell ref="J246:K246"/>
    <mergeCell ref="B248:C248"/>
    <mergeCell ref="B249:C249"/>
    <mergeCell ref="B245:C247"/>
    <mergeCell ref="D245:D247"/>
    <mergeCell ref="E245:K245"/>
    <mergeCell ref="B237:C237"/>
    <mergeCell ref="G117:G119"/>
    <mergeCell ref="C157:D157"/>
    <mergeCell ref="C136:D137"/>
    <mergeCell ref="C139:D140"/>
    <mergeCell ref="C151:D151"/>
    <mergeCell ref="B75:B128"/>
    <mergeCell ref="C81:D81"/>
    <mergeCell ref="C84:D84"/>
    <mergeCell ref="C87:D87"/>
    <mergeCell ref="C92:D92"/>
    <mergeCell ref="C93:C104"/>
    <mergeCell ref="C111:D113"/>
    <mergeCell ref="C126:D128"/>
    <mergeCell ref="G126:G128"/>
    <mergeCell ref="B220:C221"/>
    <mergeCell ref="B222:C223"/>
    <mergeCell ref="B224:C225"/>
    <mergeCell ref="B180:B182"/>
    <mergeCell ref="B183:B185"/>
    <mergeCell ref="D173:E173"/>
    <mergeCell ref="D174:E174"/>
    <mergeCell ref="K117:K119"/>
    <mergeCell ref="C120:D120"/>
    <mergeCell ref="F120:F122"/>
    <mergeCell ref="G120:G122"/>
    <mergeCell ref="B190:C192"/>
    <mergeCell ref="D190:F190"/>
    <mergeCell ref="G190:I190"/>
    <mergeCell ref="D191:D192"/>
    <mergeCell ref="E191:E192"/>
    <mergeCell ref="F191:F192"/>
    <mergeCell ref="G191:G192"/>
    <mergeCell ref="H191:H192"/>
    <mergeCell ref="I191:I192"/>
    <mergeCell ref="K120:K122"/>
    <mergeCell ref="C123:D123"/>
    <mergeCell ref="K123:K125"/>
    <mergeCell ref="F126:F128"/>
    <mergeCell ref="K126:K128"/>
    <mergeCell ref="K133:K135"/>
    <mergeCell ref="K136:K138"/>
    <mergeCell ref="K148:K150"/>
    <mergeCell ref="I151:I153"/>
    <mergeCell ref="J151:J153"/>
    <mergeCell ref="K105:K107"/>
    <mergeCell ref="C108:D108"/>
    <mergeCell ref="K93:K95"/>
    <mergeCell ref="K96:K98"/>
    <mergeCell ref="I99:I101"/>
    <mergeCell ref="J99:J101"/>
    <mergeCell ref="K99:K104"/>
    <mergeCell ref="G102:G104"/>
    <mergeCell ref="H102:H104"/>
    <mergeCell ref="I102:I104"/>
    <mergeCell ref="J102:J104"/>
    <mergeCell ref="C105:D105"/>
    <mergeCell ref="K108:K116"/>
    <mergeCell ref="C114:D116"/>
    <mergeCell ref="G99:G101"/>
    <mergeCell ref="H99:H101"/>
    <mergeCell ref="C117:D117"/>
    <mergeCell ref="F117:F119"/>
    <mergeCell ref="J131:K131"/>
    <mergeCell ref="K84:K86"/>
    <mergeCell ref="K87:K89"/>
    <mergeCell ref="K90:K92"/>
    <mergeCell ref="C86:D86"/>
    <mergeCell ref="C89:D89"/>
    <mergeCell ref="C90:D90"/>
    <mergeCell ref="C91:D91"/>
    <mergeCell ref="B63:C63"/>
    <mergeCell ref="B64:C64"/>
    <mergeCell ref="B65:C65"/>
    <mergeCell ref="B66:C66"/>
    <mergeCell ref="B67:C67"/>
    <mergeCell ref="B68:C68"/>
    <mergeCell ref="J73:K73"/>
    <mergeCell ref="B74:D74"/>
    <mergeCell ref="J75:J77"/>
    <mergeCell ref="K75:K77"/>
    <mergeCell ref="K78:K80"/>
    <mergeCell ref="G75:G77"/>
    <mergeCell ref="H75:H77"/>
    <mergeCell ref="I75:I77"/>
    <mergeCell ref="J84:J86"/>
    <mergeCell ref="A28:L28"/>
    <mergeCell ref="B39:C43"/>
    <mergeCell ref="D39:F39"/>
    <mergeCell ref="G39:K39"/>
    <mergeCell ref="D40:D43"/>
    <mergeCell ref="E40:E43"/>
    <mergeCell ref="F40:F43"/>
    <mergeCell ref="G40:G43"/>
    <mergeCell ref="H40:H43"/>
    <mergeCell ref="I40:I43"/>
    <mergeCell ref="J216:K217"/>
    <mergeCell ref="J214:K215"/>
    <mergeCell ref="J212:K213"/>
    <mergeCell ref="J210:K211"/>
    <mergeCell ref="J208:K209"/>
    <mergeCell ref="B50:C50"/>
    <mergeCell ref="B48:C48"/>
    <mergeCell ref="J40:J43"/>
    <mergeCell ref="K40:K43"/>
    <mergeCell ref="B44:C44"/>
    <mergeCell ref="B46:C46"/>
    <mergeCell ref="H58:H59"/>
    <mergeCell ref="I58:I59"/>
    <mergeCell ref="J58:J59"/>
    <mergeCell ref="B60:C60"/>
    <mergeCell ref="B61:C61"/>
    <mergeCell ref="B62:C62"/>
    <mergeCell ref="B52:C52"/>
    <mergeCell ref="B58:C59"/>
    <mergeCell ref="D58:D59"/>
    <mergeCell ref="E58:E59"/>
    <mergeCell ref="F58:F59"/>
    <mergeCell ref="G58:G59"/>
    <mergeCell ref="K81:K83"/>
    <mergeCell ref="E246:E247"/>
    <mergeCell ref="F246:F247"/>
    <mergeCell ref="G246:G247"/>
    <mergeCell ref="H246:H247"/>
    <mergeCell ref="I246:I247"/>
    <mergeCell ref="J224:K225"/>
    <mergeCell ref="J222:K223"/>
    <mergeCell ref="J220:K221"/>
    <mergeCell ref="J218:K219"/>
  </mergeCells>
  <phoneticPr fontId="2"/>
  <pageMargins left="0.70866141732283472" right="0.70866141732283472" top="0.74803149606299213" bottom="0.74803149606299213" header="0.31496062992125984" footer="0.31496062992125984"/>
  <pageSetup paperSize="9" scale="85" firstPageNumber="64" fitToHeight="0" orientation="portrait" useFirstPageNumber="1" r:id="rId1"/>
  <headerFooter differentOddEven="1" differentFirst="1" alignWithMargins="0">
    <oddHeader>&amp;R&amp;"ＭＳ 明朝,標準"&amp;10保健・衛生</oddHeader>
    <oddFooter>&amp;C&amp;"ＭＳ 明朝,標準"&amp;P</oddFooter>
    <evenHeader>&amp;L&amp;"ＭＳ 明朝,標準"&amp;10保健・衛生</evenHeader>
    <evenFooter>&amp;C&amp;"ＭＳ 明朝,標準"&amp;P</evenFooter>
    <firstHeader>&amp;R&amp;"ＭＳ 明朝,標準"&amp;10保健・衛生</firstHeader>
  </headerFooter>
  <rowBreaks count="6" manualBreakCount="6">
    <brk id="35" max="11" man="1"/>
    <brk id="70" max="11" man="1"/>
    <brk id="129" max="11" man="1"/>
    <brk id="186" max="11" man="1"/>
    <brk id="241" max="11" man="1"/>
    <brk id="289"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E1004"/>
  <sheetViews>
    <sheetView view="pageBreakPreview" zoomScaleNormal="100" zoomScaleSheetLayoutView="100" workbookViewId="0">
      <selection activeCell="B262" sqref="B262:Q264"/>
    </sheetView>
  </sheetViews>
  <sheetFormatPr defaultRowHeight="12"/>
  <cols>
    <col min="1" max="41" width="2.75" style="579" customWidth="1"/>
    <col min="42" max="61" width="2.75" style="315" customWidth="1"/>
    <col min="62" max="16384" width="9" style="315"/>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spans="1:41" ht="13.5" customHeight="1"/>
    <row r="18" spans="1:41" ht="13.5" customHeight="1"/>
    <row r="19" spans="1:41" ht="13.5" customHeight="1"/>
    <row r="20" spans="1:41" ht="13.5" customHeight="1"/>
    <row r="21" spans="1:41" ht="13.5" customHeight="1"/>
    <row r="22" spans="1:41" ht="13.5" customHeight="1"/>
    <row r="23" spans="1:41" ht="13.5" customHeight="1"/>
    <row r="24" spans="1:41" ht="13.5" customHeight="1"/>
    <row r="25" spans="1:41" ht="13.5" customHeight="1"/>
    <row r="26" spans="1:41" ht="13.5" customHeight="1"/>
    <row r="27" spans="1:41" ht="13.5" customHeight="1"/>
    <row r="28" spans="1:41" ht="30.75" customHeight="1">
      <c r="A28" s="3566" t="s">
        <v>1372</v>
      </c>
      <c r="B28" s="3566"/>
      <c r="C28" s="3566"/>
      <c r="D28" s="3566"/>
      <c r="E28" s="3566"/>
      <c r="F28" s="3566"/>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66"/>
      <c r="AG28" s="3566"/>
      <c r="AH28" s="3566"/>
      <c r="AI28" s="3566"/>
      <c r="AJ28" s="3566"/>
      <c r="AK28" s="3566"/>
      <c r="AL28" s="3566"/>
      <c r="AM28" s="3566"/>
      <c r="AN28" s="3566"/>
      <c r="AO28" s="3566"/>
    </row>
    <row r="32" spans="1:41" s="327" customFormat="1" ht="17.25" customHeight="1">
      <c r="A32" s="3567" t="s">
        <v>1373</v>
      </c>
      <c r="B32" s="3567"/>
      <c r="C32" s="3567"/>
      <c r="D32" s="3567"/>
      <c r="E32" s="3567"/>
      <c r="F32" s="3567"/>
      <c r="G32" s="3567"/>
      <c r="H32" s="3567"/>
      <c r="I32" s="3567"/>
      <c r="J32" s="3567"/>
      <c r="K32" s="3567"/>
      <c r="L32" s="3567"/>
      <c r="M32" s="3567"/>
      <c r="N32" s="3567"/>
      <c r="O32" s="3567"/>
      <c r="P32" s="3567"/>
      <c r="Q32" s="3567"/>
      <c r="R32" s="3567"/>
      <c r="S32" s="3567"/>
      <c r="T32" s="3567"/>
      <c r="U32" s="3567"/>
      <c r="V32" s="3567"/>
      <c r="W32" s="3567"/>
      <c r="X32" s="3567"/>
      <c r="Y32" s="3567"/>
      <c r="Z32" s="3567"/>
      <c r="AA32" s="3567"/>
      <c r="AB32" s="579"/>
      <c r="AC32" s="579"/>
      <c r="AD32" s="579"/>
      <c r="AE32" s="579"/>
      <c r="AF32" s="579"/>
      <c r="AG32" s="579"/>
      <c r="AH32" s="579"/>
      <c r="AI32" s="579"/>
      <c r="AJ32" s="579"/>
      <c r="AK32" s="579"/>
      <c r="AL32" s="579"/>
      <c r="AM32" s="579"/>
      <c r="AN32" s="579"/>
      <c r="AO32" s="579"/>
    </row>
    <row r="33" spans="1:41" s="327" customFormat="1" ht="15" customHeight="1">
      <c r="A33" s="579"/>
      <c r="B33" s="579"/>
      <c r="C33" s="579"/>
      <c r="D33" s="579"/>
      <c r="E33" s="579"/>
      <c r="F33" s="579"/>
      <c r="G33" s="579"/>
      <c r="H33" s="579"/>
      <c r="I33" s="579"/>
      <c r="J33" s="579"/>
      <c r="K33" s="3426"/>
      <c r="L33" s="3426"/>
      <c r="M33" s="861"/>
      <c r="N33" s="861"/>
      <c r="O33" s="579"/>
      <c r="P33" s="579"/>
      <c r="Q33" s="579"/>
      <c r="R33" s="579"/>
      <c r="S33" s="579"/>
      <c r="T33" s="579"/>
      <c r="U33" s="579"/>
      <c r="V33" s="579"/>
      <c r="W33" s="579"/>
      <c r="X33" s="579"/>
      <c r="Y33" s="579"/>
      <c r="Z33" s="579"/>
      <c r="AA33" s="579"/>
      <c r="AB33" s="580" t="s">
        <v>3685</v>
      </c>
      <c r="AC33" s="579"/>
      <c r="AD33" s="580"/>
      <c r="AE33" s="579"/>
      <c r="AF33" s="579"/>
      <c r="AG33" s="579"/>
      <c r="AH33" s="579"/>
      <c r="AI33" s="579"/>
      <c r="AJ33" s="579"/>
      <c r="AK33" s="579"/>
      <c r="AL33" s="579"/>
      <c r="AM33" s="579"/>
      <c r="AN33" s="579"/>
      <c r="AO33" s="579"/>
    </row>
    <row r="34" spans="1:41" s="327" customFormat="1" ht="15" customHeight="1" thickBot="1">
      <c r="A34" s="579"/>
      <c r="B34" s="579"/>
      <c r="C34" s="579"/>
      <c r="D34" s="579"/>
      <c r="E34" s="579"/>
      <c r="F34" s="579"/>
      <c r="G34" s="579"/>
      <c r="H34" s="579"/>
      <c r="I34" s="579"/>
      <c r="J34" s="579"/>
      <c r="K34" s="3568"/>
      <c r="L34" s="3568"/>
      <c r="M34" s="861"/>
      <c r="N34" s="861"/>
      <c r="O34" s="579"/>
      <c r="P34" s="579"/>
      <c r="Q34" s="579"/>
      <c r="R34" s="579"/>
      <c r="S34" s="579"/>
      <c r="T34" s="579"/>
      <c r="U34" s="579"/>
      <c r="V34" s="579"/>
      <c r="W34" s="579"/>
      <c r="X34" s="579"/>
      <c r="Y34" s="579"/>
      <c r="Z34" s="579"/>
      <c r="AA34" s="579"/>
      <c r="AB34" s="580" t="s">
        <v>1374</v>
      </c>
      <c r="AC34" s="579"/>
      <c r="AD34" s="580"/>
      <c r="AE34" s="579"/>
      <c r="AF34" s="579"/>
      <c r="AG34" s="579"/>
      <c r="AH34" s="579"/>
      <c r="AI34" s="579"/>
      <c r="AJ34" s="579"/>
      <c r="AK34" s="579"/>
      <c r="AL34" s="579"/>
      <c r="AM34" s="579"/>
      <c r="AN34" s="579"/>
      <c r="AO34" s="579"/>
    </row>
    <row r="35" spans="1:41" s="327" customFormat="1" ht="13.5" customHeight="1">
      <c r="A35" s="579"/>
      <c r="B35" s="3569" t="s">
        <v>3311</v>
      </c>
      <c r="C35" s="3570"/>
      <c r="D35" s="3570"/>
      <c r="E35" s="3570"/>
      <c r="F35" s="3570"/>
      <c r="G35" s="3570"/>
      <c r="H35" s="3570" t="s">
        <v>1375</v>
      </c>
      <c r="I35" s="3570"/>
      <c r="J35" s="3570"/>
      <c r="K35" s="3570" t="s">
        <v>1376</v>
      </c>
      <c r="L35" s="3570"/>
      <c r="M35" s="3570"/>
      <c r="N35" s="3570" t="s">
        <v>1377</v>
      </c>
      <c r="O35" s="3570"/>
      <c r="P35" s="3570"/>
      <c r="Q35" s="3570"/>
      <c r="R35" s="3570"/>
      <c r="S35" s="3570"/>
      <c r="T35" s="3570"/>
      <c r="U35" s="3570"/>
      <c r="V35" s="3570"/>
      <c r="W35" s="3570" t="s">
        <v>1378</v>
      </c>
      <c r="X35" s="3570"/>
      <c r="Y35" s="3570"/>
      <c r="Z35" s="3570" t="s">
        <v>1260</v>
      </c>
      <c r="AA35" s="3570"/>
      <c r="AB35" s="3573"/>
      <c r="AC35" s="579"/>
      <c r="AD35" s="579"/>
      <c r="AE35" s="579"/>
      <c r="AF35" s="581"/>
      <c r="AG35" s="861"/>
      <c r="AH35" s="861"/>
      <c r="AI35" s="861"/>
      <c r="AJ35" s="861"/>
      <c r="AK35" s="861"/>
      <c r="AL35" s="579"/>
      <c r="AM35" s="579"/>
      <c r="AN35" s="579"/>
      <c r="AO35" s="579"/>
    </row>
    <row r="36" spans="1:41" s="327" customFormat="1" ht="13.5" customHeight="1">
      <c r="A36" s="579"/>
      <c r="B36" s="3571"/>
      <c r="C36" s="3572"/>
      <c r="D36" s="3572"/>
      <c r="E36" s="3572"/>
      <c r="F36" s="3572"/>
      <c r="G36" s="3572"/>
      <c r="H36" s="3572"/>
      <c r="I36" s="3572"/>
      <c r="J36" s="3572"/>
      <c r="K36" s="3572"/>
      <c r="L36" s="3572"/>
      <c r="M36" s="3572"/>
      <c r="N36" s="3572" t="s">
        <v>1</v>
      </c>
      <c r="O36" s="3572"/>
      <c r="P36" s="3572"/>
      <c r="Q36" s="3572" t="s">
        <v>4</v>
      </c>
      <c r="R36" s="3572"/>
      <c r="S36" s="3572"/>
      <c r="T36" s="3572" t="s">
        <v>5</v>
      </c>
      <c r="U36" s="3572"/>
      <c r="V36" s="3572"/>
      <c r="W36" s="3572"/>
      <c r="X36" s="3572"/>
      <c r="Y36" s="3572"/>
      <c r="Z36" s="3572"/>
      <c r="AA36" s="3572"/>
      <c r="AB36" s="3574"/>
      <c r="AC36" s="579"/>
      <c r="AD36" s="579"/>
      <c r="AE36" s="579"/>
      <c r="AF36" s="861"/>
      <c r="AG36" s="861"/>
      <c r="AH36" s="861"/>
      <c r="AI36" s="861"/>
      <c r="AJ36" s="861"/>
      <c r="AK36" s="861"/>
      <c r="AL36" s="579"/>
      <c r="AM36" s="579"/>
      <c r="AN36" s="579"/>
      <c r="AO36" s="579"/>
    </row>
    <row r="37" spans="1:41" s="1142" customFormat="1" ht="13.5" customHeight="1">
      <c r="A37" s="1141"/>
      <c r="B37" s="3579" t="s">
        <v>2099</v>
      </c>
      <c r="C37" s="3580"/>
      <c r="D37" s="3580"/>
      <c r="E37" s="3580"/>
      <c r="F37" s="3580"/>
      <c r="G37" s="3580"/>
      <c r="H37" s="3576">
        <v>7</v>
      </c>
      <c r="I37" s="3577"/>
      <c r="J37" s="3594"/>
      <c r="K37" s="3575">
        <v>48</v>
      </c>
      <c r="L37" s="3575"/>
      <c r="M37" s="3575"/>
      <c r="N37" s="3576">
        <v>1054</v>
      </c>
      <c r="O37" s="3577"/>
      <c r="P37" s="3594"/>
      <c r="Q37" s="3575">
        <v>541</v>
      </c>
      <c r="R37" s="3575"/>
      <c r="S37" s="3575"/>
      <c r="T37" s="3576">
        <v>513</v>
      </c>
      <c r="U37" s="3577"/>
      <c r="V37" s="3594"/>
      <c r="W37" s="3575">
        <v>103</v>
      </c>
      <c r="X37" s="3575"/>
      <c r="Y37" s="3575"/>
      <c r="Z37" s="3576">
        <v>30</v>
      </c>
      <c r="AA37" s="3577"/>
      <c r="AB37" s="3578"/>
      <c r="AC37" s="1141"/>
      <c r="AD37" s="1141"/>
      <c r="AE37" s="1141"/>
      <c r="AF37" s="1141"/>
      <c r="AG37" s="1141"/>
      <c r="AH37" s="1141"/>
      <c r="AI37" s="1141"/>
      <c r="AJ37" s="1141"/>
      <c r="AK37" s="1141"/>
      <c r="AL37" s="1141"/>
      <c r="AM37" s="1141"/>
      <c r="AN37" s="1141"/>
      <c r="AO37" s="1141"/>
    </row>
    <row r="38" spans="1:41" s="344" customFormat="1" ht="13.5" customHeight="1">
      <c r="A38" s="1141"/>
      <c r="B38" s="3579"/>
      <c r="C38" s="3580"/>
      <c r="D38" s="3580"/>
      <c r="E38" s="3580"/>
      <c r="F38" s="3580"/>
      <c r="G38" s="3581"/>
      <c r="H38" s="3582"/>
      <c r="I38" s="3575"/>
      <c r="J38" s="3583"/>
      <c r="K38" s="3582"/>
      <c r="L38" s="3575"/>
      <c r="M38" s="3583"/>
      <c r="N38" s="3582"/>
      <c r="O38" s="3575"/>
      <c r="P38" s="3583"/>
      <c r="Q38" s="3582"/>
      <c r="R38" s="3575"/>
      <c r="S38" s="3583"/>
      <c r="T38" s="3582"/>
      <c r="U38" s="3575"/>
      <c r="V38" s="3583"/>
      <c r="W38" s="3582"/>
      <c r="X38" s="3575"/>
      <c r="Y38" s="3583"/>
      <c r="Z38" s="3582"/>
      <c r="AA38" s="3575"/>
      <c r="AB38" s="3584"/>
      <c r="AC38" s="1141"/>
      <c r="AD38" s="1141"/>
      <c r="AE38" s="1141"/>
      <c r="AF38" s="1141"/>
      <c r="AG38" s="1141"/>
      <c r="AH38" s="1141"/>
      <c r="AI38" s="1141"/>
      <c r="AJ38" s="1141"/>
      <c r="AK38" s="1141"/>
      <c r="AL38" s="1141"/>
      <c r="AM38" s="1141"/>
      <c r="AN38" s="1141"/>
      <c r="AO38" s="1141"/>
    </row>
    <row r="39" spans="1:41" s="344" customFormat="1" ht="13.5" customHeight="1">
      <c r="A39" s="1141"/>
      <c r="B39" s="3579" t="s">
        <v>3676</v>
      </c>
      <c r="C39" s="3580"/>
      <c r="D39" s="3580"/>
      <c r="E39" s="3580"/>
      <c r="F39" s="3580"/>
      <c r="G39" s="3580"/>
      <c r="H39" s="3582">
        <v>7</v>
      </c>
      <c r="I39" s="3575"/>
      <c r="J39" s="3583"/>
      <c r="K39" s="3575">
        <v>49</v>
      </c>
      <c r="L39" s="3575"/>
      <c r="M39" s="3575"/>
      <c r="N39" s="3582">
        <v>1008</v>
      </c>
      <c r="O39" s="3575"/>
      <c r="P39" s="3583"/>
      <c r="Q39" s="3575">
        <v>504</v>
      </c>
      <c r="R39" s="3575"/>
      <c r="S39" s="3575"/>
      <c r="T39" s="3582">
        <v>504</v>
      </c>
      <c r="U39" s="3575"/>
      <c r="V39" s="3583"/>
      <c r="W39" s="3575">
        <v>105</v>
      </c>
      <c r="X39" s="3575"/>
      <c r="Y39" s="3575"/>
      <c r="Z39" s="3582">
        <v>33</v>
      </c>
      <c r="AA39" s="3575"/>
      <c r="AB39" s="3584"/>
      <c r="AC39" s="1141"/>
      <c r="AD39" s="1141"/>
      <c r="AE39" s="1141"/>
      <c r="AF39" s="1141"/>
      <c r="AG39" s="1141"/>
      <c r="AH39" s="1141"/>
      <c r="AI39" s="1141"/>
      <c r="AJ39" s="1141"/>
      <c r="AK39" s="1141"/>
      <c r="AL39" s="1141"/>
      <c r="AM39" s="1141"/>
      <c r="AN39" s="1141"/>
      <c r="AO39" s="1141"/>
    </row>
    <row r="40" spans="1:41" s="344" customFormat="1" ht="13.5" customHeight="1">
      <c r="A40" s="1141"/>
      <c r="B40" s="3579"/>
      <c r="C40" s="3580"/>
      <c r="D40" s="3580"/>
      <c r="E40" s="3580"/>
      <c r="F40" s="3580"/>
      <c r="G40" s="3581"/>
      <c r="H40" s="3582"/>
      <c r="I40" s="3575"/>
      <c r="J40" s="3583"/>
      <c r="K40" s="3582"/>
      <c r="L40" s="3575"/>
      <c r="M40" s="3583"/>
      <c r="N40" s="3582"/>
      <c r="O40" s="3575"/>
      <c r="P40" s="3583"/>
      <c r="Q40" s="3582"/>
      <c r="R40" s="3575"/>
      <c r="S40" s="3583"/>
      <c r="T40" s="3582"/>
      <c r="U40" s="3575"/>
      <c r="V40" s="3583"/>
      <c r="W40" s="3582"/>
      <c r="X40" s="3575"/>
      <c r="Y40" s="3583"/>
      <c r="Z40" s="3582"/>
      <c r="AA40" s="3575"/>
      <c r="AB40" s="3584"/>
      <c r="AC40" s="1141"/>
      <c r="AD40" s="1141"/>
      <c r="AE40" s="1141"/>
      <c r="AF40" s="1141"/>
      <c r="AG40" s="1143"/>
      <c r="AH40" s="1119"/>
      <c r="AI40" s="1119"/>
      <c r="AJ40" s="1119"/>
      <c r="AK40" s="1141"/>
      <c r="AL40" s="1141"/>
      <c r="AM40" s="1141"/>
      <c r="AN40" s="1141"/>
      <c r="AO40" s="1141"/>
    </row>
    <row r="41" spans="1:41" s="344" customFormat="1" ht="13.5" customHeight="1">
      <c r="A41" s="1141"/>
      <c r="B41" s="3579" t="s">
        <v>3677</v>
      </c>
      <c r="C41" s="3580"/>
      <c r="D41" s="3580"/>
      <c r="E41" s="3580"/>
      <c r="F41" s="3580"/>
      <c r="G41" s="3580"/>
      <c r="H41" s="3582">
        <v>6</v>
      </c>
      <c r="I41" s="3575"/>
      <c r="J41" s="3583"/>
      <c r="K41" s="3575">
        <v>40</v>
      </c>
      <c r="L41" s="3575"/>
      <c r="M41" s="3575"/>
      <c r="N41" s="3582">
        <v>884</v>
      </c>
      <c r="O41" s="3575"/>
      <c r="P41" s="3583"/>
      <c r="Q41" s="3575">
        <v>438</v>
      </c>
      <c r="R41" s="3575"/>
      <c r="S41" s="3575"/>
      <c r="T41" s="3582">
        <v>446</v>
      </c>
      <c r="U41" s="3575"/>
      <c r="V41" s="3583"/>
      <c r="W41" s="3575">
        <v>93</v>
      </c>
      <c r="X41" s="3575"/>
      <c r="Y41" s="3575"/>
      <c r="Z41" s="3582">
        <v>30</v>
      </c>
      <c r="AA41" s="3575"/>
      <c r="AB41" s="3584"/>
      <c r="AC41" s="1141"/>
      <c r="AD41" s="1141"/>
      <c r="AE41" s="1141"/>
      <c r="AF41" s="1141"/>
      <c r="AG41" s="1119"/>
      <c r="AH41" s="1119"/>
      <c r="AI41" s="1119"/>
      <c r="AJ41" s="1119"/>
      <c r="AK41" s="1141"/>
      <c r="AL41" s="1141"/>
      <c r="AM41" s="1141"/>
      <c r="AN41" s="1141"/>
      <c r="AO41" s="1141"/>
    </row>
    <row r="42" spans="1:41" s="344" customFormat="1" ht="13.5" customHeight="1">
      <c r="A42" s="1141"/>
      <c r="B42" s="3579"/>
      <c r="C42" s="3580"/>
      <c r="D42" s="3580"/>
      <c r="E42" s="3580"/>
      <c r="F42" s="3580"/>
      <c r="G42" s="3581"/>
      <c r="H42" s="3582"/>
      <c r="I42" s="3575"/>
      <c r="J42" s="3583"/>
      <c r="K42" s="3582"/>
      <c r="L42" s="3575"/>
      <c r="M42" s="3583"/>
      <c r="N42" s="3582"/>
      <c r="O42" s="3575"/>
      <c r="P42" s="3583"/>
      <c r="Q42" s="3582"/>
      <c r="R42" s="3575"/>
      <c r="S42" s="3583"/>
      <c r="T42" s="3582"/>
      <c r="U42" s="3575"/>
      <c r="V42" s="3583"/>
      <c r="W42" s="3582"/>
      <c r="X42" s="3575"/>
      <c r="Y42" s="3583"/>
      <c r="Z42" s="3582"/>
      <c r="AA42" s="3575"/>
      <c r="AB42" s="3584"/>
      <c r="AC42" s="1141"/>
      <c r="AD42" s="1141"/>
      <c r="AE42" s="1141"/>
      <c r="AF42" s="1141"/>
      <c r="AG42" s="1141"/>
      <c r="AH42" s="1141"/>
      <c r="AI42" s="1141"/>
      <c r="AJ42" s="1141"/>
      <c r="AK42" s="1141"/>
      <c r="AL42" s="1141"/>
      <c r="AM42" s="1141"/>
      <c r="AN42" s="1141"/>
      <c r="AO42" s="1141"/>
    </row>
    <row r="43" spans="1:41" s="344" customFormat="1" ht="13.5" customHeight="1">
      <c r="A43" s="1141"/>
      <c r="B43" s="3579" t="s">
        <v>3678</v>
      </c>
      <c r="C43" s="3580"/>
      <c r="D43" s="3580"/>
      <c r="E43" s="3580"/>
      <c r="F43" s="3580"/>
      <c r="G43" s="3580"/>
      <c r="H43" s="3582">
        <v>6</v>
      </c>
      <c r="I43" s="3575"/>
      <c r="J43" s="3583"/>
      <c r="K43" s="3575">
        <v>42</v>
      </c>
      <c r="L43" s="3575"/>
      <c r="M43" s="3575"/>
      <c r="N43" s="3582">
        <v>855</v>
      </c>
      <c r="O43" s="3575"/>
      <c r="P43" s="3583"/>
      <c r="Q43" s="3575">
        <v>422</v>
      </c>
      <c r="R43" s="3575"/>
      <c r="S43" s="3575"/>
      <c r="T43" s="3582">
        <v>433</v>
      </c>
      <c r="U43" s="3575"/>
      <c r="V43" s="3583"/>
      <c r="W43" s="3575">
        <v>92</v>
      </c>
      <c r="X43" s="3575"/>
      <c r="Y43" s="3575"/>
      <c r="Z43" s="3582">
        <v>30</v>
      </c>
      <c r="AA43" s="3575"/>
      <c r="AB43" s="3584"/>
      <c r="AC43" s="1141"/>
      <c r="AD43" s="1141"/>
      <c r="AE43" s="1141"/>
      <c r="AF43" s="1141"/>
      <c r="AG43" s="1141"/>
      <c r="AH43" s="1141"/>
      <c r="AI43" s="1141"/>
      <c r="AJ43" s="1141"/>
      <c r="AK43" s="1141"/>
      <c r="AL43" s="1141"/>
      <c r="AM43" s="1141"/>
      <c r="AN43" s="1141"/>
      <c r="AO43" s="1141"/>
    </row>
    <row r="44" spans="1:41" s="344" customFormat="1" ht="13.5" customHeight="1">
      <c r="A44" s="1141"/>
      <c r="B44" s="3579"/>
      <c r="C44" s="3580"/>
      <c r="D44" s="3580"/>
      <c r="E44" s="3580"/>
      <c r="F44" s="3580"/>
      <c r="G44" s="3581"/>
      <c r="H44" s="3582"/>
      <c r="I44" s="3575"/>
      <c r="J44" s="3583"/>
      <c r="K44" s="3582"/>
      <c r="L44" s="3575"/>
      <c r="M44" s="3583"/>
      <c r="N44" s="3582"/>
      <c r="O44" s="3575"/>
      <c r="P44" s="3583"/>
      <c r="Q44" s="3582"/>
      <c r="R44" s="3575"/>
      <c r="S44" s="3583"/>
      <c r="T44" s="3582"/>
      <c r="U44" s="3575"/>
      <c r="V44" s="3583"/>
      <c r="W44" s="3582"/>
      <c r="X44" s="3575"/>
      <c r="Y44" s="3583"/>
      <c r="Z44" s="3582"/>
      <c r="AA44" s="3575"/>
      <c r="AB44" s="3584"/>
      <c r="AC44" s="1141"/>
      <c r="AD44" s="1141"/>
      <c r="AE44" s="1141"/>
      <c r="AF44" s="1141"/>
      <c r="AG44" s="1141"/>
      <c r="AH44" s="1141"/>
      <c r="AI44" s="1141"/>
      <c r="AJ44" s="1141"/>
      <c r="AK44" s="1141"/>
      <c r="AL44" s="1141"/>
      <c r="AM44" s="1141"/>
      <c r="AN44" s="1141"/>
      <c r="AO44" s="1141"/>
    </row>
    <row r="45" spans="1:41" s="344" customFormat="1" ht="13.5" customHeight="1" thickBot="1">
      <c r="A45" s="1141"/>
      <c r="B45" s="3596" t="s">
        <v>3679</v>
      </c>
      <c r="C45" s="3597"/>
      <c r="D45" s="3597"/>
      <c r="E45" s="3597"/>
      <c r="F45" s="3597"/>
      <c r="G45" s="3597"/>
      <c r="H45" s="3585">
        <v>6</v>
      </c>
      <c r="I45" s="3586"/>
      <c r="J45" s="3587"/>
      <c r="K45" s="3586">
        <v>39</v>
      </c>
      <c r="L45" s="3586"/>
      <c r="M45" s="3586"/>
      <c r="N45" s="3585">
        <v>809</v>
      </c>
      <c r="O45" s="3586"/>
      <c r="P45" s="3587"/>
      <c r="Q45" s="3586">
        <v>403</v>
      </c>
      <c r="R45" s="3586"/>
      <c r="S45" s="3586"/>
      <c r="T45" s="3585">
        <v>406</v>
      </c>
      <c r="U45" s="3586"/>
      <c r="V45" s="3587"/>
      <c r="W45" s="3586">
        <v>99</v>
      </c>
      <c r="X45" s="3586"/>
      <c r="Y45" s="3586"/>
      <c r="Z45" s="3585">
        <v>30</v>
      </c>
      <c r="AA45" s="3586"/>
      <c r="AB45" s="3595"/>
      <c r="AC45" s="1141"/>
      <c r="AD45" s="1141"/>
      <c r="AE45" s="1141"/>
      <c r="AF45" s="1141"/>
      <c r="AG45" s="1141"/>
      <c r="AH45" s="1141"/>
      <c r="AI45" s="1141"/>
      <c r="AJ45" s="1141"/>
      <c r="AK45" s="1141"/>
      <c r="AL45" s="1141"/>
      <c r="AM45" s="1141"/>
      <c r="AN45" s="1141"/>
      <c r="AO45" s="1141"/>
    </row>
    <row r="46" spans="1:41" s="327" customFormat="1" ht="13.5" customHeight="1">
      <c r="A46" s="579"/>
      <c r="B46" s="579"/>
      <c r="C46" s="579"/>
      <c r="D46" s="579"/>
      <c r="E46" s="579"/>
      <c r="F46" s="579"/>
      <c r="G46" s="579"/>
      <c r="H46" s="579"/>
      <c r="I46" s="579"/>
      <c r="J46" s="3568"/>
      <c r="K46" s="3568"/>
      <c r="L46" s="3568"/>
      <c r="M46" s="861"/>
      <c r="N46" s="861"/>
      <c r="O46" s="579"/>
      <c r="P46" s="579"/>
      <c r="Q46" s="579"/>
      <c r="R46" s="579"/>
      <c r="S46" s="579"/>
      <c r="T46" s="579"/>
      <c r="U46" s="579"/>
      <c r="V46" s="579"/>
      <c r="W46" s="579"/>
      <c r="X46" s="579"/>
      <c r="Y46" s="579"/>
      <c r="Z46" s="579"/>
      <c r="AA46" s="579"/>
      <c r="AB46" s="580" t="s">
        <v>1379</v>
      </c>
      <c r="AC46" s="579"/>
      <c r="AD46" s="580"/>
      <c r="AE46" s="579"/>
      <c r="AF46" s="579"/>
      <c r="AG46" s="579"/>
      <c r="AH46" s="579"/>
      <c r="AI46" s="579"/>
      <c r="AJ46" s="579"/>
      <c r="AK46" s="579"/>
      <c r="AL46" s="579"/>
      <c r="AM46" s="579"/>
      <c r="AN46" s="579"/>
      <c r="AO46" s="579"/>
    </row>
    <row r="47" spans="1:41" s="327" customFormat="1" ht="22.5" customHeight="1">
      <c r="A47" s="579"/>
      <c r="B47" s="579"/>
      <c r="C47" s="579"/>
      <c r="D47" s="579"/>
      <c r="E47" s="579"/>
      <c r="F47" s="579"/>
      <c r="G47" s="579"/>
      <c r="H47" s="579"/>
      <c r="I47" s="579"/>
      <c r="J47" s="582"/>
      <c r="K47" s="582"/>
      <c r="L47" s="582"/>
      <c r="M47" s="861"/>
      <c r="N47" s="861"/>
      <c r="O47" s="579"/>
      <c r="P47" s="579"/>
      <c r="Q47" s="579"/>
      <c r="R47" s="579"/>
      <c r="S47" s="579"/>
      <c r="T47" s="579"/>
      <c r="U47" s="579"/>
      <c r="V47" s="579"/>
      <c r="W47" s="579"/>
      <c r="X47" s="579"/>
      <c r="Y47" s="579"/>
      <c r="Z47" s="579"/>
      <c r="AA47" s="579"/>
      <c r="AB47" s="580"/>
      <c r="AC47" s="579"/>
      <c r="AD47" s="580"/>
      <c r="AE47" s="579"/>
      <c r="AF47" s="579"/>
      <c r="AG47" s="579"/>
      <c r="AH47" s="579"/>
      <c r="AI47" s="579"/>
      <c r="AJ47" s="579"/>
      <c r="AK47" s="579"/>
      <c r="AL47" s="579"/>
      <c r="AM47" s="579"/>
      <c r="AN47" s="579"/>
      <c r="AO47" s="579"/>
    </row>
    <row r="48" spans="1:41" s="327" customFormat="1" ht="17.25" customHeight="1">
      <c r="A48" s="3567" t="s">
        <v>2919</v>
      </c>
      <c r="B48" s="3567"/>
      <c r="C48" s="3567"/>
      <c r="D48" s="3567"/>
      <c r="E48" s="3567"/>
      <c r="F48" s="3567"/>
      <c r="G48" s="3567"/>
      <c r="H48" s="3567"/>
      <c r="I48" s="3567"/>
      <c r="J48" s="3567"/>
      <c r="K48" s="3567"/>
      <c r="L48" s="3567"/>
      <c r="M48" s="3567"/>
      <c r="N48" s="3567"/>
      <c r="O48" s="3567"/>
      <c r="P48" s="3567"/>
      <c r="Q48" s="3567"/>
      <c r="R48" s="3567"/>
      <c r="S48" s="3567"/>
      <c r="T48" s="3567"/>
      <c r="U48" s="3567"/>
      <c r="V48" s="3567"/>
      <c r="W48" s="3567"/>
      <c r="X48" s="3567"/>
      <c r="Y48" s="3567"/>
      <c r="Z48" s="3567"/>
      <c r="AA48" s="3567"/>
      <c r="AB48" s="3567"/>
      <c r="AC48" s="3567"/>
      <c r="AD48" s="3567"/>
      <c r="AE48" s="3567"/>
      <c r="AF48" s="3567"/>
      <c r="AG48" s="3567"/>
      <c r="AH48" s="3567"/>
      <c r="AI48" s="3567"/>
      <c r="AJ48" s="3567"/>
      <c r="AK48" s="3567"/>
      <c r="AL48" s="3567"/>
      <c r="AM48" s="3567"/>
      <c r="AN48" s="3567"/>
      <c r="AO48" s="3567"/>
    </row>
    <row r="49" spans="1:42" s="327" customFormat="1" ht="15" customHeight="1">
      <c r="A49" s="579"/>
      <c r="B49" s="579"/>
      <c r="C49" s="579"/>
      <c r="D49" s="579"/>
      <c r="E49" s="579"/>
      <c r="F49" s="579"/>
      <c r="G49" s="579"/>
      <c r="H49" s="579"/>
      <c r="I49" s="579"/>
      <c r="J49" s="579"/>
      <c r="K49" s="3426"/>
      <c r="L49" s="3426"/>
      <c r="M49" s="861"/>
      <c r="N49" s="861"/>
      <c r="O49" s="579"/>
      <c r="P49" s="579"/>
      <c r="Q49" s="579"/>
      <c r="R49" s="579"/>
      <c r="S49" s="579"/>
      <c r="T49" s="579"/>
      <c r="U49" s="579"/>
      <c r="V49" s="579"/>
      <c r="W49" s="579"/>
      <c r="X49" s="579"/>
      <c r="Y49" s="579"/>
      <c r="Z49" s="579"/>
      <c r="AA49" s="579"/>
      <c r="AB49" s="579"/>
      <c r="AC49" s="579"/>
      <c r="AD49" s="580" t="s">
        <v>3685</v>
      </c>
      <c r="AE49" s="579"/>
      <c r="AF49" s="579"/>
      <c r="AG49" s="579"/>
      <c r="AH49" s="579"/>
      <c r="AI49" s="579"/>
      <c r="AJ49" s="579"/>
      <c r="AK49" s="579"/>
      <c r="AL49" s="579"/>
      <c r="AM49" s="579"/>
      <c r="AN49" s="579"/>
      <c r="AO49" s="579"/>
    </row>
    <row r="50" spans="1:42" s="327" customFormat="1" ht="15" customHeight="1" thickBot="1">
      <c r="A50" s="579"/>
      <c r="B50" s="579"/>
      <c r="C50" s="579"/>
      <c r="D50" s="579"/>
      <c r="E50" s="579"/>
      <c r="F50" s="579"/>
      <c r="G50" s="579"/>
      <c r="H50" s="579"/>
      <c r="I50" s="579"/>
      <c r="J50" s="579"/>
      <c r="K50" s="3568"/>
      <c r="L50" s="3568"/>
      <c r="M50" s="861"/>
      <c r="N50" s="861"/>
      <c r="O50" s="579"/>
      <c r="P50" s="579"/>
      <c r="Q50" s="579"/>
      <c r="R50" s="579"/>
      <c r="S50" s="579"/>
      <c r="T50" s="579"/>
      <c r="U50" s="579"/>
      <c r="V50" s="579"/>
      <c r="W50" s="579"/>
      <c r="X50" s="579"/>
      <c r="Y50" s="579"/>
      <c r="Z50" s="579"/>
      <c r="AA50" s="579"/>
      <c r="AB50" s="579"/>
      <c r="AC50" s="579"/>
      <c r="AD50" s="580" t="s">
        <v>1374</v>
      </c>
      <c r="AE50" s="579"/>
      <c r="AF50" s="579"/>
      <c r="AG50" s="579"/>
      <c r="AH50" s="579"/>
      <c r="AI50" s="579"/>
      <c r="AJ50" s="579"/>
      <c r="AK50" s="579"/>
      <c r="AL50" s="579"/>
      <c r="AM50" s="579"/>
      <c r="AN50" s="579"/>
      <c r="AO50" s="579"/>
    </row>
    <row r="51" spans="1:42" s="327" customFormat="1" ht="13.5" customHeight="1">
      <c r="A51" s="579"/>
      <c r="B51" s="3588" t="s">
        <v>3311</v>
      </c>
      <c r="C51" s="3589"/>
      <c r="D51" s="3589"/>
      <c r="E51" s="3589"/>
      <c r="F51" s="3589"/>
      <c r="G51" s="3590"/>
      <c r="H51" s="3570" t="s">
        <v>1375</v>
      </c>
      <c r="I51" s="3570"/>
      <c r="J51" s="3570"/>
      <c r="K51" s="3570" t="s">
        <v>1376</v>
      </c>
      <c r="L51" s="3570"/>
      <c r="M51" s="3570"/>
      <c r="N51" s="3570" t="s">
        <v>1377</v>
      </c>
      <c r="O51" s="3570"/>
      <c r="P51" s="3570"/>
      <c r="Q51" s="3570"/>
      <c r="R51" s="3570"/>
      <c r="S51" s="3570"/>
      <c r="T51" s="3570"/>
      <c r="U51" s="3570"/>
      <c r="V51" s="3570"/>
      <c r="W51" s="4166" t="s">
        <v>3362</v>
      </c>
      <c r="X51" s="4174"/>
      <c r="Y51" s="4174"/>
      <c r="Z51" s="4175"/>
      <c r="AA51" s="4183" t="s">
        <v>2100</v>
      </c>
      <c r="AB51" s="4183"/>
      <c r="AC51" s="4183"/>
      <c r="AD51" s="4184"/>
      <c r="AE51" s="579"/>
      <c r="AF51" s="579"/>
      <c r="AG51" s="579"/>
      <c r="AH51" s="579"/>
      <c r="AI51" s="579"/>
      <c r="AJ51" s="579"/>
      <c r="AK51" s="579"/>
      <c r="AL51" s="579"/>
      <c r="AM51" s="579"/>
      <c r="AN51" s="579"/>
      <c r="AO51" s="579"/>
    </row>
    <row r="52" spans="1:42" s="327" customFormat="1" ht="13.5" customHeight="1">
      <c r="A52" s="579"/>
      <c r="B52" s="3591"/>
      <c r="C52" s="3592"/>
      <c r="D52" s="3592"/>
      <c r="E52" s="3592"/>
      <c r="F52" s="3592"/>
      <c r="G52" s="3593"/>
      <c r="H52" s="3572"/>
      <c r="I52" s="3572"/>
      <c r="J52" s="3572"/>
      <c r="K52" s="3572"/>
      <c r="L52" s="3572"/>
      <c r="M52" s="3572"/>
      <c r="N52" s="3572" t="s">
        <v>1</v>
      </c>
      <c r="O52" s="3572"/>
      <c r="P52" s="3572"/>
      <c r="Q52" s="3572" t="s">
        <v>4</v>
      </c>
      <c r="R52" s="3572"/>
      <c r="S52" s="3572"/>
      <c r="T52" s="3572" t="s">
        <v>5</v>
      </c>
      <c r="U52" s="3572"/>
      <c r="V52" s="3572"/>
      <c r="W52" s="4176"/>
      <c r="X52" s="4177"/>
      <c r="Y52" s="4177"/>
      <c r="Z52" s="4178"/>
      <c r="AA52" s="4185"/>
      <c r="AB52" s="4185"/>
      <c r="AC52" s="4185"/>
      <c r="AD52" s="4186"/>
      <c r="AE52" s="579"/>
      <c r="AF52" s="579"/>
      <c r="AG52" s="579"/>
      <c r="AH52" s="579"/>
      <c r="AI52" s="579"/>
      <c r="AJ52" s="579"/>
      <c r="AK52" s="579"/>
      <c r="AL52" s="579"/>
      <c r="AM52" s="579"/>
      <c r="AN52" s="579"/>
      <c r="AO52" s="579"/>
    </row>
    <row r="53" spans="1:42" s="344" customFormat="1" ht="13.5" customHeight="1">
      <c r="A53" s="1141"/>
      <c r="B53" s="3579" t="s">
        <v>3484</v>
      </c>
      <c r="C53" s="3580"/>
      <c r="D53" s="3580"/>
      <c r="E53" s="3580"/>
      <c r="F53" s="3580"/>
      <c r="G53" s="3580"/>
      <c r="H53" s="3576">
        <v>1</v>
      </c>
      <c r="I53" s="3577"/>
      <c r="J53" s="3594"/>
      <c r="K53" s="3575">
        <v>6</v>
      </c>
      <c r="L53" s="3575"/>
      <c r="M53" s="3575"/>
      <c r="N53" s="3576">
        <v>125</v>
      </c>
      <c r="O53" s="3577"/>
      <c r="P53" s="3594"/>
      <c r="Q53" s="3575">
        <v>58</v>
      </c>
      <c r="R53" s="3575"/>
      <c r="S53" s="3575"/>
      <c r="T53" s="3576">
        <v>67</v>
      </c>
      <c r="U53" s="3577"/>
      <c r="V53" s="3594"/>
      <c r="W53" s="4187">
        <v>19</v>
      </c>
      <c r="X53" s="4188"/>
      <c r="Y53" s="4188"/>
      <c r="Z53" s="4188"/>
      <c r="AA53" s="4181">
        <v>3</v>
      </c>
      <c r="AB53" s="3580"/>
      <c r="AC53" s="3580"/>
      <c r="AD53" s="4182"/>
      <c r="AE53" s="1141"/>
      <c r="AF53" s="1141"/>
      <c r="AG53" s="1141"/>
      <c r="AH53" s="1141"/>
      <c r="AI53" s="1141"/>
      <c r="AJ53" s="1141"/>
      <c r="AK53" s="1141"/>
      <c r="AL53" s="1141"/>
      <c r="AM53" s="1141"/>
      <c r="AN53" s="1141"/>
      <c r="AO53" s="1141"/>
    </row>
    <row r="54" spans="1:42" s="344" customFormat="1" ht="13.5" customHeight="1">
      <c r="A54" s="1141"/>
      <c r="B54" s="3579"/>
      <c r="C54" s="3580"/>
      <c r="D54" s="3580"/>
      <c r="E54" s="3580"/>
      <c r="F54" s="3580"/>
      <c r="G54" s="3580"/>
      <c r="H54" s="3582"/>
      <c r="I54" s="3575"/>
      <c r="J54" s="3583"/>
      <c r="K54" s="3575"/>
      <c r="L54" s="3575"/>
      <c r="M54" s="3575"/>
      <c r="N54" s="3582"/>
      <c r="O54" s="3575"/>
      <c r="P54" s="3583"/>
      <c r="Q54" s="3575"/>
      <c r="R54" s="3575"/>
      <c r="S54" s="3575"/>
      <c r="T54" s="3582"/>
      <c r="U54" s="3575"/>
      <c r="V54" s="3583"/>
      <c r="W54" s="4181"/>
      <c r="X54" s="3580"/>
      <c r="Y54" s="3580"/>
      <c r="Z54" s="3580"/>
      <c r="AA54" s="4181"/>
      <c r="AB54" s="3580"/>
      <c r="AC54" s="3580"/>
      <c r="AD54" s="4182"/>
      <c r="AE54" s="1141"/>
      <c r="AF54" s="1141"/>
      <c r="AG54" s="1141"/>
      <c r="AH54" s="1141"/>
      <c r="AI54" s="1141"/>
      <c r="AJ54" s="1141"/>
      <c r="AK54" s="1141"/>
      <c r="AL54" s="1141"/>
      <c r="AM54" s="1141"/>
      <c r="AN54" s="1141"/>
      <c r="AO54" s="1141"/>
    </row>
    <row r="55" spans="1:42" s="344" customFormat="1" ht="13.5" customHeight="1">
      <c r="A55" s="1141"/>
      <c r="B55" s="3579" t="s">
        <v>3678</v>
      </c>
      <c r="C55" s="3580"/>
      <c r="D55" s="3580"/>
      <c r="E55" s="3580"/>
      <c r="F55" s="3580"/>
      <c r="G55" s="3580"/>
      <c r="H55" s="3582">
        <v>1</v>
      </c>
      <c r="I55" s="3575"/>
      <c r="J55" s="3583"/>
      <c r="K55" s="3575">
        <v>8</v>
      </c>
      <c r="L55" s="3575"/>
      <c r="M55" s="3575"/>
      <c r="N55" s="3582">
        <v>130</v>
      </c>
      <c r="O55" s="3575"/>
      <c r="P55" s="3583"/>
      <c r="Q55" s="3575">
        <v>66</v>
      </c>
      <c r="R55" s="3575"/>
      <c r="S55" s="3575"/>
      <c r="T55" s="3582">
        <v>64</v>
      </c>
      <c r="U55" s="3575"/>
      <c r="V55" s="3583"/>
      <c r="W55" s="4181">
        <v>24</v>
      </c>
      <c r="X55" s="3580"/>
      <c r="Y55" s="3580"/>
      <c r="Z55" s="3580"/>
      <c r="AA55" s="4181">
        <v>4</v>
      </c>
      <c r="AB55" s="3580"/>
      <c r="AC55" s="3580"/>
      <c r="AD55" s="4182"/>
      <c r="AE55" s="1141"/>
      <c r="AF55" s="1141"/>
      <c r="AG55" s="1141"/>
      <c r="AH55" s="1141"/>
      <c r="AI55" s="1141"/>
      <c r="AJ55" s="1141"/>
      <c r="AK55" s="1141"/>
      <c r="AL55" s="1141"/>
      <c r="AM55" s="1141"/>
      <c r="AN55" s="1141"/>
      <c r="AO55" s="1141"/>
    </row>
    <row r="56" spans="1:42" s="344" customFormat="1" ht="13.5" customHeight="1">
      <c r="A56" s="1141"/>
      <c r="B56" s="3579"/>
      <c r="C56" s="3580"/>
      <c r="D56" s="3580"/>
      <c r="E56" s="3580"/>
      <c r="F56" s="3580"/>
      <c r="G56" s="3580"/>
      <c r="H56" s="3582"/>
      <c r="I56" s="3575"/>
      <c r="J56" s="3583"/>
      <c r="K56" s="3575"/>
      <c r="L56" s="3575"/>
      <c r="M56" s="3575"/>
      <c r="N56" s="3582"/>
      <c r="O56" s="3575"/>
      <c r="P56" s="3583"/>
      <c r="Q56" s="3575"/>
      <c r="R56" s="3575"/>
      <c r="S56" s="3575"/>
      <c r="T56" s="3582"/>
      <c r="U56" s="3575"/>
      <c r="V56" s="3583"/>
      <c r="W56" s="4181"/>
      <c r="X56" s="3580"/>
      <c r="Y56" s="3580"/>
      <c r="Z56" s="3580"/>
      <c r="AA56" s="4181"/>
      <c r="AB56" s="3580"/>
      <c r="AC56" s="3580"/>
      <c r="AD56" s="4182"/>
      <c r="AE56" s="1141"/>
      <c r="AF56" s="1141"/>
      <c r="AG56" s="1141"/>
      <c r="AH56" s="1141"/>
      <c r="AI56" s="1141"/>
      <c r="AJ56" s="1141"/>
      <c r="AK56" s="1141"/>
      <c r="AL56" s="1141"/>
      <c r="AM56" s="1141"/>
      <c r="AN56" s="1141"/>
      <c r="AO56" s="1141"/>
    </row>
    <row r="57" spans="1:42" s="344" customFormat="1" ht="13.5" customHeight="1" thickBot="1">
      <c r="A57" s="1141"/>
      <c r="B57" s="3596" t="s">
        <v>3679</v>
      </c>
      <c r="C57" s="3597"/>
      <c r="D57" s="3597"/>
      <c r="E57" s="3597"/>
      <c r="F57" s="3597"/>
      <c r="G57" s="3597"/>
      <c r="H57" s="3585">
        <v>2</v>
      </c>
      <c r="I57" s="3586"/>
      <c r="J57" s="3587"/>
      <c r="K57" s="3586">
        <v>10</v>
      </c>
      <c r="L57" s="3586"/>
      <c r="M57" s="3586"/>
      <c r="N57" s="3585">
        <v>185</v>
      </c>
      <c r="O57" s="3586"/>
      <c r="P57" s="3587"/>
      <c r="Q57" s="3586">
        <v>104</v>
      </c>
      <c r="R57" s="3586"/>
      <c r="S57" s="3586"/>
      <c r="T57" s="3585">
        <v>81</v>
      </c>
      <c r="U57" s="3586"/>
      <c r="V57" s="3587"/>
      <c r="W57" s="4179">
        <v>42</v>
      </c>
      <c r="X57" s="3597"/>
      <c r="Y57" s="3597"/>
      <c r="Z57" s="3597"/>
      <c r="AA57" s="4179">
        <v>9</v>
      </c>
      <c r="AB57" s="3597"/>
      <c r="AC57" s="3597"/>
      <c r="AD57" s="4180"/>
      <c r="AE57" s="1141"/>
      <c r="AF57" s="1141"/>
      <c r="AG57" s="1141"/>
      <c r="AH57" s="1141"/>
      <c r="AI57" s="1141"/>
      <c r="AJ57" s="1141"/>
      <c r="AK57" s="1141"/>
      <c r="AL57" s="1141"/>
      <c r="AM57" s="1141"/>
      <c r="AN57" s="1141"/>
      <c r="AO57" s="1141"/>
    </row>
    <row r="58" spans="1:42" s="327" customFormat="1" ht="13.5" customHeight="1">
      <c r="A58" s="579"/>
      <c r="B58" s="579" t="s">
        <v>2944</v>
      </c>
      <c r="C58" s="579"/>
      <c r="D58" s="579"/>
      <c r="E58" s="579"/>
      <c r="F58" s="579"/>
      <c r="G58" s="579"/>
      <c r="H58" s="579"/>
      <c r="I58" s="579"/>
      <c r="J58" s="966"/>
      <c r="K58" s="966"/>
      <c r="L58" s="966"/>
      <c r="M58" s="861"/>
      <c r="N58" s="861"/>
      <c r="O58" s="579"/>
      <c r="P58" s="579"/>
      <c r="Q58" s="579"/>
      <c r="R58" s="579"/>
      <c r="S58" s="579"/>
      <c r="T58" s="579"/>
      <c r="U58" s="579"/>
      <c r="V58" s="579"/>
      <c r="W58" s="579"/>
      <c r="X58" s="579"/>
      <c r="Y58" s="579"/>
      <c r="Z58" s="579"/>
      <c r="AA58" s="579"/>
      <c r="AB58" s="579"/>
      <c r="AC58" s="579"/>
      <c r="AD58" s="580" t="s">
        <v>1379</v>
      </c>
      <c r="AE58" s="579"/>
      <c r="AF58" s="579"/>
      <c r="AG58" s="579"/>
      <c r="AH58" s="579"/>
      <c r="AI58" s="579"/>
      <c r="AJ58" s="579"/>
      <c r="AK58" s="579"/>
      <c r="AL58" s="579"/>
      <c r="AM58" s="579"/>
      <c r="AN58" s="579"/>
      <c r="AO58" s="579"/>
    </row>
    <row r="59" spans="1:42" s="327" customFormat="1" ht="22.5" customHeight="1">
      <c r="A59" s="861"/>
      <c r="B59" s="880"/>
      <c r="C59" s="876"/>
      <c r="D59" s="876"/>
      <c r="E59" s="876"/>
      <c r="F59" s="876"/>
      <c r="G59" s="876"/>
      <c r="H59" s="876"/>
      <c r="I59" s="861"/>
      <c r="J59" s="861"/>
      <c r="K59" s="861"/>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row>
    <row r="60" spans="1:42" s="327" customFormat="1" ht="17.25" customHeight="1">
      <c r="A60" s="583" t="s">
        <v>2920</v>
      </c>
      <c r="B60" s="579"/>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row>
    <row r="61" spans="1:42" s="327" customFormat="1" ht="15" customHeight="1">
      <c r="A61" s="579"/>
      <c r="B61" s="579"/>
      <c r="C61" s="579"/>
      <c r="D61" s="579"/>
      <c r="E61" s="579"/>
      <c r="F61" s="579"/>
      <c r="G61" s="579"/>
      <c r="H61" s="579"/>
      <c r="I61" s="579"/>
      <c r="J61" s="579"/>
      <c r="K61" s="967"/>
      <c r="L61" s="858"/>
      <c r="M61" s="858"/>
      <c r="N61" s="858"/>
      <c r="O61" s="858"/>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80"/>
      <c r="AM61" s="580"/>
      <c r="AN61" s="580" t="s">
        <v>3685</v>
      </c>
      <c r="AO61" s="579"/>
    </row>
    <row r="62" spans="1:42" s="327" customFormat="1" ht="15" customHeight="1" thickBot="1">
      <c r="A62" s="579"/>
      <c r="B62" s="579"/>
      <c r="C62" s="579"/>
      <c r="D62" s="579"/>
      <c r="E62" s="579"/>
      <c r="F62" s="579"/>
      <c r="G62" s="579"/>
      <c r="H62" s="579"/>
      <c r="I62" s="579"/>
      <c r="J62" s="579"/>
      <c r="K62" s="579"/>
      <c r="L62" s="858"/>
      <c r="M62" s="858"/>
      <c r="N62" s="858"/>
      <c r="O62" s="858"/>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80"/>
      <c r="AM62" s="580"/>
      <c r="AN62" s="860" t="s">
        <v>1380</v>
      </c>
      <c r="AO62" s="861"/>
      <c r="AP62" s="607"/>
    </row>
    <row r="63" spans="1:42" s="327" customFormat="1" ht="13.5" customHeight="1">
      <c r="A63" s="579"/>
      <c r="B63" s="3438" t="s">
        <v>3311</v>
      </c>
      <c r="C63" s="3430"/>
      <c r="D63" s="3430"/>
      <c r="E63" s="3430"/>
      <c r="F63" s="3430"/>
      <c r="G63" s="3431"/>
      <c r="H63" s="3602" t="s">
        <v>1381</v>
      </c>
      <c r="I63" s="3602"/>
      <c r="J63" s="3605"/>
      <c r="K63" s="3602" t="s">
        <v>1376</v>
      </c>
      <c r="L63" s="3602"/>
      <c r="M63" s="3605"/>
      <c r="N63" s="3441" t="s">
        <v>1382</v>
      </c>
      <c r="O63" s="3429"/>
      <c r="P63" s="3429"/>
      <c r="Q63" s="3429"/>
      <c r="R63" s="3429"/>
      <c r="S63" s="3429"/>
      <c r="T63" s="3429"/>
      <c r="U63" s="3429"/>
      <c r="V63" s="3442"/>
      <c r="W63" s="3441" t="s">
        <v>2869</v>
      </c>
      <c r="X63" s="3429"/>
      <c r="Y63" s="3429"/>
      <c r="Z63" s="3429"/>
      <c r="AA63" s="3429"/>
      <c r="AB63" s="3442"/>
      <c r="AC63" s="3441" t="s">
        <v>2870</v>
      </c>
      <c r="AD63" s="3429"/>
      <c r="AE63" s="3429"/>
      <c r="AF63" s="3429"/>
      <c r="AG63" s="3429"/>
      <c r="AH63" s="3442"/>
      <c r="AI63" s="3429" t="s">
        <v>2871</v>
      </c>
      <c r="AJ63" s="3429"/>
      <c r="AK63" s="3429"/>
      <c r="AL63" s="3429"/>
      <c r="AM63" s="3429"/>
      <c r="AN63" s="3607"/>
      <c r="AO63" s="861"/>
    </row>
    <row r="64" spans="1:42" s="327" customFormat="1" ht="13.5" customHeight="1">
      <c r="A64" s="579"/>
      <c r="B64" s="3440"/>
      <c r="C64" s="3407"/>
      <c r="D64" s="3407"/>
      <c r="E64" s="3407"/>
      <c r="F64" s="3407"/>
      <c r="G64" s="3408"/>
      <c r="H64" s="3547"/>
      <c r="I64" s="3547"/>
      <c r="J64" s="3548"/>
      <c r="K64" s="3547"/>
      <c r="L64" s="3547"/>
      <c r="M64" s="3548"/>
      <c r="N64" s="3558" t="s">
        <v>1</v>
      </c>
      <c r="O64" s="3561"/>
      <c r="P64" s="3559"/>
      <c r="Q64" s="3558" t="s">
        <v>4</v>
      </c>
      <c r="R64" s="3561"/>
      <c r="S64" s="3559"/>
      <c r="T64" s="3558" t="s">
        <v>5</v>
      </c>
      <c r="U64" s="3561"/>
      <c r="V64" s="3559"/>
      <c r="W64" s="3450" t="s">
        <v>3</v>
      </c>
      <c r="X64" s="3449"/>
      <c r="Y64" s="3558" t="s">
        <v>4</v>
      </c>
      <c r="Z64" s="3559"/>
      <c r="AA64" s="3558" t="s">
        <v>5</v>
      </c>
      <c r="AB64" s="3559"/>
      <c r="AC64" s="3558" t="s">
        <v>3</v>
      </c>
      <c r="AD64" s="3559"/>
      <c r="AE64" s="3558" t="s">
        <v>4</v>
      </c>
      <c r="AF64" s="3559"/>
      <c r="AG64" s="3558" t="s">
        <v>5</v>
      </c>
      <c r="AH64" s="3559"/>
      <c r="AI64" s="3561" t="s">
        <v>3</v>
      </c>
      <c r="AJ64" s="3559"/>
      <c r="AK64" s="3558" t="s">
        <v>4</v>
      </c>
      <c r="AL64" s="3559"/>
      <c r="AM64" s="3558" t="s">
        <v>5</v>
      </c>
      <c r="AN64" s="3564"/>
      <c r="AO64" s="579"/>
    </row>
    <row r="65" spans="1:41" s="1144" customFormat="1" ht="13.5" customHeight="1">
      <c r="A65" s="1141"/>
      <c r="B65" s="1386" t="s">
        <v>2099</v>
      </c>
      <c r="C65" s="1387"/>
      <c r="D65" s="1387"/>
      <c r="E65" s="1387"/>
      <c r="F65" s="1387"/>
      <c r="G65" s="1388"/>
      <c r="H65" s="3598">
        <v>21</v>
      </c>
      <c r="I65" s="3598"/>
      <c r="J65" s="3563"/>
      <c r="K65" s="3598">
        <v>193</v>
      </c>
      <c r="L65" s="3598"/>
      <c r="M65" s="3563"/>
      <c r="N65" s="2625">
        <v>3938</v>
      </c>
      <c r="O65" s="3600"/>
      <c r="P65" s="2627"/>
      <c r="Q65" s="2625">
        <v>2043</v>
      </c>
      <c r="R65" s="3600"/>
      <c r="S65" s="2627"/>
      <c r="T65" s="2625">
        <v>1895</v>
      </c>
      <c r="U65" s="3600"/>
      <c r="V65" s="2627"/>
      <c r="W65" s="3562">
        <v>586</v>
      </c>
      <c r="X65" s="3563"/>
      <c r="Y65" s="3562">
        <v>307</v>
      </c>
      <c r="Z65" s="3563"/>
      <c r="AA65" s="3562">
        <v>279</v>
      </c>
      <c r="AB65" s="3563"/>
      <c r="AC65" s="3562">
        <v>647</v>
      </c>
      <c r="AD65" s="3563"/>
      <c r="AE65" s="3562">
        <v>320</v>
      </c>
      <c r="AF65" s="3563"/>
      <c r="AG65" s="3516">
        <v>327</v>
      </c>
      <c r="AH65" s="3493"/>
      <c r="AI65" s="3598">
        <v>637</v>
      </c>
      <c r="AJ65" s="3563"/>
      <c r="AK65" s="3562">
        <v>350</v>
      </c>
      <c r="AL65" s="3563"/>
      <c r="AM65" s="3562">
        <v>287</v>
      </c>
      <c r="AN65" s="3599"/>
      <c r="AO65" s="1141"/>
    </row>
    <row r="66" spans="1:41" s="344" customFormat="1" ht="13.5" customHeight="1">
      <c r="A66" s="1141"/>
      <c r="B66" s="3606"/>
      <c r="C66" s="3492"/>
      <c r="D66" s="3492"/>
      <c r="E66" s="3492"/>
      <c r="F66" s="3492"/>
      <c r="G66" s="3493"/>
      <c r="H66" s="3492"/>
      <c r="I66" s="3492"/>
      <c r="J66" s="3493"/>
      <c r="K66" s="3492"/>
      <c r="L66" s="3492"/>
      <c r="M66" s="3493"/>
      <c r="N66" s="3516"/>
      <c r="O66" s="3492"/>
      <c r="P66" s="3493"/>
      <c r="Q66" s="2710"/>
      <c r="R66" s="3565"/>
      <c r="S66" s="2711"/>
      <c r="T66" s="2710"/>
      <c r="U66" s="3565"/>
      <c r="V66" s="2711"/>
      <c r="W66" s="3516"/>
      <c r="X66" s="3493"/>
      <c r="Y66" s="3516"/>
      <c r="Z66" s="3493"/>
      <c r="AA66" s="3516"/>
      <c r="AB66" s="3493"/>
      <c r="AC66" s="3516"/>
      <c r="AD66" s="3493"/>
      <c r="AE66" s="3516"/>
      <c r="AF66" s="3493"/>
      <c r="AG66" s="3516"/>
      <c r="AH66" s="3493"/>
      <c r="AI66" s="3492"/>
      <c r="AJ66" s="3493"/>
      <c r="AK66" s="3516"/>
      <c r="AL66" s="3493"/>
      <c r="AM66" s="3516"/>
      <c r="AN66" s="3522"/>
      <c r="AO66" s="1141"/>
    </row>
    <row r="67" spans="1:41" s="344" customFormat="1" ht="13.5" customHeight="1">
      <c r="A67" s="1141"/>
      <c r="B67" s="1386" t="s">
        <v>2101</v>
      </c>
      <c r="C67" s="1387"/>
      <c r="D67" s="1387"/>
      <c r="E67" s="1387"/>
      <c r="F67" s="1387"/>
      <c r="G67" s="1388"/>
      <c r="H67" s="3492">
        <v>21</v>
      </c>
      <c r="I67" s="3492"/>
      <c r="J67" s="3493"/>
      <c r="K67" s="3492">
        <v>193</v>
      </c>
      <c r="L67" s="3492"/>
      <c r="M67" s="3493"/>
      <c r="N67" s="3471">
        <v>3817</v>
      </c>
      <c r="O67" s="3469"/>
      <c r="P67" s="3470"/>
      <c r="Q67" s="3471">
        <v>1972</v>
      </c>
      <c r="R67" s="3469"/>
      <c r="S67" s="3470"/>
      <c r="T67" s="3471">
        <v>1845</v>
      </c>
      <c r="U67" s="3469"/>
      <c r="V67" s="3470"/>
      <c r="W67" s="3516">
        <v>628</v>
      </c>
      <c r="X67" s="3493"/>
      <c r="Y67" s="3516">
        <v>320</v>
      </c>
      <c r="Z67" s="3493"/>
      <c r="AA67" s="3516">
        <v>308</v>
      </c>
      <c r="AB67" s="3493"/>
      <c r="AC67" s="3516">
        <v>583</v>
      </c>
      <c r="AD67" s="3493"/>
      <c r="AE67" s="3516">
        <v>308</v>
      </c>
      <c r="AF67" s="3493"/>
      <c r="AG67" s="3516">
        <v>275</v>
      </c>
      <c r="AH67" s="3493"/>
      <c r="AI67" s="3492">
        <v>638</v>
      </c>
      <c r="AJ67" s="3493"/>
      <c r="AK67" s="3516">
        <v>313</v>
      </c>
      <c r="AL67" s="3493"/>
      <c r="AM67" s="3516">
        <v>325</v>
      </c>
      <c r="AN67" s="3522"/>
      <c r="AO67" s="1141"/>
    </row>
    <row r="68" spans="1:41" s="344" customFormat="1" ht="13.5" customHeight="1">
      <c r="A68" s="1141"/>
      <c r="B68" s="3606"/>
      <c r="C68" s="3492"/>
      <c r="D68" s="3492"/>
      <c r="E68" s="3492"/>
      <c r="F68" s="3492"/>
      <c r="G68" s="3493"/>
      <c r="H68" s="3492"/>
      <c r="I68" s="3492"/>
      <c r="J68" s="3493"/>
      <c r="K68" s="3492"/>
      <c r="L68" s="3492"/>
      <c r="M68" s="3493"/>
      <c r="N68" s="3516"/>
      <c r="O68" s="3492"/>
      <c r="P68" s="3493"/>
      <c r="Q68" s="2710"/>
      <c r="R68" s="3565"/>
      <c r="S68" s="2711"/>
      <c r="T68" s="2710"/>
      <c r="U68" s="3565"/>
      <c r="V68" s="2711"/>
      <c r="W68" s="3516"/>
      <c r="X68" s="3493"/>
      <c r="Y68" s="3516"/>
      <c r="Z68" s="3493"/>
      <c r="AA68" s="3516"/>
      <c r="AB68" s="3493"/>
      <c r="AC68" s="3516"/>
      <c r="AD68" s="3493"/>
      <c r="AE68" s="3516"/>
      <c r="AF68" s="3493"/>
      <c r="AG68" s="3516"/>
      <c r="AH68" s="3493"/>
      <c r="AI68" s="3492"/>
      <c r="AJ68" s="3493"/>
      <c r="AK68" s="3516"/>
      <c r="AL68" s="3493"/>
      <c r="AM68" s="3516"/>
      <c r="AN68" s="3522"/>
      <c r="AO68" s="1141"/>
    </row>
    <row r="69" spans="1:41" s="344" customFormat="1" ht="13.5" customHeight="1">
      <c r="A69" s="1141"/>
      <c r="B69" s="1386" t="s">
        <v>2102</v>
      </c>
      <c r="C69" s="1387"/>
      <c r="D69" s="1387"/>
      <c r="E69" s="1387"/>
      <c r="F69" s="1387"/>
      <c r="G69" s="1388"/>
      <c r="H69" s="3492">
        <v>21</v>
      </c>
      <c r="I69" s="3492"/>
      <c r="J69" s="3493"/>
      <c r="K69" s="3492">
        <v>193</v>
      </c>
      <c r="L69" s="3492"/>
      <c r="M69" s="3493"/>
      <c r="N69" s="3471">
        <v>3770</v>
      </c>
      <c r="O69" s="3469"/>
      <c r="P69" s="3470"/>
      <c r="Q69" s="3471">
        <v>1937</v>
      </c>
      <c r="R69" s="3469"/>
      <c r="S69" s="3470"/>
      <c r="T69" s="3471">
        <v>1833</v>
      </c>
      <c r="U69" s="3469"/>
      <c r="V69" s="3470"/>
      <c r="W69" s="3516">
        <v>631</v>
      </c>
      <c r="X69" s="3493"/>
      <c r="Y69" s="3516">
        <v>312</v>
      </c>
      <c r="Z69" s="3493"/>
      <c r="AA69" s="3516">
        <v>319</v>
      </c>
      <c r="AB69" s="3493"/>
      <c r="AC69" s="3516">
        <v>625</v>
      </c>
      <c r="AD69" s="3493"/>
      <c r="AE69" s="3516">
        <v>319</v>
      </c>
      <c r="AF69" s="3493"/>
      <c r="AG69" s="3516">
        <v>306</v>
      </c>
      <c r="AH69" s="3493"/>
      <c r="AI69" s="3492">
        <v>573</v>
      </c>
      <c r="AJ69" s="3493"/>
      <c r="AK69" s="3516">
        <v>303</v>
      </c>
      <c r="AL69" s="3493"/>
      <c r="AM69" s="3516">
        <v>270</v>
      </c>
      <c r="AN69" s="3522"/>
      <c r="AO69" s="1141"/>
    </row>
    <row r="70" spans="1:41" s="344" customFormat="1" ht="13.5" customHeight="1">
      <c r="A70" s="1141"/>
      <c r="B70" s="3606"/>
      <c r="C70" s="3492"/>
      <c r="D70" s="3492"/>
      <c r="E70" s="3492"/>
      <c r="F70" s="3492"/>
      <c r="G70" s="3493"/>
      <c r="H70" s="3492"/>
      <c r="I70" s="3492"/>
      <c r="J70" s="3493"/>
      <c r="K70" s="3492"/>
      <c r="L70" s="3492"/>
      <c r="M70" s="3493"/>
      <c r="N70" s="3516"/>
      <c r="O70" s="3492"/>
      <c r="P70" s="3493"/>
      <c r="Q70" s="2710"/>
      <c r="R70" s="3565"/>
      <c r="S70" s="2711"/>
      <c r="T70" s="2710"/>
      <c r="U70" s="3565"/>
      <c r="V70" s="2711"/>
      <c r="W70" s="3516"/>
      <c r="X70" s="3493"/>
      <c r="Y70" s="3516"/>
      <c r="Z70" s="3493"/>
      <c r="AA70" s="3516"/>
      <c r="AB70" s="3493"/>
      <c r="AC70" s="3516"/>
      <c r="AD70" s="3493"/>
      <c r="AE70" s="3516"/>
      <c r="AF70" s="3493"/>
      <c r="AG70" s="3516"/>
      <c r="AH70" s="3493"/>
      <c r="AI70" s="3492"/>
      <c r="AJ70" s="3493"/>
      <c r="AK70" s="3516"/>
      <c r="AL70" s="3493"/>
      <c r="AM70" s="3516"/>
      <c r="AN70" s="3522"/>
      <c r="AO70" s="1141"/>
    </row>
    <row r="71" spans="1:41" s="344" customFormat="1" ht="13.5" customHeight="1">
      <c r="A71" s="1141"/>
      <c r="B71" s="1386" t="s">
        <v>2103</v>
      </c>
      <c r="C71" s="1387"/>
      <c r="D71" s="1387"/>
      <c r="E71" s="1387"/>
      <c r="F71" s="1387"/>
      <c r="G71" s="1388"/>
      <c r="H71" s="3492">
        <v>21</v>
      </c>
      <c r="I71" s="3492"/>
      <c r="J71" s="3493"/>
      <c r="K71" s="3492">
        <v>191</v>
      </c>
      <c r="L71" s="3492"/>
      <c r="M71" s="3493"/>
      <c r="N71" s="3565">
        <v>3694</v>
      </c>
      <c r="O71" s="3565"/>
      <c r="P71" s="2711"/>
      <c r="Q71" s="2710">
        <v>1881</v>
      </c>
      <c r="R71" s="3565"/>
      <c r="S71" s="2711"/>
      <c r="T71" s="2710">
        <v>1813</v>
      </c>
      <c r="U71" s="3565"/>
      <c r="V71" s="2711"/>
      <c r="W71" s="3516">
        <v>605</v>
      </c>
      <c r="X71" s="3493"/>
      <c r="Y71" s="3516">
        <v>298</v>
      </c>
      <c r="Z71" s="3493"/>
      <c r="AA71" s="3516">
        <v>307</v>
      </c>
      <c r="AB71" s="3493"/>
      <c r="AC71" s="3516">
        <v>629</v>
      </c>
      <c r="AD71" s="3493"/>
      <c r="AE71" s="3516">
        <v>309</v>
      </c>
      <c r="AF71" s="3493"/>
      <c r="AG71" s="3516">
        <v>320</v>
      </c>
      <c r="AH71" s="3493"/>
      <c r="AI71" s="3492">
        <v>629</v>
      </c>
      <c r="AJ71" s="3493"/>
      <c r="AK71" s="3492">
        <v>324</v>
      </c>
      <c r="AL71" s="3493"/>
      <c r="AM71" s="3516">
        <v>305</v>
      </c>
      <c r="AN71" s="3522"/>
      <c r="AO71" s="1141"/>
    </row>
    <row r="72" spans="1:41" s="344" customFormat="1" ht="13.5" customHeight="1">
      <c r="A72" s="1141"/>
      <c r="B72" s="3606"/>
      <c r="C72" s="3492"/>
      <c r="D72" s="3492"/>
      <c r="E72" s="3492"/>
      <c r="F72" s="3492"/>
      <c r="G72" s="3493"/>
      <c r="H72" s="3492"/>
      <c r="I72" s="3492"/>
      <c r="J72" s="3493"/>
      <c r="K72" s="3492"/>
      <c r="L72" s="3492"/>
      <c r="M72" s="3493"/>
      <c r="N72" s="3492"/>
      <c r="O72" s="3492"/>
      <c r="P72" s="3493"/>
      <c r="Q72" s="2710"/>
      <c r="R72" s="3565"/>
      <c r="S72" s="2711"/>
      <c r="T72" s="2710"/>
      <c r="U72" s="3565"/>
      <c r="V72" s="2711"/>
      <c r="W72" s="3516"/>
      <c r="X72" s="3493"/>
      <c r="Y72" s="3516"/>
      <c r="Z72" s="3493"/>
      <c r="AA72" s="3516"/>
      <c r="AB72" s="3493"/>
      <c r="AC72" s="3516"/>
      <c r="AD72" s="3493"/>
      <c r="AE72" s="3516"/>
      <c r="AF72" s="3493"/>
      <c r="AG72" s="3516"/>
      <c r="AH72" s="3493"/>
      <c r="AI72" s="3492"/>
      <c r="AJ72" s="3493"/>
      <c r="AK72" s="3492"/>
      <c r="AL72" s="3493"/>
      <c r="AM72" s="3516"/>
      <c r="AN72" s="3522"/>
      <c r="AO72" s="1141"/>
    </row>
    <row r="73" spans="1:41" s="344" customFormat="1" ht="13.5" customHeight="1" thickBot="1">
      <c r="A73" s="1141"/>
      <c r="B73" s="1529" t="s">
        <v>2104</v>
      </c>
      <c r="C73" s="1530"/>
      <c r="D73" s="1530"/>
      <c r="E73" s="1530"/>
      <c r="F73" s="1530"/>
      <c r="G73" s="1531"/>
      <c r="H73" s="3609">
        <v>21</v>
      </c>
      <c r="I73" s="3609"/>
      <c r="J73" s="3610"/>
      <c r="K73" s="3609">
        <v>191</v>
      </c>
      <c r="L73" s="3609"/>
      <c r="M73" s="3610"/>
      <c r="N73" s="2972">
        <v>3655</v>
      </c>
      <c r="O73" s="2972"/>
      <c r="P73" s="2753"/>
      <c r="Q73" s="2752">
        <v>1823</v>
      </c>
      <c r="R73" s="2972"/>
      <c r="S73" s="2753"/>
      <c r="T73" s="2752">
        <v>1832</v>
      </c>
      <c r="U73" s="2972"/>
      <c r="V73" s="2753"/>
      <c r="W73" s="2752">
        <v>574</v>
      </c>
      <c r="X73" s="2753"/>
      <c r="Y73" s="2752">
        <v>277</v>
      </c>
      <c r="Z73" s="2753"/>
      <c r="AA73" s="2752">
        <v>297</v>
      </c>
      <c r="AB73" s="2753"/>
      <c r="AC73" s="2752">
        <v>609</v>
      </c>
      <c r="AD73" s="2753"/>
      <c r="AE73" s="2752">
        <v>300</v>
      </c>
      <c r="AF73" s="2753"/>
      <c r="AG73" s="2752">
        <v>309</v>
      </c>
      <c r="AH73" s="2753"/>
      <c r="AI73" s="3609">
        <v>628</v>
      </c>
      <c r="AJ73" s="3610"/>
      <c r="AK73" s="3609">
        <v>306</v>
      </c>
      <c r="AL73" s="3610"/>
      <c r="AM73" s="3612">
        <v>322</v>
      </c>
      <c r="AN73" s="3613"/>
      <c r="AO73" s="1141"/>
    </row>
    <row r="74" spans="1:41" s="327" customFormat="1" ht="13.5" customHeight="1" thickBot="1">
      <c r="A74" s="579"/>
      <c r="B74" s="579"/>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row>
    <row r="75" spans="1:41" s="327" customFormat="1" ht="13.5" customHeight="1">
      <c r="A75" s="579"/>
      <c r="B75" s="3438" t="s">
        <v>3311</v>
      </c>
      <c r="C75" s="3430"/>
      <c r="D75" s="3430"/>
      <c r="E75" s="3430"/>
      <c r="F75" s="3430"/>
      <c r="G75" s="3430"/>
      <c r="H75" s="3441" t="s">
        <v>2872</v>
      </c>
      <c r="I75" s="3429"/>
      <c r="J75" s="3429"/>
      <c r="K75" s="3429"/>
      <c r="L75" s="3429"/>
      <c r="M75" s="3442"/>
      <c r="N75" s="3441" t="s">
        <v>2873</v>
      </c>
      <c r="O75" s="3429"/>
      <c r="P75" s="3429"/>
      <c r="Q75" s="3429"/>
      <c r="R75" s="3429"/>
      <c r="S75" s="3442"/>
      <c r="T75" s="3608" t="s">
        <v>2874</v>
      </c>
      <c r="U75" s="3430"/>
      <c r="V75" s="3430"/>
      <c r="W75" s="3430"/>
      <c r="X75" s="3430"/>
      <c r="Y75" s="3431"/>
      <c r="Z75" s="3602" t="s">
        <v>1378</v>
      </c>
      <c r="AA75" s="3602"/>
      <c r="AB75" s="3605"/>
      <c r="AC75" s="3601" t="s">
        <v>1260</v>
      </c>
      <c r="AD75" s="3602"/>
      <c r="AE75" s="3603"/>
      <c r="AF75" s="579"/>
      <c r="AG75" s="579"/>
      <c r="AH75" s="579"/>
      <c r="AI75" s="579"/>
      <c r="AJ75" s="579"/>
      <c r="AK75" s="579"/>
      <c r="AL75" s="579"/>
      <c r="AM75" s="579"/>
      <c r="AN75" s="579"/>
      <c r="AO75" s="579"/>
    </row>
    <row r="76" spans="1:41" s="1139" customFormat="1" ht="13.5" customHeight="1">
      <c r="A76" s="579"/>
      <c r="B76" s="3440"/>
      <c r="C76" s="3407"/>
      <c r="D76" s="3407"/>
      <c r="E76" s="3407"/>
      <c r="F76" s="3407"/>
      <c r="G76" s="3407"/>
      <c r="H76" s="3558" t="s">
        <v>3</v>
      </c>
      <c r="I76" s="3559"/>
      <c r="J76" s="3558" t="s">
        <v>4</v>
      </c>
      <c r="K76" s="3559"/>
      <c r="L76" s="3558" t="s">
        <v>5</v>
      </c>
      <c r="M76" s="3559"/>
      <c r="N76" s="3558" t="s">
        <v>3</v>
      </c>
      <c r="O76" s="3559"/>
      <c r="P76" s="3558" t="s">
        <v>4</v>
      </c>
      <c r="Q76" s="3559"/>
      <c r="R76" s="3558" t="s">
        <v>5</v>
      </c>
      <c r="S76" s="3559"/>
      <c r="T76" s="3558" t="s">
        <v>3</v>
      </c>
      <c r="U76" s="3559"/>
      <c r="V76" s="3558" t="s">
        <v>4</v>
      </c>
      <c r="W76" s="3559"/>
      <c r="X76" s="3558" t="s">
        <v>5</v>
      </c>
      <c r="Y76" s="3559"/>
      <c r="Z76" s="3547"/>
      <c r="AA76" s="3547"/>
      <c r="AB76" s="3548"/>
      <c r="AC76" s="3546"/>
      <c r="AD76" s="3547"/>
      <c r="AE76" s="3604"/>
      <c r="AF76" s="579"/>
      <c r="AG76" s="579"/>
      <c r="AH76" s="579"/>
      <c r="AI76" s="579"/>
      <c r="AJ76" s="579"/>
      <c r="AK76" s="579"/>
      <c r="AL76" s="579"/>
      <c r="AM76" s="579"/>
      <c r="AN76" s="579"/>
      <c r="AO76" s="579"/>
    </row>
    <row r="77" spans="1:41" s="1144" customFormat="1" ht="13.5" customHeight="1">
      <c r="A77" s="1141"/>
      <c r="B77" s="3611" t="s">
        <v>2099</v>
      </c>
      <c r="C77" s="3467"/>
      <c r="D77" s="3467"/>
      <c r="E77" s="3467"/>
      <c r="F77" s="3467"/>
      <c r="G77" s="3467"/>
      <c r="H77" s="3562">
        <v>680</v>
      </c>
      <c r="I77" s="3563"/>
      <c r="J77" s="3562">
        <v>352</v>
      </c>
      <c r="K77" s="3563"/>
      <c r="L77" s="3562">
        <v>328</v>
      </c>
      <c r="M77" s="3563"/>
      <c r="N77" s="3562">
        <v>664</v>
      </c>
      <c r="O77" s="3563"/>
      <c r="P77" s="3562">
        <v>339</v>
      </c>
      <c r="Q77" s="3563"/>
      <c r="R77" s="3562">
        <v>325</v>
      </c>
      <c r="S77" s="3563"/>
      <c r="T77" s="3562">
        <v>724</v>
      </c>
      <c r="U77" s="3563"/>
      <c r="V77" s="3562">
        <v>375</v>
      </c>
      <c r="W77" s="3563"/>
      <c r="X77" s="3516">
        <v>349</v>
      </c>
      <c r="Y77" s="3493"/>
      <c r="Z77" s="3598">
        <v>330</v>
      </c>
      <c r="AA77" s="3598"/>
      <c r="AB77" s="3563"/>
      <c r="AC77" s="3562">
        <v>56</v>
      </c>
      <c r="AD77" s="3598"/>
      <c r="AE77" s="3599"/>
      <c r="AF77" s="1141"/>
      <c r="AG77" s="1141"/>
      <c r="AH77" s="1141"/>
      <c r="AI77" s="1141"/>
      <c r="AJ77" s="1141"/>
      <c r="AK77" s="1141"/>
      <c r="AL77" s="1141"/>
      <c r="AM77" s="1141"/>
      <c r="AN77" s="1141"/>
      <c r="AO77" s="1141"/>
    </row>
    <row r="78" spans="1:41" s="344" customFormat="1" ht="13.5" customHeight="1">
      <c r="A78" s="1141"/>
      <c r="B78" s="1386"/>
      <c r="C78" s="1387"/>
      <c r="D78" s="1387"/>
      <c r="E78" s="1387"/>
      <c r="F78" s="1387"/>
      <c r="G78" s="1387"/>
      <c r="H78" s="3516"/>
      <c r="I78" s="3493"/>
      <c r="J78" s="3516"/>
      <c r="K78" s="3493"/>
      <c r="L78" s="3516"/>
      <c r="M78" s="3493"/>
      <c r="N78" s="3516"/>
      <c r="O78" s="3493"/>
      <c r="P78" s="3516"/>
      <c r="Q78" s="3493"/>
      <c r="R78" s="3516"/>
      <c r="S78" s="3493"/>
      <c r="T78" s="3516"/>
      <c r="U78" s="3493"/>
      <c r="V78" s="3516"/>
      <c r="W78" s="3493"/>
      <c r="X78" s="3516"/>
      <c r="Y78" s="3493"/>
      <c r="Z78" s="3492"/>
      <c r="AA78" s="3492"/>
      <c r="AB78" s="3493"/>
      <c r="AC78" s="3516"/>
      <c r="AD78" s="3492"/>
      <c r="AE78" s="3522"/>
      <c r="AF78" s="1141"/>
      <c r="AG78" s="1141"/>
      <c r="AH78" s="1141"/>
      <c r="AI78" s="1141"/>
      <c r="AJ78" s="1141"/>
      <c r="AK78" s="1141"/>
      <c r="AL78" s="1141"/>
      <c r="AM78" s="1141"/>
      <c r="AN78" s="1141"/>
      <c r="AO78" s="1141"/>
    </row>
    <row r="79" spans="1:41" s="344" customFormat="1" ht="13.5" customHeight="1">
      <c r="A79" s="1141"/>
      <c r="B79" s="1386" t="s">
        <v>2101</v>
      </c>
      <c r="C79" s="1387"/>
      <c r="D79" s="1387"/>
      <c r="E79" s="1387"/>
      <c r="F79" s="1387"/>
      <c r="G79" s="1387"/>
      <c r="H79" s="3516">
        <v>630</v>
      </c>
      <c r="I79" s="3493"/>
      <c r="J79" s="3516">
        <v>344</v>
      </c>
      <c r="K79" s="3493"/>
      <c r="L79" s="3516">
        <v>286</v>
      </c>
      <c r="M79" s="3493"/>
      <c r="N79" s="3516">
        <v>679</v>
      </c>
      <c r="O79" s="3493"/>
      <c r="P79" s="3516">
        <v>350</v>
      </c>
      <c r="Q79" s="3493"/>
      <c r="R79" s="3516">
        <v>329</v>
      </c>
      <c r="S79" s="3493"/>
      <c r="T79" s="3516">
        <v>659</v>
      </c>
      <c r="U79" s="3493"/>
      <c r="V79" s="3516">
        <v>337</v>
      </c>
      <c r="W79" s="3493"/>
      <c r="X79" s="3516">
        <v>322</v>
      </c>
      <c r="Y79" s="3493"/>
      <c r="Z79" s="3492">
        <v>338</v>
      </c>
      <c r="AA79" s="3492"/>
      <c r="AB79" s="3493"/>
      <c r="AC79" s="3516">
        <v>50</v>
      </c>
      <c r="AD79" s="3492"/>
      <c r="AE79" s="3522"/>
      <c r="AF79" s="1141"/>
      <c r="AG79" s="1141"/>
      <c r="AH79" s="1141"/>
      <c r="AI79" s="1141"/>
      <c r="AJ79" s="1141"/>
      <c r="AK79" s="1141"/>
      <c r="AL79" s="1141"/>
      <c r="AM79" s="1141"/>
      <c r="AN79" s="1141"/>
      <c r="AO79" s="1141"/>
    </row>
    <row r="80" spans="1:41" s="344" customFormat="1" ht="13.5" customHeight="1">
      <c r="A80" s="1141"/>
      <c r="B80" s="1386"/>
      <c r="C80" s="1387"/>
      <c r="D80" s="1387"/>
      <c r="E80" s="1387"/>
      <c r="F80" s="1387"/>
      <c r="G80" s="1387"/>
      <c r="H80" s="3516"/>
      <c r="I80" s="3493"/>
      <c r="J80" s="3516"/>
      <c r="K80" s="3493"/>
      <c r="L80" s="3516"/>
      <c r="M80" s="3493"/>
      <c r="N80" s="3516"/>
      <c r="O80" s="3493"/>
      <c r="P80" s="3516"/>
      <c r="Q80" s="3493"/>
      <c r="R80" s="3516"/>
      <c r="S80" s="3493"/>
      <c r="T80" s="3516"/>
      <c r="U80" s="3493"/>
      <c r="V80" s="3516"/>
      <c r="W80" s="3493"/>
      <c r="X80" s="3516"/>
      <c r="Y80" s="3493"/>
      <c r="Z80" s="3492"/>
      <c r="AA80" s="3492"/>
      <c r="AB80" s="3493"/>
      <c r="AC80" s="3516"/>
      <c r="AD80" s="3492"/>
      <c r="AE80" s="3522"/>
      <c r="AF80" s="1141"/>
      <c r="AG80" s="1141"/>
      <c r="AH80" s="1141"/>
      <c r="AI80" s="1141"/>
      <c r="AJ80" s="1141"/>
      <c r="AK80" s="1141"/>
      <c r="AL80" s="1141"/>
      <c r="AM80" s="1141"/>
      <c r="AN80" s="1141"/>
      <c r="AO80" s="1141"/>
    </row>
    <row r="81" spans="1:41" s="344" customFormat="1" ht="13.5" customHeight="1">
      <c r="A81" s="1141"/>
      <c r="B81" s="1386" t="s">
        <v>2102</v>
      </c>
      <c r="C81" s="1387"/>
      <c r="D81" s="1387"/>
      <c r="E81" s="1387"/>
      <c r="F81" s="1387"/>
      <c r="G81" s="1387"/>
      <c r="H81" s="3516">
        <v>636</v>
      </c>
      <c r="I81" s="3493"/>
      <c r="J81" s="3516">
        <v>311</v>
      </c>
      <c r="K81" s="3493"/>
      <c r="L81" s="3516">
        <v>325</v>
      </c>
      <c r="M81" s="3493"/>
      <c r="N81" s="3516">
        <v>626</v>
      </c>
      <c r="O81" s="3493"/>
      <c r="P81" s="3516">
        <v>342</v>
      </c>
      <c r="Q81" s="3493"/>
      <c r="R81" s="3516">
        <v>284</v>
      </c>
      <c r="S81" s="3493"/>
      <c r="T81" s="3516">
        <v>679</v>
      </c>
      <c r="U81" s="3493"/>
      <c r="V81" s="3516">
        <v>350</v>
      </c>
      <c r="W81" s="3493"/>
      <c r="X81" s="3516">
        <v>329</v>
      </c>
      <c r="Y81" s="3493"/>
      <c r="Z81" s="3492">
        <v>351</v>
      </c>
      <c r="AA81" s="3492"/>
      <c r="AB81" s="3493"/>
      <c r="AC81" s="3516">
        <v>50</v>
      </c>
      <c r="AD81" s="3492"/>
      <c r="AE81" s="3522"/>
      <c r="AF81" s="1141"/>
      <c r="AG81" s="1141"/>
      <c r="AH81" s="1141"/>
      <c r="AI81" s="1141"/>
      <c r="AJ81" s="1141"/>
      <c r="AK81" s="1141"/>
      <c r="AL81" s="1141"/>
      <c r="AM81" s="1141"/>
      <c r="AN81" s="1141"/>
      <c r="AO81" s="1141"/>
    </row>
    <row r="82" spans="1:41" s="344" customFormat="1" ht="13.5" customHeight="1">
      <c r="A82" s="1141"/>
      <c r="B82" s="1386"/>
      <c r="C82" s="1387"/>
      <c r="D82" s="1387"/>
      <c r="E82" s="1387"/>
      <c r="F82" s="1387"/>
      <c r="G82" s="1387"/>
      <c r="H82" s="3516"/>
      <c r="I82" s="3493"/>
      <c r="J82" s="3516"/>
      <c r="K82" s="3493"/>
      <c r="L82" s="3516"/>
      <c r="M82" s="3493"/>
      <c r="N82" s="3516"/>
      <c r="O82" s="3493"/>
      <c r="P82" s="3516"/>
      <c r="Q82" s="3493"/>
      <c r="R82" s="3516"/>
      <c r="S82" s="3493"/>
      <c r="T82" s="3516"/>
      <c r="U82" s="3493"/>
      <c r="V82" s="3516"/>
      <c r="W82" s="3493"/>
      <c r="X82" s="3516"/>
      <c r="Y82" s="3493"/>
      <c r="Z82" s="3492"/>
      <c r="AA82" s="3492"/>
      <c r="AB82" s="3493"/>
      <c r="AC82" s="3516"/>
      <c r="AD82" s="3492"/>
      <c r="AE82" s="3522"/>
      <c r="AF82" s="1141"/>
      <c r="AG82" s="1141"/>
      <c r="AH82" s="1141"/>
      <c r="AI82" s="1141"/>
      <c r="AJ82" s="1141"/>
      <c r="AK82" s="1141"/>
      <c r="AL82" s="1141"/>
      <c r="AM82" s="1141"/>
      <c r="AN82" s="1141"/>
      <c r="AO82" s="1141"/>
    </row>
    <row r="83" spans="1:41" s="344" customFormat="1" ht="13.5" customHeight="1">
      <c r="A83" s="1141"/>
      <c r="B83" s="1386" t="s">
        <v>2103</v>
      </c>
      <c r="C83" s="1387"/>
      <c r="D83" s="1387"/>
      <c r="E83" s="1387"/>
      <c r="F83" s="1387"/>
      <c r="G83" s="1388"/>
      <c r="H83" s="3492">
        <v>575</v>
      </c>
      <c r="I83" s="3493"/>
      <c r="J83" s="3516">
        <v>302</v>
      </c>
      <c r="K83" s="3493"/>
      <c r="L83" s="3516">
        <v>273</v>
      </c>
      <c r="M83" s="3493"/>
      <c r="N83" s="3516">
        <v>641</v>
      </c>
      <c r="O83" s="3493"/>
      <c r="P83" s="3516">
        <v>314</v>
      </c>
      <c r="Q83" s="3493"/>
      <c r="R83" s="3516">
        <v>327</v>
      </c>
      <c r="S83" s="3493"/>
      <c r="T83" s="3516">
        <v>615</v>
      </c>
      <c r="U83" s="3493"/>
      <c r="V83" s="3516">
        <v>334</v>
      </c>
      <c r="W83" s="3493"/>
      <c r="X83" s="3492">
        <v>281</v>
      </c>
      <c r="Y83" s="3493"/>
      <c r="Z83" s="3492">
        <v>336</v>
      </c>
      <c r="AA83" s="3492"/>
      <c r="AB83" s="3493"/>
      <c r="AC83" s="3516">
        <v>44</v>
      </c>
      <c r="AD83" s="3492"/>
      <c r="AE83" s="3522"/>
      <c r="AF83" s="1141"/>
      <c r="AG83" s="1141"/>
      <c r="AH83" s="1141"/>
      <c r="AI83" s="1141"/>
      <c r="AJ83" s="1141"/>
      <c r="AK83" s="1141"/>
      <c r="AL83" s="1141"/>
      <c r="AM83" s="1141"/>
      <c r="AN83" s="1141"/>
      <c r="AO83" s="1141"/>
    </row>
    <row r="84" spans="1:41" s="344" customFormat="1" ht="13.5" customHeight="1">
      <c r="A84" s="1141"/>
      <c r="B84" s="1386"/>
      <c r="C84" s="1387"/>
      <c r="D84" s="1387"/>
      <c r="E84" s="1387"/>
      <c r="F84" s="1387"/>
      <c r="G84" s="1388"/>
      <c r="H84" s="3492"/>
      <c r="I84" s="3493"/>
      <c r="J84" s="3516"/>
      <c r="K84" s="3493"/>
      <c r="L84" s="3516"/>
      <c r="M84" s="3493"/>
      <c r="N84" s="3516"/>
      <c r="O84" s="3493"/>
      <c r="P84" s="3516"/>
      <c r="Q84" s="3493"/>
      <c r="R84" s="3516"/>
      <c r="S84" s="3493"/>
      <c r="T84" s="3516"/>
      <c r="U84" s="3493"/>
      <c r="V84" s="3516"/>
      <c r="W84" s="3493"/>
      <c r="X84" s="3492"/>
      <c r="Y84" s="3493"/>
      <c r="Z84" s="3492"/>
      <c r="AA84" s="3492"/>
      <c r="AB84" s="3493"/>
      <c r="AC84" s="3516"/>
      <c r="AD84" s="3492"/>
      <c r="AE84" s="3522"/>
      <c r="AF84" s="1141"/>
      <c r="AG84" s="1141"/>
      <c r="AH84" s="1141"/>
      <c r="AI84" s="1141"/>
      <c r="AJ84" s="1141"/>
      <c r="AK84" s="1141"/>
      <c r="AL84" s="1141"/>
      <c r="AM84" s="1141"/>
      <c r="AN84" s="1141"/>
      <c r="AO84" s="1141"/>
    </row>
    <row r="85" spans="1:41" s="344" customFormat="1" ht="13.5" customHeight="1" thickBot="1">
      <c r="A85" s="1141"/>
      <c r="B85" s="1529" t="s">
        <v>2104</v>
      </c>
      <c r="C85" s="1530"/>
      <c r="D85" s="1530"/>
      <c r="E85" s="1530"/>
      <c r="F85" s="1530"/>
      <c r="G85" s="1531"/>
      <c r="H85" s="3609">
        <v>628</v>
      </c>
      <c r="I85" s="3610"/>
      <c r="J85" s="3612">
        <v>321</v>
      </c>
      <c r="K85" s="3610"/>
      <c r="L85" s="3612">
        <v>307</v>
      </c>
      <c r="M85" s="3610"/>
      <c r="N85" s="3612">
        <v>578</v>
      </c>
      <c r="O85" s="3610"/>
      <c r="P85" s="3612">
        <v>306</v>
      </c>
      <c r="Q85" s="3610"/>
      <c r="R85" s="3612">
        <v>272</v>
      </c>
      <c r="S85" s="3610"/>
      <c r="T85" s="3612">
        <v>638</v>
      </c>
      <c r="U85" s="3610"/>
      <c r="V85" s="3612">
        <v>313</v>
      </c>
      <c r="W85" s="3610"/>
      <c r="X85" s="1530">
        <v>325</v>
      </c>
      <c r="Y85" s="1531"/>
      <c r="Z85" s="3609">
        <v>349</v>
      </c>
      <c r="AA85" s="3609"/>
      <c r="AB85" s="3610"/>
      <c r="AC85" s="3612">
        <v>42</v>
      </c>
      <c r="AD85" s="3609"/>
      <c r="AE85" s="3613"/>
      <c r="AF85" s="1141"/>
      <c r="AG85" s="1141"/>
      <c r="AH85" s="1141"/>
      <c r="AI85" s="1141"/>
      <c r="AJ85" s="1141"/>
      <c r="AK85" s="1141"/>
      <c r="AL85" s="1141"/>
      <c r="AM85" s="1141"/>
      <c r="AN85" s="1141"/>
      <c r="AO85" s="1141"/>
    </row>
    <row r="86" spans="1:41" s="327" customFormat="1" ht="13.5" customHeight="1">
      <c r="A86" s="579"/>
      <c r="B86" s="579" t="s">
        <v>3127</v>
      </c>
      <c r="C86" s="579"/>
      <c r="D86" s="579"/>
      <c r="E86" s="579"/>
      <c r="F86" s="579"/>
      <c r="G86" s="579"/>
      <c r="H86" s="579"/>
      <c r="I86" s="579"/>
      <c r="J86" s="579"/>
      <c r="K86" s="579"/>
      <c r="L86" s="579"/>
      <c r="M86" s="579"/>
      <c r="N86" s="860"/>
      <c r="O86" s="579"/>
      <c r="P86" s="579"/>
      <c r="Q86" s="579"/>
      <c r="R86" s="579"/>
      <c r="S86" s="579"/>
      <c r="T86" s="579"/>
      <c r="U86" s="579"/>
      <c r="V86" s="579"/>
      <c r="W86" s="579"/>
      <c r="X86" s="579"/>
      <c r="Y86" s="579"/>
      <c r="Z86" s="579"/>
      <c r="AA86" s="579"/>
      <c r="AB86" s="579"/>
      <c r="AC86" s="579"/>
      <c r="AD86" s="580"/>
      <c r="AE86" s="580" t="s">
        <v>1379</v>
      </c>
      <c r="AF86" s="579"/>
      <c r="AG86" s="579"/>
      <c r="AH86" s="579"/>
      <c r="AI86" s="579"/>
      <c r="AJ86" s="579"/>
      <c r="AK86" s="579"/>
      <c r="AL86" s="579"/>
      <c r="AM86" s="579"/>
      <c r="AN86" s="579"/>
      <c r="AO86" s="579"/>
    </row>
    <row r="87" spans="1:41" s="327" customFormat="1" ht="13.5" customHeight="1">
      <c r="A87" s="579"/>
      <c r="B87" s="579"/>
      <c r="C87" s="579"/>
      <c r="D87" s="579"/>
      <c r="E87" s="579"/>
      <c r="F87" s="579"/>
      <c r="G87" s="579"/>
      <c r="H87" s="579"/>
      <c r="I87" s="579"/>
      <c r="J87" s="579"/>
      <c r="K87" s="579"/>
      <c r="L87" s="579"/>
      <c r="M87" s="579"/>
      <c r="N87" s="860"/>
      <c r="O87" s="579"/>
      <c r="P87" s="579"/>
      <c r="Q87" s="579"/>
      <c r="R87" s="579"/>
      <c r="S87" s="579"/>
      <c r="T87" s="579"/>
      <c r="U87" s="579"/>
      <c r="V87" s="579"/>
      <c r="W87" s="579"/>
      <c r="X87" s="579"/>
      <c r="Y87" s="579"/>
      <c r="Z87" s="579"/>
      <c r="AA87" s="579"/>
      <c r="AB87" s="579"/>
      <c r="AC87" s="579"/>
      <c r="AD87" s="580"/>
      <c r="AE87" s="580"/>
      <c r="AF87" s="579"/>
      <c r="AG87" s="579"/>
      <c r="AH87" s="579"/>
      <c r="AI87" s="579"/>
      <c r="AJ87" s="579"/>
      <c r="AK87" s="579"/>
      <c r="AL87" s="579"/>
      <c r="AM87" s="579"/>
      <c r="AN87" s="579"/>
      <c r="AO87" s="579"/>
    </row>
    <row r="88" spans="1:41" s="327" customFormat="1" ht="13.5" customHeight="1">
      <c r="A88" s="579"/>
      <c r="B88" s="579"/>
      <c r="C88" s="579"/>
      <c r="D88" s="579"/>
      <c r="E88" s="579"/>
      <c r="F88" s="579"/>
      <c r="G88" s="579"/>
      <c r="H88" s="579"/>
      <c r="I88" s="579"/>
      <c r="J88" s="579"/>
      <c r="K88" s="579"/>
      <c r="L88" s="579"/>
      <c r="M88" s="579"/>
      <c r="N88" s="860"/>
      <c r="O88" s="579"/>
      <c r="P88" s="579"/>
      <c r="Q88" s="579"/>
      <c r="R88" s="579"/>
      <c r="S88" s="579"/>
      <c r="T88" s="579"/>
      <c r="U88" s="579"/>
      <c r="V88" s="579"/>
      <c r="W88" s="579"/>
      <c r="X88" s="579"/>
      <c r="Y88" s="579"/>
      <c r="Z88" s="579"/>
      <c r="AA88" s="579"/>
      <c r="AB88" s="579"/>
      <c r="AC88" s="579"/>
      <c r="AD88" s="580"/>
      <c r="AE88" s="580"/>
      <c r="AF88" s="579"/>
      <c r="AG88" s="579"/>
      <c r="AH88" s="579"/>
      <c r="AI88" s="579"/>
      <c r="AJ88" s="579"/>
      <c r="AK88" s="579"/>
      <c r="AL88" s="579"/>
      <c r="AM88" s="579"/>
      <c r="AN88" s="579"/>
      <c r="AO88" s="579"/>
    </row>
    <row r="89" spans="1:41" s="327" customFormat="1" ht="17.25" customHeight="1">
      <c r="A89" s="3567" t="s">
        <v>2921</v>
      </c>
      <c r="B89" s="3567"/>
      <c r="C89" s="3567"/>
      <c r="D89" s="3567"/>
      <c r="E89" s="3567"/>
      <c r="F89" s="3567"/>
      <c r="G89" s="3567"/>
      <c r="H89" s="3567"/>
      <c r="I89" s="3567"/>
      <c r="J89" s="3567"/>
      <c r="K89" s="3567"/>
      <c r="L89" s="3567"/>
      <c r="M89" s="3567"/>
      <c r="N89" s="3567"/>
      <c r="O89" s="3567"/>
      <c r="P89" s="3567"/>
      <c r="Q89" s="3567"/>
      <c r="R89" s="3567"/>
      <c r="S89" s="3567"/>
      <c r="T89" s="3567"/>
      <c r="U89" s="3567"/>
      <c r="V89" s="3567"/>
      <c r="W89" s="3567"/>
      <c r="X89" s="3567"/>
      <c r="Y89" s="579"/>
      <c r="Z89" s="579"/>
      <c r="AA89" s="579"/>
      <c r="AB89" s="579"/>
      <c r="AC89" s="579"/>
      <c r="AD89" s="579"/>
      <c r="AE89" s="579"/>
      <c r="AF89" s="579"/>
      <c r="AG89" s="579"/>
      <c r="AH89" s="579"/>
      <c r="AI89" s="579"/>
      <c r="AJ89" s="579"/>
      <c r="AK89" s="579"/>
      <c r="AL89" s="579"/>
      <c r="AM89" s="579"/>
      <c r="AN89" s="579"/>
      <c r="AO89" s="579"/>
    </row>
    <row r="90" spans="1:41" s="327" customFormat="1" ht="15" customHeight="1">
      <c r="A90" s="865"/>
      <c r="B90" s="865"/>
      <c r="C90" s="865"/>
      <c r="D90" s="865"/>
      <c r="E90" s="865"/>
      <c r="F90" s="865"/>
      <c r="G90" s="865"/>
      <c r="H90" s="865"/>
      <c r="I90" s="865"/>
      <c r="J90" s="865"/>
      <c r="K90" s="865"/>
      <c r="L90" s="865"/>
      <c r="M90" s="865"/>
      <c r="N90" s="865"/>
      <c r="O90" s="865"/>
      <c r="P90" s="865"/>
      <c r="Q90" s="865"/>
      <c r="R90" s="865"/>
      <c r="S90" s="865"/>
      <c r="T90" s="865"/>
      <c r="U90" s="865"/>
      <c r="V90" s="865"/>
      <c r="W90" s="865"/>
      <c r="X90" s="865"/>
      <c r="Y90" s="579"/>
      <c r="Z90" s="579"/>
      <c r="AA90" s="579"/>
      <c r="AB90" s="579"/>
      <c r="AC90" s="579"/>
      <c r="AD90" s="579"/>
      <c r="AE90" s="579"/>
      <c r="AF90" s="579"/>
      <c r="AG90" s="580" t="s">
        <v>3686</v>
      </c>
      <c r="AH90" s="579"/>
      <c r="AI90" s="579"/>
      <c r="AJ90" s="579"/>
      <c r="AK90" s="579"/>
      <c r="AL90" s="579"/>
      <c r="AM90" s="579"/>
      <c r="AN90" s="579"/>
      <c r="AO90" s="579"/>
    </row>
    <row r="91" spans="1:41" s="327" customFormat="1" ht="15" customHeight="1" thickBot="1">
      <c r="A91" s="582"/>
      <c r="B91" s="579"/>
      <c r="C91" s="579"/>
      <c r="D91" s="579"/>
      <c r="E91" s="579"/>
      <c r="F91" s="579"/>
      <c r="G91" s="579"/>
      <c r="H91" s="579"/>
      <c r="I91" s="3627"/>
      <c r="J91" s="3627"/>
      <c r="K91" s="3627"/>
      <c r="L91" s="579"/>
      <c r="M91" s="579"/>
      <c r="N91" s="579"/>
      <c r="O91" s="579"/>
      <c r="P91" s="579"/>
      <c r="Q91" s="579"/>
      <c r="R91" s="579"/>
      <c r="S91" s="579"/>
      <c r="T91" s="579"/>
      <c r="U91" s="579"/>
      <c r="V91" s="579"/>
      <c r="W91" s="579"/>
      <c r="X91" s="579"/>
      <c r="Y91" s="579"/>
      <c r="Z91" s="579"/>
      <c r="AA91" s="579"/>
      <c r="AB91" s="579"/>
      <c r="AC91" s="579"/>
      <c r="AD91" s="579"/>
      <c r="AE91" s="579"/>
      <c r="AF91" s="579"/>
      <c r="AG91" s="580" t="s">
        <v>2945</v>
      </c>
      <c r="AH91" s="579"/>
      <c r="AI91" s="579"/>
      <c r="AJ91" s="579"/>
      <c r="AK91" s="579"/>
      <c r="AL91" s="579"/>
      <c r="AM91" s="579"/>
      <c r="AN91" s="579"/>
      <c r="AO91" s="579"/>
    </row>
    <row r="92" spans="1:41" s="327" customFormat="1" ht="13.5" customHeight="1">
      <c r="A92" s="582"/>
      <c r="B92" s="3438" t="s">
        <v>1383</v>
      </c>
      <c r="C92" s="3430"/>
      <c r="D92" s="3430"/>
      <c r="E92" s="3430"/>
      <c r="F92" s="3431"/>
      <c r="G92" s="3441" t="s">
        <v>2946</v>
      </c>
      <c r="H92" s="3429"/>
      <c r="I92" s="3429"/>
      <c r="J92" s="3429"/>
      <c r="K92" s="3429"/>
      <c r="L92" s="3442"/>
      <c r="M92" s="3441" t="s">
        <v>2947</v>
      </c>
      <c r="N92" s="3429"/>
      <c r="O92" s="3429"/>
      <c r="P92" s="3429"/>
      <c r="Q92" s="3429"/>
      <c r="R92" s="3442"/>
      <c r="S92" s="3424" t="s">
        <v>1386</v>
      </c>
      <c r="T92" s="3424"/>
      <c r="U92" s="3424"/>
      <c r="V92" s="3424"/>
      <c r="W92" s="3424"/>
      <c r="X92" s="3545"/>
      <c r="Y92" s="3441" t="s">
        <v>2948</v>
      </c>
      <c r="Z92" s="3429"/>
      <c r="AA92" s="3429"/>
      <c r="AB92" s="3429"/>
      <c r="AC92" s="3429"/>
      <c r="AD92" s="3442"/>
      <c r="AE92" s="3430" t="s">
        <v>1388</v>
      </c>
      <c r="AF92" s="3430"/>
      <c r="AG92" s="3617"/>
      <c r="AH92" s="579"/>
      <c r="AI92" s="579"/>
      <c r="AJ92" s="579"/>
      <c r="AK92" s="579"/>
      <c r="AL92" s="579"/>
      <c r="AM92" s="579"/>
      <c r="AN92" s="579"/>
      <c r="AO92" s="579"/>
    </row>
    <row r="93" spans="1:41" s="327" customFormat="1" ht="13.5" customHeight="1">
      <c r="A93" s="582"/>
      <c r="B93" s="3439"/>
      <c r="C93" s="3405"/>
      <c r="D93" s="3405"/>
      <c r="E93" s="3405"/>
      <c r="F93" s="3406"/>
      <c r="G93" s="3621" t="s">
        <v>1390</v>
      </c>
      <c r="H93" s="3622"/>
      <c r="I93" s="3623"/>
      <c r="J93" s="3631" t="s">
        <v>1389</v>
      </c>
      <c r="K93" s="3632"/>
      <c r="L93" s="3633"/>
      <c r="M93" s="3624" t="s">
        <v>1390</v>
      </c>
      <c r="N93" s="3625"/>
      <c r="O93" s="3626"/>
      <c r="P93" s="3631" t="s">
        <v>1389</v>
      </c>
      <c r="Q93" s="3632"/>
      <c r="R93" s="3633"/>
      <c r="S93" s="3624" t="s">
        <v>1390</v>
      </c>
      <c r="T93" s="3625"/>
      <c r="U93" s="3626"/>
      <c r="V93" s="3631" t="s">
        <v>1389</v>
      </c>
      <c r="W93" s="3632"/>
      <c r="X93" s="3633"/>
      <c r="Y93" s="3624" t="s">
        <v>1390</v>
      </c>
      <c r="Z93" s="3625"/>
      <c r="AA93" s="3626"/>
      <c r="AB93" s="3634" t="s">
        <v>1389</v>
      </c>
      <c r="AC93" s="3635"/>
      <c r="AD93" s="3636"/>
      <c r="AE93" s="3405"/>
      <c r="AF93" s="3405"/>
      <c r="AG93" s="3409"/>
      <c r="AH93" s="579"/>
      <c r="AI93" s="579"/>
      <c r="AJ93" s="579"/>
      <c r="AK93" s="579"/>
      <c r="AL93" s="579"/>
      <c r="AM93" s="579"/>
      <c r="AN93" s="579"/>
      <c r="AO93" s="579"/>
    </row>
    <row r="94" spans="1:41" s="327" customFormat="1" ht="13.5" customHeight="1">
      <c r="A94" s="582"/>
      <c r="B94" s="3439"/>
      <c r="C94" s="3405"/>
      <c r="D94" s="3405"/>
      <c r="E94" s="3405"/>
      <c r="F94" s="3406"/>
      <c r="G94" s="3451"/>
      <c r="H94" s="3407"/>
      <c r="I94" s="3408"/>
      <c r="J94" s="3614" t="s">
        <v>30</v>
      </c>
      <c r="K94" s="3615"/>
      <c r="L94" s="3616"/>
      <c r="M94" s="3546"/>
      <c r="N94" s="3547"/>
      <c r="O94" s="3548"/>
      <c r="P94" s="3614" t="s">
        <v>30</v>
      </c>
      <c r="Q94" s="3615"/>
      <c r="R94" s="3616"/>
      <c r="S94" s="3546"/>
      <c r="T94" s="3547"/>
      <c r="U94" s="3548"/>
      <c r="V94" s="3614" t="s">
        <v>30</v>
      </c>
      <c r="W94" s="3615"/>
      <c r="X94" s="3616"/>
      <c r="Y94" s="3546"/>
      <c r="Z94" s="3547"/>
      <c r="AA94" s="3548"/>
      <c r="AB94" s="3614" t="s">
        <v>30</v>
      </c>
      <c r="AC94" s="3615"/>
      <c r="AD94" s="3616"/>
      <c r="AE94" s="3405"/>
      <c r="AF94" s="3405"/>
      <c r="AG94" s="3409"/>
      <c r="AH94" s="579"/>
      <c r="AI94" s="579"/>
      <c r="AJ94" s="579"/>
      <c r="AK94" s="579"/>
      <c r="AL94" s="579"/>
      <c r="AM94" s="579"/>
      <c r="AN94" s="579"/>
      <c r="AO94" s="579"/>
    </row>
    <row r="95" spans="1:41" s="344" customFormat="1" ht="17.25" customHeight="1">
      <c r="A95" s="1145"/>
      <c r="B95" s="4151" t="s">
        <v>1391</v>
      </c>
      <c r="C95" s="4152"/>
      <c r="D95" s="4152"/>
      <c r="E95" s="4152"/>
      <c r="F95" s="4153"/>
      <c r="G95" s="2625">
        <v>6687</v>
      </c>
      <c r="H95" s="3600"/>
      <c r="I95" s="2627"/>
      <c r="J95" s="3638">
        <v>11.731578947368421</v>
      </c>
      <c r="K95" s="3639"/>
      <c r="L95" s="3640"/>
      <c r="M95" s="2625">
        <v>28690</v>
      </c>
      <c r="N95" s="3600"/>
      <c r="O95" s="2627"/>
      <c r="P95" s="3618">
        <v>50.333333333333336</v>
      </c>
      <c r="Q95" s="3619"/>
      <c r="R95" s="3620"/>
      <c r="S95" s="2625">
        <v>1306</v>
      </c>
      <c r="T95" s="3600"/>
      <c r="U95" s="2627"/>
      <c r="V95" s="3618">
        <v>2.2912280701754386</v>
      </c>
      <c r="W95" s="3619"/>
      <c r="X95" s="3620"/>
      <c r="Y95" s="2625">
        <v>13020</v>
      </c>
      <c r="Z95" s="3600"/>
      <c r="AA95" s="2627"/>
      <c r="AB95" s="3618">
        <v>22.842105263157894</v>
      </c>
      <c r="AC95" s="3619"/>
      <c r="AD95" s="3620"/>
      <c r="AE95" s="3466">
        <v>570</v>
      </c>
      <c r="AF95" s="3467"/>
      <c r="AG95" s="3637"/>
      <c r="AH95" s="1141"/>
      <c r="AI95" s="1141"/>
      <c r="AJ95" s="1141"/>
      <c r="AK95" s="1141"/>
      <c r="AL95" s="1141"/>
      <c r="AM95" s="1141"/>
      <c r="AN95" s="1141"/>
      <c r="AO95" s="1141"/>
    </row>
    <row r="96" spans="1:41" s="344" customFormat="1" ht="17.25" customHeight="1">
      <c r="A96" s="1145"/>
      <c r="B96" s="3684" t="s">
        <v>1392</v>
      </c>
      <c r="C96" s="3685"/>
      <c r="D96" s="3685"/>
      <c r="E96" s="3685"/>
      <c r="F96" s="3686"/>
      <c r="G96" s="3471">
        <v>7261</v>
      </c>
      <c r="H96" s="3469"/>
      <c r="I96" s="3470"/>
      <c r="J96" s="3628">
        <v>8.7587454764776833</v>
      </c>
      <c r="K96" s="3629"/>
      <c r="L96" s="3630"/>
      <c r="M96" s="3471">
        <v>26319</v>
      </c>
      <c r="N96" s="3469"/>
      <c r="O96" s="3470"/>
      <c r="P96" s="3463">
        <v>31.747889022919178</v>
      </c>
      <c r="Q96" s="3464"/>
      <c r="R96" s="3465"/>
      <c r="S96" s="3471">
        <v>1000</v>
      </c>
      <c r="T96" s="3469"/>
      <c r="U96" s="3470"/>
      <c r="V96" s="3463">
        <v>1.2062726176115801</v>
      </c>
      <c r="W96" s="3464"/>
      <c r="X96" s="3465"/>
      <c r="Y96" s="3471">
        <v>10486</v>
      </c>
      <c r="Z96" s="3469"/>
      <c r="AA96" s="3470"/>
      <c r="AB96" s="3463">
        <v>12.648974668275031</v>
      </c>
      <c r="AC96" s="3464"/>
      <c r="AD96" s="3465"/>
      <c r="AE96" s="3437">
        <v>829</v>
      </c>
      <c r="AF96" s="1387"/>
      <c r="AG96" s="3411"/>
      <c r="AH96" s="1141"/>
      <c r="AI96" s="1141"/>
      <c r="AJ96" s="1141"/>
      <c r="AK96" s="1141"/>
      <c r="AL96" s="1141"/>
      <c r="AM96" s="1141"/>
      <c r="AN96" s="1141"/>
      <c r="AO96" s="1141"/>
    </row>
    <row r="97" spans="1:41" s="344" customFormat="1" ht="17.25" customHeight="1">
      <c r="A97" s="1145"/>
      <c r="B97" s="3684" t="s">
        <v>1393</v>
      </c>
      <c r="C97" s="3685"/>
      <c r="D97" s="3685"/>
      <c r="E97" s="3685"/>
      <c r="F97" s="3686"/>
      <c r="G97" s="3471">
        <v>4525</v>
      </c>
      <c r="H97" s="3469"/>
      <c r="I97" s="3470"/>
      <c r="J97" s="3628">
        <v>14.140625</v>
      </c>
      <c r="K97" s="3629"/>
      <c r="L97" s="3630"/>
      <c r="M97" s="3471">
        <v>20585</v>
      </c>
      <c r="N97" s="3469"/>
      <c r="O97" s="3470"/>
      <c r="P97" s="3463">
        <v>64.328125</v>
      </c>
      <c r="Q97" s="3464"/>
      <c r="R97" s="3465"/>
      <c r="S97" s="3471">
        <v>1000</v>
      </c>
      <c r="T97" s="3469"/>
      <c r="U97" s="3470"/>
      <c r="V97" s="3463">
        <v>3.125</v>
      </c>
      <c r="W97" s="3464"/>
      <c r="X97" s="3465"/>
      <c r="Y97" s="3471">
        <v>6580</v>
      </c>
      <c r="Z97" s="3469"/>
      <c r="AA97" s="3470"/>
      <c r="AB97" s="3463">
        <v>20.5625</v>
      </c>
      <c r="AC97" s="3464"/>
      <c r="AD97" s="3465"/>
      <c r="AE97" s="3437">
        <v>320</v>
      </c>
      <c r="AF97" s="1387"/>
      <c r="AG97" s="3411"/>
      <c r="AH97" s="1141"/>
      <c r="AI97" s="1141"/>
      <c r="AJ97" s="1141"/>
      <c r="AK97" s="1141"/>
      <c r="AL97" s="1141"/>
      <c r="AM97" s="1141"/>
      <c r="AN97" s="1141"/>
      <c r="AO97" s="1141"/>
    </row>
    <row r="98" spans="1:41" s="344" customFormat="1" ht="17.25" customHeight="1">
      <c r="A98" s="1145"/>
      <c r="B98" s="3684" t="s">
        <v>1394</v>
      </c>
      <c r="C98" s="3685"/>
      <c r="D98" s="3685"/>
      <c r="E98" s="3685"/>
      <c r="F98" s="3686"/>
      <c r="G98" s="3471">
        <v>2682</v>
      </c>
      <c r="H98" s="3469"/>
      <c r="I98" s="3470"/>
      <c r="J98" s="3628">
        <v>17.082802547770701</v>
      </c>
      <c r="K98" s="3629"/>
      <c r="L98" s="3630"/>
      <c r="M98" s="3471">
        <v>15112</v>
      </c>
      <c r="N98" s="3469"/>
      <c r="O98" s="3470"/>
      <c r="P98" s="3463">
        <v>96.254777070063696</v>
      </c>
      <c r="Q98" s="3464"/>
      <c r="R98" s="3465"/>
      <c r="S98" s="3471">
        <v>584</v>
      </c>
      <c r="T98" s="3469"/>
      <c r="U98" s="3470"/>
      <c r="V98" s="3463">
        <v>3.7197452229299364</v>
      </c>
      <c r="W98" s="3464"/>
      <c r="X98" s="3465"/>
      <c r="Y98" s="3471">
        <v>10405</v>
      </c>
      <c r="Z98" s="3469"/>
      <c r="AA98" s="3470"/>
      <c r="AB98" s="3463">
        <v>66.273885350318466</v>
      </c>
      <c r="AC98" s="3464"/>
      <c r="AD98" s="3465"/>
      <c r="AE98" s="3437">
        <v>157</v>
      </c>
      <c r="AF98" s="1387"/>
      <c r="AG98" s="3411"/>
      <c r="AH98" s="1141"/>
      <c r="AI98" s="1141"/>
      <c r="AJ98" s="1141"/>
      <c r="AK98" s="1141"/>
      <c r="AL98" s="1141"/>
      <c r="AM98" s="1141"/>
      <c r="AN98" s="1141"/>
      <c r="AO98" s="1141"/>
    </row>
    <row r="99" spans="1:41" s="344" customFormat="1" ht="17.25" customHeight="1">
      <c r="A99" s="1145"/>
      <c r="B99" s="3684" t="s">
        <v>1395</v>
      </c>
      <c r="C99" s="3685"/>
      <c r="D99" s="3685"/>
      <c r="E99" s="3685"/>
      <c r="F99" s="3686"/>
      <c r="G99" s="3471">
        <v>1834</v>
      </c>
      <c r="H99" s="3469"/>
      <c r="I99" s="3470"/>
      <c r="J99" s="3628">
        <v>16.375</v>
      </c>
      <c r="K99" s="3629"/>
      <c r="L99" s="3630"/>
      <c r="M99" s="3471">
        <v>11934</v>
      </c>
      <c r="N99" s="3469"/>
      <c r="O99" s="3470"/>
      <c r="P99" s="3463">
        <v>106.55357142857143</v>
      </c>
      <c r="Q99" s="3464"/>
      <c r="R99" s="3465"/>
      <c r="S99" s="3471">
        <v>601</v>
      </c>
      <c r="T99" s="3469"/>
      <c r="U99" s="3470"/>
      <c r="V99" s="3463">
        <v>5.3660714285714288</v>
      </c>
      <c r="W99" s="3464"/>
      <c r="X99" s="3465"/>
      <c r="Y99" s="3471">
        <v>7725</v>
      </c>
      <c r="Z99" s="3469"/>
      <c r="AA99" s="3470"/>
      <c r="AB99" s="3463">
        <v>68.973214285714292</v>
      </c>
      <c r="AC99" s="3464"/>
      <c r="AD99" s="3465"/>
      <c r="AE99" s="3437">
        <v>112</v>
      </c>
      <c r="AF99" s="1387"/>
      <c r="AG99" s="3411"/>
      <c r="AH99" s="1141"/>
      <c r="AI99" s="1141"/>
      <c r="AJ99" s="1141"/>
      <c r="AK99" s="1141"/>
      <c r="AL99" s="1141"/>
      <c r="AM99" s="1141"/>
      <c r="AN99" s="1141"/>
      <c r="AO99" s="1141"/>
    </row>
    <row r="100" spans="1:41" s="344" customFormat="1" ht="17.25" customHeight="1">
      <c r="A100" s="1145"/>
      <c r="B100" s="3684" t="s">
        <v>1396</v>
      </c>
      <c r="C100" s="3685"/>
      <c r="D100" s="3685"/>
      <c r="E100" s="3685"/>
      <c r="F100" s="3686"/>
      <c r="G100" s="3471">
        <v>4286</v>
      </c>
      <c r="H100" s="3469"/>
      <c r="I100" s="3470"/>
      <c r="J100" s="3628">
        <v>12.073239436619719</v>
      </c>
      <c r="K100" s="3629"/>
      <c r="L100" s="3630"/>
      <c r="M100" s="3471">
        <v>27543</v>
      </c>
      <c r="N100" s="3469"/>
      <c r="O100" s="3470"/>
      <c r="P100" s="3463">
        <v>77.585915492957753</v>
      </c>
      <c r="Q100" s="3464"/>
      <c r="R100" s="3465"/>
      <c r="S100" s="3471">
        <v>610</v>
      </c>
      <c r="T100" s="3469"/>
      <c r="U100" s="3470"/>
      <c r="V100" s="3463">
        <v>1.7183098591549295</v>
      </c>
      <c r="W100" s="3464"/>
      <c r="X100" s="3465"/>
      <c r="Y100" s="3471">
        <v>11750</v>
      </c>
      <c r="Z100" s="3469"/>
      <c r="AA100" s="3470"/>
      <c r="AB100" s="3463">
        <v>33.098591549295776</v>
      </c>
      <c r="AC100" s="3464"/>
      <c r="AD100" s="3465"/>
      <c r="AE100" s="3437">
        <v>355</v>
      </c>
      <c r="AF100" s="1387"/>
      <c r="AG100" s="3411"/>
      <c r="AH100" s="1141"/>
      <c r="AI100" s="1141"/>
      <c r="AJ100" s="1141"/>
      <c r="AK100" s="1141"/>
      <c r="AL100" s="1141"/>
      <c r="AM100" s="1141"/>
      <c r="AN100" s="1141"/>
      <c r="AO100" s="1141"/>
    </row>
    <row r="101" spans="1:41" s="344" customFormat="1" ht="17.25" customHeight="1">
      <c r="A101" s="1145"/>
      <c r="B101" s="3684" t="s">
        <v>1397</v>
      </c>
      <c r="C101" s="3685"/>
      <c r="D101" s="3685"/>
      <c r="E101" s="3685"/>
      <c r="F101" s="3686"/>
      <c r="G101" s="3471">
        <v>2146</v>
      </c>
      <c r="H101" s="3469"/>
      <c r="I101" s="3470"/>
      <c r="J101" s="3628">
        <v>25.547619047619047</v>
      </c>
      <c r="K101" s="3629"/>
      <c r="L101" s="3630"/>
      <c r="M101" s="3471">
        <v>16147</v>
      </c>
      <c r="N101" s="3469"/>
      <c r="O101" s="3470"/>
      <c r="P101" s="3463">
        <v>192.22619047619048</v>
      </c>
      <c r="Q101" s="3464"/>
      <c r="R101" s="3465"/>
      <c r="S101" s="3471">
        <v>590</v>
      </c>
      <c r="T101" s="3469"/>
      <c r="U101" s="3470"/>
      <c r="V101" s="3463">
        <v>7.0238095238095237</v>
      </c>
      <c r="W101" s="3464"/>
      <c r="X101" s="3465"/>
      <c r="Y101" s="3471">
        <v>11800</v>
      </c>
      <c r="Z101" s="3469"/>
      <c r="AA101" s="3470"/>
      <c r="AB101" s="3463">
        <v>140.47619047619048</v>
      </c>
      <c r="AC101" s="3464"/>
      <c r="AD101" s="3465"/>
      <c r="AE101" s="3437">
        <v>84</v>
      </c>
      <c r="AF101" s="1387"/>
      <c r="AG101" s="3411"/>
      <c r="AH101" s="1141"/>
      <c r="AI101" s="1141"/>
      <c r="AJ101" s="1141"/>
      <c r="AK101" s="1141"/>
      <c r="AL101" s="1141"/>
      <c r="AM101" s="1141"/>
      <c r="AN101" s="1141"/>
      <c r="AO101" s="1141"/>
    </row>
    <row r="102" spans="1:41" s="344" customFormat="1" ht="17.25" customHeight="1">
      <c r="A102" s="1145"/>
      <c r="B102" s="3684" t="s">
        <v>1398</v>
      </c>
      <c r="C102" s="3685"/>
      <c r="D102" s="3685"/>
      <c r="E102" s="3685"/>
      <c r="F102" s="3686"/>
      <c r="G102" s="3471">
        <v>2541</v>
      </c>
      <c r="H102" s="3469"/>
      <c r="I102" s="3470"/>
      <c r="J102" s="3628">
        <v>25.41</v>
      </c>
      <c r="K102" s="3629"/>
      <c r="L102" s="3630"/>
      <c r="M102" s="3471">
        <v>19690</v>
      </c>
      <c r="N102" s="3469"/>
      <c r="O102" s="3470"/>
      <c r="P102" s="3463">
        <v>196.9</v>
      </c>
      <c r="Q102" s="3464"/>
      <c r="R102" s="3465"/>
      <c r="S102" s="3471">
        <v>603</v>
      </c>
      <c r="T102" s="3469"/>
      <c r="U102" s="3470"/>
      <c r="V102" s="3463">
        <v>6.03</v>
      </c>
      <c r="W102" s="3464"/>
      <c r="X102" s="3465"/>
      <c r="Y102" s="3471">
        <v>13556</v>
      </c>
      <c r="Z102" s="3469"/>
      <c r="AA102" s="3470"/>
      <c r="AB102" s="3463">
        <v>135.56</v>
      </c>
      <c r="AC102" s="3464"/>
      <c r="AD102" s="3465"/>
      <c r="AE102" s="3437">
        <v>100</v>
      </c>
      <c r="AF102" s="1387"/>
      <c r="AG102" s="3411"/>
      <c r="AH102" s="1141"/>
      <c r="AI102" s="1141"/>
      <c r="AJ102" s="1141"/>
      <c r="AK102" s="1141"/>
      <c r="AL102" s="1141"/>
      <c r="AM102" s="1141"/>
      <c r="AN102" s="1141"/>
      <c r="AO102" s="1141"/>
    </row>
    <row r="103" spans="1:41" s="344" customFormat="1" ht="17.25" customHeight="1">
      <c r="A103" s="1145"/>
      <c r="B103" s="3684" t="s">
        <v>1399</v>
      </c>
      <c r="C103" s="3685"/>
      <c r="D103" s="3685"/>
      <c r="E103" s="3685"/>
      <c r="F103" s="3686"/>
      <c r="G103" s="3471">
        <v>146</v>
      </c>
      <c r="H103" s="3469"/>
      <c r="I103" s="3470"/>
      <c r="J103" s="3628">
        <v>11.23076923076923</v>
      </c>
      <c r="K103" s="3629"/>
      <c r="L103" s="3630"/>
      <c r="M103" s="3471">
        <v>146</v>
      </c>
      <c r="N103" s="3469"/>
      <c r="O103" s="3470"/>
      <c r="P103" s="3463">
        <v>11.23076923076923</v>
      </c>
      <c r="Q103" s="3464"/>
      <c r="R103" s="3465"/>
      <c r="S103" s="3471" t="s">
        <v>3892</v>
      </c>
      <c r="T103" s="3469"/>
      <c r="U103" s="3470"/>
      <c r="V103" s="3463" t="s">
        <v>3893</v>
      </c>
      <c r="W103" s="3464"/>
      <c r="X103" s="3465"/>
      <c r="Y103" s="3471" t="s">
        <v>3893</v>
      </c>
      <c r="Z103" s="3469"/>
      <c r="AA103" s="3470"/>
      <c r="AB103" s="3463" t="s">
        <v>3894</v>
      </c>
      <c r="AC103" s="3464"/>
      <c r="AD103" s="3465"/>
      <c r="AE103" s="3437">
        <v>13</v>
      </c>
      <c r="AF103" s="1387"/>
      <c r="AG103" s="3411"/>
      <c r="AH103" s="1141"/>
      <c r="AI103" s="1141"/>
      <c r="AJ103" s="1141"/>
      <c r="AK103" s="1141"/>
      <c r="AL103" s="1141"/>
      <c r="AM103" s="1141"/>
      <c r="AN103" s="1141"/>
      <c r="AO103" s="1141"/>
    </row>
    <row r="104" spans="1:41" s="344" customFormat="1" ht="17.25" customHeight="1">
      <c r="A104" s="1145"/>
      <c r="B104" s="3684" t="s">
        <v>1400</v>
      </c>
      <c r="C104" s="3685"/>
      <c r="D104" s="3685"/>
      <c r="E104" s="3685"/>
      <c r="F104" s="3686"/>
      <c r="G104" s="3471">
        <v>2396</v>
      </c>
      <c r="H104" s="3469"/>
      <c r="I104" s="3470"/>
      <c r="J104" s="3628">
        <v>64.756756756756758</v>
      </c>
      <c r="K104" s="3629"/>
      <c r="L104" s="3630"/>
      <c r="M104" s="3471">
        <v>20954</v>
      </c>
      <c r="N104" s="3469"/>
      <c r="O104" s="3470"/>
      <c r="P104" s="3463">
        <v>566.32432432432438</v>
      </c>
      <c r="Q104" s="3464"/>
      <c r="R104" s="3465"/>
      <c r="S104" s="3471">
        <v>621</v>
      </c>
      <c r="T104" s="3469"/>
      <c r="U104" s="3470"/>
      <c r="V104" s="3463">
        <v>16.783783783783782</v>
      </c>
      <c r="W104" s="3464"/>
      <c r="X104" s="3465"/>
      <c r="Y104" s="3471">
        <v>9739</v>
      </c>
      <c r="Z104" s="3469"/>
      <c r="AA104" s="3470"/>
      <c r="AB104" s="3463">
        <v>263.2162162162162</v>
      </c>
      <c r="AC104" s="3464"/>
      <c r="AD104" s="3465"/>
      <c r="AE104" s="3437">
        <v>37</v>
      </c>
      <c r="AF104" s="1387"/>
      <c r="AG104" s="3411"/>
      <c r="AH104" s="1141"/>
      <c r="AI104" s="1141"/>
      <c r="AJ104" s="1141"/>
      <c r="AK104" s="1141"/>
      <c r="AL104" s="1141"/>
      <c r="AM104" s="1141"/>
      <c r="AN104" s="1141"/>
      <c r="AO104" s="1141"/>
    </row>
    <row r="105" spans="1:41" s="344" customFormat="1" ht="17.25" customHeight="1">
      <c r="A105" s="1145"/>
      <c r="B105" s="3684" t="s">
        <v>1401</v>
      </c>
      <c r="C105" s="3685"/>
      <c r="D105" s="3685"/>
      <c r="E105" s="3685"/>
      <c r="F105" s="3686"/>
      <c r="G105" s="3471">
        <v>3599</v>
      </c>
      <c r="H105" s="3469"/>
      <c r="I105" s="3470"/>
      <c r="J105" s="3628">
        <v>14.87190082644628</v>
      </c>
      <c r="K105" s="3629"/>
      <c r="L105" s="3630"/>
      <c r="M105" s="3471">
        <v>19405</v>
      </c>
      <c r="N105" s="3469"/>
      <c r="O105" s="3470"/>
      <c r="P105" s="3463">
        <v>80.185950413223139</v>
      </c>
      <c r="Q105" s="3464"/>
      <c r="R105" s="3465"/>
      <c r="S105" s="3471">
        <v>601</v>
      </c>
      <c r="T105" s="3469"/>
      <c r="U105" s="3470"/>
      <c r="V105" s="3463">
        <v>2.4834710743801653</v>
      </c>
      <c r="W105" s="3464"/>
      <c r="X105" s="3465"/>
      <c r="Y105" s="3471">
        <v>12704</v>
      </c>
      <c r="Z105" s="3469"/>
      <c r="AA105" s="3470"/>
      <c r="AB105" s="3463">
        <v>52.495867768595041</v>
      </c>
      <c r="AC105" s="3464"/>
      <c r="AD105" s="3465"/>
      <c r="AE105" s="3437">
        <v>242</v>
      </c>
      <c r="AF105" s="1387"/>
      <c r="AG105" s="3411"/>
      <c r="AH105" s="1141"/>
      <c r="AI105" s="1141"/>
      <c r="AJ105" s="1141"/>
      <c r="AK105" s="1141"/>
      <c r="AL105" s="1141"/>
      <c r="AM105" s="1141"/>
      <c r="AN105" s="1141"/>
      <c r="AO105" s="1141"/>
    </row>
    <row r="106" spans="1:41" s="344" customFormat="1" ht="17.25" customHeight="1">
      <c r="A106" s="1145"/>
      <c r="B106" s="3684" t="s">
        <v>1402</v>
      </c>
      <c r="C106" s="3685"/>
      <c r="D106" s="3685"/>
      <c r="E106" s="3685"/>
      <c r="F106" s="3686"/>
      <c r="G106" s="3471">
        <v>2204</v>
      </c>
      <c r="H106" s="3469"/>
      <c r="I106" s="3470"/>
      <c r="J106" s="3628">
        <v>27.898734177215189</v>
      </c>
      <c r="K106" s="3629"/>
      <c r="L106" s="3630"/>
      <c r="M106" s="3471">
        <v>17030</v>
      </c>
      <c r="N106" s="3469"/>
      <c r="O106" s="3470"/>
      <c r="P106" s="3463">
        <v>215.56962025316454</v>
      </c>
      <c r="Q106" s="3464"/>
      <c r="R106" s="3465"/>
      <c r="S106" s="3471">
        <v>899</v>
      </c>
      <c r="T106" s="3469"/>
      <c r="U106" s="3470"/>
      <c r="V106" s="3463">
        <v>11.379746835443038</v>
      </c>
      <c r="W106" s="3464"/>
      <c r="X106" s="3465"/>
      <c r="Y106" s="3471">
        <v>6915</v>
      </c>
      <c r="Z106" s="3469"/>
      <c r="AA106" s="3470"/>
      <c r="AB106" s="3463">
        <v>87.531645569620252</v>
      </c>
      <c r="AC106" s="3464"/>
      <c r="AD106" s="3465"/>
      <c r="AE106" s="3437">
        <v>79</v>
      </c>
      <c r="AF106" s="1387"/>
      <c r="AG106" s="3411"/>
      <c r="AH106" s="1141"/>
      <c r="AI106" s="1141"/>
      <c r="AJ106" s="1141"/>
      <c r="AK106" s="1141"/>
      <c r="AL106" s="1141"/>
      <c r="AM106" s="1141"/>
      <c r="AN106" s="1141"/>
      <c r="AO106" s="1141"/>
    </row>
    <row r="107" spans="1:41" s="344" customFormat="1" ht="17.25" customHeight="1">
      <c r="A107" s="1145"/>
      <c r="B107" s="3684" t="s">
        <v>1403</v>
      </c>
      <c r="C107" s="3685"/>
      <c r="D107" s="3685"/>
      <c r="E107" s="3685"/>
      <c r="F107" s="3686"/>
      <c r="G107" s="3471">
        <v>2857</v>
      </c>
      <c r="H107" s="3469"/>
      <c r="I107" s="3470"/>
      <c r="J107" s="3628">
        <v>43.287878787878789</v>
      </c>
      <c r="K107" s="3629"/>
      <c r="L107" s="3630"/>
      <c r="M107" s="3471">
        <v>11059</v>
      </c>
      <c r="N107" s="3469"/>
      <c r="O107" s="3470"/>
      <c r="P107" s="3463">
        <v>167.56060606060606</v>
      </c>
      <c r="Q107" s="3464"/>
      <c r="R107" s="3465"/>
      <c r="S107" s="3471">
        <v>601</v>
      </c>
      <c r="T107" s="3469"/>
      <c r="U107" s="3470"/>
      <c r="V107" s="3463">
        <v>9.1060606060606055</v>
      </c>
      <c r="W107" s="3464"/>
      <c r="X107" s="3465"/>
      <c r="Y107" s="3471">
        <v>6216</v>
      </c>
      <c r="Z107" s="3469"/>
      <c r="AA107" s="3470"/>
      <c r="AB107" s="3463">
        <v>94.181818181818187</v>
      </c>
      <c r="AC107" s="3464"/>
      <c r="AD107" s="3465"/>
      <c r="AE107" s="3437">
        <v>66</v>
      </c>
      <c r="AF107" s="1387"/>
      <c r="AG107" s="3411"/>
      <c r="AH107" s="1141"/>
      <c r="AI107" s="1141"/>
      <c r="AJ107" s="1141"/>
      <c r="AK107" s="1141"/>
      <c r="AL107" s="1141"/>
      <c r="AM107" s="1141"/>
      <c r="AN107" s="1141"/>
      <c r="AO107" s="1141"/>
    </row>
    <row r="108" spans="1:41" s="344" customFormat="1" ht="17.25" customHeight="1">
      <c r="A108" s="1145"/>
      <c r="B108" s="3684" t="s">
        <v>1404</v>
      </c>
      <c r="C108" s="3685"/>
      <c r="D108" s="3685"/>
      <c r="E108" s="3685"/>
      <c r="F108" s="3686"/>
      <c r="G108" s="3471">
        <v>1787</v>
      </c>
      <c r="H108" s="3469"/>
      <c r="I108" s="3470"/>
      <c r="J108" s="3628">
        <v>55.84375</v>
      </c>
      <c r="K108" s="3629"/>
      <c r="L108" s="3630"/>
      <c r="M108" s="3471">
        <v>6919</v>
      </c>
      <c r="N108" s="3469"/>
      <c r="O108" s="3470"/>
      <c r="P108" s="3463">
        <v>216.21875</v>
      </c>
      <c r="Q108" s="3464"/>
      <c r="R108" s="3465"/>
      <c r="S108" s="3471">
        <v>600</v>
      </c>
      <c r="T108" s="3469"/>
      <c r="U108" s="3470"/>
      <c r="V108" s="3463">
        <v>18.75</v>
      </c>
      <c r="W108" s="3464"/>
      <c r="X108" s="3465"/>
      <c r="Y108" s="3471">
        <v>4668</v>
      </c>
      <c r="Z108" s="3469"/>
      <c r="AA108" s="3470"/>
      <c r="AB108" s="3463">
        <v>145.875</v>
      </c>
      <c r="AC108" s="3464"/>
      <c r="AD108" s="3465"/>
      <c r="AE108" s="3437">
        <v>32</v>
      </c>
      <c r="AF108" s="1387"/>
      <c r="AG108" s="3411"/>
      <c r="AH108" s="1141"/>
      <c r="AI108" s="1141"/>
      <c r="AJ108" s="1141"/>
      <c r="AK108" s="1141"/>
      <c r="AL108" s="1141"/>
      <c r="AM108" s="1141"/>
      <c r="AN108" s="1141"/>
      <c r="AO108" s="1141"/>
    </row>
    <row r="109" spans="1:41" s="344" customFormat="1" ht="7.5" customHeight="1">
      <c r="A109" s="1145"/>
      <c r="B109" s="3684"/>
      <c r="C109" s="3685"/>
      <c r="D109" s="3685"/>
      <c r="E109" s="3685"/>
      <c r="F109" s="3686"/>
      <c r="G109" s="3471"/>
      <c r="H109" s="3469"/>
      <c r="I109" s="3470"/>
      <c r="J109" s="3628"/>
      <c r="K109" s="3629"/>
      <c r="L109" s="3630"/>
      <c r="M109" s="3471"/>
      <c r="N109" s="3469"/>
      <c r="O109" s="3470"/>
      <c r="P109" s="3463"/>
      <c r="Q109" s="3464"/>
      <c r="R109" s="3465"/>
      <c r="S109" s="3471"/>
      <c r="T109" s="3469"/>
      <c r="U109" s="3470"/>
      <c r="V109" s="3463"/>
      <c r="W109" s="3464"/>
      <c r="X109" s="3465"/>
      <c r="Y109" s="3471"/>
      <c r="Z109" s="3469"/>
      <c r="AA109" s="3470"/>
      <c r="AB109" s="3463"/>
      <c r="AC109" s="3464"/>
      <c r="AD109" s="3465"/>
      <c r="AE109" s="3437"/>
      <c r="AF109" s="1387"/>
      <c r="AG109" s="3411"/>
      <c r="AH109" s="1141"/>
      <c r="AI109" s="1141"/>
      <c r="AJ109" s="1141"/>
      <c r="AK109" s="1141"/>
      <c r="AL109" s="1141"/>
      <c r="AM109" s="1141"/>
      <c r="AN109" s="1141"/>
      <c r="AO109" s="1141"/>
    </row>
    <row r="110" spans="1:41" s="344" customFormat="1" ht="17.25" customHeight="1">
      <c r="A110" s="1145"/>
      <c r="B110" s="3684" t="s">
        <v>1405</v>
      </c>
      <c r="C110" s="3685"/>
      <c r="D110" s="3685"/>
      <c r="E110" s="3685"/>
      <c r="F110" s="3686"/>
      <c r="G110" s="3471">
        <v>1849</v>
      </c>
      <c r="H110" s="3469"/>
      <c r="I110" s="3470"/>
      <c r="J110" s="3628">
        <v>32.438596491228068</v>
      </c>
      <c r="K110" s="3629"/>
      <c r="L110" s="3630"/>
      <c r="M110" s="3471">
        <v>19832</v>
      </c>
      <c r="N110" s="3469"/>
      <c r="O110" s="3470"/>
      <c r="P110" s="3463">
        <v>347.92982456140351</v>
      </c>
      <c r="Q110" s="3464"/>
      <c r="R110" s="3465"/>
      <c r="S110" s="3471">
        <v>618</v>
      </c>
      <c r="T110" s="3469"/>
      <c r="U110" s="3470"/>
      <c r="V110" s="3463">
        <v>10.842105263157896</v>
      </c>
      <c r="W110" s="3464"/>
      <c r="X110" s="3465"/>
      <c r="Y110" s="3471">
        <v>11943</v>
      </c>
      <c r="Z110" s="3469"/>
      <c r="AA110" s="3470"/>
      <c r="AB110" s="3463">
        <v>209.52631578947367</v>
      </c>
      <c r="AC110" s="3464"/>
      <c r="AD110" s="3465"/>
      <c r="AE110" s="3437">
        <v>57</v>
      </c>
      <c r="AF110" s="1387"/>
      <c r="AG110" s="3411"/>
      <c r="AH110" s="1141"/>
      <c r="AI110" s="1141"/>
      <c r="AJ110" s="1141"/>
      <c r="AK110" s="1141"/>
      <c r="AL110" s="1141"/>
      <c r="AM110" s="1141"/>
      <c r="AN110" s="1141"/>
      <c r="AO110" s="1141"/>
    </row>
    <row r="111" spans="1:41" s="344" customFormat="1" ht="18" customHeight="1">
      <c r="A111" s="1145"/>
      <c r="B111" s="3684" t="s">
        <v>770</v>
      </c>
      <c r="C111" s="3685"/>
      <c r="D111" s="3685"/>
      <c r="E111" s="3685"/>
      <c r="F111" s="3686"/>
      <c r="G111" s="3471">
        <v>1969</v>
      </c>
      <c r="H111" s="3469"/>
      <c r="I111" s="3470"/>
      <c r="J111" s="3628">
        <v>25.243589743589745</v>
      </c>
      <c r="K111" s="3629"/>
      <c r="L111" s="3630"/>
      <c r="M111" s="3471">
        <v>22525</v>
      </c>
      <c r="N111" s="3469"/>
      <c r="O111" s="3470"/>
      <c r="P111" s="3463">
        <v>288.78205128205127</v>
      </c>
      <c r="Q111" s="3464"/>
      <c r="R111" s="3465"/>
      <c r="S111" s="3471">
        <v>626</v>
      </c>
      <c r="T111" s="3469"/>
      <c r="U111" s="3470"/>
      <c r="V111" s="3463">
        <v>8.0256410256410255</v>
      </c>
      <c r="W111" s="3464"/>
      <c r="X111" s="3465"/>
      <c r="Y111" s="3471">
        <v>13395</v>
      </c>
      <c r="Z111" s="3469"/>
      <c r="AA111" s="3470"/>
      <c r="AB111" s="3463">
        <v>171.73076923076923</v>
      </c>
      <c r="AC111" s="3464"/>
      <c r="AD111" s="3465"/>
      <c r="AE111" s="3437">
        <v>78</v>
      </c>
      <c r="AF111" s="1387"/>
      <c r="AG111" s="3411"/>
      <c r="AH111" s="1141"/>
      <c r="AI111" s="1141"/>
      <c r="AJ111" s="1141"/>
      <c r="AK111" s="1141"/>
      <c r="AL111" s="1141"/>
      <c r="AM111" s="1141"/>
      <c r="AN111" s="1141"/>
      <c r="AO111" s="1141"/>
    </row>
    <row r="112" spans="1:41" s="344" customFormat="1" ht="17.25" customHeight="1">
      <c r="A112" s="1145"/>
      <c r="B112" s="3684" t="s">
        <v>1406</v>
      </c>
      <c r="C112" s="3685"/>
      <c r="D112" s="3685"/>
      <c r="E112" s="3685"/>
      <c r="F112" s="3686"/>
      <c r="G112" s="3471">
        <v>1840</v>
      </c>
      <c r="H112" s="3469"/>
      <c r="I112" s="3470"/>
      <c r="J112" s="3628">
        <v>27.878787878787879</v>
      </c>
      <c r="K112" s="3629"/>
      <c r="L112" s="3630"/>
      <c r="M112" s="3471">
        <v>22490</v>
      </c>
      <c r="N112" s="3469"/>
      <c r="O112" s="3470"/>
      <c r="P112" s="3463">
        <v>340.75757575757575</v>
      </c>
      <c r="Q112" s="3464"/>
      <c r="R112" s="3465"/>
      <c r="S112" s="3471">
        <v>638</v>
      </c>
      <c r="T112" s="3469"/>
      <c r="U112" s="3470"/>
      <c r="V112" s="3463">
        <v>9.6666666666666661</v>
      </c>
      <c r="W112" s="3464"/>
      <c r="X112" s="3465"/>
      <c r="Y112" s="3471">
        <v>15463</v>
      </c>
      <c r="Z112" s="3469"/>
      <c r="AA112" s="3470"/>
      <c r="AB112" s="3463">
        <v>234.28787878787878</v>
      </c>
      <c r="AC112" s="3464"/>
      <c r="AD112" s="3465"/>
      <c r="AE112" s="3437">
        <v>66</v>
      </c>
      <c r="AF112" s="1387"/>
      <c r="AG112" s="3411"/>
      <c r="AH112" s="1141"/>
      <c r="AI112" s="1141"/>
      <c r="AJ112" s="1141"/>
      <c r="AK112" s="1141"/>
      <c r="AL112" s="1141"/>
      <c r="AM112" s="1141"/>
      <c r="AN112" s="1141"/>
      <c r="AO112" s="1141"/>
    </row>
    <row r="113" spans="1:44" s="344" customFormat="1" ht="7.5" customHeight="1">
      <c r="A113" s="1145"/>
      <c r="B113" s="3684"/>
      <c r="C113" s="3685"/>
      <c r="D113" s="3685"/>
      <c r="E113" s="3685"/>
      <c r="F113" s="3686"/>
      <c r="G113" s="3471"/>
      <c r="H113" s="3469"/>
      <c r="I113" s="3470"/>
      <c r="J113" s="3628"/>
      <c r="K113" s="3629"/>
      <c r="L113" s="3630"/>
      <c r="M113" s="3471"/>
      <c r="N113" s="3469"/>
      <c r="O113" s="3470"/>
      <c r="P113" s="3463"/>
      <c r="Q113" s="3464"/>
      <c r="R113" s="3465"/>
      <c r="S113" s="3471"/>
      <c r="T113" s="3469"/>
      <c r="U113" s="3470"/>
      <c r="V113" s="3463"/>
      <c r="W113" s="3464"/>
      <c r="X113" s="3465"/>
      <c r="Y113" s="3471"/>
      <c r="Z113" s="3469"/>
      <c r="AA113" s="3470"/>
      <c r="AB113" s="3463"/>
      <c r="AC113" s="3464"/>
      <c r="AD113" s="3465"/>
      <c r="AE113" s="3437"/>
      <c r="AF113" s="1387"/>
      <c r="AG113" s="3411"/>
      <c r="AH113" s="1141"/>
      <c r="AI113" s="1141"/>
      <c r="AJ113" s="1141"/>
      <c r="AK113" s="1141"/>
      <c r="AL113" s="1141"/>
      <c r="AM113" s="1141"/>
      <c r="AN113" s="1141"/>
      <c r="AO113" s="1141"/>
    </row>
    <row r="114" spans="1:44" s="344" customFormat="1" ht="17.25" customHeight="1">
      <c r="A114" s="1145"/>
      <c r="B114" s="3684" t="s">
        <v>1407</v>
      </c>
      <c r="C114" s="3685"/>
      <c r="D114" s="3685"/>
      <c r="E114" s="3685"/>
      <c r="F114" s="3686"/>
      <c r="G114" s="3471">
        <v>3148</v>
      </c>
      <c r="H114" s="3469"/>
      <c r="I114" s="3470"/>
      <c r="J114" s="3628">
        <v>15.584158415841584</v>
      </c>
      <c r="K114" s="3629"/>
      <c r="L114" s="3630"/>
      <c r="M114" s="3471">
        <v>27075</v>
      </c>
      <c r="N114" s="3469"/>
      <c r="O114" s="3470"/>
      <c r="P114" s="3463">
        <v>134.03465346534654</v>
      </c>
      <c r="Q114" s="3464"/>
      <c r="R114" s="3465"/>
      <c r="S114" s="3471">
        <v>1655</v>
      </c>
      <c r="T114" s="3469"/>
      <c r="U114" s="3470"/>
      <c r="V114" s="3463">
        <v>8.1930693069306937</v>
      </c>
      <c r="W114" s="3464"/>
      <c r="X114" s="3465"/>
      <c r="Y114" s="3471">
        <v>14077</v>
      </c>
      <c r="Z114" s="3469"/>
      <c r="AA114" s="3470"/>
      <c r="AB114" s="3463">
        <v>69.688118811881182</v>
      </c>
      <c r="AC114" s="3464"/>
      <c r="AD114" s="3465"/>
      <c r="AE114" s="3437">
        <v>202</v>
      </c>
      <c r="AF114" s="1387"/>
      <c r="AG114" s="3411"/>
      <c r="AH114" s="1141"/>
      <c r="AI114" s="1141"/>
      <c r="AJ114" s="1141"/>
      <c r="AK114" s="1141"/>
      <c r="AL114" s="1141"/>
      <c r="AM114" s="1141"/>
      <c r="AN114" s="1141"/>
      <c r="AO114" s="1141"/>
    </row>
    <row r="115" spans="1:44" s="344" customFormat="1" ht="17.25" customHeight="1">
      <c r="A115" s="1145"/>
      <c r="B115" s="3684" t="s">
        <v>852</v>
      </c>
      <c r="C115" s="3685"/>
      <c r="D115" s="3685"/>
      <c r="E115" s="3685"/>
      <c r="F115" s="3686"/>
      <c r="G115" s="3471">
        <v>3868</v>
      </c>
      <c r="H115" s="3469"/>
      <c r="I115" s="3470"/>
      <c r="J115" s="3628">
        <v>28.233576642335766</v>
      </c>
      <c r="K115" s="3629"/>
      <c r="L115" s="3630"/>
      <c r="M115" s="3471">
        <v>27600</v>
      </c>
      <c r="N115" s="3469"/>
      <c r="O115" s="3470"/>
      <c r="P115" s="3463">
        <v>201.45985401459853</v>
      </c>
      <c r="Q115" s="3464"/>
      <c r="R115" s="3465"/>
      <c r="S115" s="3471">
        <v>1200</v>
      </c>
      <c r="T115" s="3469"/>
      <c r="U115" s="3470"/>
      <c r="V115" s="3463">
        <v>8.7591240875912408</v>
      </c>
      <c r="W115" s="3464"/>
      <c r="X115" s="3465"/>
      <c r="Y115" s="3471">
        <v>14944</v>
      </c>
      <c r="Z115" s="3469"/>
      <c r="AA115" s="3470"/>
      <c r="AB115" s="3463">
        <v>109.08029197080292</v>
      </c>
      <c r="AC115" s="3464"/>
      <c r="AD115" s="3465"/>
      <c r="AE115" s="3437">
        <v>137</v>
      </c>
      <c r="AF115" s="1387"/>
      <c r="AG115" s="3411"/>
      <c r="AH115" s="1141"/>
      <c r="AI115" s="1141"/>
      <c r="AJ115" s="1141"/>
      <c r="AK115" s="1141"/>
      <c r="AL115" s="1141"/>
      <c r="AM115" s="1141"/>
      <c r="AN115" s="1141"/>
      <c r="AO115" s="1141"/>
    </row>
    <row r="116" spans="1:44" s="344" customFormat="1" ht="17.25" customHeight="1">
      <c r="A116" s="1145"/>
      <c r="B116" s="3684" t="s">
        <v>1408</v>
      </c>
      <c r="C116" s="3685"/>
      <c r="D116" s="3685"/>
      <c r="E116" s="3685"/>
      <c r="F116" s="3686"/>
      <c r="G116" s="3471">
        <v>2555</v>
      </c>
      <c r="H116" s="3469"/>
      <c r="I116" s="3470"/>
      <c r="J116" s="3628">
        <v>69.054054054054049</v>
      </c>
      <c r="K116" s="3629"/>
      <c r="L116" s="3630"/>
      <c r="M116" s="3471">
        <v>41240</v>
      </c>
      <c r="N116" s="3469"/>
      <c r="O116" s="3470"/>
      <c r="P116" s="3463">
        <v>1114.5945945945946</v>
      </c>
      <c r="Q116" s="3464"/>
      <c r="R116" s="3465"/>
      <c r="S116" s="3471">
        <v>996</v>
      </c>
      <c r="T116" s="3469"/>
      <c r="U116" s="3470"/>
      <c r="V116" s="3463">
        <v>26.918918918918919</v>
      </c>
      <c r="W116" s="3464"/>
      <c r="X116" s="3465"/>
      <c r="Y116" s="3471">
        <v>8695</v>
      </c>
      <c r="Z116" s="3469"/>
      <c r="AA116" s="3470"/>
      <c r="AB116" s="3463">
        <v>235</v>
      </c>
      <c r="AC116" s="3464"/>
      <c r="AD116" s="3465"/>
      <c r="AE116" s="3437">
        <v>37</v>
      </c>
      <c r="AF116" s="1387"/>
      <c r="AG116" s="3411"/>
      <c r="AH116" s="1141"/>
      <c r="AI116" s="1141"/>
      <c r="AJ116" s="1141"/>
      <c r="AK116" s="1141"/>
      <c r="AL116" s="1141"/>
      <c r="AM116" s="1141"/>
      <c r="AN116" s="1141"/>
      <c r="AO116" s="1141"/>
    </row>
    <row r="117" spans="1:44" s="344" customFormat="1" ht="17.25" customHeight="1" thickBot="1">
      <c r="A117" s="1145"/>
      <c r="B117" s="3648" t="s">
        <v>1409</v>
      </c>
      <c r="C117" s="3649"/>
      <c r="D117" s="3649"/>
      <c r="E117" s="3649"/>
      <c r="F117" s="3650"/>
      <c r="G117" s="1455">
        <v>1859</v>
      </c>
      <c r="H117" s="1461"/>
      <c r="I117" s="1462"/>
      <c r="J117" s="3642">
        <v>22.670731707317074</v>
      </c>
      <c r="K117" s="3643"/>
      <c r="L117" s="3644"/>
      <c r="M117" s="1455">
        <v>13620</v>
      </c>
      <c r="N117" s="1461"/>
      <c r="O117" s="1462"/>
      <c r="P117" s="3473">
        <v>166.09756097560975</v>
      </c>
      <c r="Q117" s="3474"/>
      <c r="R117" s="3475"/>
      <c r="S117" s="1455">
        <v>601</v>
      </c>
      <c r="T117" s="1461"/>
      <c r="U117" s="1462"/>
      <c r="V117" s="3473">
        <v>7.3292682926829267</v>
      </c>
      <c r="W117" s="3474"/>
      <c r="X117" s="3475"/>
      <c r="Y117" s="1455">
        <v>9058</v>
      </c>
      <c r="Z117" s="1461"/>
      <c r="AA117" s="1462"/>
      <c r="AB117" s="3473">
        <v>110.46341463414635</v>
      </c>
      <c r="AC117" s="3474"/>
      <c r="AD117" s="3475"/>
      <c r="AE117" s="3523">
        <v>82</v>
      </c>
      <c r="AF117" s="1530"/>
      <c r="AG117" s="3524"/>
      <c r="AH117" s="1141"/>
      <c r="AI117" s="1141"/>
      <c r="AJ117" s="1141"/>
      <c r="AK117" s="1141"/>
      <c r="AL117" s="1141"/>
      <c r="AM117" s="1141"/>
      <c r="AN117" s="1141"/>
      <c r="AO117" s="1141"/>
    </row>
    <row r="118" spans="1:44" s="327" customFormat="1" ht="13.5" customHeight="1">
      <c r="A118" s="582"/>
      <c r="B118" s="579"/>
      <c r="C118" s="579"/>
      <c r="D118" s="579"/>
      <c r="E118" s="579"/>
      <c r="F118" s="579"/>
      <c r="G118" s="579"/>
      <c r="H118" s="579"/>
      <c r="I118" s="579"/>
      <c r="J118" s="3641"/>
      <c r="K118" s="3641"/>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80" t="s">
        <v>2765</v>
      </c>
      <c r="AH118" s="579"/>
      <c r="AI118" s="579"/>
      <c r="AJ118" s="579"/>
      <c r="AK118" s="579"/>
      <c r="AL118" s="579"/>
      <c r="AM118" s="579"/>
      <c r="AN118" s="579"/>
      <c r="AO118" s="579"/>
    </row>
    <row r="119" spans="1:44" s="327" customFormat="1" ht="22.5" customHeight="1">
      <c r="A119" s="582"/>
      <c r="B119" s="579"/>
      <c r="C119" s="579"/>
      <c r="D119" s="579"/>
      <c r="E119" s="579"/>
      <c r="F119" s="579"/>
      <c r="G119" s="579"/>
      <c r="H119" s="579"/>
      <c r="I119" s="579"/>
      <c r="J119" s="872"/>
      <c r="K119" s="872"/>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80"/>
      <c r="AH119" s="579"/>
      <c r="AI119" s="579"/>
      <c r="AJ119" s="579"/>
      <c r="AK119" s="579"/>
      <c r="AL119" s="579"/>
      <c r="AM119" s="579"/>
      <c r="AN119" s="579"/>
      <c r="AO119" s="579"/>
    </row>
    <row r="120" spans="1:44" s="327" customFormat="1" ht="17.25" customHeight="1">
      <c r="A120" s="583" t="s">
        <v>2922</v>
      </c>
      <c r="B120" s="582"/>
      <c r="C120" s="584"/>
      <c r="D120" s="584"/>
      <c r="E120" s="584"/>
      <c r="F120" s="584"/>
      <c r="G120" s="579"/>
      <c r="H120" s="579"/>
      <c r="I120" s="579"/>
      <c r="J120" s="579"/>
      <c r="K120" s="579"/>
      <c r="L120" s="579"/>
      <c r="M120" s="582"/>
      <c r="N120" s="582"/>
      <c r="O120" s="582"/>
      <c r="P120" s="582"/>
      <c r="Q120" s="582"/>
      <c r="R120" s="582"/>
      <c r="S120" s="579"/>
      <c r="T120" s="579"/>
      <c r="U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row>
    <row r="121" spans="1:44" s="327" customFormat="1" ht="15" customHeight="1">
      <c r="A121" s="579"/>
      <c r="B121" s="582"/>
      <c r="C121" s="579"/>
      <c r="D121" s="579"/>
      <c r="E121" s="579"/>
      <c r="F121" s="579"/>
      <c r="G121" s="579"/>
      <c r="H121" s="579"/>
      <c r="I121" s="579"/>
      <c r="J121" s="579"/>
      <c r="K121" s="579"/>
      <c r="L121" s="579"/>
      <c r="M121" s="579"/>
      <c r="N121" s="582"/>
      <c r="O121" s="3627"/>
      <c r="P121" s="3627"/>
      <c r="Q121" s="3627"/>
      <c r="R121" s="3627"/>
      <c r="S121" s="3627"/>
      <c r="T121" s="579"/>
      <c r="U121" s="579"/>
      <c r="V121" s="579"/>
      <c r="W121" s="579"/>
      <c r="X121" s="579"/>
      <c r="Y121" s="579"/>
      <c r="Z121" s="579"/>
      <c r="AA121" s="579"/>
      <c r="AB121" s="579"/>
      <c r="AC121" s="579"/>
      <c r="AD121" s="579"/>
      <c r="AE121" s="579"/>
      <c r="AF121" s="579"/>
      <c r="AG121" s="579"/>
      <c r="AH121" s="580" t="s">
        <v>3685</v>
      </c>
      <c r="AI121" s="579"/>
      <c r="AJ121" s="579"/>
      <c r="AL121" s="579"/>
      <c r="AO121" s="579"/>
    </row>
    <row r="122" spans="1:44" s="327" customFormat="1" ht="15" customHeight="1" thickBot="1">
      <c r="A122" s="579"/>
      <c r="B122" s="582"/>
      <c r="C122" s="579"/>
      <c r="D122" s="579"/>
      <c r="E122" s="579"/>
      <c r="F122" s="579"/>
      <c r="G122" s="579"/>
      <c r="H122" s="579"/>
      <c r="I122" s="579"/>
      <c r="J122" s="579"/>
      <c r="K122" s="579"/>
      <c r="L122" s="579"/>
      <c r="M122" s="579"/>
      <c r="N122" s="582"/>
      <c r="O122" s="3627"/>
      <c r="P122" s="3627"/>
      <c r="Q122" s="3627"/>
      <c r="R122" s="3627"/>
      <c r="S122" s="3627"/>
      <c r="T122" s="579"/>
      <c r="U122" s="579"/>
      <c r="V122" s="579"/>
      <c r="W122" s="1118"/>
      <c r="X122" s="1118"/>
      <c r="Y122" s="1118"/>
      <c r="Z122" s="1118"/>
      <c r="AA122" s="1118"/>
      <c r="AB122" s="1118"/>
      <c r="AC122" s="1118"/>
      <c r="AD122" s="1118"/>
      <c r="AE122" s="1118"/>
      <c r="AF122" s="1118"/>
      <c r="AG122" s="1118"/>
      <c r="AH122" s="580" t="s">
        <v>1380</v>
      </c>
      <c r="AI122" s="579"/>
      <c r="AJ122" s="579"/>
      <c r="AK122" s="579"/>
      <c r="AL122" s="579"/>
      <c r="AM122" s="579"/>
      <c r="AO122" s="861"/>
    </row>
    <row r="123" spans="1:44" s="327" customFormat="1" ht="13.5" customHeight="1">
      <c r="A123" s="579"/>
      <c r="B123" s="3438" t="s">
        <v>3311</v>
      </c>
      <c r="C123" s="3430"/>
      <c r="D123" s="3430"/>
      <c r="E123" s="3430"/>
      <c r="F123" s="3430"/>
      <c r="G123" s="3431"/>
      <c r="H123" s="3602" t="s">
        <v>1381</v>
      </c>
      <c r="I123" s="3602"/>
      <c r="J123" s="3605"/>
      <c r="K123" s="3601" t="s">
        <v>1376</v>
      </c>
      <c r="L123" s="3602"/>
      <c r="M123" s="3605"/>
      <c r="N123" s="3441" t="s">
        <v>1410</v>
      </c>
      <c r="O123" s="3429"/>
      <c r="P123" s="3429"/>
      <c r="Q123" s="3429"/>
      <c r="R123" s="3429"/>
      <c r="S123" s="3429"/>
      <c r="T123" s="3429"/>
      <c r="U123" s="3429"/>
      <c r="V123" s="3442"/>
      <c r="W123" s="3451" t="s">
        <v>2869</v>
      </c>
      <c r="X123" s="3407"/>
      <c r="Y123" s="3407"/>
      <c r="Z123" s="3407"/>
      <c r="AA123" s="3407"/>
      <c r="AB123" s="3407"/>
      <c r="AC123" s="3441" t="s">
        <v>2870</v>
      </c>
      <c r="AD123" s="3429"/>
      <c r="AE123" s="3429"/>
      <c r="AF123" s="3429"/>
      <c r="AG123" s="3429"/>
      <c r="AH123" s="3607"/>
      <c r="AO123" s="968"/>
    </row>
    <row r="124" spans="1:44" s="327" customFormat="1" ht="13.5" customHeight="1">
      <c r="A124" s="579"/>
      <c r="B124" s="3440"/>
      <c r="C124" s="3407"/>
      <c r="D124" s="3407"/>
      <c r="E124" s="3407"/>
      <c r="F124" s="3407"/>
      <c r="G124" s="3408"/>
      <c r="H124" s="3547"/>
      <c r="I124" s="3547"/>
      <c r="J124" s="3548"/>
      <c r="K124" s="3546"/>
      <c r="L124" s="3547"/>
      <c r="M124" s="3548"/>
      <c r="N124" s="3558" t="s">
        <v>1</v>
      </c>
      <c r="O124" s="3561"/>
      <c r="P124" s="3559"/>
      <c r="Q124" s="3558" t="s">
        <v>4</v>
      </c>
      <c r="R124" s="3561"/>
      <c r="S124" s="3559"/>
      <c r="T124" s="3558" t="s">
        <v>5</v>
      </c>
      <c r="U124" s="3561"/>
      <c r="V124" s="3559"/>
      <c r="W124" s="3558" t="s">
        <v>3</v>
      </c>
      <c r="X124" s="3559"/>
      <c r="Y124" s="3558" t="s">
        <v>4</v>
      </c>
      <c r="Z124" s="3559"/>
      <c r="AA124" s="3558" t="s">
        <v>5</v>
      </c>
      <c r="AB124" s="3559"/>
      <c r="AC124" s="3558" t="s">
        <v>3</v>
      </c>
      <c r="AD124" s="3559"/>
      <c r="AE124" s="3558" t="s">
        <v>4</v>
      </c>
      <c r="AF124" s="3559"/>
      <c r="AG124" s="3558" t="s">
        <v>5</v>
      </c>
      <c r="AH124" s="3564"/>
      <c r="AO124" s="579"/>
    </row>
    <row r="125" spans="1:44" s="1144" customFormat="1" ht="13.5" customHeight="1">
      <c r="A125" s="1141"/>
      <c r="B125" s="1386" t="s">
        <v>2099</v>
      </c>
      <c r="C125" s="1387"/>
      <c r="D125" s="1387"/>
      <c r="E125" s="1387"/>
      <c r="F125" s="1387"/>
      <c r="G125" s="1388"/>
      <c r="H125" s="3598">
        <v>10</v>
      </c>
      <c r="I125" s="3598"/>
      <c r="J125" s="3563"/>
      <c r="K125" s="3562">
        <v>86</v>
      </c>
      <c r="L125" s="3598"/>
      <c r="M125" s="3563"/>
      <c r="N125" s="3645">
        <v>2078</v>
      </c>
      <c r="O125" s="3646"/>
      <c r="P125" s="3647"/>
      <c r="Q125" s="3645">
        <v>1076</v>
      </c>
      <c r="R125" s="3646"/>
      <c r="S125" s="3647"/>
      <c r="T125" s="3645">
        <v>1002</v>
      </c>
      <c r="U125" s="3646"/>
      <c r="V125" s="3647"/>
      <c r="W125" s="3562">
        <v>708</v>
      </c>
      <c r="X125" s="3563"/>
      <c r="Y125" s="3562">
        <v>371</v>
      </c>
      <c r="Z125" s="3563"/>
      <c r="AA125" s="3562">
        <v>337</v>
      </c>
      <c r="AB125" s="3563"/>
      <c r="AC125" s="3562">
        <v>700</v>
      </c>
      <c r="AD125" s="3563"/>
      <c r="AE125" s="3562">
        <v>366</v>
      </c>
      <c r="AF125" s="3563"/>
      <c r="AG125" s="3562">
        <v>334</v>
      </c>
      <c r="AH125" s="3599"/>
      <c r="AO125" s="1141"/>
      <c r="AP125" s="1146"/>
      <c r="AQ125" s="1146"/>
      <c r="AR125" s="1146"/>
    </row>
    <row r="126" spans="1:44" s="344" customFormat="1" ht="7.5" customHeight="1">
      <c r="A126" s="1141"/>
      <c r="B126" s="3651"/>
      <c r="C126" s="3575"/>
      <c r="D126" s="3575"/>
      <c r="E126" s="3575"/>
      <c r="F126" s="3575"/>
      <c r="G126" s="3583"/>
      <c r="H126" s="3492"/>
      <c r="I126" s="3492"/>
      <c r="J126" s="3493"/>
      <c r="K126" s="3516"/>
      <c r="L126" s="3492"/>
      <c r="M126" s="3493"/>
      <c r="N126" s="2710"/>
      <c r="O126" s="3565"/>
      <c r="P126" s="2711"/>
      <c r="Q126" s="2710"/>
      <c r="R126" s="3565"/>
      <c r="S126" s="2711"/>
      <c r="T126" s="2710"/>
      <c r="U126" s="3565"/>
      <c r="V126" s="2711"/>
      <c r="W126" s="3516"/>
      <c r="X126" s="3493"/>
      <c r="Y126" s="3516"/>
      <c r="Z126" s="3493"/>
      <c r="AA126" s="3516"/>
      <c r="AB126" s="3493"/>
      <c r="AC126" s="3516"/>
      <c r="AD126" s="3493"/>
      <c r="AE126" s="3516"/>
      <c r="AF126" s="3493"/>
      <c r="AG126" s="3516"/>
      <c r="AH126" s="3522"/>
      <c r="AO126" s="1141"/>
      <c r="AP126" s="1147"/>
      <c r="AQ126" s="1147"/>
      <c r="AR126" s="1147"/>
    </row>
    <row r="127" spans="1:44" s="344" customFormat="1" ht="13.5" customHeight="1">
      <c r="A127" s="1141"/>
      <c r="B127" s="1386" t="s">
        <v>2101</v>
      </c>
      <c r="C127" s="1387"/>
      <c r="D127" s="1387"/>
      <c r="E127" s="1387"/>
      <c r="F127" s="1387"/>
      <c r="G127" s="1388"/>
      <c r="H127" s="3492">
        <v>10</v>
      </c>
      <c r="I127" s="3492"/>
      <c r="J127" s="3493"/>
      <c r="K127" s="3516">
        <v>86</v>
      </c>
      <c r="L127" s="3492"/>
      <c r="M127" s="3493"/>
      <c r="N127" s="2710">
        <v>2101</v>
      </c>
      <c r="O127" s="3565"/>
      <c r="P127" s="2711"/>
      <c r="Q127" s="2710">
        <v>1098</v>
      </c>
      <c r="R127" s="3565"/>
      <c r="S127" s="2711"/>
      <c r="T127" s="2710">
        <v>1003</v>
      </c>
      <c r="U127" s="3565"/>
      <c r="V127" s="2711"/>
      <c r="W127" s="3516">
        <v>704</v>
      </c>
      <c r="X127" s="3493"/>
      <c r="Y127" s="3516">
        <v>364</v>
      </c>
      <c r="Z127" s="3493"/>
      <c r="AA127" s="3516">
        <v>340</v>
      </c>
      <c r="AB127" s="3493"/>
      <c r="AC127" s="3516">
        <v>702</v>
      </c>
      <c r="AD127" s="3493"/>
      <c r="AE127" s="3516">
        <v>367</v>
      </c>
      <c r="AF127" s="3493"/>
      <c r="AG127" s="3516">
        <v>335</v>
      </c>
      <c r="AH127" s="3522"/>
      <c r="AO127" s="1141"/>
      <c r="AP127" s="1147"/>
      <c r="AQ127" s="1147"/>
      <c r="AR127" s="1147"/>
    </row>
    <row r="128" spans="1:44" s="344" customFormat="1" ht="7.5" customHeight="1">
      <c r="A128" s="1141"/>
      <c r="B128" s="3651"/>
      <c r="C128" s="3575"/>
      <c r="D128" s="3575"/>
      <c r="E128" s="3575"/>
      <c r="F128" s="3575"/>
      <c r="G128" s="3583"/>
      <c r="H128" s="3492"/>
      <c r="I128" s="3492"/>
      <c r="J128" s="3493"/>
      <c r="K128" s="3516"/>
      <c r="L128" s="3492"/>
      <c r="M128" s="3493"/>
      <c r="N128" s="2710"/>
      <c r="O128" s="3565"/>
      <c r="P128" s="2711"/>
      <c r="Q128" s="2710"/>
      <c r="R128" s="3565"/>
      <c r="S128" s="2711"/>
      <c r="T128" s="2710"/>
      <c r="U128" s="3565"/>
      <c r="V128" s="2711"/>
      <c r="W128" s="3516"/>
      <c r="X128" s="3493"/>
      <c r="Y128" s="3516"/>
      <c r="Z128" s="3493"/>
      <c r="AA128" s="3516"/>
      <c r="AB128" s="3493"/>
      <c r="AC128" s="3516"/>
      <c r="AD128" s="3493"/>
      <c r="AE128" s="3516"/>
      <c r="AF128" s="3493"/>
      <c r="AG128" s="3516"/>
      <c r="AH128" s="3522"/>
      <c r="AO128" s="1141"/>
      <c r="AP128" s="1147"/>
      <c r="AQ128" s="1147"/>
      <c r="AR128" s="1147"/>
    </row>
    <row r="129" spans="1:44" s="344" customFormat="1" ht="13.5" customHeight="1">
      <c r="A129" s="1141"/>
      <c r="B129" s="1386" t="s">
        <v>2102</v>
      </c>
      <c r="C129" s="1387"/>
      <c r="D129" s="1387"/>
      <c r="E129" s="1387"/>
      <c r="F129" s="1387"/>
      <c r="G129" s="1388"/>
      <c r="H129" s="3492">
        <v>10</v>
      </c>
      <c r="I129" s="3492"/>
      <c r="J129" s="3493"/>
      <c r="K129" s="3516">
        <v>86</v>
      </c>
      <c r="L129" s="3492"/>
      <c r="M129" s="3493"/>
      <c r="N129" s="2710">
        <v>2043</v>
      </c>
      <c r="O129" s="3565"/>
      <c r="P129" s="2711"/>
      <c r="Q129" s="2710">
        <v>1059</v>
      </c>
      <c r="R129" s="3565"/>
      <c r="S129" s="2711"/>
      <c r="T129" s="2710">
        <v>984</v>
      </c>
      <c r="U129" s="3565"/>
      <c r="V129" s="2711"/>
      <c r="W129" s="3516">
        <v>642</v>
      </c>
      <c r="X129" s="3493"/>
      <c r="Y129" s="3516">
        <v>333</v>
      </c>
      <c r="Z129" s="3493"/>
      <c r="AA129" s="3516">
        <v>309</v>
      </c>
      <c r="AB129" s="3493"/>
      <c r="AC129" s="3516">
        <v>703</v>
      </c>
      <c r="AD129" s="3493"/>
      <c r="AE129" s="3516">
        <v>361</v>
      </c>
      <c r="AF129" s="3493"/>
      <c r="AG129" s="3516">
        <v>342</v>
      </c>
      <c r="AH129" s="3522"/>
      <c r="AO129" s="1141"/>
      <c r="AP129" s="1147"/>
      <c r="AQ129" s="1147"/>
      <c r="AR129" s="1147"/>
    </row>
    <row r="130" spans="1:44" s="344" customFormat="1" ht="7.5" customHeight="1">
      <c r="A130" s="1141"/>
      <c r="B130" s="3651"/>
      <c r="C130" s="3575"/>
      <c r="D130" s="3575"/>
      <c r="E130" s="3575"/>
      <c r="F130" s="3575"/>
      <c r="G130" s="3583"/>
      <c r="H130" s="1387"/>
      <c r="I130" s="1387"/>
      <c r="J130" s="1388"/>
      <c r="K130" s="3437"/>
      <c r="L130" s="1387"/>
      <c r="M130" s="1388"/>
      <c r="N130" s="3471"/>
      <c r="O130" s="3469"/>
      <c r="P130" s="3470"/>
      <c r="Q130" s="3471"/>
      <c r="R130" s="3469"/>
      <c r="S130" s="3470"/>
      <c r="T130" s="3471"/>
      <c r="U130" s="3469"/>
      <c r="V130" s="3470"/>
      <c r="W130" s="3516"/>
      <c r="X130" s="3493"/>
      <c r="Y130" s="3437"/>
      <c r="Z130" s="1388"/>
      <c r="AA130" s="3437"/>
      <c r="AB130" s="1388"/>
      <c r="AC130" s="3516"/>
      <c r="AD130" s="3493"/>
      <c r="AE130" s="3437"/>
      <c r="AF130" s="1388"/>
      <c r="AG130" s="3437"/>
      <c r="AH130" s="3411"/>
      <c r="AO130" s="1141"/>
      <c r="AP130" s="1147"/>
      <c r="AQ130" s="1147"/>
      <c r="AR130" s="1147"/>
    </row>
    <row r="131" spans="1:44" s="344" customFormat="1" ht="13.5" customHeight="1">
      <c r="A131" s="1141"/>
      <c r="B131" s="1386" t="s">
        <v>2103</v>
      </c>
      <c r="C131" s="1387"/>
      <c r="D131" s="1387"/>
      <c r="E131" s="1387"/>
      <c r="F131" s="1387"/>
      <c r="G131" s="1388"/>
      <c r="H131" s="1387">
        <v>10</v>
      </c>
      <c r="I131" s="1387"/>
      <c r="J131" s="1388"/>
      <c r="K131" s="3437">
        <v>87</v>
      </c>
      <c r="L131" s="1387"/>
      <c r="M131" s="1388"/>
      <c r="N131" s="3471">
        <v>1999</v>
      </c>
      <c r="O131" s="3469"/>
      <c r="P131" s="3470"/>
      <c r="Q131" s="3471">
        <v>1034</v>
      </c>
      <c r="R131" s="3469"/>
      <c r="S131" s="3470"/>
      <c r="T131" s="3471">
        <v>965</v>
      </c>
      <c r="U131" s="3469"/>
      <c r="V131" s="3470"/>
      <c r="W131" s="3516">
        <v>652</v>
      </c>
      <c r="X131" s="3493"/>
      <c r="Y131" s="3437">
        <v>342</v>
      </c>
      <c r="Z131" s="1388"/>
      <c r="AA131" s="3437">
        <v>310</v>
      </c>
      <c r="AB131" s="1388"/>
      <c r="AC131" s="3516">
        <v>642</v>
      </c>
      <c r="AD131" s="3493"/>
      <c r="AE131" s="3437">
        <v>334</v>
      </c>
      <c r="AF131" s="1388"/>
      <c r="AG131" s="3437">
        <v>308</v>
      </c>
      <c r="AH131" s="3411"/>
      <c r="AO131" s="1141"/>
      <c r="AP131" s="1147"/>
      <c r="AQ131" s="1147"/>
      <c r="AR131" s="1147"/>
    </row>
    <row r="132" spans="1:44" s="344" customFormat="1" ht="7.5" customHeight="1">
      <c r="A132" s="1141"/>
      <c r="B132" s="3651"/>
      <c r="C132" s="3575"/>
      <c r="D132" s="3575"/>
      <c r="E132" s="3575"/>
      <c r="F132" s="3575"/>
      <c r="G132" s="3583"/>
      <c r="H132" s="1387"/>
      <c r="I132" s="1387"/>
      <c r="J132" s="1388"/>
      <c r="K132" s="3437"/>
      <c r="L132" s="1387"/>
      <c r="M132" s="1388"/>
      <c r="N132" s="3483"/>
      <c r="O132" s="3680"/>
      <c r="P132" s="3484"/>
      <c r="Q132" s="3437"/>
      <c r="R132" s="1387"/>
      <c r="S132" s="1388"/>
      <c r="T132" s="3437"/>
      <c r="U132" s="1387"/>
      <c r="V132" s="1388"/>
      <c r="W132" s="3516"/>
      <c r="X132" s="3493"/>
      <c r="Y132" s="3437"/>
      <c r="Z132" s="1388"/>
      <c r="AA132" s="3437"/>
      <c r="AB132" s="1388"/>
      <c r="AC132" s="3516"/>
      <c r="AD132" s="3493"/>
      <c r="AE132" s="3437"/>
      <c r="AF132" s="1388"/>
      <c r="AG132" s="3437"/>
      <c r="AH132" s="3411"/>
      <c r="AO132" s="1141"/>
      <c r="AP132" s="1147"/>
      <c r="AQ132" s="1147"/>
      <c r="AR132" s="1147"/>
    </row>
    <row r="133" spans="1:44" s="344" customFormat="1" ht="13.5" customHeight="1" thickBot="1">
      <c r="A133" s="1141"/>
      <c r="B133" s="1529" t="s">
        <v>2104</v>
      </c>
      <c r="C133" s="1530"/>
      <c r="D133" s="1530"/>
      <c r="E133" s="1530"/>
      <c r="F133" s="1530"/>
      <c r="G133" s="1531"/>
      <c r="H133" s="3609">
        <v>10</v>
      </c>
      <c r="I133" s="3609"/>
      <c r="J133" s="3610"/>
      <c r="K133" s="3612">
        <v>83</v>
      </c>
      <c r="L133" s="3609"/>
      <c r="M133" s="3610"/>
      <c r="N133" s="2719">
        <v>1884</v>
      </c>
      <c r="O133" s="3667"/>
      <c r="P133" s="2720"/>
      <c r="Q133" s="2719">
        <v>1004</v>
      </c>
      <c r="R133" s="3667"/>
      <c r="S133" s="2720"/>
      <c r="T133" s="2719">
        <v>880</v>
      </c>
      <c r="U133" s="3667"/>
      <c r="V133" s="2720"/>
      <c r="W133" s="3612">
        <v>588</v>
      </c>
      <c r="X133" s="3610"/>
      <c r="Y133" s="3612">
        <v>324</v>
      </c>
      <c r="Z133" s="3610"/>
      <c r="AA133" s="3612">
        <v>264</v>
      </c>
      <c r="AB133" s="3610"/>
      <c r="AC133" s="3612">
        <v>658</v>
      </c>
      <c r="AD133" s="3610"/>
      <c r="AE133" s="3612">
        <v>347</v>
      </c>
      <c r="AF133" s="3610"/>
      <c r="AG133" s="3612">
        <v>311</v>
      </c>
      <c r="AH133" s="3613"/>
      <c r="AO133" s="1141"/>
      <c r="AP133" s="1147"/>
      <c r="AQ133" s="1147"/>
      <c r="AR133" s="1147"/>
    </row>
    <row r="134" spans="1:44" s="327" customFormat="1" ht="13.5" customHeight="1" thickBot="1">
      <c r="A134" s="579"/>
      <c r="B134" s="582"/>
      <c r="C134" s="579"/>
      <c r="D134" s="579"/>
      <c r="E134" s="579"/>
      <c r="F134" s="579"/>
      <c r="G134" s="579"/>
      <c r="H134" s="1140"/>
      <c r="I134" s="1140"/>
      <c r="J134" s="1140"/>
      <c r="K134" s="1140"/>
      <c r="L134" s="1140"/>
      <c r="M134" s="1140"/>
      <c r="N134" s="579"/>
      <c r="O134" s="3666"/>
      <c r="P134" s="3666"/>
      <c r="Q134" s="3666"/>
      <c r="R134" s="3666"/>
      <c r="S134" s="3666"/>
      <c r="T134" s="579"/>
      <c r="U134" s="579"/>
      <c r="V134" s="579"/>
      <c r="W134" s="579"/>
      <c r="X134" s="579"/>
      <c r="Y134" s="579"/>
      <c r="Z134" s="579"/>
      <c r="AA134" s="579"/>
      <c r="AB134" s="579"/>
      <c r="AC134" s="579"/>
      <c r="AD134" s="579"/>
      <c r="AE134" s="579"/>
      <c r="AF134" s="579"/>
      <c r="AG134" s="579"/>
      <c r="AH134" s="579"/>
      <c r="AI134" s="579"/>
      <c r="AJ134" s="579"/>
      <c r="AK134" s="579"/>
      <c r="AL134" s="579"/>
      <c r="AM134" s="579"/>
      <c r="AN134" s="580"/>
      <c r="AO134" s="579"/>
    </row>
    <row r="135" spans="1:44" s="327" customFormat="1" ht="13.5" customHeight="1">
      <c r="A135" s="579"/>
      <c r="B135" s="3438" t="s">
        <v>3311</v>
      </c>
      <c r="C135" s="3430"/>
      <c r="D135" s="3430"/>
      <c r="E135" s="3430"/>
      <c r="F135" s="3430"/>
      <c r="G135" s="3431"/>
      <c r="H135" s="3451" t="s">
        <v>2871</v>
      </c>
      <c r="I135" s="3407"/>
      <c r="J135" s="3407"/>
      <c r="K135" s="3407"/>
      <c r="L135" s="3407"/>
      <c r="M135" s="3408"/>
      <c r="N135" s="3601" t="s">
        <v>1378</v>
      </c>
      <c r="O135" s="3602"/>
      <c r="P135" s="3605"/>
      <c r="Q135" s="3601" t="s">
        <v>1260</v>
      </c>
      <c r="R135" s="3602"/>
      <c r="S135" s="3603"/>
      <c r="T135" s="579"/>
      <c r="U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968"/>
    </row>
    <row r="136" spans="1:44" s="327" customFormat="1" ht="13.5" customHeight="1">
      <c r="A136" s="579"/>
      <c r="B136" s="3440"/>
      <c r="C136" s="3407"/>
      <c r="D136" s="3407"/>
      <c r="E136" s="3407"/>
      <c r="F136" s="3407"/>
      <c r="G136" s="3408"/>
      <c r="H136" s="3654" t="s">
        <v>3</v>
      </c>
      <c r="I136" s="3655"/>
      <c r="J136" s="3654" t="s">
        <v>4</v>
      </c>
      <c r="K136" s="3655"/>
      <c r="L136" s="3558" t="s">
        <v>5</v>
      </c>
      <c r="M136" s="3559"/>
      <c r="N136" s="3547"/>
      <c r="O136" s="3547"/>
      <c r="P136" s="3548"/>
      <c r="Q136" s="3546"/>
      <c r="R136" s="3547"/>
      <c r="S136" s="3604"/>
      <c r="T136" s="579"/>
      <c r="U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row>
    <row r="137" spans="1:44" s="609" customFormat="1" ht="13.5" customHeight="1">
      <c r="A137" s="579"/>
      <c r="B137" s="3713" t="s">
        <v>2099</v>
      </c>
      <c r="C137" s="3426"/>
      <c r="D137" s="3426"/>
      <c r="E137" s="3426"/>
      <c r="F137" s="3426"/>
      <c r="G137" s="3436"/>
      <c r="H137" s="3652">
        <v>670</v>
      </c>
      <c r="I137" s="3653"/>
      <c r="J137" s="3652">
        <v>339</v>
      </c>
      <c r="K137" s="3653"/>
      <c r="L137" s="3662">
        <v>331</v>
      </c>
      <c r="M137" s="3663"/>
      <c r="N137" s="3656">
        <v>198</v>
      </c>
      <c r="O137" s="3656"/>
      <c r="P137" s="3653"/>
      <c r="Q137" s="3652">
        <v>33</v>
      </c>
      <c r="R137" s="3656"/>
      <c r="S137" s="3657"/>
      <c r="T137" s="579"/>
      <c r="U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P137" s="610"/>
      <c r="AQ137" s="610"/>
      <c r="AR137" s="610"/>
    </row>
    <row r="138" spans="1:44" s="327" customFormat="1" ht="7.5" customHeight="1">
      <c r="A138" s="579"/>
      <c r="B138" s="3668"/>
      <c r="C138" s="3669"/>
      <c r="D138" s="3669"/>
      <c r="E138" s="3669"/>
      <c r="F138" s="3669"/>
      <c r="G138" s="3670"/>
      <c r="H138" s="3662"/>
      <c r="I138" s="3663"/>
      <c r="J138" s="3662"/>
      <c r="K138" s="3663"/>
      <c r="L138" s="3662"/>
      <c r="M138" s="3663"/>
      <c r="N138" s="3664"/>
      <c r="O138" s="3664"/>
      <c r="P138" s="3663"/>
      <c r="Q138" s="3662"/>
      <c r="R138" s="3664"/>
      <c r="S138" s="3665"/>
      <c r="T138" s="579"/>
      <c r="U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P138" s="611"/>
      <c r="AQ138" s="611"/>
      <c r="AR138" s="611"/>
    </row>
    <row r="139" spans="1:44" s="327" customFormat="1" ht="13.5" customHeight="1">
      <c r="A139" s="579"/>
      <c r="B139" s="3713" t="s">
        <v>2101</v>
      </c>
      <c r="C139" s="3426"/>
      <c r="D139" s="3426"/>
      <c r="E139" s="3426"/>
      <c r="F139" s="3426"/>
      <c r="G139" s="3436"/>
      <c r="H139" s="3662">
        <v>695</v>
      </c>
      <c r="I139" s="3663"/>
      <c r="J139" s="3662">
        <v>367</v>
      </c>
      <c r="K139" s="3663"/>
      <c r="L139" s="3662">
        <v>328</v>
      </c>
      <c r="M139" s="3663"/>
      <c r="N139" s="3664">
        <v>206</v>
      </c>
      <c r="O139" s="3664"/>
      <c r="P139" s="3663"/>
      <c r="Q139" s="3662">
        <v>29</v>
      </c>
      <c r="R139" s="3664"/>
      <c r="S139" s="3665"/>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611"/>
      <c r="AQ139" s="611"/>
      <c r="AR139" s="611"/>
    </row>
    <row r="140" spans="1:44" s="327" customFormat="1" ht="7.5" customHeight="1">
      <c r="A140" s="579"/>
      <c r="B140" s="3668"/>
      <c r="C140" s="3669"/>
      <c r="D140" s="3669"/>
      <c r="E140" s="3669"/>
      <c r="F140" s="3669"/>
      <c r="G140" s="3670"/>
      <c r="H140" s="3662"/>
      <c r="I140" s="3663"/>
      <c r="J140" s="3660"/>
      <c r="K140" s="3659"/>
      <c r="L140" s="3660"/>
      <c r="M140" s="3659"/>
      <c r="N140" s="3658"/>
      <c r="O140" s="3658"/>
      <c r="P140" s="3659"/>
      <c r="Q140" s="3660"/>
      <c r="R140" s="3658"/>
      <c r="S140" s="3661"/>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P140" s="611"/>
      <c r="AQ140" s="611"/>
      <c r="AR140" s="611"/>
    </row>
    <row r="141" spans="1:44" s="327" customFormat="1" ht="13.5" customHeight="1">
      <c r="A141" s="579"/>
      <c r="B141" s="3713" t="s">
        <v>2102</v>
      </c>
      <c r="C141" s="3426"/>
      <c r="D141" s="3426"/>
      <c r="E141" s="3426"/>
      <c r="F141" s="3426"/>
      <c r="G141" s="3436"/>
      <c r="H141" s="3662">
        <v>698</v>
      </c>
      <c r="I141" s="3663"/>
      <c r="J141" s="3662">
        <v>365</v>
      </c>
      <c r="K141" s="3663"/>
      <c r="L141" s="3662">
        <v>333</v>
      </c>
      <c r="M141" s="3663"/>
      <c r="N141" s="3664">
        <v>215</v>
      </c>
      <c r="O141" s="3664"/>
      <c r="P141" s="3663"/>
      <c r="Q141" s="3662">
        <v>21</v>
      </c>
      <c r="R141" s="3664"/>
      <c r="S141" s="3665"/>
      <c r="T141" s="579"/>
      <c r="U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P141" s="611"/>
      <c r="AQ141" s="611"/>
      <c r="AR141" s="611"/>
    </row>
    <row r="142" spans="1:44" s="327" customFormat="1" ht="7.5" customHeight="1">
      <c r="A142" s="579"/>
      <c r="B142" s="3668"/>
      <c r="C142" s="3669"/>
      <c r="D142" s="3669"/>
      <c r="E142" s="3669"/>
      <c r="F142" s="3669"/>
      <c r="G142" s="3670"/>
      <c r="H142" s="3662"/>
      <c r="I142" s="3663"/>
      <c r="J142" s="3437"/>
      <c r="K142" s="1388"/>
      <c r="L142" s="3437"/>
      <c r="M142" s="1388"/>
      <c r="N142" s="1387"/>
      <c r="O142" s="1387"/>
      <c r="P142" s="1388"/>
      <c r="Q142" s="3437"/>
      <c r="R142" s="1387"/>
      <c r="S142" s="3411"/>
      <c r="T142" s="579"/>
      <c r="U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P142" s="611"/>
      <c r="AQ142" s="611"/>
      <c r="AR142" s="611"/>
    </row>
    <row r="143" spans="1:44" s="327" customFormat="1" ht="13.5" customHeight="1">
      <c r="A143" s="579"/>
      <c r="B143" s="3713" t="s">
        <v>2103</v>
      </c>
      <c r="C143" s="3426"/>
      <c r="D143" s="3426"/>
      <c r="E143" s="3426"/>
      <c r="F143" s="3426"/>
      <c r="G143" s="3436"/>
      <c r="H143" s="3662">
        <v>705</v>
      </c>
      <c r="I143" s="3663"/>
      <c r="J143" s="3435">
        <v>358</v>
      </c>
      <c r="K143" s="3436"/>
      <c r="L143" s="3435">
        <v>347</v>
      </c>
      <c r="M143" s="3436"/>
      <c r="N143" s="3426">
        <v>214</v>
      </c>
      <c r="O143" s="3426"/>
      <c r="P143" s="3436"/>
      <c r="Q143" s="3435">
        <v>20</v>
      </c>
      <c r="R143" s="3426"/>
      <c r="S143" s="3427"/>
      <c r="T143" s="579"/>
      <c r="U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P143" s="611"/>
      <c r="AQ143" s="611"/>
      <c r="AR143" s="611"/>
    </row>
    <row r="144" spans="1:44" s="327" customFormat="1" ht="7.5" customHeight="1">
      <c r="A144" s="579"/>
      <c r="B144" s="3668"/>
      <c r="C144" s="3669"/>
      <c r="D144" s="3669"/>
      <c r="E144" s="3669"/>
      <c r="F144" s="3669"/>
      <c r="G144" s="3670"/>
      <c r="H144" s="3660"/>
      <c r="I144" s="3659"/>
      <c r="J144" s="3437"/>
      <c r="K144" s="1388"/>
      <c r="L144" s="3437"/>
      <c r="M144" s="1388"/>
      <c r="N144" s="1387"/>
      <c r="O144" s="1387"/>
      <c r="P144" s="1388"/>
      <c r="Q144" s="3437"/>
      <c r="R144" s="1387"/>
      <c r="S144" s="3411"/>
      <c r="T144" s="579"/>
      <c r="U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P144" s="611"/>
      <c r="AQ144" s="611"/>
      <c r="AR144" s="611"/>
    </row>
    <row r="145" spans="1:44" s="327" customFormat="1" ht="13.5" customHeight="1" thickBot="1">
      <c r="A145" s="579"/>
      <c r="B145" s="4163" t="s">
        <v>2104</v>
      </c>
      <c r="C145" s="3741"/>
      <c r="D145" s="3741"/>
      <c r="E145" s="3741"/>
      <c r="F145" s="3741"/>
      <c r="G145" s="3742"/>
      <c r="H145" s="3612">
        <v>638</v>
      </c>
      <c r="I145" s="3610"/>
      <c r="J145" s="3671">
        <v>333</v>
      </c>
      <c r="K145" s="3672"/>
      <c r="L145" s="3671">
        <v>305</v>
      </c>
      <c r="M145" s="3672"/>
      <c r="N145" s="3673">
        <v>208</v>
      </c>
      <c r="O145" s="3673"/>
      <c r="P145" s="3674"/>
      <c r="Q145" s="3675">
        <v>20</v>
      </c>
      <c r="R145" s="3673"/>
      <c r="S145" s="3676"/>
      <c r="T145" s="579"/>
      <c r="U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P145" s="611"/>
      <c r="AQ145" s="611"/>
      <c r="AR145" s="611"/>
    </row>
    <row r="146" spans="1:44" s="327" customFormat="1" ht="13.5" customHeight="1">
      <c r="A146" s="579"/>
      <c r="B146" s="1123"/>
      <c r="C146" s="579"/>
      <c r="D146" s="579"/>
      <c r="E146" s="579"/>
      <c r="F146" s="579"/>
      <c r="G146" s="579"/>
      <c r="H146" s="579"/>
      <c r="I146" s="579"/>
      <c r="J146" s="579"/>
      <c r="K146" s="579"/>
      <c r="L146" s="579"/>
      <c r="M146" s="579"/>
      <c r="N146" s="579"/>
      <c r="P146" s="1122"/>
      <c r="Q146" s="1122"/>
      <c r="R146" s="1122"/>
      <c r="S146" s="1120" t="s">
        <v>1379</v>
      </c>
      <c r="T146" s="579"/>
      <c r="U146" s="579"/>
      <c r="V146" s="579"/>
      <c r="W146" s="579"/>
      <c r="X146" s="579"/>
      <c r="Y146" s="579"/>
      <c r="Z146" s="579"/>
      <c r="AA146" s="579"/>
      <c r="AB146" s="579"/>
      <c r="AC146" s="579"/>
      <c r="AD146" s="579"/>
      <c r="AE146" s="579"/>
      <c r="AF146" s="579"/>
      <c r="AG146" s="579"/>
      <c r="AH146" s="579"/>
      <c r="AI146" s="579"/>
      <c r="AJ146" s="579"/>
      <c r="AK146" s="579"/>
      <c r="AL146" s="579"/>
      <c r="AM146" s="579"/>
      <c r="AO146" s="579"/>
    </row>
    <row r="147" spans="1:44" s="327" customFormat="1" ht="13.5" customHeight="1">
      <c r="A147" s="579"/>
      <c r="B147" s="582"/>
      <c r="C147" s="579"/>
      <c r="D147" s="579"/>
      <c r="E147" s="579"/>
      <c r="F147" s="579"/>
      <c r="G147" s="579"/>
      <c r="H147" s="579"/>
      <c r="I147" s="579"/>
      <c r="J147" s="579"/>
      <c r="K147" s="579"/>
      <c r="L147" s="579"/>
      <c r="M147" s="579"/>
      <c r="N147" s="579"/>
      <c r="O147" s="873"/>
      <c r="P147" s="873"/>
      <c r="Q147" s="873"/>
      <c r="R147" s="873"/>
      <c r="S147" s="873"/>
      <c r="T147" s="579"/>
      <c r="U147" s="579"/>
      <c r="V147" s="579"/>
      <c r="W147" s="579"/>
      <c r="X147" s="579"/>
      <c r="Y147" s="579"/>
      <c r="Z147" s="579"/>
      <c r="AA147" s="579"/>
      <c r="AB147" s="579"/>
      <c r="AC147" s="579"/>
      <c r="AD147" s="579"/>
      <c r="AE147" s="579"/>
      <c r="AF147" s="579"/>
      <c r="AG147" s="579"/>
      <c r="AH147" s="579"/>
      <c r="AI147" s="579"/>
      <c r="AJ147" s="579"/>
      <c r="AK147" s="579"/>
      <c r="AL147" s="579"/>
      <c r="AM147" s="579"/>
      <c r="AN147" s="580"/>
      <c r="AO147" s="579"/>
    </row>
    <row r="148" spans="1:44" s="327" customFormat="1" ht="17.25" customHeight="1">
      <c r="A148" s="3567" t="s">
        <v>2923</v>
      </c>
      <c r="B148" s="3567"/>
      <c r="C148" s="3567"/>
      <c r="D148" s="3567"/>
      <c r="E148" s="3567"/>
      <c r="F148" s="3567"/>
      <c r="G148" s="3567"/>
      <c r="H148" s="3567"/>
      <c r="I148" s="3567"/>
      <c r="J148" s="3567"/>
      <c r="K148" s="3567"/>
      <c r="L148" s="3567"/>
      <c r="M148" s="3567"/>
      <c r="N148" s="3567"/>
      <c r="O148" s="3567"/>
      <c r="P148" s="3567"/>
      <c r="Q148" s="3567"/>
      <c r="R148" s="3567"/>
      <c r="S148" s="3567"/>
      <c r="T148" s="3567"/>
      <c r="U148" s="3567"/>
      <c r="V148" s="3567"/>
      <c r="W148" s="3567"/>
      <c r="X148" s="3567"/>
      <c r="Y148" s="3567"/>
      <c r="Z148" s="3567"/>
      <c r="AA148" s="3567"/>
      <c r="AB148" s="3567"/>
      <c r="AC148" s="3567"/>
      <c r="AD148" s="3567"/>
      <c r="AE148" s="3567"/>
      <c r="AF148" s="3567"/>
      <c r="AG148" s="3567"/>
      <c r="AH148" s="3567"/>
      <c r="AI148" s="3567"/>
      <c r="AJ148" s="579"/>
      <c r="AK148" s="579"/>
      <c r="AL148" s="579"/>
      <c r="AM148" s="579"/>
      <c r="AN148" s="579"/>
      <c r="AO148" s="579"/>
    </row>
    <row r="149" spans="1:44" s="327" customFormat="1" ht="15" customHeight="1">
      <c r="A149" s="865"/>
      <c r="B149" s="865"/>
      <c r="C149" s="865"/>
      <c r="D149" s="865"/>
      <c r="E149" s="865"/>
      <c r="F149" s="865"/>
      <c r="G149" s="865"/>
      <c r="H149" s="865"/>
      <c r="I149" s="865"/>
      <c r="J149" s="865"/>
      <c r="K149" s="865"/>
      <c r="L149" s="865"/>
      <c r="M149" s="865"/>
      <c r="N149" s="865"/>
      <c r="O149" s="865"/>
      <c r="P149" s="865"/>
      <c r="Q149" s="865"/>
      <c r="R149" s="865"/>
      <c r="S149" s="865"/>
      <c r="T149" s="865"/>
      <c r="U149" s="865"/>
      <c r="V149" s="865"/>
      <c r="W149" s="865"/>
      <c r="X149" s="865"/>
      <c r="Y149" s="865"/>
      <c r="Z149" s="865"/>
      <c r="AA149" s="865"/>
      <c r="AB149" s="865"/>
      <c r="AC149" s="865"/>
      <c r="AD149" s="865"/>
      <c r="AE149" s="865"/>
      <c r="AF149" s="865"/>
      <c r="AG149" s="580" t="s">
        <v>3686</v>
      </c>
      <c r="AH149" s="865"/>
      <c r="AI149" s="865"/>
      <c r="AJ149" s="579"/>
      <c r="AK149" s="579"/>
      <c r="AL149" s="579"/>
      <c r="AM149" s="579"/>
      <c r="AN149" s="579"/>
      <c r="AO149" s="579"/>
    </row>
    <row r="150" spans="1:44" s="327" customFormat="1" ht="15" customHeight="1" thickBot="1">
      <c r="A150" s="582"/>
      <c r="B150" s="579"/>
      <c r="C150" s="579"/>
      <c r="D150" s="579"/>
      <c r="E150" s="579"/>
      <c r="F150" s="579"/>
      <c r="G150" s="579"/>
      <c r="H150" s="876"/>
      <c r="I150" s="582"/>
      <c r="J150" s="3627"/>
      <c r="K150" s="3627"/>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80" t="s">
        <v>2945</v>
      </c>
      <c r="AH150" s="579"/>
      <c r="AI150" s="579"/>
      <c r="AJ150" s="579"/>
      <c r="AK150" s="579"/>
      <c r="AL150" s="579"/>
      <c r="AM150" s="579"/>
      <c r="AN150" s="579"/>
      <c r="AO150" s="579"/>
    </row>
    <row r="151" spans="1:44" s="327" customFormat="1" ht="13.5" customHeight="1">
      <c r="A151" s="582"/>
      <c r="B151" s="3438" t="s">
        <v>1383</v>
      </c>
      <c r="C151" s="3430"/>
      <c r="D151" s="3430"/>
      <c r="E151" s="3430"/>
      <c r="F151" s="3431"/>
      <c r="G151" s="3423" t="s">
        <v>1384</v>
      </c>
      <c r="H151" s="3424"/>
      <c r="I151" s="3424"/>
      <c r="J151" s="3424"/>
      <c r="K151" s="3424"/>
      <c r="L151" s="3545"/>
      <c r="M151" s="3424" t="s">
        <v>1385</v>
      </c>
      <c r="N151" s="3424"/>
      <c r="O151" s="3424"/>
      <c r="P151" s="3424"/>
      <c r="Q151" s="3424"/>
      <c r="R151" s="3545"/>
      <c r="S151" s="3424" t="s">
        <v>1386</v>
      </c>
      <c r="T151" s="3424"/>
      <c r="U151" s="3424"/>
      <c r="V151" s="3424"/>
      <c r="W151" s="3424"/>
      <c r="X151" s="3545"/>
      <c r="Y151" s="3424" t="s">
        <v>1387</v>
      </c>
      <c r="Z151" s="3424"/>
      <c r="AA151" s="3424"/>
      <c r="AB151" s="3424"/>
      <c r="AC151" s="3424"/>
      <c r="AD151" s="3545"/>
      <c r="AE151" s="3681"/>
      <c r="AF151" s="3682"/>
      <c r="AG151" s="3683"/>
      <c r="AH151" s="579"/>
      <c r="AI151" s="579"/>
      <c r="AJ151" s="579"/>
      <c r="AK151" s="579"/>
      <c r="AL151" s="579"/>
      <c r="AM151" s="579"/>
      <c r="AN151" s="579"/>
      <c r="AO151" s="579"/>
    </row>
    <row r="152" spans="1:44" s="327" customFormat="1" ht="13.5" customHeight="1">
      <c r="A152" s="582"/>
      <c r="B152" s="3439"/>
      <c r="C152" s="3405"/>
      <c r="D152" s="3405"/>
      <c r="E152" s="3405"/>
      <c r="F152" s="3406"/>
      <c r="G152" s="3621" t="s">
        <v>1390</v>
      </c>
      <c r="H152" s="3622"/>
      <c r="I152" s="3623"/>
      <c r="J152" s="3631" t="s">
        <v>1389</v>
      </c>
      <c r="K152" s="3632"/>
      <c r="L152" s="3633"/>
      <c r="M152" s="3621" t="s">
        <v>1390</v>
      </c>
      <c r="N152" s="3622"/>
      <c r="O152" s="3623"/>
      <c r="P152" s="3631" t="s">
        <v>1389</v>
      </c>
      <c r="Q152" s="3632"/>
      <c r="R152" s="3633"/>
      <c r="S152" s="3621" t="s">
        <v>1390</v>
      </c>
      <c r="T152" s="3622"/>
      <c r="U152" s="3623"/>
      <c r="V152" s="3634" t="s">
        <v>1389</v>
      </c>
      <c r="W152" s="3635"/>
      <c r="X152" s="3636"/>
      <c r="Y152" s="3621" t="s">
        <v>1390</v>
      </c>
      <c r="Z152" s="3622"/>
      <c r="AA152" s="3623"/>
      <c r="AB152" s="3634" t="s">
        <v>1389</v>
      </c>
      <c r="AC152" s="3635"/>
      <c r="AD152" s="3636"/>
      <c r="AE152" s="3677" t="s">
        <v>1411</v>
      </c>
      <c r="AF152" s="3678"/>
      <c r="AG152" s="3679"/>
      <c r="AH152" s="579"/>
      <c r="AI152" s="579"/>
      <c r="AJ152" s="579"/>
      <c r="AK152" s="579"/>
      <c r="AL152" s="579"/>
      <c r="AM152" s="579"/>
      <c r="AN152" s="579"/>
      <c r="AO152" s="579"/>
    </row>
    <row r="153" spans="1:44" s="327" customFormat="1" ht="13.5" customHeight="1">
      <c r="A153" s="582"/>
      <c r="B153" s="3439"/>
      <c r="C153" s="3405"/>
      <c r="D153" s="3405"/>
      <c r="E153" s="3405"/>
      <c r="F153" s="3406"/>
      <c r="G153" s="3451"/>
      <c r="H153" s="3407"/>
      <c r="I153" s="3408"/>
      <c r="J153" s="3614" t="s">
        <v>30</v>
      </c>
      <c r="K153" s="3615"/>
      <c r="L153" s="3616"/>
      <c r="M153" s="3451"/>
      <c r="N153" s="3407"/>
      <c r="O153" s="3408"/>
      <c r="P153" s="3614" t="s">
        <v>30</v>
      </c>
      <c r="Q153" s="3615"/>
      <c r="R153" s="3616"/>
      <c r="S153" s="3451"/>
      <c r="T153" s="3407"/>
      <c r="U153" s="3408"/>
      <c r="V153" s="3614" t="s">
        <v>30</v>
      </c>
      <c r="W153" s="3615"/>
      <c r="X153" s="3616"/>
      <c r="Y153" s="3451"/>
      <c r="Z153" s="3407"/>
      <c r="AA153" s="3408"/>
      <c r="AB153" s="3614" t="s">
        <v>30</v>
      </c>
      <c r="AC153" s="3615"/>
      <c r="AD153" s="3616"/>
      <c r="AE153" s="3677"/>
      <c r="AF153" s="3678"/>
      <c r="AG153" s="3679"/>
      <c r="AH153" s="579"/>
      <c r="AI153" s="579"/>
      <c r="AJ153" s="579"/>
      <c r="AK153" s="579"/>
      <c r="AL153" s="579"/>
      <c r="AM153" s="579"/>
      <c r="AN153" s="579"/>
      <c r="AO153" s="579"/>
    </row>
    <row r="154" spans="1:44" s="344" customFormat="1" ht="18" customHeight="1">
      <c r="A154" s="1145"/>
      <c r="B154" s="4151" t="s">
        <v>771</v>
      </c>
      <c r="C154" s="4152"/>
      <c r="D154" s="4152"/>
      <c r="E154" s="4152"/>
      <c r="F154" s="4153"/>
      <c r="G154" s="2625">
        <v>6208</v>
      </c>
      <c r="H154" s="3600"/>
      <c r="I154" s="2627"/>
      <c r="J154" s="3618">
        <v>9.4778625954198468</v>
      </c>
      <c r="K154" s="3619"/>
      <c r="L154" s="3620"/>
      <c r="M154" s="2625">
        <v>38281</v>
      </c>
      <c r="N154" s="3600"/>
      <c r="O154" s="2627"/>
      <c r="P154" s="3618">
        <v>58.444274809160305</v>
      </c>
      <c r="Q154" s="3619"/>
      <c r="R154" s="3620"/>
      <c r="S154" s="2625">
        <v>1493</v>
      </c>
      <c r="T154" s="3600"/>
      <c r="U154" s="2627"/>
      <c r="V154" s="3618">
        <v>2.2793893129770995</v>
      </c>
      <c r="W154" s="3619"/>
      <c r="X154" s="3620"/>
      <c r="Y154" s="2625">
        <v>10252</v>
      </c>
      <c r="Z154" s="3600"/>
      <c r="AA154" s="2627"/>
      <c r="AB154" s="3638">
        <v>15.651908396946565</v>
      </c>
      <c r="AC154" s="3639"/>
      <c r="AD154" s="3640"/>
      <c r="AE154" s="3466">
        <v>655</v>
      </c>
      <c r="AF154" s="3467"/>
      <c r="AG154" s="3637"/>
      <c r="AH154" s="1141"/>
      <c r="AI154" s="1141"/>
      <c r="AJ154" s="1141"/>
      <c r="AK154" s="1141"/>
      <c r="AL154" s="1141"/>
      <c r="AM154" s="1141"/>
      <c r="AN154" s="1141"/>
      <c r="AO154" s="1141"/>
    </row>
    <row r="155" spans="1:44" s="344" customFormat="1" ht="18" customHeight="1">
      <c r="A155" s="1145"/>
      <c r="B155" s="3684" t="s">
        <v>1412</v>
      </c>
      <c r="C155" s="3685"/>
      <c r="D155" s="3685"/>
      <c r="E155" s="3685"/>
      <c r="F155" s="3686"/>
      <c r="G155" s="3471">
        <v>5285</v>
      </c>
      <c r="H155" s="3469"/>
      <c r="I155" s="3470"/>
      <c r="J155" s="3463">
        <v>20.725490196078432</v>
      </c>
      <c r="K155" s="3464"/>
      <c r="L155" s="3465"/>
      <c r="M155" s="3471">
        <v>38611</v>
      </c>
      <c r="N155" s="3469"/>
      <c r="O155" s="3470"/>
      <c r="P155" s="3463">
        <v>151.4156862745098</v>
      </c>
      <c r="Q155" s="3464"/>
      <c r="R155" s="3465"/>
      <c r="S155" s="3471">
        <v>1100</v>
      </c>
      <c r="T155" s="3469"/>
      <c r="U155" s="3470"/>
      <c r="V155" s="3463">
        <v>4.3137254901960782</v>
      </c>
      <c r="W155" s="3464"/>
      <c r="X155" s="3465"/>
      <c r="Y155" s="3471">
        <v>20891</v>
      </c>
      <c r="Z155" s="3469"/>
      <c r="AA155" s="3470"/>
      <c r="AB155" s="3628">
        <v>81.925490196078428</v>
      </c>
      <c r="AC155" s="3629"/>
      <c r="AD155" s="3630"/>
      <c r="AE155" s="3437">
        <v>255</v>
      </c>
      <c r="AF155" s="1387"/>
      <c r="AG155" s="3411"/>
      <c r="AH155" s="1141"/>
      <c r="AI155" s="1141"/>
      <c r="AJ155" s="1141"/>
      <c r="AK155" s="1141"/>
      <c r="AL155" s="1141"/>
      <c r="AM155" s="1141"/>
      <c r="AN155" s="1141"/>
      <c r="AO155" s="1141"/>
    </row>
    <row r="156" spans="1:44" s="344" customFormat="1" ht="18" customHeight="1">
      <c r="A156" s="1145"/>
      <c r="B156" s="3684" t="s">
        <v>1413</v>
      </c>
      <c r="C156" s="3685"/>
      <c r="D156" s="3685"/>
      <c r="E156" s="3685"/>
      <c r="F156" s="3686"/>
      <c r="G156" s="3471">
        <v>3644</v>
      </c>
      <c r="H156" s="3469"/>
      <c r="I156" s="3470"/>
      <c r="J156" s="3463">
        <v>29.868852459016395</v>
      </c>
      <c r="K156" s="3464"/>
      <c r="L156" s="3465"/>
      <c r="M156" s="3471">
        <v>31031</v>
      </c>
      <c r="N156" s="3469"/>
      <c r="O156" s="3470"/>
      <c r="P156" s="3463">
        <v>254.35245901639345</v>
      </c>
      <c r="Q156" s="3464"/>
      <c r="R156" s="3465"/>
      <c r="S156" s="3471">
        <v>1012</v>
      </c>
      <c r="T156" s="3469"/>
      <c r="U156" s="3470"/>
      <c r="V156" s="3463">
        <v>8.2950819672131146</v>
      </c>
      <c r="W156" s="3464"/>
      <c r="X156" s="3465"/>
      <c r="Y156" s="3471">
        <v>18098</v>
      </c>
      <c r="Z156" s="3469"/>
      <c r="AA156" s="3470"/>
      <c r="AB156" s="3628">
        <v>148.34426229508196</v>
      </c>
      <c r="AC156" s="3629"/>
      <c r="AD156" s="3630"/>
      <c r="AE156" s="3437">
        <v>122</v>
      </c>
      <c r="AF156" s="1387"/>
      <c r="AG156" s="3411"/>
      <c r="AH156" s="1141"/>
      <c r="AI156" s="1141"/>
      <c r="AJ156" s="1141"/>
      <c r="AK156" s="1141"/>
      <c r="AL156" s="1141"/>
      <c r="AM156" s="1141"/>
      <c r="AN156" s="1141"/>
      <c r="AO156" s="1141"/>
    </row>
    <row r="157" spans="1:44" s="344" customFormat="1" ht="18" customHeight="1">
      <c r="A157" s="1145"/>
      <c r="B157" s="3684" t="s">
        <v>1414</v>
      </c>
      <c r="C157" s="3685"/>
      <c r="D157" s="3685"/>
      <c r="E157" s="3685"/>
      <c r="F157" s="3686"/>
      <c r="G157" s="3471">
        <v>4605</v>
      </c>
      <c r="H157" s="3469"/>
      <c r="I157" s="3470"/>
      <c r="J157" s="3463">
        <v>23.737113402061855</v>
      </c>
      <c r="K157" s="3464"/>
      <c r="L157" s="3465"/>
      <c r="M157" s="3471">
        <v>39470</v>
      </c>
      <c r="N157" s="3469"/>
      <c r="O157" s="3470"/>
      <c r="P157" s="3463">
        <v>203.45360824742269</v>
      </c>
      <c r="Q157" s="3464"/>
      <c r="R157" s="3465"/>
      <c r="S157" s="3471">
        <v>1297</v>
      </c>
      <c r="T157" s="3469"/>
      <c r="U157" s="3470"/>
      <c r="V157" s="3463">
        <v>6.6855670103092786</v>
      </c>
      <c r="W157" s="3464"/>
      <c r="X157" s="3465"/>
      <c r="Y157" s="3471">
        <v>24468</v>
      </c>
      <c r="Z157" s="3469"/>
      <c r="AA157" s="3470"/>
      <c r="AB157" s="3628">
        <v>126.12371134020619</v>
      </c>
      <c r="AC157" s="3629"/>
      <c r="AD157" s="3630"/>
      <c r="AE157" s="3437">
        <v>194</v>
      </c>
      <c r="AF157" s="1387"/>
      <c r="AG157" s="3411"/>
      <c r="AH157" s="1141"/>
      <c r="AI157" s="1141"/>
      <c r="AJ157" s="1141"/>
      <c r="AK157" s="1141"/>
      <c r="AL157" s="1141"/>
      <c r="AM157" s="1141"/>
      <c r="AN157" s="1141"/>
      <c r="AO157" s="1141"/>
    </row>
    <row r="158" spans="1:44" s="344" customFormat="1" ht="18" customHeight="1">
      <c r="A158" s="1145"/>
      <c r="B158" s="3684" t="s">
        <v>1415</v>
      </c>
      <c r="C158" s="3685"/>
      <c r="D158" s="3685"/>
      <c r="E158" s="3685"/>
      <c r="F158" s="3686"/>
      <c r="G158" s="3471">
        <v>3690</v>
      </c>
      <c r="H158" s="3469"/>
      <c r="I158" s="3470"/>
      <c r="J158" s="3463">
        <v>41</v>
      </c>
      <c r="K158" s="3464"/>
      <c r="L158" s="3465"/>
      <c r="M158" s="3471">
        <v>39753</v>
      </c>
      <c r="N158" s="3469"/>
      <c r="O158" s="3470"/>
      <c r="P158" s="3463">
        <v>441.7</v>
      </c>
      <c r="Q158" s="3464"/>
      <c r="R158" s="3465"/>
      <c r="S158" s="3471">
        <v>557</v>
      </c>
      <c r="T158" s="3469"/>
      <c r="U158" s="3470"/>
      <c r="V158" s="3463">
        <v>6.1888888888888891</v>
      </c>
      <c r="W158" s="3464"/>
      <c r="X158" s="3465"/>
      <c r="Y158" s="3471">
        <v>19793</v>
      </c>
      <c r="Z158" s="3469"/>
      <c r="AA158" s="3470"/>
      <c r="AB158" s="3628">
        <v>219.92222222222222</v>
      </c>
      <c r="AC158" s="3629"/>
      <c r="AD158" s="3630"/>
      <c r="AE158" s="3437">
        <v>90</v>
      </c>
      <c r="AF158" s="1387"/>
      <c r="AG158" s="3411"/>
      <c r="AH158" s="1141"/>
      <c r="AI158" s="1141"/>
      <c r="AJ158" s="1141"/>
      <c r="AK158" s="1141"/>
      <c r="AL158" s="1141"/>
      <c r="AM158" s="1141"/>
      <c r="AN158" s="1141"/>
      <c r="AO158" s="1141"/>
    </row>
    <row r="159" spans="1:44" s="344" customFormat="1" ht="18" customHeight="1">
      <c r="A159" s="1145"/>
      <c r="B159" s="3684" t="s">
        <v>1399</v>
      </c>
      <c r="C159" s="3685"/>
      <c r="D159" s="3685"/>
      <c r="E159" s="3685"/>
      <c r="F159" s="3686"/>
      <c r="G159" s="3471">
        <v>128</v>
      </c>
      <c r="H159" s="3469"/>
      <c r="I159" s="3470"/>
      <c r="J159" s="3463">
        <v>21.333333333333332</v>
      </c>
      <c r="K159" s="3464"/>
      <c r="L159" s="3465"/>
      <c r="M159" s="3471">
        <v>128</v>
      </c>
      <c r="N159" s="3469"/>
      <c r="O159" s="3470"/>
      <c r="P159" s="3463">
        <v>21.333333333333332</v>
      </c>
      <c r="Q159" s="3464"/>
      <c r="R159" s="3465"/>
      <c r="S159" s="3471" t="s">
        <v>3890</v>
      </c>
      <c r="T159" s="3469"/>
      <c r="U159" s="3470"/>
      <c r="V159" s="3463" t="s">
        <v>3890</v>
      </c>
      <c r="W159" s="3464"/>
      <c r="X159" s="3465"/>
      <c r="Y159" s="3471" t="s">
        <v>3890</v>
      </c>
      <c r="Z159" s="3469"/>
      <c r="AA159" s="3470"/>
      <c r="AB159" s="3628" t="s">
        <v>3891</v>
      </c>
      <c r="AC159" s="3629"/>
      <c r="AD159" s="3630"/>
      <c r="AE159" s="3437">
        <v>6</v>
      </c>
      <c r="AF159" s="1387"/>
      <c r="AG159" s="3411"/>
      <c r="AH159" s="1141"/>
      <c r="AI159" s="1141"/>
      <c r="AJ159" s="1141"/>
      <c r="AK159" s="1141"/>
      <c r="AL159" s="1141"/>
      <c r="AM159" s="1141"/>
      <c r="AN159" s="1141"/>
      <c r="AO159" s="1141"/>
    </row>
    <row r="160" spans="1:44" s="344" customFormat="1" ht="18" customHeight="1">
      <c r="A160" s="1145"/>
      <c r="B160" s="3684" t="s">
        <v>1416</v>
      </c>
      <c r="C160" s="3685"/>
      <c r="D160" s="3685"/>
      <c r="E160" s="3685"/>
      <c r="F160" s="3686"/>
      <c r="G160" s="3471">
        <v>3564</v>
      </c>
      <c r="H160" s="3469"/>
      <c r="I160" s="3470"/>
      <c r="J160" s="3463">
        <v>23.142857142857142</v>
      </c>
      <c r="K160" s="3464"/>
      <c r="L160" s="3465"/>
      <c r="M160" s="3471">
        <v>35563</v>
      </c>
      <c r="N160" s="3469"/>
      <c r="O160" s="3470"/>
      <c r="P160" s="3463">
        <v>230.92857142857142</v>
      </c>
      <c r="Q160" s="3464"/>
      <c r="R160" s="3465"/>
      <c r="S160" s="3471">
        <v>590</v>
      </c>
      <c r="T160" s="3469"/>
      <c r="U160" s="3470"/>
      <c r="V160" s="3463">
        <v>3.831168831168831</v>
      </c>
      <c r="W160" s="3464"/>
      <c r="X160" s="3465"/>
      <c r="Y160" s="3471">
        <v>16439</v>
      </c>
      <c r="Z160" s="3469"/>
      <c r="AA160" s="3470"/>
      <c r="AB160" s="3628">
        <v>106.74675324675324</v>
      </c>
      <c r="AC160" s="3629"/>
      <c r="AD160" s="3630"/>
      <c r="AE160" s="3437">
        <v>154</v>
      </c>
      <c r="AF160" s="1387"/>
      <c r="AG160" s="3411"/>
      <c r="AH160" s="1141"/>
      <c r="AI160" s="1141"/>
      <c r="AJ160" s="1141"/>
      <c r="AK160" s="1141"/>
      <c r="AL160" s="1141"/>
      <c r="AM160" s="1141"/>
      <c r="AN160" s="1141"/>
      <c r="AO160" s="1141"/>
    </row>
    <row r="161" spans="1:49" s="344" customFormat="1" ht="18" customHeight="1">
      <c r="A161" s="1145"/>
      <c r="B161" s="3684" t="s">
        <v>1417</v>
      </c>
      <c r="C161" s="3685"/>
      <c r="D161" s="3685"/>
      <c r="E161" s="3685"/>
      <c r="F161" s="3686"/>
      <c r="G161" s="3471">
        <v>3206</v>
      </c>
      <c r="H161" s="3469"/>
      <c r="I161" s="3470"/>
      <c r="J161" s="3463">
        <v>78.195121951219505</v>
      </c>
      <c r="K161" s="3464"/>
      <c r="L161" s="3465"/>
      <c r="M161" s="3471">
        <v>24710</v>
      </c>
      <c r="N161" s="3469"/>
      <c r="O161" s="3470"/>
      <c r="P161" s="3463">
        <v>602.68292682926824</v>
      </c>
      <c r="Q161" s="3464"/>
      <c r="R161" s="3465"/>
      <c r="S161" s="3471">
        <v>608</v>
      </c>
      <c r="T161" s="3469"/>
      <c r="U161" s="3470"/>
      <c r="V161" s="3463">
        <v>14.829268292682928</v>
      </c>
      <c r="W161" s="3464"/>
      <c r="X161" s="3465"/>
      <c r="Y161" s="3471">
        <v>16045</v>
      </c>
      <c r="Z161" s="3469"/>
      <c r="AA161" s="3470"/>
      <c r="AB161" s="3628">
        <v>391.34146341463412</v>
      </c>
      <c r="AC161" s="3629"/>
      <c r="AD161" s="3630"/>
      <c r="AE161" s="3437">
        <v>41</v>
      </c>
      <c r="AF161" s="1387"/>
      <c r="AG161" s="3411"/>
      <c r="AH161" s="1141"/>
      <c r="AI161" s="1141"/>
      <c r="AJ161" s="1141"/>
      <c r="AK161" s="1141"/>
      <c r="AL161" s="1141"/>
      <c r="AM161" s="1141"/>
      <c r="AN161" s="1141"/>
      <c r="AO161" s="1141"/>
    </row>
    <row r="162" spans="1:49" s="344" customFormat="1" ht="7.5" customHeight="1">
      <c r="A162" s="1145"/>
      <c r="B162" s="3684"/>
      <c r="C162" s="3685"/>
      <c r="D162" s="3685"/>
      <c r="E162" s="3685"/>
      <c r="F162" s="3686"/>
      <c r="G162" s="3471"/>
      <c r="H162" s="3469"/>
      <c r="I162" s="3470"/>
      <c r="J162" s="3463"/>
      <c r="K162" s="3464"/>
      <c r="L162" s="3465"/>
      <c r="M162" s="3471"/>
      <c r="N162" s="3469"/>
      <c r="O162" s="3470"/>
      <c r="P162" s="3463"/>
      <c r="Q162" s="3464"/>
      <c r="R162" s="3465"/>
      <c r="S162" s="3471"/>
      <c r="T162" s="3469"/>
      <c r="U162" s="3470"/>
      <c r="V162" s="3463"/>
      <c r="W162" s="3464"/>
      <c r="X162" s="3465"/>
      <c r="Y162" s="3471"/>
      <c r="Z162" s="3469"/>
      <c r="AA162" s="3470"/>
      <c r="AB162" s="3628"/>
      <c r="AC162" s="3629"/>
      <c r="AD162" s="3630"/>
      <c r="AE162" s="3437"/>
      <c r="AF162" s="1387"/>
      <c r="AG162" s="3411"/>
      <c r="AH162" s="1141"/>
      <c r="AI162" s="1141"/>
      <c r="AJ162" s="1141"/>
      <c r="AK162" s="1141"/>
      <c r="AL162" s="1141"/>
      <c r="AM162" s="1141"/>
      <c r="AN162" s="1141"/>
      <c r="AO162" s="1141"/>
    </row>
    <row r="163" spans="1:49" s="344" customFormat="1" ht="13.5" customHeight="1">
      <c r="A163" s="1145"/>
      <c r="B163" s="3684" t="s">
        <v>770</v>
      </c>
      <c r="C163" s="3685"/>
      <c r="D163" s="3685"/>
      <c r="E163" s="3685"/>
      <c r="F163" s="3686"/>
      <c r="G163" s="3471">
        <v>3884</v>
      </c>
      <c r="H163" s="3469"/>
      <c r="I163" s="3470"/>
      <c r="J163" s="3463">
        <v>38.455445544554458</v>
      </c>
      <c r="K163" s="3464"/>
      <c r="L163" s="3465"/>
      <c r="M163" s="3471">
        <v>44385</v>
      </c>
      <c r="N163" s="3469"/>
      <c r="O163" s="3470"/>
      <c r="P163" s="3463">
        <v>439.45544554455444</v>
      </c>
      <c r="Q163" s="3464"/>
      <c r="R163" s="3465"/>
      <c r="S163" s="3471">
        <v>1240</v>
      </c>
      <c r="T163" s="3469"/>
      <c r="U163" s="3470"/>
      <c r="V163" s="3463">
        <v>12.277227722772277</v>
      </c>
      <c r="W163" s="3464"/>
      <c r="X163" s="3465"/>
      <c r="Y163" s="3471">
        <v>20618</v>
      </c>
      <c r="Z163" s="3469"/>
      <c r="AA163" s="3470"/>
      <c r="AB163" s="3628">
        <v>204.13861386138615</v>
      </c>
      <c r="AC163" s="3629"/>
      <c r="AD163" s="3630"/>
      <c r="AE163" s="3437">
        <v>101</v>
      </c>
      <c r="AF163" s="1387"/>
      <c r="AG163" s="3411"/>
      <c r="AH163" s="1141"/>
      <c r="AI163" s="1141"/>
      <c r="AJ163" s="1141"/>
      <c r="AK163" s="1141"/>
      <c r="AL163" s="1141"/>
      <c r="AM163" s="1141"/>
      <c r="AN163" s="1141"/>
      <c r="AO163" s="1141"/>
    </row>
    <row r="164" spans="1:49" s="344" customFormat="1" ht="7.5" customHeight="1">
      <c r="A164" s="1145"/>
      <c r="B164" s="3684"/>
      <c r="C164" s="3685"/>
      <c r="D164" s="3685"/>
      <c r="E164" s="3685"/>
      <c r="F164" s="3686"/>
      <c r="G164" s="3471"/>
      <c r="H164" s="3469"/>
      <c r="I164" s="3470"/>
      <c r="J164" s="3463"/>
      <c r="K164" s="3464"/>
      <c r="L164" s="3465"/>
      <c r="M164" s="3471"/>
      <c r="N164" s="3469"/>
      <c r="O164" s="3470"/>
      <c r="P164" s="3463"/>
      <c r="Q164" s="3464"/>
      <c r="R164" s="3465"/>
      <c r="S164" s="3471"/>
      <c r="T164" s="3469"/>
      <c r="U164" s="3470"/>
      <c r="V164" s="3463"/>
      <c r="W164" s="3464"/>
      <c r="X164" s="3465"/>
      <c r="Y164" s="3471"/>
      <c r="Z164" s="3469"/>
      <c r="AA164" s="3470"/>
      <c r="AB164" s="3628"/>
      <c r="AC164" s="3629"/>
      <c r="AD164" s="3630"/>
      <c r="AE164" s="3437"/>
      <c r="AF164" s="1387"/>
      <c r="AG164" s="3411"/>
      <c r="AH164" s="1141"/>
      <c r="AI164" s="1141"/>
      <c r="AJ164" s="1141"/>
      <c r="AK164" s="1141"/>
      <c r="AL164" s="1141"/>
      <c r="AM164" s="1141"/>
      <c r="AN164" s="1141"/>
      <c r="AO164" s="1141"/>
    </row>
    <row r="165" spans="1:49" s="344" customFormat="1" ht="13.5" customHeight="1" thickBot="1">
      <c r="A165" s="1145"/>
      <c r="B165" s="3648" t="s">
        <v>852</v>
      </c>
      <c r="C165" s="3649"/>
      <c r="D165" s="3649"/>
      <c r="E165" s="3649"/>
      <c r="F165" s="3650"/>
      <c r="G165" s="1455">
        <v>6987</v>
      </c>
      <c r="H165" s="1461"/>
      <c r="I165" s="1462"/>
      <c r="J165" s="3473">
        <v>26.266917293233082</v>
      </c>
      <c r="K165" s="3474"/>
      <c r="L165" s="3475"/>
      <c r="M165" s="1455">
        <v>55986</v>
      </c>
      <c r="N165" s="1461"/>
      <c r="O165" s="1462"/>
      <c r="P165" s="3473">
        <v>210.47368421052633</v>
      </c>
      <c r="Q165" s="3474"/>
      <c r="R165" s="3475"/>
      <c r="S165" s="1455">
        <v>2681</v>
      </c>
      <c r="T165" s="1461"/>
      <c r="U165" s="1462"/>
      <c r="V165" s="3473">
        <v>10.078947368421053</v>
      </c>
      <c r="W165" s="3474"/>
      <c r="X165" s="3475"/>
      <c r="Y165" s="1455">
        <v>14975</v>
      </c>
      <c r="Z165" s="1461"/>
      <c r="AA165" s="1462"/>
      <c r="AB165" s="3642">
        <v>56.296992481203006</v>
      </c>
      <c r="AC165" s="3643"/>
      <c r="AD165" s="3644"/>
      <c r="AE165" s="3523">
        <v>266</v>
      </c>
      <c r="AF165" s="1530"/>
      <c r="AG165" s="3524"/>
      <c r="AH165" s="1141"/>
      <c r="AI165" s="1141"/>
      <c r="AJ165" s="1141"/>
      <c r="AK165" s="1141"/>
      <c r="AL165" s="1141"/>
      <c r="AM165" s="1141"/>
      <c r="AN165" s="1141"/>
      <c r="AO165" s="1141"/>
    </row>
    <row r="166" spans="1:49" s="327" customFormat="1" ht="13.5" customHeight="1">
      <c r="A166" s="582"/>
      <c r="B166" s="579"/>
      <c r="C166" s="579"/>
      <c r="D166" s="579"/>
      <c r="E166" s="579"/>
      <c r="F166" s="579"/>
      <c r="G166" s="579"/>
      <c r="H166" s="579"/>
      <c r="I166" s="579"/>
      <c r="J166" s="3641"/>
      <c r="K166" s="3641"/>
      <c r="L166" s="579"/>
      <c r="M166" s="579"/>
      <c r="N166" s="579"/>
      <c r="O166" s="579"/>
      <c r="P166" s="579"/>
      <c r="Q166" s="579"/>
      <c r="R166" s="579"/>
      <c r="S166" s="579"/>
      <c r="T166" s="579"/>
      <c r="U166" s="579"/>
      <c r="V166" s="579"/>
      <c r="W166" s="579"/>
      <c r="X166" s="579"/>
      <c r="Y166" s="579"/>
      <c r="Z166" s="579"/>
      <c r="AA166" s="579"/>
      <c r="AB166" s="579"/>
      <c r="AC166" s="579"/>
      <c r="AD166" s="579"/>
      <c r="AE166" s="579"/>
      <c r="AF166" s="579"/>
      <c r="AG166" s="580" t="s">
        <v>2766</v>
      </c>
      <c r="AH166" s="579"/>
      <c r="AI166" s="579"/>
      <c r="AJ166" s="579"/>
      <c r="AK166" s="579"/>
      <c r="AL166" s="579"/>
      <c r="AM166" s="579"/>
      <c r="AN166" s="579"/>
      <c r="AO166" s="579"/>
    </row>
    <row r="167" spans="1:49" s="327" customFormat="1" ht="22.5" customHeight="1">
      <c r="A167" s="582"/>
      <c r="B167" s="579"/>
      <c r="C167" s="579"/>
      <c r="D167" s="579"/>
      <c r="E167" s="579"/>
      <c r="F167" s="579"/>
      <c r="G167" s="579"/>
      <c r="H167" s="579"/>
      <c r="I167" s="579"/>
      <c r="J167" s="872"/>
      <c r="K167" s="872"/>
      <c r="L167" s="579"/>
      <c r="M167" s="579"/>
      <c r="N167" s="579"/>
      <c r="O167" s="579"/>
      <c r="P167" s="579"/>
      <c r="Q167" s="579"/>
      <c r="R167" s="579"/>
      <c r="S167" s="579"/>
      <c r="T167" s="579"/>
      <c r="U167" s="579"/>
      <c r="V167" s="579"/>
      <c r="W167" s="579"/>
      <c r="X167" s="579"/>
      <c r="Y167" s="579"/>
      <c r="Z167" s="579"/>
      <c r="AA167" s="579"/>
      <c r="AB167" s="579"/>
      <c r="AC167" s="579"/>
      <c r="AD167" s="579"/>
      <c r="AE167" s="579"/>
      <c r="AF167" s="579"/>
      <c r="AG167" s="580"/>
      <c r="AH167" s="579"/>
      <c r="AI167" s="579"/>
      <c r="AJ167" s="579"/>
      <c r="AK167" s="579"/>
      <c r="AL167" s="579"/>
      <c r="AM167" s="579"/>
      <c r="AN167" s="579"/>
      <c r="AO167" s="579"/>
    </row>
    <row r="168" spans="1:49" s="327" customFormat="1" ht="17.25" customHeight="1">
      <c r="A168" s="3567" t="s">
        <v>2924</v>
      </c>
      <c r="B168" s="3567"/>
      <c r="C168" s="3567"/>
      <c r="D168" s="3567"/>
      <c r="E168" s="3567"/>
      <c r="F168" s="3567"/>
      <c r="G168" s="3567"/>
      <c r="H168" s="3567"/>
      <c r="I168" s="3567"/>
      <c r="J168" s="3567"/>
      <c r="K168" s="3567"/>
      <c r="L168" s="3567"/>
      <c r="M168" s="3567"/>
      <c r="N168" s="3567"/>
      <c r="O168" s="3567"/>
      <c r="P168" s="3567"/>
      <c r="Q168" s="3567"/>
      <c r="R168" s="3567"/>
      <c r="S168" s="3567"/>
      <c r="T168" s="3567"/>
      <c r="U168" s="3567"/>
      <c r="V168" s="3567"/>
      <c r="W168" s="3567"/>
      <c r="X168" s="3567"/>
      <c r="Y168" s="3567"/>
      <c r="Z168" s="3567"/>
      <c r="AA168" s="3567"/>
      <c r="AB168" s="3567"/>
      <c r="AC168" s="3567"/>
      <c r="AD168" s="3567"/>
      <c r="AE168" s="579"/>
      <c r="AF168" s="579"/>
      <c r="AG168" s="579"/>
      <c r="AH168" s="579"/>
      <c r="AI168" s="579"/>
      <c r="AJ168" s="579"/>
      <c r="AK168" s="579"/>
      <c r="AL168" s="579"/>
      <c r="AM168" s="579"/>
      <c r="AN168" s="579"/>
      <c r="AO168" s="579"/>
    </row>
    <row r="169" spans="1:49" s="327" customFormat="1" ht="15" customHeight="1">
      <c r="A169" s="579"/>
      <c r="B169" s="582"/>
      <c r="C169" s="579"/>
      <c r="D169" s="579"/>
      <c r="E169" s="579"/>
      <c r="F169" s="579"/>
      <c r="G169" s="579"/>
      <c r="H169" s="579"/>
      <c r="I169" s="579"/>
      <c r="J169" s="579"/>
      <c r="K169" s="579"/>
      <c r="L169" s="582"/>
      <c r="M169" s="582"/>
      <c r="N169" s="582"/>
      <c r="O169" s="3692"/>
      <c r="P169" s="3692"/>
      <c r="Q169" s="3692"/>
      <c r="R169" s="3692"/>
      <c r="S169" s="579"/>
      <c r="T169" s="579"/>
      <c r="U169" s="579"/>
      <c r="V169" s="579"/>
      <c r="W169" s="579"/>
      <c r="X169" s="579"/>
      <c r="Y169" s="579"/>
      <c r="Z169" s="579"/>
      <c r="AA169" s="579"/>
      <c r="AB169" s="579"/>
      <c r="AC169" s="579"/>
      <c r="AD169" s="579"/>
      <c r="AE169" s="579"/>
      <c r="AF169" s="580" t="s">
        <v>3685</v>
      </c>
      <c r="AG169" s="579"/>
      <c r="AH169" s="579"/>
      <c r="AI169" s="579"/>
      <c r="AJ169" s="579"/>
      <c r="AK169" s="579"/>
      <c r="AL169" s="579"/>
      <c r="AM169" s="579"/>
      <c r="AN169" s="579"/>
      <c r="AO169" s="579"/>
    </row>
    <row r="170" spans="1:49" s="327" customFormat="1" ht="15" customHeight="1" thickBot="1">
      <c r="A170" s="579"/>
      <c r="B170" s="582"/>
      <c r="C170" s="579"/>
      <c r="D170" s="579"/>
      <c r="E170" s="579"/>
      <c r="F170" s="579"/>
      <c r="G170" s="579"/>
      <c r="H170" s="579"/>
      <c r="I170" s="579"/>
      <c r="J170" s="579"/>
      <c r="K170" s="579"/>
      <c r="L170" s="582"/>
      <c r="M170" s="582"/>
      <c r="N170" s="582"/>
      <c r="O170" s="873"/>
      <c r="P170" s="3627"/>
      <c r="Q170" s="3627"/>
      <c r="R170" s="3627"/>
      <c r="S170" s="579"/>
      <c r="T170" s="579"/>
      <c r="U170" s="579"/>
      <c r="V170" s="579"/>
      <c r="W170" s="579"/>
      <c r="X170" s="579"/>
      <c r="Y170" s="579"/>
      <c r="Z170" s="579"/>
      <c r="AA170" s="579"/>
      <c r="AB170" s="579"/>
      <c r="AC170" s="579"/>
      <c r="AD170" s="579"/>
      <c r="AE170" s="579"/>
      <c r="AF170" s="580" t="s">
        <v>289</v>
      </c>
      <c r="AG170" s="579"/>
      <c r="AH170" s="579"/>
      <c r="AI170" s="579"/>
      <c r="AJ170" s="579"/>
      <c r="AK170" s="579"/>
      <c r="AL170" s="579"/>
      <c r="AM170" s="579"/>
      <c r="AN170" s="579"/>
      <c r="AO170" s="579"/>
    </row>
    <row r="171" spans="1:49" s="327" customFormat="1" ht="45" customHeight="1">
      <c r="A171" s="579"/>
      <c r="B171" s="3510" t="s">
        <v>3311</v>
      </c>
      <c r="C171" s="3487"/>
      <c r="D171" s="3487"/>
      <c r="E171" s="3487"/>
      <c r="F171" s="3487"/>
      <c r="G171" s="3429" t="s">
        <v>1418</v>
      </c>
      <c r="H171" s="3429"/>
      <c r="I171" s="3429"/>
      <c r="J171" s="3429"/>
      <c r="K171" s="3429"/>
      <c r="L171" s="3442"/>
      <c r="M171" s="3693" t="s">
        <v>1419</v>
      </c>
      <c r="N171" s="3694"/>
      <c r="O171" s="3694"/>
      <c r="P171" s="3695"/>
      <c r="Q171" s="3696" t="s">
        <v>3687</v>
      </c>
      <c r="R171" s="3697"/>
      <c r="S171" s="3697"/>
      <c r="T171" s="3698"/>
      <c r="U171" s="3696" t="s">
        <v>3687</v>
      </c>
      <c r="V171" s="3697"/>
      <c r="W171" s="3697"/>
      <c r="X171" s="3698"/>
      <c r="Y171" s="3536" t="s">
        <v>1420</v>
      </c>
      <c r="Z171" s="3536"/>
      <c r="AA171" s="3536"/>
      <c r="AB171" s="3536"/>
      <c r="AC171" s="3536" t="s">
        <v>1333</v>
      </c>
      <c r="AD171" s="3536"/>
      <c r="AE171" s="3536"/>
      <c r="AF171" s="3699"/>
      <c r="AG171" s="862"/>
      <c r="AH171" s="862"/>
      <c r="AI171" s="579"/>
      <c r="AJ171" s="579"/>
      <c r="AK171" s="579"/>
      <c r="AL171" s="579"/>
      <c r="AM171" s="968"/>
      <c r="AN171" s="968"/>
      <c r="AO171" s="968"/>
      <c r="AS171" s="349"/>
      <c r="AT171" s="349"/>
      <c r="AU171" s="349"/>
      <c r="AV171" s="349"/>
      <c r="AW171" s="349"/>
    </row>
    <row r="172" spans="1:49" s="327" customFormat="1" ht="13.5" customHeight="1">
      <c r="A172" s="579"/>
      <c r="B172" s="3511"/>
      <c r="C172" s="3462"/>
      <c r="D172" s="3462"/>
      <c r="E172" s="3462"/>
      <c r="F172" s="3462"/>
      <c r="G172" s="3561" t="s">
        <v>1</v>
      </c>
      <c r="H172" s="3559"/>
      <c r="I172" s="3558" t="s">
        <v>4</v>
      </c>
      <c r="J172" s="3559"/>
      <c r="K172" s="3558" t="s">
        <v>5</v>
      </c>
      <c r="L172" s="3559"/>
      <c r="M172" s="3558" t="s">
        <v>4</v>
      </c>
      <c r="N172" s="3559"/>
      <c r="O172" s="3558" t="s">
        <v>5</v>
      </c>
      <c r="P172" s="3559"/>
      <c r="Q172" s="3558" t="s">
        <v>4</v>
      </c>
      <c r="R172" s="3559"/>
      <c r="S172" s="3558" t="s">
        <v>5</v>
      </c>
      <c r="T172" s="3559"/>
      <c r="U172" s="3558" t="s">
        <v>4</v>
      </c>
      <c r="V172" s="3559"/>
      <c r="W172" s="3558" t="s">
        <v>5</v>
      </c>
      <c r="X172" s="3559"/>
      <c r="Y172" s="3462" t="s">
        <v>4</v>
      </c>
      <c r="Z172" s="3462"/>
      <c r="AA172" s="3462" t="s">
        <v>5</v>
      </c>
      <c r="AB172" s="3462"/>
      <c r="AC172" s="3450" t="s">
        <v>4</v>
      </c>
      <c r="AD172" s="3449"/>
      <c r="AE172" s="3450" t="s">
        <v>5</v>
      </c>
      <c r="AF172" s="3687"/>
      <c r="AG172" s="968"/>
      <c r="AH172" s="968"/>
      <c r="AI172" s="579"/>
      <c r="AJ172" s="579"/>
      <c r="AK172" s="579"/>
      <c r="AL172" s="579"/>
      <c r="AM172" s="968"/>
      <c r="AN172" s="968"/>
      <c r="AO172" s="968"/>
    </row>
    <row r="173" spans="1:49" s="1142" customFormat="1" ht="13.5" customHeight="1">
      <c r="A173" s="1141"/>
      <c r="B173" s="3512" t="s">
        <v>2099</v>
      </c>
      <c r="C173" s="3513"/>
      <c r="D173" s="3513"/>
      <c r="E173" s="3513"/>
      <c r="F173" s="3514"/>
      <c r="G173" s="3476">
        <v>713</v>
      </c>
      <c r="H173" s="3477"/>
      <c r="I173" s="3460">
        <v>363</v>
      </c>
      <c r="J173" s="3461"/>
      <c r="K173" s="3460">
        <v>350</v>
      </c>
      <c r="L173" s="3461"/>
      <c r="M173" s="3460">
        <v>359</v>
      </c>
      <c r="N173" s="3461"/>
      <c r="O173" s="3460">
        <v>339</v>
      </c>
      <c r="P173" s="3461"/>
      <c r="Q173" s="3460" t="s">
        <v>2881</v>
      </c>
      <c r="R173" s="3461"/>
      <c r="S173" s="3460" t="s">
        <v>2881</v>
      </c>
      <c r="T173" s="3461"/>
      <c r="U173" s="3460" t="s">
        <v>2881</v>
      </c>
      <c r="V173" s="3461"/>
      <c r="W173" s="3460" t="s">
        <v>2882</v>
      </c>
      <c r="X173" s="3461"/>
      <c r="Y173" s="3460">
        <v>2</v>
      </c>
      <c r="Z173" s="3461"/>
      <c r="AA173" s="3460">
        <v>1</v>
      </c>
      <c r="AB173" s="3494"/>
      <c r="AC173" s="3460">
        <v>2</v>
      </c>
      <c r="AD173" s="3461"/>
      <c r="AE173" s="3460">
        <v>10</v>
      </c>
      <c r="AF173" s="3560"/>
      <c r="AG173" s="1148"/>
      <c r="AH173" s="1148"/>
      <c r="AI173" s="1141"/>
      <c r="AJ173" s="1141"/>
      <c r="AK173" s="1141"/>
      <c r="AL173" s="1141"/>
      <c r="AM173" s="1148"/>
      <c r="AN173" s="1148"/>
      <c r="AO173" s="1148"/>
      <c r="AQ173" s="1149"/>
      <c r="AR173" s="1149"/>
    </row>
    <row r="174" spans="1:49" s="344" customFormat="1" ht="12" customHeight="1">
      <c r="A174" s="1141"/>
      <c r="B174" s="1153"/>
      <c r="C174" s="1154"/>
      <c r="D174" s="1154"/>
      <c r="E174" s="1154"/>
      <c r="F174" s="1155"/>
      <c r="G174" s="3494"/>
      <c r="H174" s="3461"/>
      <c r="I174" s="3460"/>
      <c r="J174" s="3461"/>
      <c r="K174" s="3460"/>
      <c r="L174" s="3461"/>
      <c r="M174" s="3460"/>
      <c r="N174" s="3461"/>
      <c r="O174" s="3460"/>
      <c r="P174" s="3461"/>
      <c r="Q174" s="3460"/>
      <c r="R174" s="3461"/>
      <c r="S174" s="3460"/>
      <c r="T174" s="3461"/>
      <c r="U174" s="3460"/>
      <c r="V174" s="3461"/>
      <c r="W174" s="3460"/>
      <c r="X174" s="3461"/>
      <c r="Y174" s="3460"/>
      <c r="Z174" s="3461"/>
      <c r="AA174" s="3460"/>
      <c r="AB174" s="3494"/>
      <c r="AC174" s="3460"/>
      <c r="AD174" s="3461"/>
      <c r="AE174" s="3460"/>
      <c r="AF174" s="3560"/>
      <c r="AG174" s="1148"/>
      <c r="AH174" s="1148"/>
      <c r="AI174" s="1141"/>
      <c r="AJ174" s="1141"/>
      <c r="AK174" s="1141"/>
      <c r="AL174" s="1141"/>
      <c r="AM174" s="1148"/>
      <c r="AN174" s="1148"/>
      <c r="AO174" s="1148"/>
      <c r="AQ174" s="1150"/>
      <c r="AR174" s="1150"/>
    </row>
    <row r="175" spans="1:49" s="344" customFormat="1" ht="13.5" customHeight="1">
      <c r="A175" s="1141"/>
      <c r="B175" s="3512" t="s">
        <v>3747</v>
      </c>
      <c r="C175" s="3513"/>
      <c r="D175" s="3513"/>
      <c r="E175" s="3513"/>
      <c r="F175" s="3514"/>
      <c r="G175" s="3476">
        <v>667</v>
      </c>
      <c r="H175" s="3477"/>
      <c r="I175" s="3460">
        <v>338</v>
      </c>
      <c r="J175" s="3461"/>
      <c r="K175" s="3478">
        <v>329</v>
      </c>
      <c r="L175" s="3479"/>
      <c r="M175" s="3460">
        <v>334</v>
      </c>
      <c r="N175" s="3461"/>
      <c r="O175" s="3460">
        <v>329</v>
      </c>
      <c r="P175" s="3461"/>
      <c r="Q175" s="3460" t="s">
        <v>2881</v>
      </c>
      <c r="R175" s="3461"/>
      <c r="S175" s="3460" t="s">
        <v>2881</v>
      </c>
      <c r="T175" s="3461"/>
      <c r="U175" s="3460" t="s">
        <v>2881</v>
      </c>
      <c r="V175" s="3461"/>
      <c r="W175" s="3460" t="s">
        <v>2881</v>
      </c>
      <c r="X175" s="3461"/>
      <c r="Y175" s="3460">
        <v>1</v>
      </c>
      <c r="Z175" s="3461"/>
      <c r="AA175" s="3460" t="s">
        <v>2882</v>
      </c>
      <c r="AB175" s="3494"/>
      <c r="AC175" s="3460">
        <v>3</v>
      </c>
      <c r="AD175" s="3461"/>
      <c r="AE175" s="3460" t="s">
        <v>2881</v>
      </c>
      <c r="AF175" s="3560"/>
      <c r="AG175" s="1148"/>
      <c r="AH175" s="1151"/>
      <c r="AI175" s="1141"/>
      <c r="AJ175" s="1141"/>
      <c r="AK175" s="1141"/>
      <c r="AL175" s="1141"/>
      <c r="AM175" s="1148"/>
      <c r="AN175" s="1148"/>
      <c r="AO175" s="1148"/>
      <c r="AQ175" s="1150"/>
      <c r="AR175" s="1150"/>
    </row>
    <row r="176" spans="1:49" s="344" customFormat="1" ht="12" customHeight="1">
      <c r="A176" s="1141"/>
      <c r="B176" s="1153"/>
      <c r="C176" s="1154"/>
      <c r="D176" s="1154"/>
      <c r="E176" s="1154"/>
      <c r="F176" s="1155"/>
      <c r="G176" s="3476"/>
      <c r="H176" s="3477"/>
      <c r="I176" s="3460"/>
      <c r="J176" s="3461"/>
      <c r="K176" s="3460"/>
      <c r="L176" s="3461"/>
      <c r="M176" s="3460"/>
      <c r="N176" s="3461"/>
      <c r="O176" s="3460"/>
      <c r="P176" s="3461"/>
      <c r="Q176" s="3460"/>
      <c r="R176" s="3461"/>
      <c r="S176" s="3460"/>
      <c r="T176" s="3461"/>
      <c r="U176" s="3460"/>
      <c r="V176" s="3461"/>
      <c r="W176" s="3460"/>
      <c r="X176" s="3461"/>
      <c r="Y176" s="3460"/>
      <c r="Z176" s="3461"/>
      <c r="AA176" s="3460"/>
      <c r="AB176" s="3494"/>
      <c r="AC176" s="3460"/>
      <c r="AD176" s="3461"/>
      <c r="AE176" s="3460"/>
      <c r="AF176" s="3560"/>
      <c r="AG176" s="1148"/>
      <c r="AH176" s="1148"/>
      <c r="AI176" s="1141"/>
      <c r="AJ176" s="1141"/>
      <c r="AK176" s="1141"/>
      <c r="AL176" s="1141"/>
      <c r="AM176" s="1148"/>
      <c r="AN176" s="1148"/>
      <c r="AO176" s="1148"/>
      <c r="AQ176" s="1150"/>
      <c r="AR176" s="1150"/>
    </row>
    <row r="177" spans="1:44" s="344" customFormat="1" ht="13.5" customHeight="1">
      <c r="A177" s="1141"/>
      <c r="B177" s="3512" t="s">
        <v>3748</v>
      </c>
      <c r="C177" s="3513"/>
      <c r="D177" s="3513"/>
      <c r="E177" s="3513"/>
      <c r="F177" s="3514"/>
      <c r="G177" s="3460">
        <v>694</v>
      </c>
      <c r="H177" s="3461"/>
      <c r="I177" s="3460">
        <v>366</v>
      </c>
      <c r="J177" s="3461"/>
      <c r="K177" s="3460">
        <v>328</v>
      </c>
      <c r="L177" s="3461"/>
      <c r="M177" s="3460">
        <v>359</v>
      </c>
      <c r="N177" s="3461"/>
      <c r="O177" s="3460">
        <v>324</v>
      </c>
      <c r="P177" s="3461"/>
      <c r="Q177" s="3460" t="s">
        <v>2881</v>
      </c>
      <c r="R177" s="3461"/>
      <c r="S177" s="3460">
        <v>2</v>
      </c>
      <c r="T177" s="3461"/>
      <c r="U177" s="3460" t="s">
        <v>2881</v>
      </c>
      <c r="V177" s="3461"/>
      <c r="W177" s="3460" t="s">
        <v>2882</v>
      </c>
      <c r="X177" s="3461"/>
      <c r="Y177" s="3460">
        <v>2</v>
      </c>
      <c r="Z177" s="3461"/>
      <c r="AA177" s="3460" t="s">
        <v>2881</v>
      </c>
      <c r="AB177" s="3494"/>
      <c r="AC177" s="3460">
        <v>5</v>
      </c>
      <c r="AD177" s="3461"/>
      <c r="AE177" s="3460">
        <v>2</v>
      </c>
      <c r="AF177" s="3560"/>
      <c r="AG177" s="1148"/>
      <c r="AH177" s="1148"/>
      <c r="AI177" s="1141"/>
      <c r="AJ177" s="1141"/>
      <c r="AK177" s="1141"/>
      <c r="AL177" s="1141"/>
      <c r="AM177" s="1148"/>
      <c r="AN177" s="1148"/>
      <c r="AO177" s="1148"/>
      <c r="AQ177" s="1150"/>
      <c r="AR177" s="1150"/>
    </row>
    <row r="178" spans="1:44" s="344" customFormat="1" ht="12" customHeight="1">
      <c r="A178" s="1141"/>
      <c r="B178" s="1153"/>
      <c r="C178" s="1154"/>
      <c r="D178" s="1154"/>
      <c r="E178" s="1154"/>
      <c r="F178" s="1155"/>
      <c r="G178" s="3476"/>
      <c r="H178" s="3477"/>
      <c r="I178" s="3460"/>
      <c r="J178" s="3461"/>
      <c r="K178" s="3460"/>
      <c r="L178" s="3461"/>
      <c r="M178" s="3460"/>
      <c r="N178" s="3461"/>
      <c r="O178" s="3460"/>
      <c r="P178" s="3461"/>
      <c r="Q178" s="3460"/>
      <c r="R178" s="3461"/>
      <c r="S178" s="3460"/>
      <c r="T178" s="3461"/>
      <c r="U178" s="3460"/>
      <c r="V178" s="3461"/>
      <c r="W178" s="3460"/>
      <c r="X178" s="3461"/>
      <c r="Y178" s="3460"/>
      <c r="Z178" s="3461"/>
      <c r="AA178" s="3460"/>
      <c r="AB178" s="3494"/>
      <c r="AC178" s="3460"/>
      <c r="AD178" s="3461"/>
      <c r="AE178" s="3460"/>
      <c r="AF178" s="3560"/>
      <c r="AG178" s="1148"/>
      <c r="AH178" s="1148"/>
      <c r="AI178" s="1141"/>
      <c r="AJ178" s="1141"/>
      <c r="AK178" s="1141"/>
      <c r="AL178" s="1141"/>
      <c r="AM178" s="1148"/>
      <c r="AN178" s="1148"/>
      <c r="AO178" s="1148"/>
      <c r="AQ178" s="1150"/>
      <c r="AR178" s="1150"/>
    </row>
    <row r="179" spans="1:44" s="344" customFormat="1" ht="13.5" customHeight="1">
      <c r="A179" s="1141"/>
      <c r="B179" s="3512" t="s">
        <v>3749</v>
      </c>
      <c r="C179" s="3513"/>
      <c r="D179" s="3513"/>
      <c r="E179" s="3513"/>
      <c r="F179" s="3514"/>
      <c r="G179" s="3494">
        <v>698</v>
      </c>
      <c r="H179" s="3461"/>
      <c r="I179" s="3460">
        <v>365</v>
      </c>
      <c r="J179" s="3461"/>
      <c r="K179" s="3460">
        <v>333</v>
      </c>
      <c r="L179" s="3461"/>
      <c r="M179" s="3460">
        <v>360</v>
      </c>
      <c r="N179" s="3461"/>
      <c r="O179" s="3460">
        <v>333</v>
      </c>
      <c r="P179" s="3461"/>
      <c r="Q179" s="3460" t="s">
        <v>2881</v>
      </c>
      <c r="R179" s="3461"/>
      <c r="S179" s="3460" t="s">
        <v>2882</v>
      </c>
      <c r="T179" s="3461"/>
      <c r="U179" s="3460" t="s">
        <v>2881</v>
      </c>
      <c r="V179" s="3461"/>
      <c r="W179" s="3460" t="s">
        <v>2881</v>
      </c>
      <c r="X179" s="3461"/>
      <c r="Y179" s="3460">
        <v>4</v>
      </c>
      <c r="Z179" s="3461"/>
      <c r="AA179" s="3460" t="s">
        <v>2882</v>
      </c>
      <c r="AB179" s="3494"/>
      <c r="AC179" s="3460">
        <v>1</v>
      </c>
      <c r="AD179" s="3461"/>
      <c r="AE179" s="3460" t="s">
        <v>2882</v>
      </c>
      <c r="AF179" s="3560"/>
      <c r="AG179" s="1148"/>
      <c r="AH179" s="1151"/>
      <c r="AI179" s="1141"/>
      <c r="AJ179" s="1141"/>
      <c r="AK179" s="1141"/>
      <c r="AL179" s="1141"/>
      <c r="AM179" s="1148"/>
      <c r="AN179" s="1148"/>
      <c r="AO179" s="1148"/>
      <c r="AQ179" s="1150"/>
      <c r="AR179" s="1150"/>
    </row>
    <row r="180" spans="1:44" s="344" customFormat="1" ht="12" customHeight="1">
      <c r="A180" s="1141"/>
      <c r="B180" s="1153"/>
      <c r="C180" s="1154"/>
      <c r="D180" s="1154"/>
      <c r="E180" s="1154"/>
      <c r="F180" s="1155"/>
      <c r="G180" s="3494"/>
      <c r="H180" s="3461"/>
      <c r="I180" s="3460"/>
      <c r="J180" s="3461"/>
      <c r="K180" s="3460"/>
      <c r="L180" s="3461"/>
      <c r="M180" s="3460"/>
      <c r="N180" s="3461"/>
      <c r="O180" s="3460"/>
      <c r="P180" s="3461"/>
      <c r="Q180" s="3460"/>
      <c r="R180" s="3461"/>
      <c r="S180" s="3460"/>
      <c r="T180" s="3461"/>
      <c r="U180" s="3460"/>
      <c r="V180" s="3461"/>
      <c r="W180" s="3460"/>
      <c r="X180" s="3461"/>
      <c r="Y180" s="3460"/>
      <c r="Z180" s="3461"/>
      <c r="AA180" s="3460"/>
      <c r="AB180" s="3494"/>
      <c r="AC180" s="3460"/>
      <c r="AD180" s="3461"/>
      <c r="AE180" s="3460"/>
      <c r="AF180" s="3560"/>
      <c r="AG180" s="1148"/>
      <c r="AH180" s="1148"/>
      <c r="AI180" s="1141"/>
      <c r="AJ180" s="1141"/>
      <c r="AK180" s="1141"/>
      <c r="AL180" s="1141"/>
      <c r="AM180" s="1148"/>
      <c r="AN180" s="1148"/>
      <c r="AO180" s="1148"/>
      <c r="AQ180" s="1150"/>
      <c r="AR180" s="1150"/>
    </row>
    <row r="181" spans="1:44" s="344" customFormat="1" ht="13.5" customHeight="1" thickBot="1">
      <c r="A181" s="1141"/>
      <c r="B181" s="3512" t="s">
        <v>3750</v>
      </c>
      <c r="C181" s="3513"/>
      <c r="D181" s="3513"/>
      <c r="E181" s="3513"/>
      <c r="F181" s="3514"/>
      <c r="G181" s="3495">
        <v>705</v>
      </c>
      <c r="H181" s="3496"/>
      <c r="I181" s="3515">
        <v>359</v>
      </c>
      <c r="J181" s="3496"/>
      <c r="K181" s="3515">
        <v>346</v>
      </c>
      <c r="L181" s="3496"/>
      <c r="M181" s="3515">
        <v>354</v>
      </c>
      <c r="N181" s="3496"/>
      <c r="O181" s="3515">
        <v>342</v>
      </c>
      <c r="P181" s="3496"/>
      <c r="Q181" s="3515" t="s">
        <v>2881</v>
      </c>
      <c r="R181" s="3496"/>
      <c r="S181" s="3515" t="s">
        <v>2881</v>
      </c>
      <c r="T181" s="3496"/>
      <c r="U181" s="3515" t="s">
        <v>2881</v>
      </c>
      <c r="V181" s="3496"/>
      <c r="W181" s="3515">
        <v>1</v>
      </c>
      <c r="X181" s="3496"/>
      <c r="Y181" s="3515" t="s">
        <v>2882</v>
      </c>
      <c r="Z181" s="3496"/>
      <c r="AA181" s="3515" t="s">
        <v>2881</v>
      </c>
      <c r="AB181" s="3495"/>
      <c r="AC181" s="3515">
        <v>5</v>
      </c>
      <c r="AD181" s="3496"/>
      <c r="AE181" s="3515">
        <v>3</v>
      </c>
      <c r="AF181" s="3688"/>
      <c r="AG181" s="1148"/>
      <c r="AH181" s="1148"/>
      <c r="AI181" s="1141"/>
      <c r="AJ181" s="1141"/>
      <c r="AK181" s="1141"/>
      <c r="AL181" s="1141"/>
      <c r="AM181" s="1148"/>
      <c r="AN181" s="1148"/>
      <c r="AO181" s="1148"/>
      <c r="AQ181" s="1150"/>
      <c r="AR181" s="1150"/>
    </row>
    <row r="182" spans="1:44" s="327" customFormat="1" ht="13.5" customHeight="1" thickBot="1">
      <c r="A182" s="579"/>
      <c r="B182" s="1152"/>
      <c r="C182" s="1140"/>
      <c r="D182" s="1140"/>
      <c r="E182" s="1140"/>
      <c r="F182" s="1140"/>
      <c r="G182" s="579"/>
      <c r="H182" s="579"/>
      <c r="I182" s="579"/>
      <c r="J182" s="579"/>
      <c r="K182" s="579"/>
      <c r="L182" s="579"/>
      <c r="M182" s="579"/>
      <c r="N182" s="579"/>
      <c r="O182" s="872"/>
      <c r="P182" s="872"/>
      <c r="Q182" s="872"/>
      <c r="R182" s="872"/>
      <c r="S182" s="579"/>
      <c r="T182" s="579"/>
      <c r="U182" s="579"/>
      <c r="V182" s="579"/>
      <c r="W182" s="579"/>
      <c r="X182" s="579"/>
      <c r="Y182" s="579"/>
      <c r="Z182" s="579"/>
      <c r="AA182" s="579"/>
      <c r="AB182" s="579"/>
      <c r="AC182" s="579"/>
      <c r="AD182" s="579"/>
      <c r="AE182" s="579"/>
      <c r="AF182" s="579"/>
      <c r="AG182" s="579"/>
      <c r="AH182" s="579"/>
      <c r="AI182" s="579"/>
      <c r="AJ182" s="579"/>
      <c r="AK182" s="580"/>
      <c r="AL182" s="579"/>
      <c r="AM182" s="579"/>
      <c r="AN182" s="579"/>
      <c r="AO182" s="579"/>
    </row>
    <row r="183" spans="1:44" s="327" customFormat="1" ht="37.5" customHeight="1">
      <c r="A183" s="582"/>
      <c r="B183" s="3510" t="s">
        <v>3311</v>
      </c>
      <c r="C183" s="3487"/>
      <c r="D183" s="3487"/>
      <c r="E183" s="3487"/>
      <c r="F183" s="3487"/>
      <c r="G183" s="3703" t="s">
        <v>1421</v>
      </c>
      <c r="H183" s="3703"/>
      <c r="I183" s="3703"/>
      <c r="J183" s="3703"/>
      <c r="K183" s="3703"/>
      <c r="L183" s="3703"/>
      <c r="M183" s="3703"/>
      <c r="N183" s="3703"/>
      <c r="O183" s="3703"/>
      <c r="P183" s="3487" t="s">
        <v>1422</v>
      </c>
      <c r="Q183" s="3487"/>
      <c r="R183" s="3487"/>
      <c r="S183" s="3487"/>
      <c r="T183" s="3487"/>
      <c r="U183" s="3487"/>
      <c r="V183" s="3487"/>
      <c r="W183" s="3487"/>
      <c r="X183" s="3488"/>
      <c r="Y183" s="579"/>
      <c r="Z183" s="579"/>
      <c r="AA183" s="579"/>
      <c r="AB183" s="579"/>
      <c r="AC183" s="579"/>
      <c r="AD183" s="579"/>
      <c r="AE183" s="579"/>
      <c r="AF183" s="579"/>
      <c r="AG183" s="579"/>
      <c r="AH183" s="579"/>
      <c r="AI183" s="579"/>
      <c r="AJ183" s="579"/>
      <c r="AK183" s="579"/>
      <c r="AL183" s="579"/>
      <c r="AM183" s="579"/>
      <c r="AN183" s="579"/>
      <c r="AO183" s="579"/>
    </row>
    <row r="184" spans="1:44" s="327" customFormat="1" ht="13.5" customHeight="1">
      <c r="A184" s="579"/>
      <c r="B184" s="3511"/>
      <c r="C184" s="3462"/>
      <c r="D184" s="3462"/>
      <c r="E184" s="3462"/>
      <c r="F184" s="3462"/>
      <c r="G184" s="3462" t="s">
        <v>1</v>
      </c>
      <c r="H184" s="3462"/>
      <c r="I184" s="3462"/>
      <c r="J184" s="3462" t="s">
        <v>4</v>
      </c>
      <c r="K184" s="3462"/>
      <c r="L184" s="3462"/>
      <c r="M184" s="3462" t="s">
        <v>5</v>
      </c>
      <c r="N184" s="3462"/>
      <c r="O184" s="3462"/>
      <c r="P184" s="3462" t="s">
        <v>1</v>
      </c>
      <c r="Q184" s="3462"/>
      <c r="R184" s="3462"/>
      <c r="S184" s="3462" t="s">
        <v>4</v>
      </c>
      <c r="T184" s="3462"/>
      <c r="U184" s="3462"/>
      <c r="V184" s="3462" t="s">
        <v>5</v>
      </c>
      <c r="W184" s="3462"/>
      <c r="X184" s="3490"/>
      <c r="Y184" s="579"/>
      <c r="Z184" s="579"/>
      <c r="AA184" s="579"/>
      <c r="AB184" s="579"/>
      <c r="AC184" s="579"/>
      <c r="AD184" s="579"/>
      <c r="AE184" s="579"/>
      <c r="AF184" s="579"/>
      <c r="AG184" s="579"/>
      <c r="AH184" s="579"/>
      <c r="AI184" s="579"/>
      <c r="AJ184" s="579"/>
      <c r="AK184" s="579"/>
      <c r="AL184" s="579"/>
      <c r="AM184" s="579"/>
      <c r="AN184" s="579"/>
      <c r="AO184" s="579"/>
    </row>
    <row r="185" spans="1:44" s="1142" customFormat="1" ht="13.5" customHeight="1">
      <c r="A185" s="1145"/>
      <c r="B185" s="3512" t="s">
        <v>2099</v>
      </c>
      <c r="C185" s="3513"/>
      <c r="D185" s="3513"/>
      <c r="E185" s="3513"/>
      <c r="F185" s="3514"/>
      <c r="G185" s="3463">
        <v>97.9</v>
      </c>
      <c r="H185" s="3464"/>
      <c r="I185" s="3465"/>
      <c r="J185" s="3463">
        <v>98.9</v>
      </c>
      <c r="K185" s="3464"/>
      <c r="L185" s="3465"/>
      <c r="M185" s="3463">
        <v>96.9</v>
      </c>
      <c r="N185" s="3464"/>
      <c r="O185" s="3465"/>
      <c r="P185" s="3463">
        <v>0.4</v>
      </c>
      <c r="Q185" s="3464"/>
      <c r="R185" s="3465"/>
      <c r="S185" s="3463">
        <v>0.6</v>
      </c>
      <c r="T185" s="3464"/>
      <c r="U185" s="3465"/>
      <c r="V185" s="3463">
        <v>0.3</v>
      </c>
      <c r="W185" s="3464"/>
      <c r="X185" s="3489"/>
      <c r="Y185" s="1141"/>
      <c r="Z185" s="1141"/>
      <c r="AA185" s="1141"/>
      <c r="AB185" s="1141"/>
      <c r="AC185" s="1141"/>
      <c r="AD185" s="1141"/>
      <c r="AE185" s="1141"/>
      <c r="AF185" s="1141"/>
      <c r="AG185" s="1141"/>
      <c r="AH185" s="1141"/>
      <c r="AI185" s="1141"/>
      <c r="AJ185" s="1141"/>
      <c r="AK185" s="1141"/>
      <c r="AL185" s="1141"/>
      <c r="AM185" s="1141"/>
      <c r="AN185" s="1141"/>
      <c r="AO185" s="1141"/>
    </row>
    <row r="186" spans="1:44" s="344" customFormat="1" ht="7.5" customHeight="1">
      <c r="A186" s="1145"/>
      <c r="B186" s="1153"/>
      <c r="C186" s="1154"/>
      <c r="D186" s="1154"/>
      <c r="E186" s="1154"/>
      <c r="F186" s="1155"/>
      <c r="G186" s="3463"/>
      <c r="H186" s="3464"/>
      <c r="I186" s="3465"/>
      <c r="J186" s="3463"/>
      <c r="K186" s="3464"/>
      <c r="L186" s="3465"/>
      <c r="M186" s="3463"/>
      <c r="N186" s="3464"/>
      <c r="O186" s="3465"/>
      <c r="P186" s="3463"/>
      <c r="Q186" s="3464"/>
      <c r="R186" s="3465"/>
      <c r="S186" s="3463"/>
      <c r="T186" s="3464"/>
      <c r="U186" s="3465"/>
      <c r="V186" s="3463"/>
      <c r="W186" s="3464"/>
      <c r="X186" s="3489"/>
      <c r="Y186" s="1141"/>
      <c r="Z186" s="1141"/>
      <c r="AA186" s="1141"/>
      <c r="AB186" s="1141"/>
      <c r="AC186" s="1141"/>
      <c r="AD186" s="1141"/>
      <c r="AE186" s="1141"/>
      <c r="AF186" s="1141"/>
      <c r="AG186" s="1141"/>
      <c r="AH186" s="1141"/>
      <c r="AI186" s="1141"/>
      <c r="AJ186" s="1141"/>
      <c r="AK186" s="1141"/>
      <c r="AL186" s="1141"/>
      <c r="AM186" s="1141"/>
      <c r="AN186" s="1141"/>
      <c r="AO186" s="1141"/>
    </row>
    <row r="187" spans="1:44" s="344" customFormat="1" ht="13.5" customHeight="1">
      <c r="A187" s="1141"/>
      <c r="B187" s="3512" t="s">
        <v>3747</v>
      </c>
      <c r="C187" s="3513"/>
      <c r="D187" s="3513"/>
      <c r="E187" s="3513"/>
      <c r="F187" s="3514"/>
      <c r="G187" s="3463">
        <v>99.4</v>
      </c>
      <c r="H187" s="3464"/>
      <c r="I187" s="3465"/>
      <c r="J187" s="3463">
        <v>98.8</v>
      </c>
      <c r="K187" s="3464"/>
      <c r="L187" s="3465"/>
      <c r="M187" s="3463">
        <v>100</v>
      </c>
      <c r="N187" s="3464"/>
      <c r="O187" s="3465"/>
      <c r="P187" s="3463">
        <v>0.1</v>
      </c>
      <c r="Q187" s="3464"/>
      <c r="R187" s="3465"/>
      <c r="S187" s="3463">
        <v>0.3</v>
      </c>
      <c r="T187" s="3464"/>
      <c r="U187" s="3465"/>
      <c r="V187" s="3463" t="s">
        <v>2845</v>
      </c>
      <c r="W187" s="3464"/>
      <c r="X187" s="3489"/>
      <c r="Y187" s="1141"/>
      <c r="Z187" s="1141"/>
      <c r="AA187" s="1141"/>
      <c r="AB187" s="1141"/>
      <c r="AC187" s="1141"/>
      <c r="AD187" s="1141"/>
      <c r="AE187" s="1141"/>
      <c r="AF187" s="1141"/>
      <c r="AG187" s="1141"/>
      <c r="AH187" s="1141"/>
      <c r="AI187" s="1141"/>
      <c r="AJ187" s="1141"/>
      <c r="AK187" s="1141"/>
      <c r="AL187" s="1141"/>
      <c r="AM187" s="1141"/>
      <c r="AN187" s="1141"/>
      <c r="AO187" s="1141"/>
    </row>
    <row r="188" spans="1:44" s="344" customFormat="1" ht="7.5" customHeight="1">
      <c r="A188" s="1141"/>
      <c r="B188" s="1153"/>
      <c r="C188" s="1154"/>
      <c r="D188" s="1154"/>
      <c r="E188" s="1154"/>
      <c r="F188" s="1155"/>
      <c r="G188" s="3463"/>
      <c r="H188" s="3464"/>
      <c r="I188" s="3465"/>
      <c r="J188" s="3463"/>
      <c r="K188" s="3464"/>
      <c r="L188" s="3465"/>
      <c r="M188" s="3463"/>
      <c r="N188" s="3464"/>
      <c r="O188" s="3465"/>
      <c r="P188" s="3463"/>
      <c r="Q188" s="3464"/>
      <c r="R188" s="3465"/>
      <c r="S188" s="3463"/>
      <c r="T188" s="3464"/>
      <c r="U188" s="3465"/>
      <c r="V188" s="3463"/>
      <c r="W188" s="3464"/>
      <c r="X188" s="3489"/>
      <c r="Y188" s="1141"/>
      <c r="Z188" s="1141"/>
      <c r="AA188" s="1141"/>
      <c r="AB188" s="1141"/>
      <c r="AC188" s="1141"/>
      <c r="AD188" s="1141"/>
      <c r="AE188" s="1141"/>
      <c r="AF188" s="1141"/>
      <c r="AG188" s="1141"/>
      <c r="AH188" s="1141"/>
      <c r="AI188" s="1141"/>
      <c r="AJ188" s="1141"/>
      <c r="AK188" s="1141"/>
      <c r="AL188" s="1141"/>
      <c r="AM188" s="1141"/>
      <c r="AN188" s="1141"/>
      <c r="AO188" s="1141"/>
    </row>
    <row r="189" spans="1:44" s="344" customFormat="1" ht="14.25" customHeight="1">
      <c r="A189" s="1145"/>
      <c r="B189" s="3512" t="s">
        <v>3748</v>
      </c>
      <c r="C189" s="3513"/>
      <c r="D189" s="3513"/>
      <c r="E189" s="3513"/>
      <c r="F189" s="3514"/>
      <c r="G189" s="3463">
        <v>98.4</v>
      </c>
      <c r="H189" s="3464"/>
      <c r="I189" s="3465"/>
      <c r="J189" s="3463">
        <v>98.1</v>
      </c>
      <c r="K189" s="3464"/>
      <c r="L189" s="3465"/>
      <c r="M189" s="3463">
        <v>98.8</v>
      </c>
      <c r="N189" s="3464"/>
      <c r="O189" s="3465"/>
      <c r="P189" s="3463">
        <v>0.3</v>
      </c>
      <c r="Q189" s="3464"/>
      <c r="R189" s="3465"/>
      <c r="S189" s="3463">
        <v>0.5</v>
      </c>
      <c r="T189" s="3464"/>
      <c r="U189" s="3465"/>
      <c r="V189" s="3463" t="s">
        <v>2843</v>
      </c>
      <c r="W189" s="3464"/>
      <c r="X189" s="3489"/>
      <c r="Y189" s="1141"/>
      <c r="Z189" s="1141"/>
      <c r="AA189" s="1141"/>
      <c r="AB189" s="1141"/>
      <c r="AC189" s="1141"/>
      <c r="AD189" s="1141"/>
      <c r="AE189" s="1141"/>
      <c r="AF189" s="1141"/>
      <c r="AG189" s="1141"/>
      <c r="AH189" s="1141"/>
      <c r="AI189" s="1141"/>
      <c r="AJ189" s="1141"/>
      <c r="AK189" s="1141"/>
      <c r="AL189" s="1141"/>
      <c r="AM189" s="1141"/>
      <c r="AN189" s="1141"/>
      <c r="AO189" s="1141"/>
    </row>
    <row r="190" spans="1:44" s="344" customFormat="1" ht="7.5" customHeight="1">
      <c r="A190" s="1145"/>
      <c r="B190" s="1153"/>
      <c r="C190" s="1154"/>
      <c r="D190" s="1154"/>
      <c r="E190" s="1154"/>
      <c r="F190" s="1155"/>
      <c r="G190" s="3463"/>
      <c r="H190" s="3464"/>
      <c r="I190" s="3465"/>
      <c r="J190" s="3463"/>
      <c r="K190" s="3464"/>
      <c r="L190" s="3465"/>
      <c r="M190" s="3463"/>
      <c r="N190" s="3464"/>
      <c r="O190" s="3465"/>
      <c r="P190" s="3463"/>
      <c r="Q190" s="3464"/>
      <c r="R190" s="3465"/>
      <c r="S190" s="3463"/>
      <c r="T190" s="3464"/>
      <c r="U190" s="3465"/>
      <c r="V190" s="3463"/>
      <c r="W190" s="3464"/>
      <c r="X190" s="3489"/>
      <c r="Y190" s="1141"/>
      <c r="Z190" s="1141"/>
      <c r="AA190" s="1141"/>
      <c r="AB190" s="1141"/>
      <c r="AC190" s="1141"/>
      <c r="AD190" s="1141"/>
      <c r="AE190" s="1141"/>
      <c r="AF190" s="1141"/>
      <c r="AG190" s="1141"/>
      <c r="AH190" s="1141"/>
      <c r="AI190" s="1141"/>
      <c r="AJ190" s="1141"/>
      <c r="AK190" s="1141"/>
      <c r="AL190" s="1141"/>
      <c r="AM190" s="1141"/>
      <c r="AN190" s="1141"/>
      <c r="AO190" s="1141"/>
    </row>
    <row r="191" spans="1:44" s="344" customFormat="1" ht="13.5" customHeight="1">
      <c r="A191" s="1141"/>
      <c r="B191" s="3512" t="s">
        <v>3749</v>
      </c>
      <c r="C191" s="3513"/>
      <c r="D191" s="3513"/>
      <c r="E191" s="3513"/>
      <c r="F191" s="3514"/>
      <c r="G191" s="3463">
        <v>99.3</v>
      </c>
      <c r="H191" s="3464"/>
      <c r="I191" s="3465"/>
      <c r="J191" s="3463">
        <v>98.6</v>
      </c>
      <c r="K191" s="3464"/>
      <c r="L191" s="3465"/>
      <c r="M191" s="3463">
        <v>100</v>
      </c>
      <c r="N191" s="3464"/>
      <c r="O191" s="3465"/>
      <c r="P191" s="3463">
        <v>0.6</v>
      </c>
      <c r="Q191" s="3464"/>
      <c r="R191" s="3465"/>
      <c r="S191" s="3463">
        <v>1.1000000000000001</v>
      </c>
      <c r="T191" s="3464"/>
      <c r="U191" s="3465"/>
      <c r="V191" s="3463" t="s">
        <v>2844</v>
      </c>
      <c r="W191" s="3464"/>
      <c r="X191" s="3489"/>
      <c r="Y191" s="1141"/>
      <c r="Z191" s="1141"/>
      <c r="AA191" s="1141"/>
      <c r="AB191" s="1141"/>
      <c r="AC191" s="1141"/>
      <c r="AD191" s="1141"/>
      <c r="AE191" s="1141"/>
      <c r="AF191" s="1141"/>
      <c r="AG191" s="1141"/>
      <c r="AH191" s="1141"/>
      <c r="AI191" s="1141"/>
      <c r="AJ191" s="1141"/>
      <c r="AK191" s="1141"/>
      <c r="AL191" s="1141"/>
      <c r="AM191" s="1141"/>
      <c r="AN191" s="1141"/>
      <c r="AO191" s="1141"/>
    </row>
    <row r="192" spans="1:44" s="344" customFormat="1" ht="7.5" customHeight="1">
      <c r="A192" s="1141"/>
      <c r="B192" s="1153"/>
      <c r="C192" s="1154"/>
      <c r="D192" s="1154"/>
      <c r="E192" s="1154"/>
      <c r="F192" s="1155"/>
      <c r="G192" s="3463"/>
      <c r="H192" s="3464"/>
      <c r="I192" s="3465"/>
      <c r="J192" s="3463"/>
      <c r="K192" s="3464"/>
      <c r="L192" s="3465"/>
      <c r="M192" s="3463"/>
      <c r="N192" s="3464"/>
      <c r="O192" s="3465"/>
      <c r="P192" s="3463"/>
      <c r="Q192" s="3464"/>
      <c r="R192" s="3465"/>
      <c r="S192" s="3463"/>
      <c r="T192" s="3464"/>
      <c r="U192" s="3465"/>
      <c r="V192" s="3463"/>
      <c r="W192" s="3464"/>
      <c r="X192" s="3489"/>
      <c r="Y192" s="1141"/>
      <c r="Z192" s="1141"/>
      <c r="AA192" s="1141"/>
      <c r="AB192" s="1141"/>
      <c r="AC192" s="1141"/>
      <c r="AD192" s="1141"/>
      <c r="AE192" s="1141"/>
      <c r="AF192" s="1141"/>
      <c r="AG192" s="1141"/>
      <c r="AH192" s="1141"/>
      <c r="AI192" s="1141"/>
      <c r="AJ192" s="1141"/>
      <c r="AK192" s="1141"/>
      <c r="AL192" s="1141"/>
      <c r="AM192" s="1141"/>
      <c r="AN192" s="1141"/>
      <c r="AO192" s="1141"/>
    </row>
    <row r="193" spans="1:42" s="344" customFormat="1" ht="13.5" customHeight="1" thickBot="1">
      <c r="A193" s="1145"/>
      <c r="B193" s="3689" t="s">
        <v>3750</v>
      </c>
      <c r="C193" s="3690"/>
      <c r="D193" s="3690"/>
      <c r="E193" s="3690"/>
      <c r="F193" s="3691"/>
      <c r="G193" s="3473">
        <v>98.7</v>
      </c>
      <c r="H193" s="3474"/>
      <c r="I193" s="3475"/>
      <c r="J193" s="3473">
        <v>98.6</v>
      </c>
      <c r="K193" s="3474"/>
      <c r="L193" s="3475"/>
      <c r="M193" s="3473">
        <v>98.8</v>
      </c>
      <c r="N193" s="3474"/>
      <c r="O193" s="3475"/>
      <c r="P193" s="3473" t="s">
        <v>2843</v>
      </c>
      <c r="Q193" s="3474"/>
      <c r="R193" s="3475"/>
      <c r="S193" s="3473" t="s">
        <v>2843</v>
      </c>
      <c r="T193" s="3474"/>
      <c r="U193" s="3475"/>
      <c r="V193" s="3473" t="s">
        <v>2844</v>
      </c>
      <c r="W193" s="3474"/>
      <c r="X193" s="3526"/>
      <c r="Y193" s="1141"/>
      <c r="Z193" s="1141"/>
      <c r="AA193" s="1141"/>
      <c r="AB193" s="1141"/>
      <c r="AC193" s="1141"/>
      <c r="AD193" s="1141"/>
      <c r="AE193" s="1141"/>
      <c r="AF193" s="1141"/>
      <c r="AG193" s="1141"/>
      <c r="AH193" s="1141"/>
      <c r="AI193" s="1141"/>
      <c r="AJ193" s="1141"/>
      <c r="AK193" s="1141"/>
      <c r="AL193" s="1141"/>
      <c r="AM193" s="1141"/>
      <c r="AN193" s="1141"/>
      <c r="AO193" s="1141"/>
    </row>
    <row r="194" spans="1:42" s="327" customFormat="1" ht="13.5" customHeight="1">
      <c r="A194" s="582"/>
      <c r="B194" s="969"/>
      <c r="C194" s="969"/>
      <c r="D194" s="969"/>
      <c r="E194" s="969"/>
      <c r="F194" s="969"/>
      <c r="G194" s="970"/>
      <c r="H194" s="970"/>
      <c r="I194" s="970"/>
      <c r="J194" s="970"/>
      <c r="K194" s="970"/>
      <c r="L194" s="970"/>
      <c r="M194" s="970"/>
      <c r="N194" s="970"/>
      <c r="O194" s="970"/>
      <c r="P194" s="970"/>
      <c r="Q194" s="970"/>
      <c r="R194" s="970"/>
      <c r="S194" s="970"/>
      <c r="T194" s="970"/>
      <c r="U194" s="970"/>
      <c r="V194" s="970"/>
      <c r="W194" s="970"/>
      <c r="X194" s="580" t="s">
        <v>1379</v>
      </c>
      <c r="Y194" s="579"/>
      <c r="Z194" s="579"/>
      <c r="AA194" s="579"/>
      <c r="AB194" s="579"/>
      <c r="AC194" s="579"/>
      <c r="AD194" s="579"/>
      <c r="AE194" s="579"/>
      <c r="AF194" s="579"/>
      <c r="AG194" s="579"/>
      <c r="AH194" s="579"/>
      <c r="AI194" s="579"/>
      <c r="AJ194" s="579"/>
      <c r="AK194" s="579"/>
      <c r="AL194" s="579"/>
      <c r="AM194" s="579"/>
      <c r="AN194" s="579"/>
      <c r="AO194" s="579"/>
    </row>
    <row r="195" spans="1:42" s="327" customFormat="1" ht="13.5" customHeight="1">
      <c r="A195" s="582"/>
      <c r="B195" s="969"/>
      <c r="C195" s="969"/>
      <c r="D195" s="969"/>
      <c r="E195" s="969"/>
      <c r="F195" s="969"/>
      <c r="G195" s="970"/>
      <c r="H195" s="970"/>
      <c r="I195" s="970"/>
      <c r="J195" s="970"/>
      <c r="K195" s="970"/>
      <c r="L195" s="970"/>
      <c r="M195" s="970"/>
      <c r="N195" s="970"/>
      <c r="O195" s="970"/>
      <c r="P195" s="970"/>
      <c r="Q195" s="970"/>
      <c r="R195" s="970"/>
      <c r="S195" s="970"/>
      <c r="T195" s="970"/>
      <c r="U195" s="970"/>
      <c r="V195" s="970"/>
      <c r="W195" s="970"/>
      <c r="X195" s="580"/>
      <c r="Y195" s="579"/>
      <c r="Z195" s="579"/>
      <c r="AA195" s="579"/>
      <c r="AB195" s="579"/>
      <c r="AC195" s="579"/>
      <c r="AD195" s="579"/>
      <c r="AE195" s="579"/>
      <c r="AF195" s="579"/>
      <c r="AG195" s="579"/>
      <c r="AH195" s="579"/>
      <c r="AI195" s="579"/>
      <c r="AJ195" s="579"/>
      <c r="AK195" s="579"/>
      <c r="AL195" s="579"/>
      <c r="AM195" s="579"/>
      <c r="AN195" s="579"/>
      <c r="AO195" s="579"/>
    </row>
    <row r="196" spans="1:42" s="327" customFormat="1" ht="17.25" customHeight="1">
      <c r="A196" s="583" t="s">
        <v>2925</v>
      </c>
      <c r="B196" s="582"/>
      <c r="C196" s="584"/>
      <c r="D196" s="584"/>
      <c r="E196" s="584"/>
      <c r="F196" s="584"/>
      <c r="G196" s="582"/>
      <c r="H196" s="582"/>
      <c r="I196" s="582"/>
      <c r="J196" s="582"/>
      <c r="K196" s="582"/>
      <c r="L196" s="582"/>
      <c r="M196" s="582"/>
      <c r="N196" s="582"/>
      <c r="O196" s="582"/>
      <c r="P196" s="582"/>
      <c r="Q196" s="579"/>
      <c r="R196" s="579"/>
      <c r="S196" s="579"/>
      <c r="T196" s="579"/>
      <c r="U196" s="579"/>
      <c r="V196" s="579"/>
      <c r="W196" s="579"/>
      <c r="X196" s="579"/>
      <c r="Y196" s="579"/>
      <c r="Z196" s="579"/>
      <c r="AA196" s="579"/>
      <c r="AB196" s="579"/>
      <c r="AC196" s="579"/>
      <c r="AD196" s="579"/>
      <c r="AE196" s="579"/>
      <c r="AF196" s="579"/>
      <c r="AG196" s="579"/>
      <c r="AH196" s="579"/>
      <c r="AI196" s="579"/>
      <c r="AJ196" s="579"/>
      <c r="AK196" s="579"/>
      <c r="AL196" s="579"/>
      <c r="AM196" s="579"/>
      <c r="AN196" s="579"/>
      <c r="AO196" s="579"/>
    </row>
    <row r="197" spans="1:42" s="327" customFormat="1" ht="15" customHeight="1">
      <c r="A197" s="582"/>
      <c r="B197" s="579"/>
      <c r="C197" s="579"/>
      <c r="D197" s="579"/>
      <c r="E197" s="579"/>
      <c r="F197" s="579"/>
      <c r="G197" s="579"/>
      <c r="H197" s="579"/>
      <c r="I197" s="579"/>
      <c r="J197" s="579"/>
      <c r="K197" s="876"/>
      <c r="L197" s="876"/>
      <c r="M197" s="876"/>
      <c r="N197" s="582"/>
      <c r="O197" s="971"/>
      <c r="P197" s="971"/>
      <c r="Q197" s="579"/>
      <c r="R197" s="579"/>
      <c r="S197" s="579"/>
      <c r="T197" s="579"/>
      <c r="U197" s="579"/>
      <c r="V197" s="579"/>
      <c r="W197" s="579"/>
      <c r="X197" s="579"/>
      <c r="Y197" s="579"/>
      <c r="Z197" s="579"/>
      <c r="AA197" s="579"/>
      <c r="AB197" s="579"/>
      <c r="AC197" s="579"/>
      <c r="AD197" s="579"/>
      <c r="AE197" s="579"/>
      <c r="AF197" s="579"/>
      <c r="AG197" s="579"/>
      <c r="AH197" s="579"/>
      <c r="AI197" s="579"/>
      <c r="AJ197" s="580"/>
      <c r="AK197" s="580" t="s">
        <v>3685</v>
      </c>
      <c r="AL197" s="579"/>
      <c r="AM197" s="579"/>
      <c r="AN197" s="579"/>
      <c r="AO197" s="579"/>
    </row>
    <row r="198" spans="1:42" s="327" customFormat="1" ht="15" customHeight="1" thickBot="1">
      <c r="A198" s="582"/>
      <c r="B198" s="579"/>
      <c r="C198" s="579"/>
      <c r="D198" s="579"/>
      <c r="E198" s="579"/>
      <c r="F198" s="579"/>
      <c r="G198" s="579"/>
      <c r="H198" s="579"/>
      <c r="I198" s="579"/>
      <c r="J198" s="579"/>
      <c r="K198" s="864"/>
      <c r="L198" s="864"/>
      <c r="M198" s="864"/>
      <c r="N198" s="972"/>
      <c r="O198" s="972"/>
      <c r="P198" s="972"/>
      <c r="Q198" s="579"/>
      <c r="R198" s="579"/>
      <c r="S198" s="579"/>
      <c r="T198" s="579"/>
      <c r="U198" s="579"/>
      <c r="V198" s="579"/>
      <c r="W198" s="579"/>
      <c r="X198" s="579"/>
      <c r="Y198" s="579"/>
      <c r="Z198" s="579"/>
      <c r="AA198" s="579"/>
      <c r="AB198" s="579"/>
      <c r="AC198" s="579"/>
      <c r="AD198" s="579"/>
      <c r="AE198" s="579"/>
      <c r="AF198" s="579"/>
      <c r="AG198" s="579"/>
      <c r="AH198" s="579"/>
      <c r="AI198" s="579"/>
      <c r="AJ198" s="580"/>
      <c r="AK198" s="580" t="s">
        <v>1380</v>
      </c>
      <c r="AL198" s="579"/>
      <c r="AM198" s="579"/>
      <c r="AN198" s="579"/>
      <c r="AO198" s="579"/>
    </row>
    <row r="199" spans="1:42" s="327" customFormat="1" ht="13.5" customHeight="1">
      <c r="A199" s="582"/>
      <c r="B199" s="3438" t="s">
        <v>3311</v>
      </c>
      <c r="C199" s="3430"/>
      <c r="D199" s="3430"/>
      <c r="E199" s="3430"/>
      <c r="F199" s="3430"/>
      <c r="G199" s="3431"/>
      <c r="H199" s="3507" t="s">
        <v>1423</v>
      </c>
      <c r="I199" s="3508"/>
      <c r="J199" s="3508"/>
      <c r="K199" s="3508"/>
      <c r="L199" s="3508"/>
      <c r="M199" s="3508"/>
      <c r="N199" s="3508"/>
      <c r="O199" s="3508"/>
      <c r="P199" s="3508"/>
      <c r="Q199" s="3508"/>
      <c r="R199" s="3508"/>
      <c r="S199" s="3508"/>
      <c r="T199" s="3508"/>
      <c r="U199" s="3508"/>
      <c r="V199" s="3509"/>
      <c r="W199" s="3424" t="s">
        <v>1424</v>
      </c>
      <c r="X199" s="3424"/>
      <c r="Y199" s="3424"/>
      <c r="Z199" s="3424"/>
      <c r="AA199" s="3424"/>
      <c r="AB199" s="3424"/>
      <c r="AC199" s="3424"/>
      <c r="AD199" s="3424"/>
      <c r="AE199" s="3424"/>
      <c r="AF199" s="3424"/>
      <c r="AG199" s="3424"/>
      <c r="AH199" s="3424"/>
      <c r="AI199" s="3424"/>
      <c r="AJ199" s="3424"/>
      <c r="AK199" s="3425"/>
      <c r="AL199" s="579"/>
      <c r="AM199" s="579"/>
      <c r="AN199" s="579"/>
      <c r="AO199" s="579"/>
    </row>
    <row r="200" spans="1:42" s="327" customFormat="1" ht="13.5" customHeight="1">
      <c r="A200" s="582"/>
      <c r="B200" s="3439"/>
      <c r="C200" s="3405"/>
      <c r="D200" s="3405"/>
      <c r="E200" s="3405"/>
      <c r="F200" s="3405"/>
      <c r="G200" s="3406"/>
      <c r="H200" s="3500" t="s">
        <v>1425</v>
      </c>
      <c r="I200" s="3501"/>
      <c r="J200" s="3500" t="s">
        <v>1376</v>
      </c>
      <c r="K200" s="3501"/>
      <c r="L200" s="3504" t="s">
        <v>1410</v>
      </c>
      <c r="M200" s="3505"/>
      <c r="N200" s="3505"/>
      <c r="O200" s="3505"/>
      <c r="P200" s="3505"/>
      <c r="Q200" s="3505"/>
      <c r="R200" s="3506"/>
      <c r="S200" s="3500" t="s">
        <v>1426</v>
      </c>
      <c r="T200" s="3501"/>
      <c r="U200" s="3500" t="s">
        <v>1427</v>
      </c>
      <c r="V200" s="3704"/>
      <c r="W200" s="3706" t="s">
        <v>1425</v>
      </c>
      <c r="X200" s="3501"/>
      <c r="Y200" s="3500" t="s">
        <v>1428</v>
      </c>
      <c r="Z200" s="3501"/>
      <c r="AA200" s="3519" t="s">
        <v>1410</v>
      </c>
      <c r="AB200" s="3520"/>
      <c r="AC200" s="3520"/>
      <c r="AD200" s="3520"/>
      <c r="AE200" s="3520"/>
      <c r="AF200" s="3520"/>
      <c r="AG200" s="3521"/>
      <c r="AH200" s="3500" t="s">
        <v>1429</v>
      </c>
      <c r="AI200" s="3501"/>
      <c r="AJ200" s="3500" t="s">
        <v>1427</v>
      </c>
      <c r="AK200" s="3517"/>
      <c r="AL200" s="973"/>
      <c r="AM200" s="579"/>
      <c r="AN200" s="579"/>
      <c r="AO200" s="579"/>
    </row>
    <row r="201" spans="1:42" s="327" customFormat="1" ht="13.5" customHeight="1">
      <c r="A201" s="582"/>
      <c r="B201" s="3440"/>
      <c r="C201" s="3407"/>
      <c r="D201" s="3407"/>
      <c r="E201" s="3407"/>
      <c r="F201" s="3407"/>
      <c r="G201" s="3408"/>
      <c r="H201" s="3502"/>
      <c r="I201" s="3503"/>
      <c r="J201" s="3502"/>
      <c r="K201" s="3503"/>
      <c r="L201" s="3497" t="s">
        <v>1</v>
      </c>
      <c r="M201" s="3499"/>
      <c r="N201" s="3498"/>
      <c r="O201" s="3497" t="s">
        <v>4</v>
      </c>
      <c r="P201" s="3498"/>
      <c r="Q201" s="3497" t="s">
        <v>5</v>
      </c>
      <c r="R201" s="3498"/>
      <c r="S201" s="3502"/>
      <c r="T201" s="3503"/>
      <c r="U201" s="3502"/>
      <c r="V201" s="3705"/>
      <c r="W201" s="3707"/>
      <c r="X201" s="3503"/>
      <c r="Y201" s="3502"/>
      <c r="Z201" s="3503"/>
      <c r="AA201" s="3497" t="s">
        <v>1</v>
      </c>
      <c r="AB201" s="3499"/>
      <c r="AC201" s="3499"/>
      <c r="AD201" s="3497" t="s">
        <v>4</v>
      </c>
      <c r="AE201" s="3498"/>
      <c r="AF201" s="3497" t="s">
        <v>5</v>
      </c>
      <c r="AG201" s="3498"/>
      <c r="AH201" s="3502"/>
      <c r="AI201" s="3503"/>
      <c r="AJ201" s="3502"/>
      <c r="AK201" s="3518"/>
      <c r="AL201" s="579"/>
      <c r="AM201" s="579"/>
      <c r="AN201" s="579"/>
      <c r="AO201" s="579"/>
    </row>
    <row r="202" spans="1:42" s="1142" customFormat="1" ht="13.5" customHeight="1">
      <c r="A202" s="1145"/>
      <c r="B202" s="3611" t="s">
        <v>2099</v>
      </c>
      <c r="C202" s="3467"/>
      <c r="D202" s="3467"/>
      <c r="E202" s="3467"/>
      <c r="F202" s="3467"/>
      <c r="G202" s="3468"/>
      <c r="H202" s="3516">
        <v>4</v>
      </c>
      <c r="I202" s="3493"/>
      <c r="J202" s="3516">
        <v>48</v>
      </c>
      <c r="K202" s="3493"/>
      <c r="L202" s="2710">
        <v>1878</v>
      </c>
      <c r="M202" s="3565"/>
      <c r="N202" s="2711"/>
      <c r="O202" s="2710">
        <v>909</v>
      </c>
      <c r="P202" s="2711"/>
      <c r="Q202" s="2710">
        <v>969</v>
      </c>
      <c r="R202" s="2711"/>
      <c r="S202" s="2710">
        <v>137</v>
      </c>
      <c r="T202" s="2711"/>
      <c r="U202" s="2710">
        <v>22</v>
      </c>
      <c r="V202" s="3491"/>
      <c r="W202" s="3492">
        <v>1</v>
      </c>
      <c r="X202" s="3493"/>
      <c r="Y202" s="3516">
        <v>4</v>
      </c>
      <c r="Z202" s="3493"/>
      <c r="AA202" s="3516">
        <v>103</v>
      </c>
      <c r="AB202" s="3492"/>
      <c r="AC202" s="3492"/>
      <c r="AD202" s="3516">
        <v>58</v>
      </c>
      <c r="AE202" s="3493"/>
      <c r="AF202" s="3516">
        <v>45</v>
      </c>
      <c r="AG202" s="3493"/>
      <c r="AH202" s="3516">
        <v>21</v>
      </c>
      <c r="AI202" s="3493"/>
      <c r="AJ202" s="3516">
        <v>1</v>
      </c>
      <c r="AK202" s="3522"/>
      <c r="AL202" s="1141"/>
      <c r="AM202" s="1141"/>
      <c r="AN202" s="1141"/>
      <c r="AO202" s="1141"/>
      <c r="AP202" s="1176"/>
    </row>
    <row r="203" spans="1:42" s="344" customFormat="1" ht="7.5" customHeight="1">
      <c r="A203" s="1145"/>
      <c r="B203" s="3700"/>
      <c r="C203" s="3418"/>
      <c r="D203" s="3418"/>
      <c r="E203" s="3418"/>
      <c r="F203" s="3418"/>
      <c r="G203" s="3419"/>
      <c r="H203" s="3701"/>
      <c r="I203" s="3702"/>
      <c r="J203" s="3516"/>
      <c r="K203" s="3493"/>
      <c r="L203" s="3516"/>
      <c r="M203" s="3492"/>
      <c r="N203" s="3493"/>
      <c r="O203" s="3516"/>
      <c r="P203" s="3493"/>
      <c r="Q203" s="2710"/>
      <c r="R203" s="2711"/>
      <c r="S203" s="2710"/>
      <c r="T203" s="2711"/>
      <c r="U203" s="2710"/>
      <c r="V203" s="3491"/>
      <c r="W203" s="3492"/>
      <c r="X203" s="3493"/>
      <c r="Y203" s="3516"/>
      <c r="Z203" s="3493"/>
      <c r="AA203" s="3516"/>
      <c r="AB203" s="3492"/>
      <c r="AC203" s="3492"/>
      <c r="AD203" s="3516"/>
      <c r="AE203" s="3493"/>
      <c r="AF203" s="3516"/>
      <c r="AG203" s="3493"/>
      <c r="AH203" s="3516"/>
      <c r="AI203" s="3493"/>
      <c r="AJ203" s="3516"/>
      <c r="AK203" s="3522"/>
      <c r="AL203" s="1141"/>
      <c r="AM203" s="1141"/>
      <c r="AN203" s="1141"/>
      <c r="AO203" s="1141"/>
      <c r="AP203" s="1177"/>
    </row>
    <row r="204" spans="1:42" s="344" customFormat="1" ht="13.5" customHeight="1">
      <c r="A204" s="1145"/>
      <c r="B204" s="1386" t="s">
        <v>2101</v>
      </c>
      <c r="C204" s="1387"/>
      <c r="D204" s="1387"/>
      <c r="E204" s="1387"/>
      <c r="F204" s="1387"/>
      <c r="G204" s="1388"/>
      <c r="H204" s="3516">
        <v>4</v>
      </c>
      <c r="I204" s="3493"/>
      <c r="J204" s="3516">
        <v>48</v>
      </c>
      <c r="K204" s="3493"/>
      <c r="L204" s="2710">
        <v>1852</v>
      </c>
      <c r="M204" s="3565"/>
      <c r="N204" s="2711"/>
      <c r="O204" s="2710">
        <v>910</v>
      </c>
      <c r="P204" s="2711"/>
      <c r="Q204" s="2710">
        <v>942</v>
      </c>
      <c r="R204" s="2711"/>
      <c r="S204" s="2710">
        <v>140</v>
      </c>
      <c r="T204" s="2711"/>
      <c r="U204" s="2710">
        <v>21</v>
      </c>
      <c r="V204" s="3491"/>
      <c r="W204" s="3492">
        <v>1</v>
      </c>
      <c r="X204" s="3493"/>
      <c r="Y204" s="3516">
        <v>4</v>
      </c>
      <c r="Z204" s="3493"/>
      <c r="AA204" s="3516">
        <v>115</v>
      </c>
      <c r="AB204" s="3492"/>
      <c r="AC204" s="3492"/>
      <c r="AD204" s="3516">
        <v>65</v>
      </c>
      <c r="AE204" s="3493"/>
      <c r="AF204" s="3516">
        <v>50</v>
      </c>
      <c r="AG204" s="3493"/>
      <c r="AH204" s="3516">
        <v>21</v>
      </c>
      <c r="AI204" s="3493"/>
      <c r="AJ204" s="3516">
        <v>1</v>
      </c>
      <c r="AK204" s="3522"/>
      <c r="AL204" s="1141"/>
      <c r="AM204" s="1141"/>
      <c r="AN204" s="1141"/>
      <c r="AO204" s="1141"/>
      <c r="AP204" s="1177"/>
    </row>
    <row r="205" spans="1:42" s="344" customFormat="1" ht="7.5" customHeight="1">
      <c r="A205" s="1145"/>
      <c r="B205" s="1386"/>
      <c r="C205" s="1387"/>
      <c r="D205" s="1387"/>
      <c r="E205" s="1387"/>
      <c r="F205" s="1387"/>
      <c r="G205" s="1388"/>
      <c r="H205" s="3708"/>
      <c r="I205" s="3709"/>
      <c r="J205" s="3516"/>
      <c r="K205" s="3493"/>
      <c r="L205" s="3516"/>
      <c r="M205" s="3492"/>
      <c r="N205" s="3493"/>
      <c r="O205" s="3516"/>
      <c r="P205" s="3493"/>
      <c r="Q205" s="2710"/>
      <c r="R205" s="2711"/>
      <c r="S205" s="2710"/>
      <c r="T205" s="2711"/>
      <c r="U205" s="2710"/>
      <c r="V205" s="3491"/>
      <c r="W205" s="3492"/>
      <c r="X205" s="3493"/>
      <c r="Y205" s="3516"/>
      <c r="Z205" s="3493"/>
      <c r="AA205" s="3516"/>
      <c r="AB205" s="3492"/>
      <c r="AC205" s="3492"/>
      <c r="AD205" s="3516"/>
      <c r="AE205" s="3493"/>
      <c r="AF205" s="3516"/>
      <c r="AG205" s="3493"/>
      <c r="AH205" s="3516"/>
      <c r="AI205" s="3493"/>
      <c r="AJ205" s="3516"/>
      <c r="AK205" s="3522"/>
      <c r="AL205" s="1141"/>
      <c r="AM205" s="1141"/>
      <c r="AN205" s="1141"/>
      <c r="AO205" s="1141"/>
      <c r="AP205" s="1177"/>
    </row>
    <row r="206" spans="1:42" s="344" customFormat="1" ht="13.5" customHeight="1">
      <c r="A206" s="1145"/>
      <c r="B206" s="1386" t="s">
        <v>2102</v>
      </c>
      <c r="C206" s="1387"/>
      <c r="D206" s="1387"/>
      <c r="E206" s="1387"/>
      <c r="F206" s="1387"/>
      <c r="G206" s="1388"/>
      <c r="H206" s="3516">
        <v>4</v>
      </c>
      <c r="I206" s="3493"/>
      <c r="J206" s="3516">
        <v>48</v>
      </c>
      <c r="K206" s="3493"/>
      <c r="L206" s="2710">
        <v>1861</v>
      </c>
      <c r="M206" s="3565"/>
      <c r="N206" s="2711"/>
      <c r="O206" s="2710">
        <v>926</v>
      </c>
      <c r="P206" s="2711"/>
      <c r="Q206" s="2710">
        <v>935</v>
      </c>
      <c r="R206" s="2711"/>
      <c r="S206" s="2710">
        <v>144</v>
      </c>
      <c r="T206" s="2711"/>
      <c r="U206" s="2710">
        <v>21</v>
      </c>
      <c r="V206" s="3491"/>
      <c r="W206" s="3492">
        <v>1</v>
      </c>
      <c r="X206" s="3493"/>
      <c r="Y206" s="3516">
        <v>4</v>
      </c>
      <c r="Z206" s="3493"/>
      <c r="AA206" s="3516">
        <v>112</v>
      </c>
      <c r="AB206" s="3492"/>
      <c r="AC206" s="3492"/>
      <c r="AD206" s="3516">
        <v>62</v>
      </c>
      <c r="AE206" s="3493"/>
      <c r="AF206" s="3516">
        <v>50</v>
      </c>
      <c r="AG206" s="3493"/>
      <c r="AH206" s="3516">
        <v>21</v>
      </c>
      <c r="AI206" s="3493"/>
      <c r="AJ206" s="3516">
        <v>1</v>
      </c>
      <c r="AK206" s="3522"/>
      <c r="AL206" s="1141"/>
      <c r="AM206" s="1141"/>
      <c r="AN206" s="1141"/>
      <c r="AO206" s="1141"/>
      <c r="AP206" s="1177"/>
    </row>
    <row r="207" spans="1:42" s="344" customFormat="1" ht="7.5" customHeight="1">
      <c r="A207" s="1145"/>
      <c r="B207" s="3710"/>
      <c r="C207" s="3419"/>
      <c r="D207" s="3419"/>
      <c r="E207" s="3419"/>
      <c r="F207" s="3419"/>
      <c r="G207" s="3419"/>
      <c r="H207" s="3701"/>
      <c r="I207" s="3702"/>
      <c r="J207" s="3437"/>
      <c r="K207" s="1388"/>
      <c r="L207" s="1387"/>
      <c r="M207" s="1387"/>
      <c r="N207" s="1388"/>
      <c r="O207" s="3437"/>
      <c r="P207" s="1388"/>
      <c r="Q207" s="3471"/>
      <c r="R207" s="3470"/>
      <c r="S207" s="3471"/>
      <c r="T207" s="3470"/>
      <c r="U207" s="3469"/>
      <c r="V207" s="3472"/>
      <c r="W207" s="1387"/>
      <c r="X207" s="1388"/>
      <c r="Y207" s="3437"/>
      <c r="Z207" s="1388"/>
      <c r="AA207" s="3437"/>
      <c r="AB207" s="1387"/>
      <c r="AC207" s="1387"/>
      <c r="AD207" s="3437"/>
      <c r="AE207" s="1388"/>
      <c r="AF207" s="1387"/>
      <c r="AG207" s="1388"/>
      <c r="AH207" s="3437"/>
      <c r="AI207" s="1388"/>
      <c r="AJ207" s="3437"/>
      <c r="AK207" s="3411"/>
      <c r="AL207" s="1141"/>
      <c r="AM207" s="1141"/>
      <c r="AN207" s="1141"/>
      <c r="AO207" s="1141"/>
      <c r="AP207" s="1177"/>
    </row>
    <row r="208" spans="1:42" s="344" customFormat="1" ht="13.5" customHeight="1">
      <c r="A208" s="1145"/>
      <c r="B208" s="3480" t="s">
        <v>2103</v>
      </c>
      <c r="C208" s="1388"/>
      <c r="D208" s="1388"/>
      <c r="E208" s="1388"/>
      <c r="F208" s="1388"/>
      <c r="G208" s="1388"/>
      <c r="H208" s="3437">
        <v>4</v>
      </c>
      <c r="I208" s="1388"/>
      <c r="J208" s="3437">
        <v>48</v>
      </c>
      <c r="K208" s="1388"/>
      <c r="L208" s="3469">
        <v>1872</v>
      </c>
      <c r="M208" s="3469"/>
      <c r="N208" s="3470"/>
      <c r="O208" s="3471">
        <v>947</v>
      </c>
      <c r="P208" s="3470"/>
      <c r="Q208" s="3471">
        <v>925</v>
      </c>
      <c r="R208" s="3470"/>
      <c r="S208" s="3471">
        <v>144</v>
      </c>
      <c r="T208" s="3470"/>
      <c r="U208" s="3469">
        <v>19</v>
      </c>
      <c r="V208" s="3472"/>
      <c r="W208" s="1387">
        <v>1</v>
      </c>
      <c r="X208" s="1388"/>
      <c r="Y208" s="3437">
        <v>4</v>
      </c>
      <c r="Z208" s="1388"/>
      <c r="AA208" s="3437">
        <v>108</v>
      </c>
      <c r="AB208" s="1387"/>
      <c r="AC208" s="1387"/>
      <c r="AD208" s="3437">
        <v>60</v>
      </c>
      <c r="AE208" s="1388"/>
      <c r="AF208" s="1387">
        <v>48</v>
      </c>
      <c r="AG208" s="1388"/>
      <c r="AH208" s="3437">
        <v>21</v>
      </c>
      <c r="AI208" s="1388"/>
      <c r="AJ208" s="3437">
        <v>1</v>
      </c>
      <c r="AK208" s="3411"/>
      <c r="AL208" s="1141"/>
      <c r="AM208" s="1141"/>
      <c r="AN208" s="1141"/>
      <c r="AO208" s="1141"/>
      <c r="AP208" s="1177"/>
    </row>
    <row r="209" spans="1:57" s="344" customFormat="1" ht="7.5" customHeight="1">
      <c r="A209" s="1145"/>
      <c r="B209" s="3480"/>
      <c r="C209" s="1388"/>
      <c r="D209" s="1388"/>
      <c r="E209" s="1388"/>
      <c r="F209" s="1388"/>
      <c r="G209" s="1388"/>
      <c r="H209" s="3481"/>
      <c r="I209" s="3482"/>
      <c r="J209" s="3437"/>
      <c r="K209" s="1388"/>
      <c r="L209" s="1387"/>
      <c r="M209" s="1387"/>
      <c r="N209" s="1388"/>
      <c r="O209" s="3437"/>
      <c r="P209" s="1388"/>
      <c r="Q209" s="3483"/>
      <c r="R209" s="3484"/>
      <c r="S209" s="3437"/>
      <c r="T209" s="1388"/>
      <c r="U209" s="1387"/>
      <c r="V209" s="3486"/>
      <c r="W209" s="1387"/>
      <c r="X209" s="1388"/>
      <c r="Y209" s="3437"/>
      <c r="Z209" s="1388"/>
      <c r="AA209" s="3437"/>
      <c r="AB209" s="1387"/>
      <c r="AC209" s="1387"/>
      <c r="AD209" s="3437"/>
      <c r="AE209" s="1388"/>
      <c r="AF209" s="1387"/>
      <c r="AG209" s="1388"/>
      <c r="AH209" s="3437"/>
      <c r="AI209" s="1388"/>
      <c r="AJ209" s="3437"/>
      <c r="AK209" s="3411"/>
      <c r="AL209" s="1141"/>
      <c r="AM209" s="1141"/>
      <c r="AN209" s="1141"/>
      <c r="AO209" s="1141"/>
      <c r="AP209" s="1177"/>
    </row>
    <row r="210" spans="1:57" s="344" customFormat="1" ht="13.5" customHeight="1" thickBot="1">
      <c r="A210" s="1145"/>
      <c r="B210" s="1529" t="s">
        <v>2104</v>
      </c>
      <c r="C210" s="1530"/>
      <c r="D210" s="1530"/>
      <c r="E210" s="1530"/>
      <c r="F210" s="1530"/>
      <c r="G210" s="1531"/>
      <c r="H210" s="3612">
        <v>4</v>
      </c>
      <c r="I210" s="3610"/>
      <c r="J210" s="3612">
        <v>48</v>
      </c>
      <c r="K210" s="3610"/>
      <c r="L210" s="2719">
        <v>1880</v>
      </c>
      <c r="M210" s="3667"/>
      <c r="N210" s="2720"/>
      <c r="O210" s="2719">
        <v>946</v>
      </c>
      <c r="P210" s="2720"/>
      <c r="Q210" s="2719">
        <v>934</v>
      </c>
      <c r="R210" s="2720"/>
      <c r="S210" s="2719">
        <v>139</v>
      </c>
      <c r="T210" s="2720"/>
      <c r="U210" s="2719">
        <v>19</v>
      </c>
      <c r="V210" s="3711"/>
      <c r="W210" s="3609">
        <v>1</v>
      </c>
      <c r="X210" s="3610"/>
      <c r="Y210" s="3612">
        <v>4</v>
      </c>
      <c r="Z210" s="3610"/>
      <c r="AA210" s="3612">
        <v>83</v>
      </c>
      <c r="AB210" s="3609"/>
      <c r="AC210" s="3609"/>
      <c r="AD210" s="3612">
        <v>50</v>
      </c>
      <c r="AE210" s="3610"/>
      <c r="AF210" s="3609">
        <v>33</v>
      </c>
      <c r="AG210" s="3610"/>
      <c r="AH210" s="3612">
        <v>21</v>
      </c>
      <c r="AI210" s="3610"/>
      <c r="AJ210" s="3612">
        <v>1</v>
      </c>
      <c r="AK210" s="3613"/>
      <c r="AL210" s="1141"/>
      <c r="AM210" s="1141"/>
      <c r="AN210" s="1141"/>
      <c r="AO210" s="1141"/>
      <c r="AP210" s="1177"/>
    </row>
    <row r="211" spans="1:57" s="327" customFormat="1" ht="13.5" customHeight="1">
      <c r="A211" s="582"/>
      <c r="B211" s="579"/>
      <c r="C211" s="579"/>
      <c r="D211" s="579"/>
      <c r="E211" s="579"/>
      <c r="F211" s="579"/>
      <c r="G211" s="579"/>
      <c r="H211" s="579"/>
      <c r="I211" s="579"/>
      <c r="J211" s="579"/>
      <c r="K211" s="579"/>
      <c r="L211" s="579"/>
      <c r="M211" s="579"/>
      <c r="N211" s="582"/>
      <c r="O211" s="7"/>
      <c r="P211" s="872"/>
      <c r="Q211" s="579"/>
      <c r="R211" s="579"/>
      <c r="S211" s="579"/>
      <c r="T211" s="579"/>
      <c r="U211" s="579"/>
      <c r="V211" s="579"/>
      <c r="W211" s="579"/>
      <c r="X211" s="579"/>
      <c r="Y211" s="579"/>
      <c r="Z211" s="579"/>
      <c r="AA211" s="579"/>
      <c r="AB211" s="579"/>
      <c r="AC211" s="579"/>
      <c r="AD211" s="579"/>
      <c r="AE211" s="579"/>
      <c r="AF211" s="579"/>
      <c r="AG211" s="579"/>
      <c r="AH211" s="579"/>
      <c r="AI211" s="579"/>
      <c r="AJ211" s="580"/>
      <c r="AK211" s="580" t="s">
        <v>1379</v>
      </c>
      <c r="AL211" s="579"/>
      <c r="AM211" s="579"/>
      <c r="AN211" s="579"/>
      <c r="AO211" s="579"/>
    </row>
    <row r="212" spans="1:57" s="327" customFormat="1" ht="22.5" customHeight="1">
      <c r="A212" s="582"/>
      <c r="B212" s="579"/>
      <c r="C212" s="579"/>
      <c r="D212" s="579"/>
      <c r="E212" s="579"/>
      <c r="F212" s="579"/>
      <c r="G212" s="579"/>
      <c r="H212" s="579"/>
      <c r="I212" s="579"/>
      <c r="J212" s="579"/>
      <c r="K212" s="579"/>
      <c r="L212" s="579"/>
      <c r="M212" s="579"/>
      <c r="N212" s="582"/>
      <c r="O212" s="7"/>
      <c r="P212" s="872"/>
      <c r="Q212" s="579"/>
      <c r="R212" s="579"/>
      <c r="S212" s="579"/>
      <c r="T212" s="579"/>
      <c r="U212" s="579"/>
      <c r="V212" s="579"/>
      <c r="W212" s="579"/>
      <c r="X212" s="579"/>
      <c r="Y212" s="579"/>
      <c r="Z212" s="579"/>
      <c r="AA212" s="579"/>
      <c r="AB212" s="579"/>
      <c r="AC212" s="579"/>
      <c r="AD212" s="579"/>
      <c r="AE212" s="579"/>
      <c r="AF212" s="579"/>
      <c r="AG212" s="579"/>
      <c r="AH212" s="579"/>
      <c r="AI212" s="579"/>
      <c r="AJ212" s="580"/>
      <c r="AK212" s="580"/>
      <c r="AL212" s="579"/>
      <c r="AM212" s="579"/>
      <c r="AN212" s="579"/>
      <c r="AO212" s="579"/>
    </row>
    <row r="213" spans="1:57" s="327" customFormat="1" ht="17.25" customHeight="1">
      <c r="A213" s="583" t="s">
        <v>2926</v>
      </c>
      <c r="B213" s="861"/>
      <c r="C213" s="861"/>
      <c r="D213" s="861"/>
      <c r="E213" s="861"/>
      <c r="F213" s="861"/>
      <c r="G213" s="861"/>
      <c r="H213" s="861"/>
      <c r="I213" s="861"/>
      <c r="J213" s="861"/>
      <c r="K213" s="861"/>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79"/>
      <c r="AI213" s="579"/>
      <c r="AJ213" s="579"/>
      <c r="AK213" s="579"/>
      <c r="AL213" s="579"/>
      <c r="AM213" s="579"/>
      <c r="AN213" s="579"/>
      <c r="AO213" s="579"/>
    </row>
    <row r="214" spans="1:57" s="327" customFormat="1" ht="15" customHeight="1">
      <c r="A214" s="579"/>
      <c r="B214" s="861"/>
      <c r="C214" s="861"/>
      <c r="D214" s="861"/>
      <c r="E214" s="861"/>
      <c r="F214" s="861"/>
      <c r="G214" s="861"/>
      <c r="H214" s="861"/>
      <c r="I214" s="861"/>
      <c r="J214" s="861"/>
      <c r="K214" s="861"/>
      <c r="L214" s="861"/>
      <c r="M214" s="579"/>
      <c r="N214" s="579"/>
      <c r="O214" s="579"/>
      <c r="P214" s="579"/>
      <c r="Q214" s="579"/>
      <c r="R214" s="579"/>
      <c r="S214" s="579"/>
      <c r="T214" s="579"/>
      <c r="U214" s="579"/>
      <c r="V214" s="579"/>
      <c r="W214" s="579"/>
      <c r="X214" s="579"/>
      <c r="Y214" s="579"/>
      <c r="Z214" s="579"/>
      <c r="AA214" s="579"/>
      <c r="AB214" s="579"/>
      <c r="AC214" s="579"/>
      <c r="AD214" s="579"/>
      <c r="AE214" s="579"/>
      <c r="AF214" s="579"/>
      <c r="AG214" s="579"/>
      <c r="AH214" s="579"/>
      <c r="AI214" s="579"/>
      <c r="AJ214" s="579"/>
      <c r="AL214" s="579"/>
      <c r="AM214" s="579"/>
      <c r="AN214" s="580" t="s">
        <v>3685</v>
      </c>
      <c r="AO214" s="579"/>
      <c r="AW214" s="832"/>
      <c r="AX214" s="968"/>
      <c r="AY214" s="968"/>
      <c r="AZ214" s="968"/>
      <c r="BA214" s="832"/>
      <c r="BB214" s="968"/>
      <c r="BC214" s="968"/>
      <c r="BD214" s="968"/>
      <c r="BE214" s="832"/>
    </row>
    <row r="215" spans="1:57" s="327" customFormat="1" ht="15" customHeight="1" thickBot="1">
      <c r="A215" s="579"/>
      <c r="B215" s="974"/>
      <c r="C215" s="861"/>
      <c r="D215" s="861"/>
      <c r="E215" s="861"/>
      <c r="F215" s="861"/>
      <c r="G215" s="861"/>
      <c r="H215" s="861"/>
      <c r="I215" s="861"/>
      <c r="J215" s="861"/>
      <c r="K215" s="861"/>
      <c r="L215" s="861"/>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L215" s="1118"/>
      <c r="AM215" s="1118"/>
      <c r="AN215" s="580" t="s">
        <v>1254</v>
      </c>
      <c r="AO215" s="1117"/>
      <c r="AW215" s="968"/>
      <c r="AX215" s="968"/>
      <c r="AY215" s="832"/>
      <c r="AZ215" s="968"/>
      <c r="BA215" s="832"/>
      <c r="BB215" s="968"/>
      <c r="BC215" s="832"/>
      <c r="BD215" s="968"/>
      <c r="BE215" s="832"/>
    </row>
    <row r="216" spans="1:57" s="327" customFormat="1" ht="13.5" customHeight="1">
      <c r="A216" s="579"/>
      <c r="B216" s="3438" t="s">
        <v>3311</v>
      </c>
      <c r="C216" s="3430"/>
      <c r="D216" s="3430"/>
      <c r="E216" s="3430"/>
      <c r="F216" s="3430"/>
      <c r="G216" s="3431"/>
      <c r="H216" s="3601" t="s">
        <v>2868</v>
      </c>
      <c r="I216" s="3602"/>
      <c r="J216" s="3602"/>
      <c r="K216" s="3602"/>
      <c r="L216" s="3602"/>
      <c r="M216" s="3602"/>
      <c r="N216" s="3602"/>
      <c r="O216" s="3602"/>
      <c r="P216" s="3605"/>
      <c r="Q216" s="3441" t="s">
        <v>3752</v>
      </c>
      <c r="R216" s="3429"/>
      <c r="S216" s="3429"/>
      <c r="T216" s="3429"/>
      <c r="U216" s="3429"/>
      <c r="V216" s="3429"/>
      <c r="W216" s="3429"/>
      <c r="X216" s="3429"/>
      <c r="Y216" s="3429"/>
      <c r="Z216" s="3429"/>
      <c r="AA216" s="3429"/>
      <c r="AB216" s="3429"/>
      <c r="AC216" s="3429"/>
      <c r="AD216" s="3429"/>
      <c r="AE216" s="3429"/>
      <c r="AF216" s="3429"/>
      <c r="AG216" s="3429"/>
      <c r="AH216" s="3429"/>
      <c r="AI216" s="3429"/>
      <c r="AJ216" s="3429"/>
      <c r="AK216" s="3429"/>
      <c r="AL216" s="3429"/>
      <c r="AM216" s="3429"/>
      <c r="AN216" s="3607"/>
      <c r="AO216" s="1117"/>
      <c r="AW216" s="1121"/>
      <c r="AX216" s="1121"/>
      <c r="AY216" s="832"/>
      <c r="AZ216" s="1121"/>
      <c r="BA216" s="832"/>
      <c r="BB216" s="1121"/>
      <c r="BC216" s="832"/>
      <c r="BD216" s="1121"/>
      <c r="BE216" s="832"/>
    </row>
    <row r="217" spans="1:57" s="327" customFormat="1" ht="13.5" customHeight="1">
      <c r="A217" s="579"/>
      <c r="B217" s="3439"/>
      <c r="C217" s="3405"/>
      <c r="D217" s="3405"/>
      <c r="E217" s="3405"/>
      <c r="F217" s="3405"/>
      <c r="G217" s="3406"/>
      <c r="H217" s="3546"/>
      <c r="I217" s="3547"/>
      <c r="J217" s="3547"/>
      <c r="K217" s="3547"/>
      <c r="L217" s="3547"/>
      <c r="M217" s="3547"/>
      <c r="N217" s="3547"/>
      <c r="O217" s="3547"/>
      <c r="P217" s="3548"/>
      <c r="Q217" s="3450" t="s">
        <v>1410</v>
      </c>
      <c r="R217" s="3448"/>
      <c r="S217" s="3448"/>
      <c r="T217" s="3448"/>
      <c r="U217" s="3448"/>
      <c r="V217" s="3449"/>
      <c r="W217" s="3448" t="s">
        <v>2869</v>
      </c>
      <c r="X217" s="3448"/>
      <c r="Y217" s="3448"/>
      <c r="Z217" s="3448"/>
      <c r="AA217" s="3448"/>
      <c r="AB217" s="3449"/>
      <c r="AC217" s="3621" t="s">
        <v>2870</v>
      </c>
      <c r="AD217" s="3622"/>
      <c r="AE217" s="3622"/>
      <c r="AF217" s="3622"/>
      <c r="AG217" s="3622"/>
      <c r="AH217" s="3623"/>
      <c r="AI217" s="3944" t="s">
        <v>2871</v>
      </c>
      <c r="AJ217" s="3405"/>
      <c r="AK217" s="3405"/>
      <c r="AL217" s="3405"/>
      <c r="AM217" s="3405"/>
      <c r="AN217" s="3409"/>
      <c r="AO217" s="1117"/>
      <c r="AW217" s="1121"/>
      <c r="AX217" s="1121"/>
      <c r="AY217" s="832"/>
      <c r="AZ217" s="1121"/>
      <c r="BA217" s="832"/>
      <c r="BB217" s="1121"/>
      <c r="BC217" s="832"/>
      <c r="BD217" s="1121"/>
      <c r="BE217" s="832"/>
    </row>
    <row r="218" spans="1:57" s="327" customFormat="1" ht="13.5" customHeight="1">
      <c r="A218" s="579"/>
      <c r="B218" s="3440"/>
      <c r="C218" s="3407"/>
      <c r="D218" s="3407"/>
      <c r="E218" s="3407"/>
      <c r="F218" s="3407"/>
      <c r="G218" s="3407"/>
      <c r="H218" s="3558" t="s">
        <v>1</v>
      </c>
      <c r="I218" s="3561"/>
      <c r="J218" s="3559"/>
      <c r="K218" s="3558" t="s">
        <v>4</v>
      </c>
      <c r="L218" s="3561"/>
      <c r="M218" s="3559"/>
      <c r="N218" s="3558" t="s">
        <v>5</v>
      </c>
      <c r="O218" s="3561"/>
      <c r="P218" s="3559"/>
      <c r="Q218" s="3450" t="s">
        <v>3</v>
      </c>
      <c r="R218" s="3448"/>
      <c r="S218" s="3450" t="s">
        <v>4</v>
      </c>
      <c r="T218" s="3449"/>
      <c r="U218" s="3450" t="s">
        <v>5</v>
      </c>
      <c r="V218" s="3448"/>
      <c r="W218" s="3450" t="s">
        <v>3</v>
      </c>
      <c r="X218" s="3448"/>
      <c r="Y218" s="3450" t="s">
        <v>4</v>
      </c>
      <c r="Z218" s="3449"/>
      <c r="AA218" s="3450" t="s">
        <v>5</v>
      </c>
      <c r="AB218" s="3449"/>
      <c r="AC218" s="3450" t="s">
        <v>3</v>
      </c>
      <c r="AD218" s="3448"/>
      <c r="AE218" s="3450" t="s">
        <v>4</v>
      </c>
      <c r="AF218" s="3449"/>
      <c r="AG218" s="3450" t="s">
        <v>5</v>
      </c>
      <c r="AH218" s="3449"/>
      <c r="AI218" s="3450" t="s">
        <v>3</v>
      </c>
      <c r="AJ218" s="3448"/>
      <c r="AK218" s="3450" t="s">
        <v>4</v>
      </c>
      <c r="AL218" s="3449"/>
      <c r="AM218" s="3450" t="s">
        <v>5</v>
      </c>
      <c r="AN218" s="3687"/>
      <c r="AO218" s="1117"/>
      <c r="AW218" s="1121"/>
      <c r="AX218" s="1121"/>
      <c r="AY218" s="832"/>
      <c r="AZ218" s="1121"/>
      <c r="BA218" s="832"/>
      <c r="BB218" s="1121"/>
      <c r="BC218" s="832"/>
      <c r="BD218" s="1121"/>
      <c r="BE218" s="832"/>
    </row>
    <row r="219" spans="1:57" s="344" customFormat="1" ht="13.5" customHeight="1">
      <c r="A219" s="1141"/>
      <c r="B219" s="1386" t="s">
        <v>2099</v>
      </c>
      <c r="C219" s="1387"/>
      <c r="D219" s="1387"/>
      <c r="E219" s="1387"/>
      <c r="F219" s="1387"/>
      <c r="G219" s="1387"/>
      <c r="H219" s="3194">
        <v>1981</v>
      </c>
      <c r="I219" s="3485"/>
      <c r="J219" s="3195"/>
      <c r="K219" s="3194">
        <v>967</v>
      </c>
      <c r="L219" s="3485"/>
      <c r="M219" s="3195"/>
      <c r="N219" s="3194">
        <v>1014</v>
      </c>
      <c r="O219" s="3485"/>
      <c r="P219" s="3195"/>
      <c r="Q219" s="3194">
        <v>1878</v>
      </c>
      <c r="R219" s="3485"/>
      <c r="S219" s="3194">
        <v>909</v>
      </c>
      <c r="T219" s="3195"/>
      <c r="U219" s="3194">
        <v>969</v>
      </c>
      <c r="V219" s="3485"/>
      <c r="W219" s="3194">
        <v>634</v>
      </c>
      <c r="X219" s="3485"/>
      <c r="Y219" s="3194">
        <v>317</v>
      </c>
      <c r="Z219" s="3195"/>
      <c r="AA219" s="3194">
        <v>317</v>
      </c>
      <c r="AB219" s="3195"/>
      <c r="AC219" s="3402">
        <v>620</v>
      </c>
      <c r="AD219" s="3404"/>
      <c r="AE219" s="3402">
        <v>294</v>
      </c>
      <c r="AF219" s="3403"/>
      <c r="AG219" s="3402">
        <v>326</v>
      </c>
      <c r="AH219" s="3403"/>
      <c r="AI219" s="3194">
        <v>624</v>
      </c>
      <c r="AJ219" s="3485"/>
      <c r="AK219" s="3402">
        <v>298</v>
      </c>
      <c r="AL219" s="3403"/>
      <c r="AM219" s="3402">
        <v>326</v>
      </c>
      <c r="AN219" s="4125"/>
      <c r="AO219" s="1129"/>
      <c r="AQ219" s="1178"/>
      <c r="AR219" s="1178"/>
      <c r="AS219" s="1178"/>
      <c r="AT219" s="1178"/>
      <c r="AW219" s="1130"/>
      <c r="AX219" s="1130"/>
      <c r="AY219" s="1131"/>
      <c r="AZ219" s="1130"/>
      <c r="BA219" s="1131"/>
      <c r="BB219" s="1130"/>
      <c r="BC219" s="1131"/>
      <c r="BD219" s="1130"/>
      <c r="BE219" s="1131"/>
    </row>
    <row r="220" spans="1:57" s="344" customFormat="1" ht="7.5" customHeight="1">
      <c r="A220" s="1141"/>
      <c r="B220" s="1386"/>
      <c r="C220" s="1387"/>
      <c r="D220" s="1387"/>
      <c r="E220" s="1387"/>
      <c r="F220" s="1387"/>
      <c r="G220" s="1387"/>
      <c r="H220" s="3402"/>
      <c r="I220" s="3404"/>
      <c r="J220" s="3403"/>
      <c r="K220" s="3402"/>
      <c r="L220" s="3404"/>
      <c r="M220" s="3403"/>
      <c r="N220" s="3402"/>
      <c r="O220" s="3404"/>
      <c r="P220" s="3403"/>
      <c r="Q220" s="1179"/>
      <c r="R220" s="1180"/>
      <c r="S220" s="1126"/>
      <c r="T220" s="1127"/>
      <c r="U220" s="1126"/>
      <c r="V220" s="1127"/>
      <c r="W220" s="1179"/>
      <c r="X220" s="1180"/>
      <c r="Y220" s="1126"/>
      <c r="Z220" s="1128"/>
      <c r="AA220" s="1126"/>
      <c r="AB220" s="1128"/>
      <c r="AC220" s="1179"/>
      <c r="AD220" s="1180"/>
      <c r="AE220" s="1126"/>
      <c r="AF220" s="1108"/>
      <c r="AG220" s="1126"/>
      <c r="AH220" s="1108"/>
      <c r="AI220" s="1179"/>
      <c r="AJ220" s="1180"/>
      <c r="AK220" s="1126"/>
      <c r="AL220" s="1181"/>
      <c r="AM220" s="1126"/>
      <c r="AN220" s="1125"/>
      <c r="AO220" s="1129"/>
      <c r="AQ220" s="1178"/>
      <c r="AR220" s="1178"/>
      <c r="AS220" s="1178"/>
      <c r="AT220" s="1178"/>
      <c r="AW220" s="1130"/>
      <c r="AX220" s="1130"/>
      <c r="AY220" s="1131"/>
      <c r="AZ220" s="1130"/>
      <c r="BA220" s="1131"/>
      <c r="BB220" s="1130"/>
      <c r="BC220" s="1131"/>
      <c r="BD220" s="1130"/>
      <c r="BE220" s="1131"/>
    </row>
    <row r="221" spans="1:57" s="344" customFormat="1" ht="13.5" customHeight="1">
      <c r="A221" s="1141"/>
      <c r="B221" s="1386" t="s">
        <v>2101</v>
      </c>
      <c r="C221" s="1387"/>
      <c r="D221" s="1387"/>
      <c r="E221" s="1387"/>
      <c r="F221" s="1387"/>
      <c r="G221" s="1387"/>
      <c r="H221" s="3402">
        <v>1967</v>
      </c>
      <c r="I221" s="3404"/>
      <c r="J221" s="3403"/>
      <c r="K221" s="3402">
        <v>975</v>
      </c>
      <c r="L221" s="3404"/>
      <c r="M221" s="3403"/>
      <c r="N221" s="3402">
        <v>992</v>
      </c>
      <c r="O221" s="3404"/>
      <c r="P221" s="3403"/>
      <c r="Q221" s="3402">
        <v>1852</v>
      </c>
      <c r="R221" s="3404"/>
      <c r="S221" s="3402">
        <v>910</v>
      </c>
      <c r="T221" s="3403"/>
      <c r="U221" s="3402">
        <v>942</v>
      </c>
      <c r="V221" s="3404"/>
      <c r="W221" s="3402">
        <v>622</v>
      </c>
      <c r="X221" s="3404"/>
      <c r="Y221" s="3402">
        <v>314</v>
      </c>
      <c r="Z221" s="3403"/>
      <c r="AA221" s="3402">
        <v>308</v>
      </c>
      <c r="AB221" s="3403"/>
      <c r="AC221" s="3402">
        <v>621</v>
      </c>
      <c r="AD221" s="3404"/>
      <c r="AE221" s="3402">
        <v>307</v>
      </c>
      <c r="AF221" s="3403"/>
      <c r="AG221" s="3402">
        <v>314</v>
      </c>
      <c r="AH221" s="3403"/>
      <c r="AI221" s="3402">
        <v>609</v>
      </c>
      <c r="AJ221" s="3404"/>
      <c r="AK221" s="3402">
        <v>289</v>
      </c>
      <c r="AL221" s="3403"/>
      <c r="AM221" s="3402">
        <v>320</v>
      </c>
      <c r="AN221" s="4125"/>
      <c r="AO221" s="1129"/>
      <c r="AQ221" s="1178"/>
      <c r="AR221" s="1178"/>
      <c r="AS221" s="1178"/>
      <c r="AT221" s="1178"/>
      <c r="AW221" s="1130"/>
      <c r="AX221" s="1130"/>
      <c r="AY221" s="1131"/>
      <c r="AZ221" s="1130"/>
      <c r="BA221" s="1131"/>
      <c r="BB221" s="1130"/>
      <c r="BC221" s="1131"/>
      <c r="BD221" s="1130"/>
      <c r="BE221" s="1131"/>
    </row>
    <row r="222" spans="1:57" s="344" customFormat="1" ht="7.5" customHeight="1">
      <c r="A222" s="1141"/>
      <c r="B222" s="1386"/>
      <c r="C222" s="1387"/>
      <c r="D222" s="1387"/>
      <c r="E222" s="1387"/>
      <c r="F222" s="1387"/>
      <c r="G222" s="1387"/>
      <c r="H222" s="3402"/>
      <c r="I222" s="3404"/>
      <c r="J222" s="3403"/>
      <c r="K222" s="3402"/>
      <c r="L222" s="3404"/>
      <c r="M222" s="3403"/>
      <c r="N222" s="3402"/>
      <c r="O222" s="3404"/>
      <c r="P222" s="3403"/>
      <c r="Q222" s="1179"/>
      <c r="R222" s="1180"/>
      <c r="S222" s="1126"/>
      <c r="T222" s="1127"/>
      <c r="U222" s="1126"/>
      <c r="V222" s="1127"/>
      <c r="W222" s="1179"/>
      <c r="X222" s="1180"/>
      <c r="Y222" s="1126"/>
      <c r="Z222" s="1128"/>
      <c r="AA222" s="1126"/>
      <c r="AB222" s="1128"/>
      <c r="AC222" s="1179"/>
      <c r="AD222" s="1180"/>
      <c r="AE222" s="1126"/>
      <c r="AF222" s="1108"/>
      <c r="AG222" s="1126"/>
      <c r="AH222" s="1108"/>
      <c r="AI222" s="1179"/>
      <c r="AJ222" s="1180"/>
      <c r="AK222" s="1126"/>
      <c r="AL222" s="1181"/>
      <c r="AM222" s="1126"/>
      <c r="AN222" s="1125"/>
      <c r="AO222" s="1129"/>
      <c r="AQ222" s="1178"/>
      <c r="AR222" s="1178"/>
      <c r="AS222" s="1178"/>
      <c r="AT222" s="1178"/>
      <c r="AW222" s="1130"/>
      <c r="AX222" s="1130"/>
      <c r="AY222" s="1131"/>
      <c r="AZ222" s="1130"/>
      <c r="BA222" s="1131"/>
      <c r="BB222" s="1130"/>
      <c r="BC222" s="1131"/>
      <c r="BD222" s="1130"/>
      <c r="BE222" s="1131"/>
    </row>
    <row r="223" spans="1:57" s="348" customFormat="1" ht="13.5" customHeight="1">
      <c r="A223" s="603"/>
      <c r="B223" s="3713" t="s">
        <v>2102</v>
      </c>
      <c r="C223" s="3426"/>
      <c r="D223" s="3426"/>
      <c r="E223" s="3426"/>
      <c r="F223" s="3426"/>
      <c r="G223" s="3426"/>
      <c r="H223" s="3458">
        <v>1973</v>
      </c>
      <c r="I223" s="3459"/>
      <c r="J223" s="3712"/>
      <c r="K223" s="3458">
        <v>988</v>
      </c>
      <c r="L223" s="3459"/>
      <c r="M223" s="3712"/>
      <c r="N223" s="3458">
        <v>985</v>
      </c>
      <c r="O223" s="3459"/>
      <c r="P223" s="3712"/>
      <c r="Q223" s="3458">
        <v>1973</v>
      </c>
      <c r="R223" s="3459"/>
      <c r="S223" s="3458">
        <v>926</v>
      </c>
      <c r="T223" s="3712"/>
      <c r="U223" s="3458">
        <v>935</v>
      </c>
      <c r="V223" s="3459"/>
      <c r="W223" s="3458">
        <v>637</v>
      </c>
      <c r="X223" s="3459"/>
      <c r="Y223" s="3458">
        <v>315</v>
      </c>
      <c r="Z223" s="3712"/>
      <c r="AA223" s="3458">
        <v>322</v>
      </c>
      <c r="AB223" s="3712"/>
      <c r="AC223" s="3458">
        <v>618</v>
      </c>
      <c r="AD223" s="3459"/>
      <c r="AE223" s="3458">
        <v>313</v>
      </c>
      <c r="AF223" s="3712"/>
      <c r="AG223" s="3458">
        <v>305</v>
      </c>
      <c r="AH223" s="3712"/>
      <c r="AI223" s="3458">
        <v>606</v>
      </c>
      <c r="AJ223" s="3459"/>
      <c r="AK223" s="3458">
        <v>298</v>
      </c>
      <c r="AL223" s="3712"/>
      <c r="AM223" s="3458">
        <v>308</v>
      </c>
      <c r="AN223" s="4194"/>
      <c r="AO223" s="1307"/>
      <c r="AQ223" s="1314"/>
      <c r="AR223" s="1314"/>
      <c r="AS223" s="1314"/>
      <c r="AT223" s="1314"/>
      <c r="AW223" s="1121"/>
      <c r="AX223" s="1121"/>
      <c r="AY223" s="569"/>
      <c r="AZ223" s="1121"/>
      <c r="BA223" s="569"/>
      <c r="BB223" s="1121"/>
      <c r="BC223" s="569"/>
      <c r="BD223" s="1121"/>
      <c r="BE223" s="569"/>
    </row>
    <row r="224" spans="1:57" s="344" customFormat="1" ht="7.5" customHeight="1">
      <c r="A224" s="1141"/>
      <c r="B224" s="1386"/>
      <c r="C224" s="1387"/>
      <c r="D224" s="1387"/>
      <c r="E224" s="1387"/>
      <c r="F224" s="1387"/>
      <c r="G224" s="1387"/>
      <c r="H224" s="3402"/>
      <c r="I224" s="3404"/>
      <c r="J224" s="3403"/>
      <c r="K224" s="3402"/>
      <c r="L224" s="3404"/>
      <c r="M224" s="3403"/>
      <c r="N224" s="3402"/>
      <c r="O224" s="3404"/>
      <c r="P224" s="3403"/>
      <c r="Q224" s="1179"/>
      <c r="R224" s="1180"/>
      <c r="S224" s="1126"/>
      <c r="T224" s="1127"/>
      <c r="U224" s="1126"/>
      <c r="V224" s="1127"/>
      <c r="W224" s="1179"/>
      <c r="X224" s="1180"/>
      <c r="Y224" s="1126"/>
      <c r="Z224" s="1128"/>
      <c r="AA224" s="1126"/>
      <c r="AB224" s="1128"/>
      <c r="AC224" s="1179"/>
      <c r="AD224" s="1180"/>
      <c r="AE224" s="1126"/>
      <c r="AF224" s="1108"/>
      <c r="AG224" s="1126"/>
      <c r="AH224" s="1108"/>
      <c r="AI224" s="1179"/>
      <c r="AJ224" s="1180"/>
      <c r="AK224" s="1126"/>
      <c r="AL224" s="1181"/>
      <c r="AM224" s="1126"/>
      <c r="AN224" s="1125"/>
      <c r="AO224" s="1129"/>
      <c r="AQ224" s="1178"/>
      <c r="AR224" s="1178"/>
      <c r="AS224" s="1178"/>
      <c r="AT224" s="1178"/>
      <c r="AW224" s="1130"/>
      <c r="AX224" s="1130"/>
      <c r="AY224" s="1131"/>
      <c r="AZ224" s="1130"/>
      <c r="BA224" s="1131"/>
      <c r="BB224" s="1130"/>
      <c r="BC224" s="1131"/>
      <c r="BD224" s="1130"/>
      <c r="BE224" s="1131"/>
    </row>
    <row r="225" spans="1:46" s="344" customFormat="1" ht="13.5" customHeight="1">
      <c r="A225" s="1141"/>
      <c r="B225" s="1386" t="s">
        <v>2103</v>
      </c>
      <c r="C225" s="1387"/>
      <c r="D225" s="1387"/>
      <c r="E225" s="1387"/>
      <c r="F225" s="1387"/>
      <c r="G225" s="1387"/>
      <c r="H225" s="3402">
        <v>1980</v>
      </c>
      <c r="I225" s="3404"/>
      <c r="J225" s="3403"/>
      <c r="K225" s="3402">
        <v>1007</v>
      </c>
      <c r="L225" s="3404"/>
      <c r="M225" s="3403"/>
      <c r="N225" s="3402">
        <v>973</v>
      </c>
      <c r="O225" s="3404"/>
      <c r="P225" s="3403"/>
      <c r="Q225" s="3402">
        <v>1872</v>
      </c>
      <c r="R225" s="3404"/>
      <c r="S225" s="3402">
        <v>947</v>
      </c>
      <c r="T225" s="3403"/>
      <c r="U225" s="3402">
        <v>925</v>
      </c>
      <c r="V225" s="3404"/>
      <c r="W225" s="3402">
        <v>633</v>
      </c>
      <c r="X225" s="3404"/>
      <c r="Y225" s="3402">
        <v>329</v>
      </c>
      <c r="Z225" s="3403"/>
      <c r="AA225" s="3402">
        <v>304</v>
      </c>
      <c r="AB225" s="3403"/>
      <c r="AC225" s="3402">
        <v>633</v>
      </c>
      <c r="AD225" s="3404"/>
      <c r="AE225" s="3402">
        <v>314</v>
      </c>
      <c r="AF225" s="3403"/>
      <c r="AG225" s="3402">
        <v>319</v>
      </c>
      <c r="AH225" s="3403"/>
      <c r="AI225" s="3402">
        <v>606</v>
      </c>
      <c r="AJ225" s="3404"/>
      <c r="AK225" s="3402">
        <v>304</v>
      </c>
      <c r="AL225" s="3403"/>
      <c r="AM225" s="3402">
        <v>302</v>
      </c>
      <c r="AN225" s="4125"/>
      <c r="AO225" s="1129"/>
      <c r="AQ225" s="1178"/>
      <c r="AR225" s="1178"/>
      <c r="AS225" s="1178"/>
      <c r="AT225" s="1178"/>
    </row>
    <row r="226" spans="1:46" s="344" customFormat="1" ht="7.5" customHeight="1">
      <c r="A226" s="1141"/>
      <c r="B226" s="1386"/>
      <c r="C226" s="1387"/>
      <c r="D226" s="1387"/>
      <c r="E226" s="1387"/>
      <c r="F226" s="1387"/>
      <c r="G226" s="1387"/>
      <c r="H226" s="3402"/>
      <c r="I226" s="3404"/>
      <c r="J226" s="3403"/>
      <c r="K226" s="3402"/>
      <c r="L226" s="3404"/>
      <c r="M226" s="3403"/>
      <c r="N226" s="3402"/>
      <c r="O226" s="3404"/>
      <c r="P226" s="3403"/>
      <c r="Q226" s="1126"/>
      <c r="R226" s="1127"/>
      <c r="S226" s="1126"/>
      <c r="T226" s="1127"/>
      <c r="U226" s="1126"/>
      <c r="V226" s="1127"/>
      <c r="W226" s="1126"/>
      <c r="X226" s="1127"/>
      <c r="Y226" s="1126"/>
      <c r="Z226" s="1128"/>
      <c r="AA226" s="1126"/>
      <c r="AB226" s="1128"/>
      <c r="AC226" s="1126"/>
      <c r="AD226" s="1127"/>
      <c r="AE226" s="1126"/>
      <c r="AF226" s="1108"/>
      <c r="AG226" s="1126"/>
      <c r="AH226" s="1108"/>
      <c r="AI226" s="1126"/>
      <c r="AJ226" s="1127"/>
      <c r="AK226" s="1126"/>
      <c r="AL226" s="1181"/>
      <c r="AM226" s="1126"/>
      <c r="AN226" s="1125"/>
      <c r="AO226" s="1129"/>
      <c r="AQ226" s="1178"/>
      <c r="AR226" s="1178"/>
      <c r="AS226" s="1178"/>
      <c r="AT226" s="1178"/>
    </row>
    <row r="227" spans="1:46" s="344" customFormat="1" ht="13.5" customHeight="1" thickBot="1">
      <c r="A227" s="1141"/>
      <c r="B227" s="1529" t="s">
        <v>2104</v>
      </c>
      <c r="C227" s="1530"/>
      <c r="D227" s="1530"/>
      <c r="E227" s="1530"/>
      <c r="F227" s="1530"/>
      <c r="G227" s="1530"/>
      <c r="H227" s="3399">
        <v>1963</v>
      </c>
      <c r="I227" s="3401"/>
      <c r="J227" s="3400"/>
      <c r="K227" s="3399">
        <v>996</v>
      </c>
      <c r="L227" s="3401"/>
      <c r="M227" s="3400"/>
      <c r="N227" s="3399">
        <v>967</v>
      </c>
      <c r="O227" s="3401"/>
      <c r="P227" s="3400"/>
      <c r="Q227" s="3399">
        <v>1880</v>
      </c>
      <c r="R227" s="3401"/>
      <c r="S227" s="3399">
        <v>946</v>
      </c>
      <c r="T227" s="3400"/>
      <c r="U227" s="3399">
        <v>934</v>
      </c>
      <c r="V227" s="3401"/>
      <c r="W227" s="3399">
        <v>640</v>
      </c>
      <c r="X227" s="3401"/>
      <c r="Y227" s="3399">
        <v>317</v>
      </c>
      <c r="Z227" s="3400"/>
      <c r="AA227" s="3399">
        <v>323</v>
      </c>
      <c r="AB227" s="3400"/>
      <c r="AC227" s="3399">
        <v>622</v>
      </c>
      <c r="AD227" s="3401"/>
      <c r="AE227" s="3399">
        <v>321</v>
      </c>
      <c r="AF227" s="3400"/>
      <c r="AG227" s="3399">
        <v>301</v>
      </c>
      <c r="AH227" s="3400"/>
      <c r="AI227" s="3399">
        <v>618</v>
      </c>
      <c r="AJ227" s="3401"/>
      <c r="AK227" s="3399">
        <v>308</v>
      </c>
      <c r="AL227" s="3400"/>
      <c r="AM227" s="3399">
        <v>310</v>
      </c>
      <c r="AN227" s="4195"/>
      <c r="AO227" s="1129"/>
      <c r="AQ227" s="1178"/>
      <c r="AR227" s="1178"/>
      <c r="AS227" s="1178"/>
      <c r="AT227" s="1178"/>
    </row>
    <row r="228" spans="1:46" s="327" customFormat="1" ht="13.5" customHeight="1" thickBot="1">
      <c r="A228" s="579"/>
      <c r="B228" s="860"/>
      <c r="C228" s="860"/>
      <c r="D228" s="860"/>
      <c r="E228" s="860"/>
      <c r="F228" s="860"/>
      <c r="G228" s="860"/>
      <c r="H228" s="975"/>
      <c r="I228" s="975"/>
      <c r="J228" s="975"/>
      <c r="K228" s="975"/>
      <c r="L228" s="975"/>
      <c r="M228" s="975"/>
      <c r="N228" s="975"/>
      <c r="O228" s="975"/>
      <c r="P228" s="975"/>
      <c r="Q228" s="698"/>
      <c r="R228" s="698"/>
      <c r="S228" s="698"/>
      <c r="T228" s="698"/>
      <c r="U228" s="698"/>
      <c r="V228" s="698"/>
      <c r="W228" s="698"/>
      <c r="X228" s="698"/>
      <c r="Y228" s="698"/>
      <c r="Z228" s="975"/>
      <c r="AA228" s="975"/>
      <c r="AB228" s="698"/>
      <c r="AC228" s="698"/>
      <c r="AD228" s="698"/>
      <c r="AE228" s="698"/>
      <c r="AF228" s="975"/>
      <c r="AG228" s="1172"/>
      <c r="AH228" s="1173"/>
      <c r="AI228" s="1173"/>
      <c r="AJ228" s="1173"/>
      <c r="AK228" s="1173"/>
      <c r="AL228" s="1174"/>
      <c r="AM228" s="579"/>
      <c r="AN228" s="579"/>
      <c r="AO228" s="1117"/>
      <c r="AQ228" s="612"/>
      <c r="AR228" s="612"/>
      <c r="AS228" s="612"/>
      <c r="AT228" s="612"/>
    </row>
    <row r="229" spans="1:46" s="327" customFormat="1" ht="13.5" customHeight="1">
      <c r="A229" s="579"/>
      <c r="B229" s="3438" t="s">
        <v>3311</v>
      </c>
      <c r="C229" s="3430"/>
      <c r="D229" s="3430"/>
      <c r="E229" s="3430"/>
      <c r="F229" s="3430"/>
      <c r="G229" s="3431"/>
      <c r="H229" s="3441" t="s">
        <v>3753</v>
      </c>
      <c r="I229" s="3429"/>
      <c r="J229" s="3429"/>
      <c r="K229" s="3429"/>
      <c r="L229" s="3429"/>
      <c r="M229" s="3429"/>
      <c r="N229" s="3429"/>
      <c r="O229" s="3429"/>
      <c r="P229" s="3429"/>
      <c r="Q229" s="3429"/>
      <c r="R229" s="3429"/>
      <c r="S229" s="3429"/>
      <c r="T229" s="3429"/>
      <c r="U229" s="3429"/>
      <c r="V229" s="3429"/>
      <c r="W229" s="3429"/>
      <c r="X229" s="3429"/>
      <c r="Y229" s="3429"/>
      <c r="Z229" s="3429"/>
      <c r="AA229" s="3429"/>
      <c r="AB229" s="3429"/>
      <c r="AC229" s="3429"/>
      <c r="AD229" s="3429"/>
      <c r="AE229" s="3429"/>
      <c r="AF229" s="3429"/>
      <c r="AG229" s="3429"/>
      <c r="AH229" s="3429"/>
      <c r="AI229" s="3429"/>
      <c r="AJ229" s="3429"/>
      <c r="AK229" s="3607"/>
      <c r="AL229" s="1175"/>
      <c r="AM229" s="968"/>
      <c r="AN229" s="968"/>
      <c r="AO229" s="579"/>
    </row>
    <row r="230" spans="1:46" s="327" customFormat="1" ht="13.5" customHeight="1">
      <c r="A230" s="579"/>
      <c r="B230" s="3439"/>
      <c r="C230" s="3405"/>
      <c r="D230" s="3405"/>
      <c r="E230" s="3405"/>
      <c r="F230" s="3405"/>
      <c r="G230" s="3406"/>
      <c r="H230" s="3443" t="s">
        <v>1410</v>
      </c>
      <c r="I230" s="3444"/>
      <c r="J230" s="3444"/>
      <c r="K230" s="3444"/>
      <c r="L230" s="3444"/>
      <c r="M230" s="3444"/>
      <c r="N230" s="3443" t="s">
        <v>3751</v>
      </c>
      <c r="O230" s="3444"/>
      <c r="P230" s="3444"/>
      <c r="Q230" s="3444"/>
      <c r="R230" s="3444"/>
      <c r="S230" s="3446"/>
      <c r="T230" s="3450" t="s">
        <v>2870</v>
      </c>
      <c r="U230" s="3448"/>
      <c r="V230" s="3448"/>
      <c r="W230" s="3448"/>
      <c r="X230" s="3448"/>
      <c r="Y230" s="3449"/>
      <c r="Z230" s="3450" t="s">
        <v>2871</v>
      </c>
      <c r="AA230" s="3448"/>
      <c r="AB230" s="3448"/>
      <c r="AC230" s="3448"/>
      <c r="AD230" s="3448"/>
      <c r="AE230" s="3449"/>
      <c r="AF230" s="3451" t="s">
        <v>2872</v>
      </c>
      <c r="AG230" s="3407"/>
      <c r="AH230" s="3407"/>
      <c r="AI230" s="3407"/>
      <c r="AJ230" s="3407"/>
      <c r="AK230" s="3410"/>
      <c r="AL230" s="968"/>
      <c r="AM230" s="968"/>
      <c r="AN230" s="968"/>
      <c r="AO230" s="579"/>
    </row>
    <row r="231" spans="1:46" s="327" customFormat="1" ht="13.5" customHeight="1">
      <c r="A231" s="579"/>
      <c r="B231" s="3440"/>
      <c r="C231" s="3407"/>
      <c r="D231" s="3407"/>
      <c r="E231" s="3407"/>
      <c r="F231" s="3407"/>
      <c r="G231" s="3408"/>
      <c r="H231" s="3450" t="s">
        <v>3</v>
      </c>
      <c r="I231" s="3449"/>
      <c r="J231" s="3450" t="s">
        <v>4</v>
      </c>
      <c r="K231" s="3449"/>
      <c r="L231" s="3450" t="s">
        <v>5</v>
      </c>
      <c r="M231" s="3448"/>
      <c r="N231" s="3450" t="s">
        <v>3</v>
      </c>
      <c r="O231" s="3449"/>
      <c r="P231" s="3450" t="s">
        <v>4</v>
      </c>
      <c r="Q231" s="3449"/>
      <c r="R231" s="3450" t="s">
        <v>5</v>
      </c>
      <c r="S231" s="3449"/>
      <c r="T231" s="3450" t="s">
        <v>3</v>
      </c>
      <c r="U231" s="3449"/>
      <c r="V231" s="3450" t="s">
        <v>4</v>
      </c>
      <c r="W231" s="3449"/>
      <c r="X231" s="3450" t="s">
        <v>5</v>
      </c>
      <c r="Y231" s="3449"/>
      <c r="Z231" s="3450" t="s">
        <v>3</v>
      </c>
      <c r="AA231" s="3449"/>
      <c r="AB231" s="3450" t="s">
        <v>4</v>
      </c>
      <c r="AC231" s="3449"/>
      <c r="AD231" s="3450" t="s">
        <v>5</v>
      </c>
      <c r="AE231" s="3449"/>
      <c r="AF231" s="3450" t="s">
        <v>3</v>
      </c>
      <c r="AG231" s="3449"/>
      <c r="AH231" s="3450" t="s">
        <v>4</v>
      </c>
      <c r="AI231" s="3449"/>
      <c r="AJ231" s="3450" t="s">
        <v>5</v>
      </c>
      <c r="AK231" s="3687"/>
      <c r="AL231" s="861"/>
      <c r="AM231" s="861"/>
      <c r="AN231" s="861"/>
      <c r="AO231" s="579"/>
    </row>
    <row r="232" spans="1:46" s="344" customFormat="1" ht="13.5" customHeight="1">
      <c r="A232" s="1141"/>
      <c r="B232" s="1386" t="s">
        <v>2099</v>
      </c>
      <c r="C232" s="1387"/>
      <c r="D232" s="1387"/>
      <c r="E232" s="1387"/>
      <c r="F232" s="1387"/>
      <c r="G232" s="1388"/>
      <c r="H232" s="3194">
        <v>103</v>
      </c>
      <c r="I232" s="3195"/>
      <c r="J232" s="3194">
        <v>58</v>
      </c>
      <c r="K232" s="3195"/>
      <c r="L232" s="3194">
        <v>45</v>
      </c>
      <c r="M232" s="3485"/>
      <c r="N232" s="3194">
        <v>32</v>
      </c>
      <c r="O232" s="3195"/>
      <c r="P232" s="3194">
        <v>17</v>
      </c>
      <c r="Q232" s="3195"/>
      <c r="R232" s="3194">
        <v>15</v>
      </c>
      <c r="S232" s="3195"/>
      <c r="T232" s="3194">
        <v>25</v>
      </c>
      <c r="U232" s="3195"/>
      <c r="V232" s="3194">
        <v>10</v>
      </c>
      <c r="W232" s="3195"/>
      <c r="X232" s="3194">
        <v>15</v>
      </c>
      <c r="Y232" s="3195"/>
      <c r="Z232" s="3194">
        <v>30</v>
      </c>
      <c r="AA232" s="3195"/>
      <c r="AB232" s="3194">
        <v>20</v>
      </c>
      <c r="AC232" s="3195"/>
      <c r="AD232" s="3194">
        <v>10</v>
      </c>
      <c r="AE232" s="3195"/>
      <c r="AF232" s="3194">
        <v>16</v>
      </c>
      <c r="AG232" s="3195"/>
      <c r="AH232" s="3194">
        <v>11</v>
      </c>
      <c r="AI232" s="3195"/>
      <c r="AJ232" s="3194">
        <v>5</v>
      </c>
      <c r="AK232" s="3714"/>
      <c r="AL232" s="1129"/>
      <c r="AM232" s="1129"/>
      <c r="AN232" s="1129"/>
      <c r="AO232" s="1141"/>
      <c r="AQ232" s="1178"/>
      <c r="AR232" s="1178"/>
      <c r="AS232" s="1178"/>
    </row>
    <row r="233" spans="1:46" s="344" customFormat="1" ht="7.5" customHeight="1">
      <c r="A233" s="1141"/>
      <c r="B233" s="1386"/>
      <c r="C233" s="1387"/>
      <c r="D233" s="1387"/>
      <c r="E233" s="1387"/>
      <c r="F233" s="1387"/>
      <c r="G233" s="1388"/>
      <c r="H233" s="1179"/>
      <c r="I233" s="1180"/>
      <c r="J233" s="1126"/>
      <c r="K233" s="1127"/>
      <c r="L233" s="1126"/>
      <c r="M233" s="1127"/>
      <c r="N233" s="1179"/>
      <c r="O233" s="1180"/>
      <c r="P233" s="3715"/>
      <c r="Q233" s="3716"/>
      <c r="R233" s="3715"/>
      <c r="S233" s="3716"/>
      <c r="T233" s="1179"/>
      <c r="U233" s="1180"/>
      <c r="V233" s="3715"/>
      <c r="W233" s="3716"/>
      <c r="X233" s="3715"/>
      <c r="Y233" s="3716"/>
      <c r="Z233" s="1179"/>
      <c r="AA233" s="1180"/>
      <c r="AB233" s="3715"/>
      <c r="AC233" s="3716"/>
      <c r="AD233" s="3715"/>
      <c r="AE233" s="3716"/>
      <c r="AF233" s="1179"/>
      <c r="AG233" s="1180"/>
      <c r="AH233" s="3715"/>
      <c r="AI233" s="3716"/>
      <c r="AJ233" s="3715"/>
      <c r="AK233" s="3717"/>
      <c r="AL233" s="1129"/>
      <c r="AM233" s="1129"/>
      <c r="AN233" s="1129"/>
      <c r="AO233" s="1141"/>
      <c r="AQ233" s="1178"/>
      <c r="AR233" s="1178"/>
      <c r="AS233" s="1178"/>
    </row>
    <row r="234" spans="1:46" s="344" customFormat="1" ht="13.5" customHeight="1">
      <c r="A234" s="1141"/>
      <c r="B234" s="1386" t="s">
        <v>2101</v>
      </c>
      <c r="C234" s="1387"/>
      <c r="D234" s="1387"/>
      <c r="E234" s="1387"/>
      <c r="F234" s="1387"/>
      <c r="G234" s="1388"/>
      <c r="H234" s="3402">
        <v>115</v>
      </c>
      <c r="I234" s="3403"/>
      <c r="J234" s="3402">
        <v>65</v>
      </c>
      <c r="K234" s="3403"/>
      <c r="L234" s="3402">
        <v>50</v>
      </c>
      <c r="M234" s="3404"/>
      <c r="N234" s="3402">
        <v>33</v>
      </c>
      <c r="O234" s="3403"/>
      <c r="P234" s="3715">
        <v>19</v>
      </c>
      <c r="Q234" s="3716"/>
      <c r="R234" s="3715">
        <v>14</v>
      </c>
      <c r="S234" s="3716"/>
      <c r="T234" s="3402">
        <v>33</v>
      </c>
      <c r="U234" s="3403"/>
      <c r="V234" s="3715">
        <v>17</v>
      </c>
      <c r="W234" s="3716"/>
      <c r="X234" s="3715">
        <v>16</v>
      </c>
      <c r="Y234" s="3716"/>
      <c r="Z234" s="3402">
        <v>22</v>
      </c>
      <c r="AA234" s="3403"/>
      <c r="AB234" s="3715">
        <v>10</v>
      </c>
      <c r="AC234" s="3716"/>
      <c r="AD234" s="3715">
        <v>12</v>
      </c>
      <c r="AE234" s="3716"/>
      <c r="AF234" s="3402">
        <v>27</v>
      </c>
      <c r="AG234" s="3403"/>
      <c r="AH234" s="3715">
        <v>19</v>
      </c>
      <c r="AI234" s="3716"/>
      <c r="AJ234" s="3715">
        <v>8</v>
      </c>
      <c r="AK234" s="3717"/>
      <c r="AL234" s="1129"/>
      <c r="AM234" s="1129"/>
      <c r="AN234" s="1129"/>
      <c r="AO234" s="1141"/>
      <c r="AQ234" s="1178"/>
      <c r="AR234" s="1178"/>
      <c r="AS234" s="1178"/>
    </row>
    <row r="235" spans="1:46" s="344" customFormat="1" ht="7.5" customHeight="1">
      <c r="A235" s="1141"/>
      <c r="B235" s="1386"/>
      <c r="C235" s="1387"/>
      <c r="D235" s="1387"/>
      <c r="E235" s="1387"/>
      <c r="F235" s="1387"/>
      <c r="G235" s="1388"/>
      <c r="H235" s="1179"/>
      <c r="I235" s="1180"/>
      <c r="J235" s="1126"/>
      <c r="K235" s="1127"/>
      <c r="L235" s="1126"/>
      <c r="M235" s="1127"/>
      <c r="N235" s="1179"/>
      <c r="O235" s="1180"/>
      <c r="P235" s="3715"/>
      <c r="Q235" s="3716"/>
      <c r="R235" s="3715"/>
      <c r="S235" s="3716"/>
      <c r="T235" s="1179"/>
      <c r="U235" s="1180"/>
      <c r="V235" s="3715"/>
      <c r="W235" s="3716"/>
      <c r="X235" s="3715"/>
      <c r="Y235" s="3716"/>
      <c r="Z235" s="1179"/>
      <c r="AA235" s="1180"/>
      <c r="AB235" s="3715"/>
      <c r="AC235" s="3716"/>
      <c r="AD235" s="3715"/>
      <c r="AE235" s="3716"/>
      <c r="AF235" s="1179"/>
      <c r="AG235" s="1180"/>
      <c r="AH235" s="3715"/>
      <c r="AI235" s="3716"/>
      <c r="AJ235" s="3715"/>
      <c r="AK235" s="3717"/>
      <c r="AL235" s="1129"/>
      <c r="AM235" s="1129"/>
      <c r="AN235" s="1129"/>
      <c r="AO235" s="1141"/>
      <c r="AQ235" s="1178"/>
      <c r="AR235" s="1178"/>
      <c r="AS235" s="1178"/>
    </row>
    <row r="236" spans="1:46" s="344" customFormat="1" ht="13.5" customHeight="1">
      <c r="A236" s="1141"/>
      <c r="B236" s="1386" t="s">
        <v>2102</v>
      </c>
      <c r="C236" s="1387"/>
      <c r="D236" s="1387"/>
      <c r="E236" s="1387"/>
      <c r="F236" s="1387"/>
      <c r="G236" s="1388"/>
      <c r="H236" s="3402">
        <v>112</v>
      </c>
      <c r="I236" s="3403"/>
      <c r="J236" s="3402">
        <v>62</v>
      </c>
      <c r="K236" s="3403"/>
      <c r="L236" s="3402">
        <v>50</v>
      </c>
      <c r="M236" s="3404"/>
      <c r="N236" s="3402">
        <v>30</v>
      </c>
      <c r="O236" s="3403"/>
      <c r="P236" s="3715">
        <v>19</v>
      </c>
      <c r="Q236" s="3716"/>
      <c r="R236" s="3715">
        <v>11</v>
      </c>
      <c r="S236" s="3716"/>
      <c r="T236" s="3402">
        <v>32</v>
      </c>
      <c r="U236" s="3403"/>
      <c r="V236" s="3715">
        <v>17</v>
      </c>
      <c r="W236" s="3716"/>
      <c r="X236" s="3715">
        <v>15</v>
      </c>
      <c r="Y236" s="3716"/>
      <c r="Z236" s="3402">
        <v>32</v>
      </c>
      <c r="AA236" s="3403"/>
      <c r="AB236" s="3715">
        <v>17</v>
      </c>
      <c r="AC236" s="3716"/>
      <c r="AD236" s="3715">
        <v>15</v>
      </c>
      <c r="AE236" s="3716"/>
      <c r="AF236" s="3402">
        <v>18</v>
      </c>
      <c r="AG236" s="3403"/>
      <c r="AH236" s="3715">
        <v>9</v>
      </c>
      <c r="AI236" s="3716"/>
      <c r="AJ236" s="3715">
        <v>9</v>
      </c>
      <c r="AK236" s="3717"/>
      <c r="AL236" s="1129"/>
      <c r="AM236" s="1129"/>
      <c r="AN236" s="1129"/>
      <c r="AO236" s="1141"/>
      <c r="AQ236" s="1178"/>
      <c r="AR236" s="1178"/>
      <c r="AS236" s="1178"/>
    </row>
    <row r="237" spans="1:46" s="344" customFormat="1" ht="7.5" customHeight="1">
      <c r="A237" s="1141"/>
      <c r="B237" s="1386"/>
      <c r="C237" s="1387"/>
      <c r="D237" s="1387"/>
      <c r="E237" s="1387"/>
      <c r="F237" s="1387"/>
      <c r="G237" s="1388"/>
      <c r="H237" s="1179"/>
      <c r="I237" s="1180"/>
      <c r="J237" s="1126"/>
      <c r="K237" s="1127"/>
      <c r="L237" s="1126"/>
      <c r="M237" s="1127"/>
      <c r="N237" s="1179"/>
      <c r="O237" s="1180"/>
      <c r="P237" s="3715"/>
      <c r="Q237" s="3716"/>
      <c r="R237" s="3715"/>
      <c r="S237" s="3716"/>
      <c r="T237" s="1179"/>
      <c r="U237" s="1180"/>
      <c r="V237" s="3715"/>
      <c r="W237" s="3716"/>
      <c r="X237" s="3715"/>
      <c r="Y237" s="3716"/>
      <c r="Z237" s="1179"/>
      <c r="AA237" s="1180"/>
      <c r="AB237" s="3715"/>
      <c r="AC237" s="3716"/>
      <c r="AD237" s="3715"/>
      <c r="AE237" s="3716"/>
      <c r="AF237" s="1179"/>
      <c r="AG237" s="1180"/>
      <c r="AH237" s="3715"/>
      <c r="AI237" s="3716"/>
      <c r="AJ237" s="3715"/>
      <c r="AK237" s="3717"/>
      <c r="AL237" s="1129"/>
      <c r="AM237" s="1129"/>
      <c r="AN237" s="1129"/>
      <c r="AO237" s="1141"/>
      <c r="AQ237" s="1178"/>
      <c r="AR237" s="1178"/>
      <c r="AS237" s="1178"/>
    </row>
    <row r="238" spans="1:46" s="344" customFormat="1" ht="13.5" customHeight="1">
      <c r="A238" s="1141"/>
      <c r="B238" s="1386" t="s">
        <v>2103</v>
      </c>
      <c r="C238" s="1387"/>
      <c r="D238" s="1387"/>
      <c r="E238" s="1387"/>
      <c r="F238" s="1387"/>
      <c r="G238" s="1388"/>
      <c r="H238" s="3402">
        <v>108</v>
      </c>
      <c r="I238" s="3403"/>
      <c r="J238" s="3402">
        <v>60</v>
      </c>
      <c r="K238" s="3403"/>
      <c r="L238" s="3402">
        <v>48</v>
      </c>
      <c r="M238" s="3404"/>
      <c r="N238" s="3402">
        <v>26</v>
      </c>
      <c r="O238" s="3403"/>
      <c r="P238" s="3715">
        <v>15</v>
      </c>
      <c r="Q238" s="3716"/>
      <c r="R238" s="3715">
        <v>11</v>
      </c>
      <c r="S238" s="3716"/>
      <c r="T238" s="3402">
        <v>35</v>
      </c>
      <c r="U238" s="3403"/>
      <c r="V238" s="3715">
        <v>16</v>
      </c>
      <c r="W238" s="3716"/>
      <c r="X238" s="3715">
        <v>9</v>
      </c>
      <c r="Y238" s="3716"/>
      <c r="Z238" s="3402">
        <v>29</v>
      </c>
      <c r="AA238" s="3403"/>
      <c r="AB238" s="3715">
        <v>15</v>
      </c>
      <c r="AC238" s="3716"/>
      <c r="AD238" s="3715">
        <v>14</v>
      </c>
      <c r="AE238" s="3716"/>
      <c r="AF238" s="3402">
        <v>28</v>
      </c>
      <c r="AG238" s="3403"/>
      <c r="AH238" s="3715">
        <v>14</v>
      </c>
      <c r="AI238" s="3716"/>
      <c r="AJ238" s="3715">
        <v>14</v>
      </c>
      <c r="AK238" s="3717"/>
      <c r="AL238" s="1129"/>
      <c r="AM238" s="1129"/>
      <c r="AN238" s="1129"/>
      <c r="AO238" s="1141"/>
      <c r="AQ238" s="1178"/>
      <c r="AR238" s="1178"/>
      <c r="AS238" s="1178"/>
    </row>
    <row r="239" spans="1:46" s="344" customFormat="1" ht="7.5" customHeight="1">
      <c r="A239" s="1141"/>
      <c r="B239" s="1386"/>
      <c r="C239" s="1387"/>
      <c r="D239" s="1387"/>
      <c r="E239" s="1387"/>
      <c r="F239" s="1387"/>
      <c r="G239" s="1388"/>
      <c r="H239" s="1126"/>
      <c r="I239" s="1127"/>
      <c r="J239" s="1126"/>
      <c r="K239" s="1127"/>
      <c r="L239" s="1126"/>
      <c r="M239" s="1127"/>
      <c r="N239" s="1126"/>
      <c r="O239" s="1127"/>
      <c r="P239" s="3715"/>
      <c r="Q239" s="3716"/>
      <c r="R239" s="3715"/>
      <c r="S239" s="3716"/>
      <c r="T239" s="1126"/>
      <c r="U239" s="1127"/>
      <c r="V239" s="3715"/>
      <c r="W239" s="3716"/>
      <c r="X239" s="3715"/>
      <c r="Y239" s="3716"/>
      <c r="Z239" s="1126"/>
      <c r="AA239" s="1127"/>
      <c r="AB239" s="3715"/>
      <c r="AC239" s="3716"/>
      <c r="AD239" s="3715"/>
      <c r="AE239" s="3716"/>
      <c r="AF239" s="1126"/>
      <c r="AG239" s="1127"/>
      <c r="AH239" s="3715"/>
      <c r="AI239" s="3716"/>
      <c r="AJ239" s="3715"/>
      <c r="AK239" s="3717"/>
      <c r="AL239" s="1129"/>
      <c r="AM239" s="1129"/>
      <c r="AN239" s="1129"/>
      <c r="AO239" s="1141"/>
      <c r="AQ239" s="1178"/>
      <c r="AR239" s="1178"/>
      <c r="AS239" s="1178"/>
    </row>
    <row r="240" spans="1:46" s="344" customFormat="1" ht="13.5" customHeight="1" thickBot="1">
      <c r="A240" s="1141"/>
      <c r="B240" s="1529" t="s">
        <v>2104</v>
      </c>
      <c r="C240" s="1530"/>
      <c r="D240" s="1530"/>
      <c r="E240" s="1530"/>
      <c r="F240" s="1530"/>
      <c r="G240" s="1531"/>
      <c r="H240" s="3399">
        <v>83</v>
      </c>
      <c r="I240" s="3400"/>
      <c r="J240" s="3399">
        <v>50</v>
      </c>
      <c r="K240" s="3400"/>
      <c r="L240" s="3399">
        <v>33</v>
      </c>
      <c r="M240" s="3401"/>
      <c r="N240" s="3399">
        <v>19</v>
      </c>
      <c r="O240" s="3400"/>
      <c r="P240" s="3718">
        <v>10</v>
      </c>
      <c r="Q240" s="3719"/>
      <c r="R240" s="3718">
        <v>9</v>
      </c>
      <c r="S240" s="3719"/>
      <c r="T240" s="3399">
        <v>32</v>
      </c>
      <c r="U240" s="3400"/>
      <c r="V240" s="3718">
        <v>13</v>
      </c>
      <c r="W240" s="3719"/>
      <c r="X240" s="3718">
        <v>9</v>
      </c>
      <c r="Y240" s="3719"/>
      <c r="Z240" s="3399">
        <v>22</v>
      </c>
      <c r="AA240" s="3400"/>
      <c r="AB240" s="3718">
        <v>13</v>
      </c>
      <c r="AC240" s="3719"/>
      <c r="AD240" s="3718">
        <v>9</v>
      </c>
      <c r="AE240" s="3719"/>
      <c r="AF240" s="3399">
        <v>20</v>
      </c>
      <c r="AG240" s="3400"/>
      <c r="AH240" s="3718">
        <v>14</v>
      </c>
      <c r="AI240" s="3719"/>
      <c r="AJ240" s="3718">
        <v>6</v>
      </c>
      <c r="AK240" s="3720"/>
      <c r="AL240" s="1129"/>
      <c r="AM240" s="1129"/>
      <c r="AN240" s="1129"/>
      <c r="AO240" s="1141"/>
      <c r="AQ240" s="1178"/>
      <c r="AR240" s="1178"/>
      <c r="AS240" s="1178"/>
    </row>
    <row r="241" spans="1:41" s="327" customFormat="1" ht="13.5" customHeight="1">
      <c r="A241" s="579"/>
      <c r="B241" s="974"/>
      <c r="C241" s="861"/>
      <c r="D241" s="861"/>
      <c r="E241" s="861"/>
      <c r="F241" s="861"/>
      <c r="G241" s="861"/>
      <c r="H241" s="861"/>
      <c r="I241" s="861"/>
      <c r="J241" s="861"/>
      <c r="K241" s="861"/>
      <c r="L241" s="861"/>
      <c r="M241" s="579"/>
      <c r="N241" s="579"/>
      <c r="O241" s="579"/>
      <c r="P241" s="579"/>
      <c r="Q241" s="579"/>
      <c r="R241" s="579"/>
      <c r="S241" s="579"/>
      <c r="T241" s="579"/>
      <c r="U241" s="579"/>
      <c r="V241" s="579"/>
      <c r="W241" s="579"/>
      <c r="X241" s="579"/>
      <c r="Y241" s="579"/>
      <c r="Z241" s="579"/>
      <c r="AA241" s="579"/>
      <c r="AB241" s="579"/>
      <c r="AC241" s="579"/>
      <c r="AD241" s="579"/>
      <c r="AE241" s="579"/>
      <c r="AG241" s="579"/>
      <c r="AH241" s="579"/>
      <c r="AI241" s="579"/>
      <c r="AJ241" s="579"/>
      <c r="AK241" s="580" t="s">
        <v>1379</v>
      </c>
      <c r="AL241" s="579"/>
      <c r="AM241" s="579"/>
      <c r="AN241" s="579"/>
      <c r="AO241" s="579"/>
    </row>
    <row r="242" spans="1:41" s="327" customFormat="1" ht="22.5" customHeight="1">
      <c r="A242" s="974"/>
      <c r="B242" s="861"/>
      <c r="C242" s="861"/>
      <c r="D242" s="861"/>
      <c r="E242" s="861"/>
      <c r="F242" s="861"/>
      <c r="G242" s="861"/>
      <c r="H242" s="861"/>
      <c r="I242" s="861"/>
      <c r="J242" s="861"/>
      <c r="K242" s="861"/>
      <c r="L242" s="579"/>
      <c r="M242" s="579"/>
      <c r="N242" s="579"/>
      <c r="O242" s="579"/>
      <c r="P242" s="579"/>
      <c r="Q242" s="579"/>
      <c r="R242" s="579"/>
      <c r="S242" s="579"/>
      <c r="T242" s="579"/>
      <c r="U242" s="579"/>
      <c r="V242" s="579"/>
      <c r="W242" s="579"/>
      <c r="X242" s="579"/>
      <c r="Y242" s="579"/>
      <c r="Z242" s="579"/>
      <c r="AA242" s="579"/>
      <c r="AB242" s="579"/>
      <c r="AC242" s="579"/>
      <c r="AD242" s="579"/>
      <c r="AE242" s="579"/>
      <c r="AF242" s="579"/>
      <c r="AG242" s="579"/>
      <c r="AH242" s="579"/>
      <c r="AI242" s="579"/>
      <c r="AJ242" s="579"/>
      <c r="AK242" s="579"/>
      <c r="AL242" s="579"/>
      <c r="AM242" s="580"/>
      <c r="AN242" s="579"/>
      <c r="AO242" s="579"/>
    </row>
    <row r="243" spans="1:41" s="327" customFormat="1" ht="17.25" customHeight="1">
      <c r="A243" s="976" t="s">
        <v>2927</v>
      </c>
      <c r="B243" s="861"/>
      <c r="C243" s="861"/>
      <c r="D243" s="861"/>
      <c r="E243" s="861"/>
      <c r="F243" s="861"/>
      <c r="G243" s="861"/>
      <c r="H243" s="861"/>
      <c r="I243" s="861"/>
      <c r="J243" s="861"/>
      <c r="K243" s="861"/>
      <c r="L243" s="579"/>
      <c r="M243" s="579"/>
      <c r="N243" s="579"/>
      <c r="O243" s="579"/>
      <c r="P243" s="579"/>
      <c r="Q243" s="579"/>
      <c r="R243" s="579"/>
      <c r="S243" s="579"/>
      <c r="T243" s="579"/>
      <c r="U243" s="579"/>
      <c r="V243" s="579"/>
      <c r="W243" s="579"/>
      <c r="X243" s="579"/>
      <c r="Y243" s="579"/>
      <c r="Z243" s="579"/>
      <c r="AA243" s="579"/>
      <c r="AB243" s="579"/>
      <c r="AC243" s="579"/>
      <c r="AD243" s="579"/>
      <c r="AE243" s="579"/>
      <c r="AF243" s="579"/>
      <c r="AG243" s="579"/>
      <c r="AH243" s="579"/>
      <c r="AI243" s="579"/>
      <c r="AJ243" s="579"/>
      <c r="AK243" s="579"/>
      <c r="AL243" s="579"/>
      <c r="AM243" s="579"/>
      <c r="AN243" s="579"/>
      <c r="AO243" s="579"/>
    </row>
    <row r="244" spans="1:41" s="327" customFormat="1" ht="13.5" customHeight="1">
      <c r="A244" s="579"/>
      <c r="B244" s="861"/>
      <c r="C244" s="579"/>
      <c r="D244" s="579"/>
      <c r="E244" s="579"/>
      <c r="F244" s="579"/>
      <c r="G244" s="579"/>
      <c r="H244" s="3724"/>
      <c r="I244" s="3724"/>
      <c r="J244" s="3724"/>
      <c r="K244" s="968"/>
      <c r="L244" s="968"/>
      <c r="M244" s="968"/>
      <c r="N244" s="968"/>
      <c r="O244" s="968"/>
      <c r="P244" s="968"/>
      <c r="Q244" s="968"/>
      <c r="R244" s="968"/>
      <c r="S244" s="968"/>
      <c r="T244" s="968"/>
      <c r="U244" s="968"/>
      <c r="V244" s="579"/>
      <c r="W244" s="579"/>
      <c r="X244" s="579"/>
      <c r="Y244" s="579"/>
      <c r="Z244" s="579"/>
      <c r="AA244" s="579"/>
      <c r="AB244" s="579"/>
      <c r="AC244" s="579"/>
      <c r="AD244" s="579"/>
      <c r="AE244" s="580" t="s">
        <v>3685</v>
      </c>
      <c r="AF244" s="579"/>
      <c r="AG244" s="579"/>
      <c r="AH244" s="579"/>
      <c r="AI244" s="579"/>
      <c r="AJ244" s="579"/>
      <c r="AK244" s="579"/>
      <c r="AL244" s="579"/>
      <c r="AM244" s="579"/>
      <c r="AN244" s="579"/>
      <c r="AO244" s="579"/>
    </row>
    <row r="245" spans="1:41" s="327" customFormat="1" ht="13.5" customHeight="1" thickBot="1">
      <c r="A245" s="579"/>
      <c r="B245" s="861"/>
      <c r="C245" s="579"/>
      <c r="D245" s="579"/>
      <c r="E245" s="579"/>
      <c r="F245" s="579"/>
      <c r="G245" s="579"/>
      <c r="H245" s="864"/>
      <c r="I245" s="3724"/>
      <c r="J245" s="3724"/>
      <c r="K245" s="968"/>
      <c r="L245" s="968"/>
      <c r="M245" s="968"/>
      <c r="N245" s="968"/>
      <c r="O245" s="968"/>
      <c r="P245" s="968"/>
      <c r="Q245" s="968"/>
      <c r="R245" s="968"/>
      <c r="S245" s="968"/>
      <c r="T245" s="968"/>
      <c r="U245" s="968"/>
      <c r="V245" s="579"/>
      <c r="W245" s="579"/>
      <c r="X245" s="579"/>
      <c r="Y245" s="579"/>
      <c r="Z245" s="579"/>
      <c r="AA245" s="579"/>
      <c r="AB245" s="579"/>
      <c r="AC245" s="579"/>
      <c r="AD245" s="579"/>
      <c r="AE245" s="580" t="s">
        <v>1254</v>
      </c>
      <c r="AF245" s="579"/>
      <c r="AG245" s="579"/>
      <c r="AH245" s="579"/>
      <c r="AI245" s="579"/>
      <c r="AJ245" s="579"/>
      <c r="AK245" s="579"/>
      <c r="AL245" s="579"/>
      <c r="AM245" s="579"/>
      <c r="AN245" s="579"/>
      <c r="AO245" s="579"/>
    </row>
    <row r="246" spans="1:41" s="327" customFormat="1" ht="13.5" customHeight="1">
      <c r="A246" s="579"/>
      <c r="B246" s="3725" t="s">
        <v>3311</v>
      </c>
      <c r="C246" s="3726"/>
      <c r="D246" s="3726"/>
      <c r="E246" s="3726"/>
      <c r="F246" s="3726"/>
      <c r="G246" s="3727"/>
      <c r="H246" s="3731" t="s">
        <v>1430</v>
      </c>
      <c r="I246" s="3726"/>
      <c r="J246" s="3726"/>
      <c r="K246" s="3727"/>
      <c r="L246" s="3536" t="s">
        <v>1431</v>
      </c>
      <c r="M246" s="3536"/>
      <c r="N246" s="3536"/>
      <c r="O246" s="3536"/>
      <c r="P246" s="3536"/>
      <c r="Q246" s="3536"/>
      <c r="R246" s="3536"/>
      <c r="S246" s="3536"/>
      <c r="T246" s="3536"/>
      <c r="U246" s="3536"/>
      <c r="V246" s="3536" t="s">
        <v>1432</v>
      </c>
      <c r="W246" s="3536"/>
      <c r="X246" s="3536"/>
      <c r="Y246" s="3536"/>
      <c r="Z246" s="3536"/>
      <c r="AA246" s="3536"/>
      <c r="AB246" s="3536"/>
      <c r="AC246" s="3536"/>
      <c r="AD246" s="3536"/>
      <c r="AE246" s="3699"/>
      <c r="AF246" s="579"/>
      <c r="AG246" s="579"/>
      <c r="AH246" s="579"/>
      <c r="AI246" s="579"/>
      <c r="AJ246" s="579"/>
      <c r="AK246" s="579"/>
      <c r="AL246" s="579"/>
      <c r="AM246" s="579"/>
      <c r="AN246" s="579"/>
      <c r="AO246" s="579"/>
    </row>
    <row r="247" spans="1:41" s="327" customFormat="1" ht="13.5" customHeight="1">
      <c r="A247" s="579"/>
      <c r="B247" s="3728"/>
      <c r="C247" s="3729"/>
      <c r="D247" s="3729"/>
      <c r="E247" s="3729"/>
      <c r="F247" s="3729"/>
      <c r="G247" s="3730"/>
      <c r="H247" s="3732"/>
      <c r="I247" s="3729"/>
      <c r="J247" s="3729"/>
      <c r="K247" s="3730"/>
      <c r="L247" s="3733" t="s">
        <v>3</v>
      </c>
      <c r="M247" s="3733"/>
      <c r="N247" s="3733"/>
      <c r="O247" s="3733"/>
      <c r="P247" s="3733" t="s">
        <v>4</v>
      </c>
      <c r="Q247" s="3733"/>
      <c r="R247" s="3733"/>
      <c r="S247" s="3733" t="s">
        <v>5</v>
      </c>
      <c r="T247" s="3733"/>
      <c r="U247" s="3733"/>
      <c r="V247" s="3733" t="s">
        <v>3</v>
      </c>
      <c r="W247" s="3733"/>
      <c r="X247" s="3733"/>
      <c r="Y247" s="3733"/>
      <c r="Z247" s="3733" t="s">
        <v>4</v>
      </c>
      <c r="AA247" s="3733"/>
      <c r="AB247" s="3733"/>
      <c r="AC247" s="3733" t="s">
        <v>5</v>
      </c>
      <c r="AD247" s="3733"/>
      <c r="AE247" s="3735"/>
      <c r="AF247" s="968"/>
      <c r="AG247" s="968"/>
      <c r="AH247" s="579"/>
      <c r="AI247" s="579"/>
      <c r="AJ247" s="579"/>
      <c r="AK247" s="579"/>
      <c r="AL247" s="579"/>
      <c r="AM247" s="579"/>
      <c r="AN247" s="579"/>
      <c r="AO247" s="579"/>
    </row>
    <row r="248" spans="1:41" s="327" customFormat="1" ht="13.5" customHeight="1">
      <c r="A248" s="579"/>
      <c r="B248" s="1386" t="s">
        <v>2099</v>
      </c>
      <c r="C248" s="1387"/>
      <c r="D248" s="1387"/>
      <c r="E248" s="1387"/>
      <c r="F248" s="1387"/>
      <c r="G248" s="1388"/>
      <c r="H248" s="3721">
        <v>680</v>
      </c>
      <c r="I248" s="3722"/>
      <c r="J248" s="3722"/>
      <c r="K248" s="3723"/>
      <c r="L248" s="3437">
        <v>691</v>
      </c>
      <c r="M248" s="1387"/>
      <c r="N248" s="1387"/>
      <c r="O248" s="1388"/>
      <c r="P248" s="3466">
        <v>339</v>
      </c>
      <c r="Q248" s="3467"/>
      <c r="R248" s="3468"/>
      <c r="S248" s="1387">
        <v>352</v>
      </c>
      <c r="T248" s="1387"/>
      <c r="U248" s="1388"/>
      <c r="V248" s="3437">
        <v>664</v>
      </c>
      <c r="W248" s="1387"/>
      <c r="X248" s="1387"/>
      <c r="Y248" s="1387"/>
      <c r="Z248" s="3466">
        <v>333</v>
      </c>
      <c r="AA248" s="3467"/>
      <c r="AB248" s="3468"/>
      <c r="AC248" s="1387">
        <v>331</v>
      </c>
      <c r="AD248" s="1387"/>
      <c r="AE248" s="3411"/>
      <c r="AF248" s="968"/>
      <c r="AG248" s="968"/>
      <c r="AH248" s="579"/>
      <c r="AI248" s="579"/>
      <c r="AJ248" s="579"/>
      <c r="AK248" s="579"/>
      <c r="AL248" s="579"/>
      <c r="AM248" s="579"/>
      <c r="AN248" s="579"/>
      <c r="AO248" s="579"/>
    </row>
    <row r="249" spans="1:41" s="327" customFormat="1" ht="7.5" customHeight="1">
      <c r="A249" s="579"/>
      <c r="B249" s="3734"/>
      <c r="C249" s="3664"/>
      <c r="D249" s="3664"/>
      <c r="E249" s="3664"/>
      <c r="F249" s="3664"/>
      <c r="G249" s="3663"/>
      <c r="H249" s="3435"/>
      <c r="I249" s="3426"/>
      <c r="J249" s="3426"/>
      <c r="K249" s="3436"/>
      <c r="L249" s="3437"/>
      <c r="M249" s="1387"/>
      <c r="N249" s="1387"/>
      <c r="O249" s="1388"/>
      <c r="P249" s="3437"/>
      <c r="Q249" s="1387"/>
      <c r="R249" s="1388"/>
      <c r="S249" s="3437"/>
      <c r="T249" s="1387"/>
      <c r="U249" s="1388"/>
      <c r="V249" s="3437"/>
      <c r="W249" s="1387"/>
      <c r="X249" s="1387"/>
      <c r="Y249" s="1388"/>
      <c r="Z249" s="3437"/>
      <c r="AA249" s="1387"/>
      <c r="AB249" s="1388"/>
      <c r="AC249" s="3437"/>
      <c r="AD249" s="1387"/>
      <c r="AE249" s="3411"/>
      <c r="AF249" s="968"/>
      <c r="AG249" s="968"/>
      <c r="AH249" s="579"/>
      <c r="AI249" s="579"/>
      <c r="AJ249" s="579"/>
      <c r="AK249" s="579"/>
      <c r="AL249" s="579"/>
      <c r="AM249" s="579"/>
      <c r="AN249" s="579"/>
      <c r="AO249" s="579"/>
    </row>
    <row r="250" spans="1:41" s="327" customFormat="1" ht="13.5" customHeight="1">
      <c r="A250" s="579"/>
      <c r="B250" s="1386" t="s">
        <v>2101</v>
      </c>
      <c r="C250" s="1387"/>
      <c r="D250" s="1387"/>
      <c r="E250" s="1387"/>
      <c r="F250" s="1387"/>
      <c r="G250" s="1388"/>
      <c r="H250" s="3435">
        <v>680</v>
      </c>
      <c r="I250" s="3426"/>
      <c r="J250" s="3426"/>
      <c r="K250" s="3436"/>
      <c r="L250" s="3435">
        <v>740</v>
      </c>
      <c r="M250" s="3426"/>
      <c r="N250" s="3426"/>
      <c r="O250" s="3436"/>
      <c r="P250" s="3435">
        <v>381</v>
      </c>
      <c r="Q250" s="3426"/>
      <c r="R250" s="3436"/>
      <c r="S250" s="3426">
        <v>359</v>
      </c>
      <c r="T250" s="3426"/>
      <c r="U250" s="3436"/>
      <c r="V250" s="3435">
        <v>650</v>
      </c>
      <c r="W250" s="3426"/>
      <c r="X250" s="3426"/>
      <c r="Y250" s="3426"/>
      <c r="Z250" s="3435">
        <v>329</v>
      </c>
      <c r="AA250" s="3426"/>
      <c r="AB250" s="3436"/>
      <c r="AC250" s="3426">
        <v>321</v>
      </c>
      <c r="AD250" s="3426"/>
      <c r="AE250" s="3427"/>
      <c r="AF250" s="968"/>
      <c r="AG250" s="968"/>
      <c r="AH250" s="579"/>
      <c r="AI250" s="579"/>
      <c r="AJ250" s="579"/>
      <c r="AK250" s="579"/>
      <c r="AL250" s="579"/>
      <c r="AM250" s="579"/>
      <c r="AN250" s="579"/>
      <c r="AO250" s="579"/>
    </row>
    <row r="251" spans="1:41" s="327" customFormat="1" ht="7.5" customHeight="1">
      <c r="A251" s="579"/>
      <c r="B251" s="3734"/>
      <c r="C251" s="3664"/>
      <c r="D251" s="3664"/>
      <c r="E251" s="3664"/>
      <c r="F251" s="3664"/>
      <c r="G251" s="3663"/>
      <c r="H251" s="3435"/>
      <c r="I251" s="3426"/>
      <c r="J251" s="3426"/>
      <c r="K251" s="3436"/>
      <c r="L251" s="3437"/>
      <c r="M251" s="1387"/>
      <c r="N251" s="1387"/>
      <c r="O251" s="1388"/>
      <c r="P251" s="3437"/>
      <c r="Q251" s="1387"/>
      <c r="R251" s="1388"/>
      <c r="S251" s="3437"/>
      <c r="T251" s="1387"/>
      <c r="U251" s="1388"/>
      <c r="V251" s="3437"/>
      <c r="W251" s="1387"/>
      <c r="X251" s="1387"/>
      <c r="Y251" s="1388"/>
      <c r="Z251" s="3437"/>
      <c r="AA251" s="1387"/>
      <c r="AB251" s="1388"/>
      <c r="AC251" s="3437"/>
      <c r="AD251" s="1387"/>
      <c r="AE251" s="3411"/>
      <c r="AF251" s="968"/>
      <c r="AG251" s="968"/>
      <c r="AH251" s="579"/>
      <c r="AI251" s="579"/>
      <c r="AJ251" s="579"/>
      <c r="AK251" s="579"/>
      <c r="AL251" s="579"/>
      <c r="AM251" s="579"/>
      <c r="AN251" s="579"/>
      <c r="AO251" s="579"/>
    </row>
    <row r="252" spans="1:41" s="327" customFormat="1" ht="13.5" customHeight="1">
      <c r="A252" s="579"/>
      <c r="B252" s="1386" t="s">
        <v>2102</v>
      </c>
      <c r="C252" s="1387"/>
      <c r="D252" s="1387"/>
      <c r="E252" s="1387"/>
      <c r="F252" s="1387"/>
      <c r="G252" s="1388"/>
      <c r="H252" s="3435">
        <v>680</v>
      </c>
      <c r="I252" s="3426"/>
      <c r="J252" s="3426"/>
      <c r="K252" s="3436"/>
      <c r="L252" s="3435">
        <v>804</v>
      </c>
      <c r="M252" s="3426"/>
      <c r="N252" s="3426"/>
      <c r="O252" s="3436"/>
      <c r="P252" s="3435">
        <v>395</v>
      </c>
      <c r="Q252" s="3426"/>
      <c r="R252" s="3436"/>
      <c r="S252" s="3426">
        <v>409</v>
      </c>
      <c r="T252" s="3426"/>
      <c r="U252" s="3436"/>
      <c r="V252" s="3435">
        <v>663</v>
      </c>
      <c r="W252" s="3426"/>
      <c r="X252" s="3426"/>
      <c r="Y252" s="3426"/>
      <c r="Z252" s="3435">
        <v>331</v>
      </c>
      <c r="AA252" s="3426"/>
      <c r="AB252" s="3436"/>
      <c r="AC252" s="3426">
        <v>332</v>
      </c>
      <c r="AD252" s="3426"/>
      <c r="AE252" s="3427"/>
      <c r="AF252" s="968"/>
      <c r="AG252" s="968"/>
      <c r="AH252" s="579"/>
      <c r="AI252" s="579"/>
      <c r="AJ252" s="579"/>
      <c r="AK252" s="579"/>
      <c r="AL252" s="579"/>
      <c r="AM252" s="579"/>
      <c r="AN252" s="579"/>
      <c r="AO252" s="579"/>
    </row>
    <row r="253" spans="1:41" s="327" customFormat="1" ht="7.5" customHeight="1">
      <c r="A253" s="579"/>
      <c r="B253" s="3734"/>
      <c r="C253" s="3664"/>
      <c r="D253" s="3664"/>
      <c r="E253" s="3664"/>
      <c r="F253" s="3664"/>
      <c r="G253" s="3663"/>
      <c r="H253" s="3435"/>
      <c r="I253" s="3426"/>
      <c r="J253" s="3426"/>
      <c r="K253" s="3436"/>
      <c r="L253" s="3437"/>
      <c r="M253" s="1387"/>
      <c r="N253" s="1387"/>
      <c r="O253" s="1388"/>
      <c r="P253" s="3437"/>
      <c r="Q253" s="1387"/>
      <c r="R253" s="1388"/>
      <c r="S253" s="3437"/>
      <c r="T253" s="1387"/>
      <c r="U253" s="1388"/>
      <c r="V253" s="3437"/>
      <c r="W253" s="1387"/>
      <c r="X253" s="1387"/>
      <c r="Y253" s="1388"/>
      <c r="Z253" s="3437"/>
      <c r="AA253" s="1387"/>
      <c r="AB253" s="1388"/>
      <c r="AC253" s="3437"/>
      <c r="AD253" s="1387"/>
      <c r="AE253" s="3411"/>
      <c r="AF253" s="968"/>
      <c r="AG253" s="968"/>
      <c r="AH253" s="579"/>
      <c r="AI253" s="579"/>
      <c r="AJ253" s="579"/>
      <c r="AK253" s="579"/>
      <c r="AL253" s="579"/>
      <c r="AM253" s="579"/>
      <c r="AN253" s="579"/>
      <c r="AO253" s="579"/>
    </row>
    <row r="254" spans="1:41" s="327" customFormat="1" ht="13.5" customHeight="1">
      <c r="A254" s="579"/>
      <c r="B254" s="1386" t="s">
        <v>2103</v>
      </c>
      <c r="C254" s="1387"/>
      <c r="D254" s="1387"/>
      <c r="E254" s="1387"/>
      <c r="F254" s="1387"/>
      <c r="G254" s="1388"/>
      <c r="H254" s="3435">
        <v>680</v>
      </c>
      <c r="I254" s="3426"/>
      <c r="J254" s="3426"/>
      <c r="K254" s="3436"/>
      <c r="L254" s="3435">
        <v>743</v>
      </c>
      <c r="M254" s="3426"/>
      <c r="N254" s="3426"/>
      <c r="O254" s="3436"/>
      <c r="P254" s="3452">
        <v>373</v>
      </c>
      <c r="Q254" s="3453"/>
      <c r="R254" s="3454"/>
      <c r="S254" s="3426">
        <v>370</v>
      </c>
      <c r="T254" s="3426"/>
      <c r="U254" s="3436"/>
      <c r="V254" s="3435">
        <v>654</v>
      </c>
      <c r="W254" s="3426"/>
      <c r="X254" s="3426"/>
      <c r="Y254" s="3426"/>
      <c r="Z254" s="3435">
        <v>340</v>
      </c>
      <c r="AA254" s="3426"/>
      <c r="AB254" s="3436"/>
      <c r="AC254" s="3426">
        <v>314</v>
      </c>
      <c r="AD254" s="3426"/>
      <c r="AE254" s="3427"/>
      <c r="AF254" s="968"/>
      <c r="AG254" s="968"/>
      <c r="AH254" s="579"/>
      <c r="AI254" s="579"/>
      <c r="AJ254" s="579"/>
      <c r="AK254" s="579"/>
      <c r="AL254" s="579"/>
      <c r="AM254" s="579"/>
      <c r="AN254" s="579"/>
      <c r="AO254" s="579"/>
    </row>
    <row r="255" spans="1:41" s="327" customFormat="1" ht="7.5" customHeight="1">
      <c r="A255" s="579"/>
      <c r="B255" s="3734"/>
      <c r="C255" s="3664"/>
      <c r="D255" s="3664"/>
      <c r="E255" s="3664"/>
      <c r="F255" s="3664"/>
      <c r="G255" s="3663"/>
      <c r="H255" s="3435"/>
      <c r="I255" s="3426"/>
      <c r="J255" s="3426"/>
      <c r="K255" s="3436"/>
      <c r="L255" s="3437"/>
      <c r="M255" s="1387"/>
      <c r="N255" s="1387"/>
      <c r="O255" s="1388"/>
      <c r="P255" s="3437"/>
      <c r="Q255" s="1387"/>
      <c r="R255" s="1388"/>
      <c r="S255" s="3437"/>
      <c r="T255" s="1387"/>
      <c r="U255" s="1388"/>
      <c r="V255" s="3437"/>
      <c r="W255" s="1387"/>
      <c r="X255" s="1387"/>
      <c r="Y255" s="1388"/>
      <c r="Z255" s="3437"/>
      <c r="AA255" s="1387"/>
      <c r="AB255" s="1388"/>
      <c r="AC255" s="3437"/>
      <c r="AD255" s="1387"/>
      <c r="AE255" s="3411"/>
      <c r="AF255" s="968"/>
      <c r="AG255" s="968"/>
      <c r="AH255" s="579"/>
      <c r="AI255" s="579"/>
      <c r="AJ255" s="579"/>
      <c r="AK255" s="579"/>
      <c r="AL255" s="579"/>
      <c r="AM255" s="579"/>
      <c r="AN255" s="579"/>
      <c r="AO255" s="579"/>
    </row>
    <row r="256" spans="1:41" s="327" customFormat="1" ht="13.5" customHeight="1" thickBot="1">
      <c r="A256" s="579"/>
      <c r="B256" s="1529" t="s">
        <v>2104</v>
      </c>
      <c r="C256" s="1530"/>
      <c r="D256" s="1530"/>
      <c r="E256" s="1530"/>
      <c r="F256" s="1530"/>
      <c r="G256" s="1531"/>
      <c r="H256" s="3740">
        <v>680</v>
      </c>
      <c r="I256" s="3741"/>
      <c r="J256" s="3741"/>
      <c r="K256" s="3742"/>
      <c r="L256" s="3740">
        <v>776</v>
      </c>
      <c r="M256" s="3741"/>
      <c r="N256" s="3741"/>
      <c r="O256" s="3742"/>
      <c r="P256" s="3744">
        <v>386</v>
      </c>
      <c r="Q256" s="3745"/>
      <c r="R256" s="3746"/>
      <c r="S256" s="3741">
        <v>390</v>
      </c>
      <c r="T256" s="3741"/>
      <c r="U256" s="3742"/>
      <c r="V256" s="3740">
        <v>657</v>
      </c>
      <c r="W256" s="3741"/>
      <c r="X256" s="3741"/>
      <c r="Y256" s="3741"/>
      <c r="Z256" s="3740">
        <v>326</v>
      </c>
      <c r="AA256" s="3741"/>
      <c r="AB256" s="3742"/>
      <c r="AC256" s="3741">
        <v>331</v>
      </c>
      <c r="AD256" s="3741"/>
      <c r="AE256" s="3743"/>
      <c r="AF256" s="968"/>
      <c r="AG256" s="968"/>
      <c r="AH256" s="579"/>
      <c r="AI256" s="579"/>
      <c r="AJ256" s="579"/>
      <c r="AK256" s="579"/>
      <c r="AL256" s="579"/>
      <c r="AM256" s="579"/>
      <c r="AN256" s="579"/>
      <c r="AO256" s="579"/>
    </row>
    <row r="257" spans="1:41" s="327" customFormat="1" ht="13.5" customHeight="1">
      <c r="A257" s="579"/>
      <c r="B257" s="861"/>
      <c r="C257" s="579"/>
      <c r="D257" s="579"/>
      <c r="E257" s="579"/>
      <c r="F257" s="579"/>
      <c r="G257" s="579"/>
      <c r="H257" s="3736"/>
      <c r="I257" s="3736"/>
      <c r="J257" s="3736"/>
      <c r="K257" s="968"/>
      <c r="L257" s="968"/>
      <c r="M257" s="968"/>
      <c r="N257" s="968"/>
      <c r="O257" s="968"/>
      <c r="P257" s="968"/>
      <c r="Q257" s="968"/>
      <c r="R257" s="968"/>
      <c r="S257" s="968"/>
      <c r="T257" s="968"/>
      <c r="U257" s="968"/>
      <c r="V257" s="579"/>
      <c r="W257" s="579"/>
      <c r="X257" s="579"/>
      <c r="Y257" s="579"/>
      <c r="Z257" s="579"/>
      <c r="AA257" s="579"/>
      <c r="AB257" s="579"/>
      <c r="AC257" s="579"/>
      <c r="AD257" s="579"/>
      <c r="AE257" s="580" t="s">
        <v>1379</v>
      </c>
      <c r="AF257" s="579"/>
      <c r="AG257" s="579"/>
      <c r="AH257" s="579"/>
      <c r="AI257" s="579"/>
      <c r="AJ257" s="579"/>
      <c r="AK257" s="579"/>
      <c r="AL257" s="579"/>
      <c r="AM257" s="579"/>
      <c r="AN257" s="579"/>
      <c r="AO257" s="579"/>
    </row>
    <row r="258" spans="1:41" s="327" customFormat="1" ht="13.5" customHeight="1">
      <c r="A258" s="579"/>
      <c r="B258" s="861"/>
      <c r="C258" s="579"/>
      <c r="D258" s="579"/>
      <c r="E258" s="579"/>
      <c r="F258" s="579"/>
      <c r="G258" s="579"/>
      <c r="H258" s="586"/>
      <c r="I258" s="586"/>
      <c r="J258" s="586"/>
      <c r="K258" s="968"/>
      <c r="L258" s="968"/>
      <c r="M258" s="968"/>
      <c r="N258" s="968"/>
      <c r="O258" s="968"/>
      <c r="P258" s="968"/>
      <c r="Q258" s="968"/>
      <c r="R258" s="968"/>
      <c r="S258" s="968"/>
      <c r="T258" s="968"/>
      <c r="U258" s="968"/>
      <c r="V258" s="579"/>
      <c r="W258" s="579"/>
      <c r="X258" s="579"/>
      <c r="Y258" s="579"/>
      <c r="Z258" s="579"/>
      <c r="AA258" s="579"/>
      <c r="AB258" s="579"/>
      <c r="AC258" s="579"/>
      <c r="AD258" s="579"/>
      <c r="AE258" s="580"/>
      <c r="AF258" s="579"/>
      <c r="AG258" s="579"/>
      <c r="AH258" s="579"/>
      <c r="AI258" s="579"/>
      <c r="AJ258" s="579"/>
      <c r="AK258" s="579"/>
      <c r="AL258" s="579"/>
      <c r="AM258" s="579"/>
      <c r="AN258" s="579"/>
      <c r="AO258" s="579"/>
    </row>
    <row r="259" spans="1:41" s="327" customFormat="1" ht="17.25" customHeight="1">
      <c r="A259" s="976" t="s">
        <v>2928</v>
      </c>
      <c r="B259" s="861"/>
      <c r="C259" s="861"/>
      <c r="D259" s="861"/>
      <c r="E259" s="861"/>
      <c r="F259" s="861"/>
      <c r="G259" s="861"/>
      <c r="H259" s="861"/>
      <c r="I259" s="861"/>
      <c r="J259" s="861"/>
      <c r="K259" s="860"/>
      <c r="L259" s="579"/>
      <c r="M259" s="579"/>
      <c r="N259" s="579"/>
      <c r="O259" s="579"/>
      <c r="P259" s="579"/>
      <c r="Q259" s="579"/>
      <c r="R259" s="579"/>
      <c r="S259" s="579"/>
      <c r="T259" s="579"/>
      <c r="U259" s="579"/>
      <c r="V259" s="579"/>
      <c r="W259" s="579"/>
      <c r="X259" s="579"/>
      <c r="Y259" s="579"/>
      <c r="Z259" s="579"/>
      <c r="AA259" s="579"/>
      <c r="AB259" s="579"/>
      <c r="AC259" s="579"/>
      <c r="AD259" s="579"/>
      <c r="AE259" s="579"/>
      <c r="AF259" s="579"/>
      <c r="AG259" s="579"/>
      <c r="AH259" s="579"/>
      <c r="AI259" s="579"/>
      <c r="AJ259" s="579"/>
      <c r="AK259" s="579"/>
      <c r="AL259" s="579"/>
      <c r="AM259" s="579"/>
      <c r="AN259" s="579"/>
      <c r="AO259" s="579"/>
    </row>
    <row r="260" spans="1:41" s="327" customFormat="1" ht="15" customHeight="1">
      <c r="A260" s="861"/>
      <c r="B260" s="582"/>
      <c r="C260" s="582"/>
      <c r="D260" s="582"/>
      <c r="E260" s="582"/>
      <c r="F260" s="582"/>
      <c r="G260" s="582"/>
      <c r="H260" s="582"/>
      <c r="I260" s="582"/>
      <c r="J260" s="582"/>
      <c r="K260" s="582"/>
      <c r="L260" s="582"/>
      <c r="M260" s="582"/>
      <c r="N260" s="587"/>
      <c r="O260" s="587"/>
      <c r="P260" s="587"/>
      <c r="Q260" s="587"/>
      <c r="R260" s="579"/>
      <c r="S260" s="579"/>
      <c r="T260" s="579"/>
      <c r="U260" s="579"/>
      <c r="V260" s="579"/>
      <c r="W260" s="579"/>
      <c r="X260" s="579"/>
      <c r="Y260" s="579"/>
      <c r="Z260" s="579"/>
      <c r="AA260" s="579"/>
      <c r="AB260" s="579"/>
      <c r="AC260" s="579"/>
      <c r="AD260" s="579"/>
      <c r="AE260" s="579"/>
      <c r="AF260" s="579"/>
      <c r="AG260" s="579"/>
      <c r="AH260" s="579"/>
      <c r="AI260" s="579"/>
      <c r="AJ260" s="579"/>
      <c r="AK260" s="579"/>
      <c r="AL260" s="579"/>
      <c r="AM260" s="579"/>
      <c r="AN260" s="579"/>
      <c r="AO260" s="580" t="s">
        <v>3685</v>
      </c>
    </row>
    <row r="261" spans="1:41" s="327" customFormat="1" ht="15" customHeight="1" thickBot="1">
      <c r="A261" s="861"/>
      <c r="B261" s="582"/>
      <c r="C261" s="582"/>
      <c r="D261" s="582"/>
      <c r="E261" s="582"/>
      <c r="F261" s="582"/>
      <c r="G261" s="582"/>
      <c r="H261" s="582"/>
      <c r="I261" s="582"/>
      <c r="J261" s="582"/>
      <c r="K261" s="582"/>
      <c r="L261" s="582"/>
      <c r="M261" s="582"/>
      <c r="N261" s="972"/>
      <c r="O261" s="972"/>
      <c r="P261" s="972"/>
      <c r="Q261" s="972"/>
      <c r="R261" s="579"/>
      <c r="S261" s="579"/>
      <c r="T261" s="579"/>
      <c r="U261" s="579"/>
      <c r="V261" s="579"/>
      <c r="W261" s="579"/>
      <c r="X261" s="579"/>
      <c r="Y261" s="579"/>
      <c r="Z261" s="579"/>
      <c r="AA261" s="579"/>
      <c r="AB261" s="579"/>
      <c r="AC261" s="579"/>
      <c r="AD261" s="579"/>
      <c r="AE261" s="579"/>
      <c r="AF261" s="579"/>
      <c r="AG261" s="579"/>
      <c r="AH261" s="579"/>
      <c r="AI261" s="579"/>
      <c r="AJ261" s="579"/>
      <c r="AK261" s="579"/>
      <c r="AL261" s="579"/>
      <c r="AM261" s="579"/>
      <c r="AN261" s="579"/>
      <c r="AO261" s="580" t="s">
        <v>289</v>
      </c>
    </row>
    <row r="262" spans="1:41" s="327" customFormat="1" ht="18.75" customHeight="1">
      <c r="A262" s="588"/>
      <c r="B262" s="3438" t="s">
        <v>3311</v>
      </c>
      <c r="C262" s="3430"/>
      <c r="D262" s="3430"/>
      <c r="E262" s="3430"/>
      <c r="F262" s="3430"/>
      <c r="G262" s="3431"/>
      <c r="H262" s="4165" t="s">
        <v>2878</v>
      </c>
      <c r="I262" s="3602"/>
      <c r="J262" s="3602"/>
      <c r="K262" s="3602"/>
      <c r="L262" s="3602"/>
      <c r="M262" s="3605"/>
      <c r="N262" s="4172" t="s">
        <v>2879</v>
      </c>
      <c r="O262" s="3759"/>
      <c r="P262" s="3759"/>
      <c r="Q262" s="4173"/>
      <c r="R262" s="4166" t="s">
        <v>3688</v>
      </c>
      <c r="S262" s="4167"/>
      <c r="T262" s="4167"/>
      <c r="U262" s="4168"/>
      <c r="V262" s="4166" t="s">
        <v>3689</v>
      </c>
      <c r="W262" s="4167"/>
      <c r="X262" s="4167"/>
      <c r="Y262" s="4168"/>
      <c r="Z262" s="4166" t="s">
        <v>2875</v>
      </c>
      <c r="AA262" s="4167"/>
      <c r="AB262" s="4167"/>
      <c r="AC262" s="4168"/>
      <c r="AD262" s="3601" t="s">
        <v>1433</v>
      </c>
      <c r="AE262" s="3602"/>
      <c r="AF262" s="3602"/>
      <c r="AG262" s="3605"/>
      <c r="AH262" s="3737" t="s">
        <v>2876</v>
      </c>
      <c r="AI262" s="3738"/>
      <c r="AJ262" s="3738"/>
      <c r="AK262" s="3739"/>
      <c r="AL262" s="4165" t="s">
        <v>2877</v>
      </c>
      <c r="AM262" s="3602"/>
      <c r="AN262" s="3602"/>
      <c r="AO262" s="3603"/>
    </row>
    <row r="263" spans="1:41" s="327" customFormat="1" ht="18.75" customHeight="1">
      <c r="A263" s="588"/>
      <c r="B263" s="3439"/>
      <c r="C263" s="3405"/>
      <c r="D263" s="3405"/>
      <c r="E263" s="3405"/>
      <c r="F263" s="3405"/>
      <c r="G263" s="3406"/>
      <c r="H263" s="3546"/>
      <c r="I263" s="3547"/>
      <c r="J263" s="3547"/>
      <c r="K263" s="3547"/>
      <c r="L263" s="3547"/>
      <c r="M263" s="3548"/>
      <c r="N263" s="3811"/>
      <c r="O263" s="3763"/>
      <c r="P263" s="3763"/>
      <c r="Q263" s="3812"/>
      <c r="R263" s="4169"/>
      <c r="S263" s="4170"/>
      <c r="T263" s="4170"/>
      <c r="U263" s="4171"/>
      <c r="V263" s="4169"/>
      <c r="W263" s="4170"/>
      <c r="X263" s="4170"/>
      <c r="Y263" s="4171"/>
      <c r="Z263" s="4169"/>
      <c r="AA263" s="4170"/>
      <c r="AB263" s="4170"/>
      <c r="AC263" s="4171"/>
      <c r="AD263" s="3546"/>
      <c r="AE263" s="3547"/>
      <c r="AF263" s="3547"/>
      <c r="AG263" s="3548"/>
      <c r="AH263" s="3502"/>
      <c r="AI263" s="3707"/>
      <c r="AJ263" s="3707"/>
      <c r="AK263" s="3503"/>
      <c r="AL263" s="3546"/>
      <c r="AM263" s="3547"/>
      <c r="AN263" s="3547"/>
      <c r="AO263" s="3604"/>
    </row>
    <row r="264" spans="1:41" s="327" customFormat="1" ht="13.5" customHeight="1">
      <c r="A264" s="588"/>
      <c r="B264" s="3440"/>
      <c r="C264" s="3407"/>
      <c r="D264" s="3407"/>
      <c r="E264" s="3407"/>
      <c r="F264" s="3407"/>
      <c r="G264" s="3408"/>
      <c r="H264" s="3558" t="s">
        <v>3</v>
      </c>
      <c r="I264" s="3559"/>
      <c r="J264" s="3558" t="s">
        <v>4</v>
      </c>
      <c r="K264" s="3559"/>
      <c r="L264" s="3558" t="s">
        <v>5</v>
      </c>
      <c r="M264" s="3559"/>
      <c r="N264" s="3558" t="s">
        <v>4</v>
      </c>
      <c r="O264" s="3559"/>
      <c r="P264" s="3558" t="s">
        <v>5</v>
      </c>
      <c r="Q264" s="3559"/>
      <c r="R264" s="3558" t="s">
        <v>4</v>
      </c>
      <c r="S264" s="3559"/>
      <c r="T264" s="3558" t="s">
        <v>5</v>
      </c>
      <c r="U264" s="3559"/>
      <c r="V264" s="3558" t="s">
        <v>4</v>
      </c>
      <c r="W264" s="3559"/>
      <c r="X264" s="3558" t="s">
        <v>5</v>
      </c>
      <c r="Y264" s="3559"/>
      <c r="Z264" s="3558" t="s">
        <v>4</v>
      </c>
      <c r="AA264" s="3559"/>
      <c r="AB264" s="3558" t="s">
        <v>5</v>
      </c>
      <c r="AC264" s="3559"/>
      <c r="AD264" s="3558" t="s">
        <v>4</v>
      </c>
      <c r="AE264" s="3559"/>
      <c r="AF264" s="3558" t="s">
        <v>5</v>
      </c>
      <c r="AG264" s="3559"/>
      <c r="AH264" s="3558" t="s">
        <v>4</v>
      </c>
      <c r="AI264" s="3559"/>
      <c r="AJ264" s="3558" t="s">
        <v>5</v>
      </c>
      <c r="AK264" s="3559"/>
      <c r="AL264" s="3558" t="s">
        <v>4</v>
      </c>
      <c r="AM264" s="3559"/>
      <c r="AN264" s="3558" t="s">
        <v>5</v>
      </c>
      <c r="AO264" s="3564"/>
    </row>
    <row r="265" spans="1:41" s="327" customFormat="1" ht="13.5" customHeight="1">
      <c r="A265" s="588"/>
      <c r="B265" s="3611" t="s">
        <v>2099</v>
      </c>
      <c r="C265" s="3467"/>
      <c r="D265" s="3467"/>
      <c r="E265" s="3467"/>
      <c r="F265" s="3467"/>
      <c r="G265" s="3468"/>
      <c r="H265" s="3562">
        <v>649</v>
      </c>
      <c r="I265" s="3563"/>
      <c r="J265" s="3562">
        <v>312</v>
      </c>
      <c r="K265" s="3563"/>
      <c r="L265" s="3562">
        <v>337</v>
      </c>
      <c r="M265" s="3563"/>
      <c r="N265" s="3562">
        <v>205</v>
      </c>
      <c r="O265" s="3563"/>
      <c r="P265" s="3562">
        <v>205</v>
      </c>
      <c r="Q265" s="3563"/>
      <c r="R265" s="3562">
        <v>25</v>
      </c>
      <c r="S265" s="3563"/>
      <c r="T265" s="3562">
        <v>58</v>
      </c>
      <c r="U265" s="3563"/>
      <c r="V265" s="3562">
        <v>15</v>
      </c>
      <c r="W265" s="3563"/>
      <c r="X265" s="3562">
        <v>7</v>
      </c>
      <c r="Y265" s="3563"/>
      <c r="Z265" s="3562">
        <v>2</v>
      </c>
      <c r="AA265" s="3563"/>
      <c r="AB265" s="3753" t="s">
        <v>3892</v>
      </c>
      <c r="AC265" s="3754"/>
      <c r="AD265" s="3562">
        <v>31</v>
      </c>
      <c r="AE265" s="3563"/>
      <c r="AF265" s="3562">
        <v>44</v>
      </c>
      <c r="AG265" s="3563"/>
      <c r="AH265" s="3562">
        <v>8</v>
      </c>
      <c r="AI265" s="3563"/>
      <c r="AJ265" s="3562">
        <v>4</v>
      </c>
      <c r="AK265" s="3563"/>
      <c r="AL265" s="3562">
        <v>26</v>
      </c>
      <c r="AM265" s="3563"/>
      <c r="AN265" s="3562">
        <v>19</v>
      </c>
      <c r="AO265" s="3599"/>
    </row>
    <row r="266" spans="1:41" s="327" customFormat="1" ht="13.5" customHeight="1">
      <c r="A266" s="588"/>
      <c r="B266" s="1386"/>
      <c r="C266" s="1387"/>
      <c r="D266" s="1387"/>
      <c r="E266" s="1387"/>
      <c r="F266" s="1387"/>
      <c r="G266" s="1388"/>
      <c r="H266" s="3751"/>
      <c r="I266" s="3686"/>
      <c r="J266" s="3516"/>
      <c r="K266" s="3493"/>
      <c r="L266" s="2710"/>
      <c r="M266" s="2711"/>
      <c r="N266" s="3516"/>
      <c r="O266" s="3493"/>
      <c r="P266" s="3516"/>
      <c r="Q266" s="3493"/>
      <c r="R266" s="3516"/>
      <c r="S266" s="3493"/>
      <c r="T266" s="3516"/>
      <c r="U266" s="3493"/>
      <c r="V266" s="3516"/>
      <c r="W266" s="3493"/>
      <c r="X266" s="3516"/>
      <c r="Y266" s="3493"/>
      <c r="Z266" s="3516"/>
      <c r="AA266" s="3493"/>
      <c r="AB266" s="3437"/>
      <c r="AC266" s="1388"/>
      <c r="AD266" s="3516"/>
      <c r="AE266" s="3493"/>
      <c r="AF266" s="3516"/>
      <c r="AG266" s="3493"/>
      <c r="AH266" s="3516"/>
      <c r="AI266" s="3493"/>
      <c r="AJ266" s="3516"/>
      <c r="AK266" s="3493"/>
      <c r="AL266" s="3516"/>
      <c r="AM266" s="3493"/>
      <c r="AN266" s="3516"/>
      <c r="AO266" s="3522"/>
    </row>
    <row r="267" spans="1:41" s="327" customFormat="1" ht="13.5" customHeight="1">
      <c r="A267" s="588"/>
      <c r="B267" s="1386" t="s">
        <v>2101</v>
      </c>
      <c r="C267" s="1387"/>
      <c r="D267" s="1387"/>
      <c r="E267" s="1387"/>
      <c r="F267" s="1387"/>
      <c r="G267" s="1388"/>
      <c r="H267" s="3516">
        <v>638</v>
      </c>
      <c r="I267" s="3493"/>
      <c r="J267" s="3516">
        <v>308</v>
      </c>
      <c r="K267" s="3493"/>
      <c r="L267" s="3516">
        <v>330</v>
      </c>
      <c r="M267" s="3493"/>
      <c r="N267" s="3516">
        <v>205</v>
      </c>
      <c r="O267" s="3493"/>
      <c r="P267" s="3516">
        <v>202</v>
      </c>
      <c r="Q267" s="3493"/>
      <c r="R267" s="3516">
        <v>20</v>
      </c>
      <c r="S267" s="3493"/>
      <c r="T267" s="3516">
        <v>54</v>
      </c>
      <c r="U267" s="3493"/>
      <c r="V267" s="3516">
        <v>8</v>
      </c>
      <c r="W267" s="3493"/>
      <c r="X267" s="3516">
        <v>7</v>
      </c>
      <c r="Y267" s="3493"/>
      <c r="Z267" s="3516">
        <v>1</v>
      </c>
      <c r="AA267" s="3493"/>
      <c r="AB267" s="3437">
        <v>2</v>
      </c>
      <c r="AC267" s="1388"/>
      <c r="AD267" s="3516">
        <v>40</v>
      </c>
      <c r="AE267" s="3493"/>
      <c r="AF267" s="3516">
        <v>43</v>
      </c>
      <c r="AG267" s="3493"/>
      <c r="AH267" s="3516">
        <v>5</v>
      </c>
      <c r="AI267" s="3493"/>
      <c r="AJ267" s="3516">
        <v>2</v>
      </c>
      <c r="AK267" s="3493"/>
      <c r="AL267" s="3516">
        <v>29</v>
      </c>
      <c r="AM267" s="3493"/>
      <c r="AN267" s="3516">
        <v>20</v>
      </c>
      <c r="AO267" s="3522"/>
    </row>
    <row r="268" spans="1:41" s="327" customFormat="1" ht="13.5" customHeight="1">
      <c r="A268" s="588"/>
      <c r="B268" s="1386"/>
      <c r="C268" s="1387"/>
      <c r="D268" s="1387"/>
      <c r="E268" s="1387"/>
      <c r="F268" s="1387"/>
      <c r="G268" s="1388"/>
      <c r="H268" s="3751"/>
      <c r="I268" s="3686"/>
      <c r="J268" s="3516"/>
      <c r="K268" s="3493"/>
      <c r="L268" s="2710"/>
      <c r="M268" s="2711"/>
      <c r="N268" s="3516"/>
      <c r="O268" s="3493"/>
      <c r="P268" s="3516"/>
      <c r="Q268" s="3493"/>
      <c r="R268" s="3516"/>
      <c r="S268" s="3493"/>
      <c r="T268" s="3516"/>
      <c r="U268" s="3493"/>
      <c r="V268" s="3516"/>
      <c r="W268" s="3493"/>
      <c r="X268" s="3516"/>
      <c r="Y268" s="3493"/>
      <c r="Z268" s="3516"/>
      <c r="AA268" s="3493"/>
      <c r="AB268" s="3437"/>
      <c r="AC268" s="1388"/>
      <c r="AD268" s="3516"/>
      <c r="AE268" s="3493"/>
      <c r="AF268" s="3516"/>
      <c r="AG268" s="3493"/>
      <c r="AH268" s="3516"/>
      <c r="AI268" s="3493"/>
      <c r="AJ268" s="3516"/>
      <c r="AK268" s="3493"/>
      <c r="AL268" s="3516"/>
      <c r="AM268" s="3493"/>
      <c r="AN268" s="3516"/>
      <c r="AO268" s="3522"/>
    </row>
    <row r="269" spans="1:41" s="327" customFormat="1" ht="13.5" customHeight="1">
      <c r="A269" s="588"/>
      <c r="B269" s="1386" t="s">
        <v>2102</v>
      </c>
      <c r="C269" s="1387"/>
      <c r="D269" s="1387"/>
      <c r="E269" s="1387"/>
      <c r="F269" s="1387"/>
      <c r="G269" s="1388"/>
      <c r="H269" s="3516">
        <v>629</v>
      </c>
      <c r="I269" s="3493"/>
      <c r="J269" s="3516">
        <v>304</v>
      </c>
      <c r="K269" s="3493"/>
      <c r="L269" s="3516">
        <v>325</v>
      </c>
      <c r="M269" s="3493"/>
      <c r="N269" s="3516">
        <v>208</v>
      </c>
      <c r="O269" s="3493"/>
      <c r="P269" s="3516">
        <v>214</v>
      </c>
      <c r="Q269" s="3493"/>
      <c r="R269" s="3516">
        <v>11</v>
      </c>
      <c r="S269" s="3493"/>
      <c r="T269" s="3516">
        <v>52</v>
      </c>
      <c r="U269" s="3493"/>
      <c r="V269" s="3516">
        <v>11</v>
      </c>
      <c r="W269" s="3493"/>
      <c r="X269" s="3516">
        <v>3</v>
      </c>
      <c r="Y269" s="3493"/>
      <c r="Z269" s="3516">
        <v>3</v>
      </c>
      <c r="AA269" s="3493"/>
      <c r="AB269" s="3437" t="s">
        <v>3893</v>
      </c>
      <c r="AC269" s="1388"/>
      <c r="AD269" s="3516">
        <v>39</v>
      </c>
      <c r="AE269" s="3493"/>
      <c r="AF269" s="3516">
        <v>28</v>
      </c>
      <c r="AG269" s="3493"/>
      <c r="AH269" s="3516">
        <v>6</v>
      </c>
      <c r="AI269" s="3493"/>
      <c r="AJ269" s="3516">
        <v>3</v>
      </c>
      <c r="AK269" s="3493"/>
      <c r="AL269" s="3516">
        <v>26</v>
      </c>
      <c r="AM269" s="3493"/>
      <c r="AN269" s="3516">
        <v>25</v>
      </c>
      <c r="AO269" s="3522"/>
    </row>
    <row r="270" spans="1:41" s="327" customFormat="1" ht="13.5" customHeight="1">
      <c r="A270" s="588"/>
      <c r="B270" s="1386"/>
      <c r="C270" s="1387"/>
      <c r="D270" s="1387"/>
      <c r="E270" s="1387"/>
      <c r="F270" s="1387"/>
      <c r="G270" s="1388"/>
      <c r="H270" s="3751"/>
      <c r="I270" s="3686"/>
      <c r="J270" s="3516"/>
      <c r="K270" s="3493"/>
      <c r="L270" s="2710"/>
      <c r="M270" s="2711"/>
      <c r="N270" s="3516"/>
      <c r="O270" s="3493"/>
      <c r="P270" s="3516"/>
      <c r="Q270" s="3493"/>
      <c r="R270" s="3516"/>
      <c r="S270" s="3493"/>
      <c r="T270" s="3516"/>
      <c r="U270" s="3493"/>
      <c r="V270" s="3516"/>
      <c r="W270" s="3493"/>
      <c r="X270" s="3516"/>
      <c r="Y270" s="3493"/>
      <c r="Z270" s="3516"/>
      <c r="AA270" s="3493"/>
      <c r="AB270" s="3437"/>
      <c r="AC270" s="1388"/>
      <c r="AD270" s="3516"/>
      <c r="AE270" s="3493"/>
      <c r="AF270" s="3516"/>
      <c r="AG270" s="3493"/>
      <c r="AH270" s="3516"/>
      <c r="AI270" s="3493"/>
      <c r="AJ270" s="3516"/>
      <c r="AK270" s="3493"/>
      <c r="AL270" s="3516"/>
      <c r="AM270" s="3493"/>
      <c r="AN270" s="3516"/>
      <c r="AO270" s="3522"/>
    </row>
    <row r="271" spans="1:41" s="327" customFormat="1" ht="13.5" customHeight="1">
      <c r="A271" s="588"/>
      <c r="B271" s="1386" t="s">
        <v>2103</v>
      </c>
      <c r="C271" s="1387"/>
      <c r="D271" s="1387"/>
      <c r="E271" s="1387"/>
      <c r="F271" s="1387"/>
      <c r="G271" s="1388"/>
      <c r="H271" s="3516">
        <v>605</v>
      </c>
      <c r="I271" s="3493"/>
      <c r="J271" s="3516">
        <v>307</v>
      </c>
      <c r="K271" s="3493"/>
      <c r="L271" s="2710">
        <v>298</v>
      </c>
      <c r="M271" s="2711"/>
      <c r="N271" s="3516">
        <v>196</v>
      </c>
      <c r="O271" s="3493"/>
      <c r="P271" s="3516">
        <v>200</v>
      </c>
      <c r="Q271" s="3493"/>
      <c r="R271" s="3516">
        <v>23</v>
      </c>
      <c r="S271" s="3493"/>
      <c r="T271" s="3516">
        <v>44</v>
      </c>
      <c r="U271" s="3493"/>
      <c r="V271" s="3516">
        <v>8</v>
      </c>
      <c r="W271" s="3493"/>
      <c r="X271" s="3516">
        <v>1</v>
      </c>
      <c r="Y271" s="3493"/>
      <c r="Z271" s="3516">
        <v>5</v>
      </c>
      <c r="AA271" s="3493"/>
      <c r="AB271" s="3437">
        <v>1</v>
      </c>
      <c r="AC271" s="1388"/>
      <c r="AD271" s="3516">
        <v>42</v>
      </c>
      <c r="AE271" s="3493"/>
      <c r="AF271" s="3516">
        <v>38</v>
      </c>
      <c r="AG271" s="3493"/>
      <c r="AH271" s="3516">
        <v>2</v>
      </c>
      <c r="AI271" s="3493"/>
      <c r="AJ271" s="3516">
        <v>5</v>
      </c>
      <c r="AK271" s="3493"/>
      <c r="AL271" s="3516">
        <v>31</v>
      </c>
      <c r="AM271" s="3493"/>
      <c r="AN271" s="3516">
        <v>9</v>
      </c>
      <c r="AO271" s="3522"/>
    </row>
    <row r="272" spans="1:41" s="327" customFormat="1" ht="13.5" customHeight="1">
      <c r="A272" s="588"/>
      <c r="B272" s="1386"/>
      <c r="C272" s="1387"/>
      <c r="D272" s="1387"/>
      <c r="E272" s="1387"/>
      <c r="F272" s="1387"/>
      <c r="G272" s="1388"/>
      <c r="H272" s="3751"/>
      <c r="I272" s="3686"/>
      <c r="J272" s="3516"/>
      <c r="K272" s="3493"/>
      <c r="L272" s="2710"/>
      <c r="M272" s="2711"/>
      <c r="N272" s="3516"/>
      <c r="O272" s="3493"/>
      <c r="P272" s="3516"/>
      <c r="Q272" s="3493"/>
      <c r="R272" s="3516"/>
      <c r="S272" s="3493"/>
      <c r="T272" s="3516"/>
      <c r="U272" s="3493"/>
      <c r="V272" s="3516"/>
      <c r="W272" s="3493"/>
      <c r="X272" s="3516"/>
      <c r="Y272" s="3493"/>
      <c r="Z272" s="3516"/>
      <c r="AA272" s="3493"/>
      <c r="AB272" s="3437"/>
      <c r="AC272" s="1388"/>
      <c r="AD272" s="3516"/>
      <c r="AE272" s="3493"/>
      <c r="AF272" s="3516"/>
      <c r="AG272" s="3493"/>
      <c r="AH272" s="3516"/>
      <c r="AI272" s="3493"/>
      <c r="AJ272" s="3516"/>
      <c r="AK272" s="3493"/>
      <c r="AL272" s="3516"/>
      <c r="AM272" s="3493"/>
      <c r="AN272" s="3516"/>
      <c r="AO272" s="3522"/>
    </row>
    <row r="273" spans="1:41" s="327" customFormat="1" ht="13.5" customHeight="1" thickBot="1">
      <c r="A273" s="588"/>
      <c r="B273" s="1529" t="s">
        <v>2104</v>
      </c>
      <c r="C273" s="1530"/>
      <c r="D273" s="1530"/>
      <c r="E273" s="1530"/>
      <c r="F273" s="1530"/>
      <c r="G273" s="1531"/>
      <c r="H273" s="3612">
        <v>632</v>
      </c>
      <c r="I273" s="3610"/>
      <c r="J273" s="3612">
        <v>313</v>
      </c>
      <c r="K273" s="3610"/>
      <c r="L273" s="2719">
        <v>319</v>
      </c>
      <c r="M273" s="2720"/>
      <c r="N273" s="3612">
        <v>193</v>
      </c>
      <c r="O273" s="3610"/>
      <c r="P273" s="3612">
        <v>191</v>
      </c>
      <c r="Q273" s="3610"/>
      <c r="R273" s="3612">
        <v>31</v>
      </c>
      <c r="S273" s="3610"/>
      <c r="T273" s="3612">
        <v>61</v>
      </c>
      <c r="U273" s="3610"/>
      <c r="V273" s="3612">
        <v>9</v>
      </c>
      <c r="W273" s="3610"/>
      <c r="X273" s="3612">
        <v>1</v>
      </c>
      <c r="Y273" s="3610"/>
      <c r="Z273" s="3612">
        <v>1</v>
      </c>
      <c r="AA273" s="3610"/>
      <c r="AB273" s="3523" t="s">
        <v>3894</v>
      </c>
      <c r="AC273" s="1531"/>
      <c r="AD273" s="3612">
        <v>44</v>
      </c>
      <c r="AE273" s="3610"/>
      <c r="AF273" s="3612">
        <v>39</v>
      </c>
      <c r="AG273" s="3610"/>
      <c r="AH273" s="3612">
        <v>5</v>
      </c>
      <c r="AI273" s="3610"/>
      <c r="AJ273" s="3612">
        <v>9</v>
      </c>
      <c r="AK273" s="3610"/>
      <c r="AL273" s="3612">
        <v>30</v>
      </c>
      <c r="AM273" s="3610"/>
      <c r="AN273" s="3612">
        <v>18</v>
      </c>
      <c r="AO273" s="3613"/>
    </row>
    <row r="274" spans="1:41" s="327" customFormat="1" ht="13.5" customHeight="1" thickBot="1">
      <c r="A274" s="588"/>
      <c r="B274" s="582"/>
      <c r="C274" s="579"/>
      <c r="D274" s="579"/>
      <c r="E274" s="579"/>
      <c r="F274" s="579"/>
      <c r="G274" s="579"/>
      <c r="H274" s="579"/>
      <c r="I274" s="579"/>
      <c r="J274" s="579"/>
      <c r="K274" s="579"/>
      <c r="L274" s="579"/>
      <c r="M274" s="579"/>
      <c r="N274" s="3692"/>
      <c r="O274" s="3692"/>
      <c r="P274" s="3692"/>
      <c r="Q274" s="3692"/>
      <c r="R274" s="588"/>
      <c r="S274" s="588"/>
      <c r="T274" s="588"/>
      <c r="U274" s="588"/>
      <c r="V274" s="588"/>
      <c r="W274" s="588"/>
      <c r="X274" s="588"/>
      <c r="Y274" s="588"/>
      <c r="Z274" s="588"/>
      <c r="AA274" s="588"/>
      <c r="AB274" s="588"/>
      <c r="AC274" s="588"/>
      <c r="AD274" s="579"/>
      <c r="AE274" s="579"/>
      <c r="AF274" s="579"/>
      <c r="AG274" s="579"/>
      <c r="AH274" s="579"/>
      <c r="AI274" s="579"/>
      <c r="AJ274" s="579"/>
      <c r="AK274" s="579"/>
      <c r="AL274" s="579"/>
      <c r="AM274" s="579"/>
      <c r="AN274" s="579"/>
      <c r="AO274" s="579"/>
    </row>
    <row r="275" spans="1:41" s="327" customFormat="1" ht="26.25" customHeight="1">
      <c r="A275" s="588"/>
      <c r="B275" s="3438" t="s">
        <v>3311</v>
      </c>
      <c r="C275" s="3430"/>
      <c r="D275" s="3430"/>
      <c r="E275" s="3430"/>
      <c r="F275" s="3430"/>
      <c r="G275" s="3431"/>
      <c r="H275" s="3441" t="s">
        <v>2880</v>
      </c>
      <c r="I275" s="3429"/>
      <c r="J275" s="3429"/>
      <c r="K275" s="3429"/>
      <c r="L275" s="3429"/>
      <c r="M275" s="3442"/>
      <c r="N275" s="3608" t="s">
        <v>1422</v>
      </c>
      <c r="O275" s="3430"/>
      <c r="P275" s="3430"/>
      <c r="Q275" s="3430"/>
      <c r="R275" s="3430"/>
      <c r="S275" s="3617"/>
      <c r="T275" s="588"/>
      <c r="U275" s="588"/>
      <c r="V275" s="588"/>
      <c r="W275" s="588"/>
      <c r="X275" s="588"/>
      <c r="Y275" s="588"/>
      <c r="Z275" s="588"/>
      <c r="AA275" s="588"/>
      <c r="AB275" s="588"/>
      <c r="AC275" s="588"/>
      <c r="AD275" s="579"/>
      <c r="AE275" s="579"/>
      <c r="AF275" s="579"/>
      <c r="AG275" s="579"/>
      <c r="AH275" s="579"/>
      <c r="AI275" s="579"/>
      <c r="AJ275" s="579"/>
      <c r="AK275" s="580"/>
      <c r="AL275" s="579"/>
      <c r="AM275" s="579"/>
      <c r="AN275" s="579"/>
      <c r="AO275" s="579"/>
    </row>
    <row r="276" spans="1:41" s="327" customFormat="1" ht="13.5" customHeight="1">
      <c r="A276" s="588"/>
      <c r="B276" s="3440"/>
      <c r="C276" s="3407"/>
      <c r="D276" s="3407"/>
      <c r="E276" s="3407"/>
      <c r="F276" s="3407"/>
      <c r="G276" s="3408"/>
      <c r="H276" s="3558" t="s">
        <v>1</v>
      </c>
      <c r="I276" s="3559"/>
      <c r="J276" s="3558" t="s">
        <v>4</v>
      </c>
      <c r="K276" s="3559"/>
      <c r="L276" s="3558" t="s">
        <v>5</v>
      </c>
      <c r="M276" s="3559"/>
      <c r="N276" s="3558" t="s">
        <v>1</v>
      </c>
      <c r="O276" s="3559"/>
      <c r="P276" s="3558" t="s">
        <v>4</v>
      </c>
      <c r="Q276" s="3559"/>
      <c r="R276" s="3558" t="s">
        <v>5</v>
      </c>
      <c r="S276" s="3564"/>
      <c r="T276" s="588"/>
      <c r="U276" s="588"/>
      <c r="V276" s="588"/>
      <c r="W276" s="588"/>
      <c r="X276" s="588"/>
      <c r="Y276" s="588"/>
      <c r="Z276" s="588"/>
      <c r="AA276" s="588"/>
      <c r="AB276" s="588"/>
      <c r="AC276" s="588"/>
      <c r="AD276" s="579"/>
      <c r="AE276" s="579"/>
      <c r="AF276" s="579"/>
      <c r="AG276" s="579"/>
      <c r="AH276" s="579"/>
      <c r="AI276" s="579"/>
      <c r="AJ276" s="579"/>
      <c r="AK276" s="580"/>
      <c r="AL276" s="579"/>
      <c r="AM276" s="579"/>
      <c r="AN276" s="579"/>
      <c r="AO276" s="579"/>
    </row>
    <row r="277" spans="1:41" s="327" customFormat="1" ht="13.5" customHeight="1">
      <c r="A277" s="588"/>
      <c r="B277" s="3611" t="s">
        <v>2099</v>
      </c>
      <c r="C277" s="3467"/>
      <c r="D277" s="3467"/>
      <c r="E277" s="3467"/>
      <c r="F277" s="3467"/>
      <c r="G277" s="3468"/>
      <c r="H277" s="3747">
        <v>63.2</v>
      </c>
      <c r="I277" s="3748"/>
      <c r="J277" s="3747">
        <v>65.7</v>
      </c>
      <c r="K277" s="3748"/>
      <c r="L277" s="3747">
        <v>60.8</v>
      </c>
      <c r="M277" s="3748"/>
      <c r="N277" s="3747">
        <v>11.6</v>
      </c>
      <c r="O277" s="3748"/>
      <c r="P277" s="3747">
        <v>9.9</v>
      </c>
      <c r="Q277" s="3748"/>
      <c r="R277" s="3749">
        <v>13.1</v>
      </c>
      <c r="S277" s="3750"/>
      <c r="T277" s="588"/>
      <c r="U277" s="588"/>
      <c r="V277" s="588"/>
      <c r="W277" s="588"/>
      <c r="X277" s="588"/>
      <c r="Y277" s="588"/>
      <c r="Z277" s="588"/>
      <c r="AA277" s="588"/>
      <c r="AB277" s="588"/>
      <c r="AC277" s="588"/>
      <c r="AD277" s="579"/>
      <c r="AE277" s="579"/>
      <c r="AF277" s="579"/>
      <c r="AG277" s="579"/>
      <c r="AH277" s="579"/>
      <c r="AI277" s="579"/>
      <c r="AJ277" s="579"/>
      <c r="AK277" s="580"/>
      <c r="AL277" s="579"/>
      <c r="AM277" s="579"/>
      <c r="AN277" s="579"/>
      <c r="AO277" s="579"/>
    </row>
    <row r="278" spans="1:41" s="327" customFormat="1" ht="13.5" customHeight="1">
      <c r="A278" s="588"/>
      <c r="B278" s="1386"/>
      <c r="C278" s="1387"/>
      <c r="D278" s="1387"/>
      <c r="E278" s="1387"/>
      <c r="F278" s="1387"/>
      <c r="G278" s="1388"/>
      <c r="H278" s="3516"/>
      <c r="I278" s="3493"/>
      <c r="J278" s="3516"/>
      <c r="K278" s="3493"/>
      <c r="L278" s="3516"/>
      <c r="M278" s="3493"/>
      <c r="N278" s="3516"/>
      <c r="O278" s="3493"/>
      <c r="P278" s="3516"/>
      <c r="Q278" s="3493"/>
      <c r="R278" s="3516"/>
      <c r="S278" s="3522"/>
      <c r="T278" s="588"/>
      <c r="U278" s="588"/>
      <c r="V278" s="588"/>
      <c r="W278" s="588"/>
      <c r="X278" s="588"/>
      <c r="Y278" s="588"/>
      <c r="Z278" s="588"/>
      <c r="AA278" s="588"/>
      <c r="AB278" s="588"/>
      <c r="AC278" s="588"/>
      <c r="AD278" s="579"/>
      <c r="AE278" s="579"/>
      <c r="AF278" s="579"/>
      <c r="AG278" s="579"/>
      <c r="AH278" s="579"/>
      <c r="AI278" s="579"/>
      <c r="AJ278" s="579"/>
      <c r="AK278" s="580"/>
      <c r="AL278" s="579"/>
      <c r="AM278" s="579"/>
      <c r="AN278" s="579"/>
      <c r="AO278" s="579"/>
    </row>
    <row r="279" spans="1:41" s="327" customFormat="1" ht="13.5" customHeight="1">
      <c r="A279" s="588"/>
      <c r="B279" s="1386" t="s">
        <v>2101</v>
      </c>
      <c r="C279" s="1387"/>
      <c r="D279" s="1387"/>
      <c r="E279" s="1387"/>
      <c r="F279" s="1387"/>
      <c r="G279" s="1388"/>
      <c r="H279" s="3749">
        <v>63.8</v>
      </c>
      <c r="I279" s="3752"/>
      <c r="J279" s="3749">
        <v>66.599999999999994</v>
      </c>
      <c r="K279" s="3752"/>
      <c r="L279" s="3749">
        <v>61.2</v>
      </c>
      <c r="M279" s="3752"/>
      <c r="N279" s="3749">
        <v>13</v>
      </c>
      <c r="O279" s="3752"/>
      <c r="P279" s="3749">
        <v>13</v>
      </c>
      <c r="Q279" s="3752"/>
      <c r="R279" s="3749">
        <v>13</v>
      </c>
      <c r="S279" s="3750"/>
      <c r="T279" s="588"/>
      <c r="U279" s="588"/>
      <c r="V279" s="588"/>
      <c r="W279" s="588"/>
      <c r="X279" s="588"/>
      <c r="Y279" s="588"/>
      <c r="Z279" s="588"/>
      <c r="AA279" s="588"/>
      <c r="AB279" s="588"/>
      <c r="AC279" s="588"/>
      <c r="AD279" s="579"/>
      <c r="AE279" s="579"/>
      <c r="AF279" s="579"/>
      <c r="AG279" s="579"/>
      <c r="AH279" s="579"/>
      <c r="AI279" s="579"/>
      <c r="AJ279" s="579"/>
      <c r="AK279" s="580"/>
      <c r="AL279" s="579"/>
      <c r="AM279" s="579"/>
      <c r="AN279" s="579"/>
      <c r="AO279" s="579"/>
    </row>
    <row r="280" spans="1:41" s="327" customFormat="1" ht="13.5" customHeight="1">
      <c r="A280" s="588"/>
      <c r="B280" s="1386"/>
      <c r="C280" s="1387"/>
      <c r="D280" s="1387"/>
      <c r="E280" s="1387"/>
      <c r="F280" s="1387"/>
      <c r="G280" s="1388"/>
      <c r="H280" s="3516"/>
      <c r="I280" s="3493"/>
      <c r="J280" s="3516"/>
      <c r="K280" s="3493"/>
      <c r="L280" s="3516"/>
      <c r="M280" s="3493"/>
      <c r="N280" s="3516"/>
      <c r="O280" s="3493"/>
      <c r="P280" s="3516"/>
      <c r="Q280" s="3493"/>
      <c r="R280" s="3516"/>
      <c r="S280" s="3522"/>
      <c r="T280" s="588"/>
      <c r="U280" s="588"/>
      <c r="V280" s="588"/>
      <c r="W280" s="588"/>
      <c r="X280" s="588"/>
      <c r="Y280" s="588"/>
      <c r="Z280" s="588"/>
      <c r="AA280" s="588"/>
      <c r="AB280" s="588"/>
      <c r="AC280" s="588"/>
      <c r="AD280" s="579"/>
      <c r="AE280" s="579"/>
      <c r="AF280" s="579"/>
      <c r="AG280" s="579"/>
      <c r="AH280" s="579"/>
      <c r="AI280" s="579"/>
      <c r="AJ280" s="579"/>
      <c r="AK280" s="580"/>
      <c r="AL280" s="579"/>
      <c r="AM280" s="579"/>
      <c r="AN280" s="579"/>
      <c r="AO280" s="579"/>
    </row>
    <row r="281" spans="1:41" s="327" customFormat="1" ht="13.5" customHeight="1">
      <c r="A281" s="588"/>
      <c r="B281" s="1386" t="s">
        <v>2102</v>
      </c>
      <c r="C281" s="1387"/>
      <c r="D281" s="1387"/>
      <c r="E281" s="1387"/>
      <c r="F281" s="1387"/>
      <c r="G281" s="1388"/>
      <c r="H281" s="3749">
        <v>67.099999999999994</v>
      </c>
      <c r="I281" s="3752"/>
      <c r="J281" s="3749">
        <v>68.400000000000006</v>
      </c>
      <c r="K281" s="3752"/>
      <c r="L281" s="3749">
        <v>65.8</v>
      </c>
      <c r="M281" s="3752"/>
      <c r="N281" s="3749">
        <v>10.7</v>
      </c>
      <c r="O281" s="3752"/>
      <c r="P281" s="3749">
        <v>12.8</v>
      </c>
      <c r="Q281" s="3752"/>
      <c r="R281" s="3749">
        <v>8.6</v>
      </c>
      <c r="S281" s="3750"/>
      <c r="T281" s="588"/>
      <c r="U281" s="588"/>
      <c r="V281" s="588"/>
      <c r="W281" s="588"/>
      <c r="X281" s="588"/>
      <c r="Y281" s="588"/>
      <c r="Z281" s="588"/>
      <c r="AA281" s="588"/>
      <c r="AB281" s="588"/>
      <c r="AC281" s="588"/>
      <c r="AD281" s="579"/>
      <c r="AE281" s="579"/>
      <c r="AF281" s="579"/>
      <c r="AG281" s="579"/>
      <c r="AH281" s="579"/>
      <c r="AI281" s="579"/>
      <c r="AJ281" s="579"/>
      <c r="AK281" s="580"/>
      <c r="AL281" s="579"/>
      <c r="AM281" s="579"/>
      <c r="AN281" s="579"/>
      <c r="AO281" s="579"/>
    </row>
    <row r="282" spans="1:41" s="327" customFormat="1" ht="13.5" customHeight="1">
      <c r="A282" s="588"/>
      <c r="B282" s="1386"/>
      <c r="C282" s="1387"/>
      <c r="D282" s="1387"/>
      <c r="E282" s="1387"/>
      <c r="F282" s="1387"/>
      <c r="G282" s="1388"/>
      <c r="H282" s="3516"/>
      <c r="I282" s="3493"/>
      <c r="J282" s="3516"/>
      <c r="K282" s="3493"/>
      <c r="L282" s="3516"/>
      <c r="M282" s="3493"/>
      <c r="N282" s="3516"/>
      <c r="O282" s="3493"/>
      <c r="P282" s="3516"/>
      <c r="Q282" s="3493"/>
      <c r="R282" s="3516"/>
      <c r="S282" s="3522"/>
      <c r="T282" s="588"/>
      <c r="U282" s="588"/>
      <c r="V282" s="588"/>
      <c r="W282" s="588"/>
      <c r="X282" s="588"/>
      <c r="Y282" s="588"/>
      <c r="Z282" s="588"/>
      <c r="AA282" s="588"/>
      <c r="AB282" s="588"/>
      <c r="AC282" s="588"/>
      <c r="AD282" s="579"/>
      <c r="AE282" s="579"/>
      <c r="AF282" s="579"/>
      <c r="AG282" s="579"/>
      <c r="AH282" s="579"/>
      <c r="AI282" s="579"/>
      <c r="AJ282" s="579"/>
      <c r="AK282" s="580"/>
      <c r="AL282" s="579"/>
      <c r="AM282" s="579"/>
      <c r="AN282" s="579"/>
      <c r="AO282" s="579"/>
    </row>
    <row r="283" spans="1:41" s="327" customFormat="1" ht="13.5" customHeight="1">
      <c r="A283" s="588"/>
      <c r="B283" s="1386" t="s">
        <v>2103</v>
      </c>
      <c r="C283" s="1387"/>
      <c r="D283" s="1387"/>
      <c r="E283" s="1387"/>
      <c r="F283" s="1387"/>
      <c r="G283" s="1388"/>
      <c r="H283" s="3516">
        <v>65.5</v>
      </c>
      <c r="I283" s="3493"/>
      <c r="J283" s="3516">
        <v>63.8</v>
      </c>
      <c r="K283" s="3493"/>
      <c r="L283" s="3516">
        <v>67.099999999999994</v>
      </c>
      <c r="M283" s="3493"/>
      <c r="N283" s="3749">
        <v>13.2</v>
      </c>
      <c r="O283" s="3752"/>
      <c r="P283" s="3516">
        <v>13.7</v>
      </c>
      <c r="Q283" s="3493"/>
      <c r="R283" s="3516">
        <v>12.8</v>
      </c>
      <c r="S283" s="3522"/>
      <c r="T283" s="588"/>
      <c r="U283" s="588"/>
      <c r="V283" s="588"/>
      <c r="W283" s="588"/>
      <c r="X283" s="588"/>
      <c r="Y283" s="588"/>
      <c r="Z283" s="588"/>
      <c r="AA283" s="588"/>
      <c r="AB283" s="588"/>
      <c r="AC283" s="588"/>
      <c r="AD283" s="579"/>
      <c r="AE283" s="579"/>
      <c r="AF283" s="579"/>
      <c r="AG283" s="579"/>
      <c r="AH283" s="579"/>
      <c r="AI283" s="579"/>
      <c r="AJ283" s="579"/>
      <c r="AK283" s="580"/>
      <c r="AL283" s="579"/>
      <c r="AM283" s="579"/>
      <c r="AN283" s="579"/>
      <c r="AO283" s="579"/>
    </row>
    <row r="284" spans="1:41" s="327" customFormat="1" ht="13.5" customHeight="1">
      <c r="A284" s="588"/>
      <c r="B284" s="1386"/>
      <c r="C284" s="1387"/>
      <c r="D284" s="1387"/>
      <c r="E284" s="1387"/>
      <c r="F284" s="1387"/>
      <c r="G284" s="1388"/>
      <c r="H284" s="3516"/>
      <c r="I284" s="3493"/>
      <c r="J284" s="3516"/>
      <c r="K284" s="3493"/>
      <c r="L284" s="3516"/>
      <c r="M284" s="3493"/>
      <c r="N284" s="3516"/>
      <c r="O284" s="3493"/>
      <c r="P284" s="3516"/>
      <c r="Q284" s="3493"/>
      <c r="R284" s="3516"/>
      <c r="S284" s="3522"/>
      <c r="T284" s="588"/>
      <c r="U284" s="588"/>
      <c r="V284" s="588"/>
      <c r="W284" s="588"/>
      <c r="X284" s="588"/>
      <c r="Y284" s="588"/>
      <c r="Z284" s="588"/>
      <c r="AA284" s="588"/>
      <c r="AB284" s="588"/>
      <c r="AC284" s="588"/>
      <c r="AD284" s="579"/>
      <c r="AE284" s="579"/>
      <c r="AF284" s="579"/>
      <c r="AG284" s="579"/>
      <c r="AH284" s="579"/>
      <c r="AI284" s="579"/>
      <c r="AJ284" s="579"/>
      <c r="AK284" s="580"/>
      <c r="AL284" s="579"/>
      <c r="AM284" s="579"/>
      <c r="AN284" s="579"/>
      <c r="AO284" s="579"/>
    </row>
    <row r="285" spans="1:41" s="327" customFormat="1" ht="13.5" customHeight="1" thickBot="1">
      <c r="A285" s="588"/>
      <c r="B285" s="1529" t="s">
        <v>2104</v>
      </c>
      <c r="C285" s="1530"/>
      <c r="D285" s="1530"/>
      <c r="E285" s="1530"/>
      <c r="F285" s="1530"/>
      <c r="G285" s="1531"/>
      <c r="H285" s="3612">
        <v>60.8</v>
      </c>
      <c r="I285" s="3610"/>
      <c r="J285" s="3612">
        <v>61.7</v>
      </c>
      <c r="K285" s="3610"/>
      <c r="L285" s="3756">
        <v>59.9</v>
      </c>
      <c r="M285" s="3757"/>
      <c r="N285" s="3756">
        <v>13.4</v>
      </c>
      <c r="O285" s="3757"/>
      <c r="P285" s="3765">
        <v>14.1</v>
      </c>
      <c r="Q285" s="3766"/>
      <c r="R285" s="3765">
        <v>12.9</v>
      </c>
      <c r="S285" s="3767"/>
      <c r="T285" s="588"/>
      <c r="U285" s="588"/>
      <c r="V285" s="588"/>
      <c r="W285" s="588"/>
      <c r="X285" s="588"/>
      <c r="Y285" s="588"/>
      <c r="Z285" s="588"/>
      <c r="AA285" s="588"/>
      <c r="AB285" s="588"/>
      <c r="AC285" s="588"/>
      <c r="AD285" s="579"/>
      <c r="AE285" s="579"/>
      <c r="AF285" s="579"/>
      <c r="AG285" s="579"/>
      <c r="AH285" s="579"/>
      <c r="AI285" s="579"/>
      <c r="AJ285" s="579"/>
      <c r="AK285" s="580"/>
      <c r="AL285" s="579"/>
      <c r="AM285" s="579"/>
      <c r="AN285" s="579"/>
      <c r="AO285" s="579"/>
    </row>
    <row r="286" spans="1:41" s="327" customFormat="1" ht="13.5" customHeight="1">
      <c r="A286" s="588"/>
      <c r="B286" s="864"/>
      <c r="C286" s="864"/>
      <c r="D286" s="864"/>
      <c r="E286" s="864"/>
      <c r="F286" s="864"/>
      <c r="G286" s="864"/>
      <c r="H286" s="876"/>
      <c r="I286" s="876"/>
      <c r="J286" s="876"/>
      <c r="K286" s="876"/>
      <c r="L286" s="589"/>
      <c r="M286" s="589"/>
      <c r="N286" s="589"/>
      <c r="O286" s="589"/>
      <c r="P286" s="590"/>
      <c r="Q286" s="590"/>
      <c r="R286" s="590"/>
      <c r="S286" s="580" t="s">
        <v>1379</v>
      </c>
      <c r="T286" s="588"/>
      <c r="U286" s="588"/>
      <c r="V286" s="588"/>
      <c r="W286" s="588"/>
      <c r="X286" s="588"/>
      <c r="Y286" s="588"/>
      <c r="Z286" s="588"/>
      <c r="AA286" s="588"/>
      <c r="AB286" s="588"/>
      <c r="AC286" s="588"/>
      <c r="AD286" s="579"/>
      <c r="AE286" s="579"/>
      <c r="AF286" s="579"/>
      <c r="AG286" s="579"/>
      <c r="AH286" s="579"/>
      <c r="AI286" s="579"/>
      <c r="AJ286" s="579"/>
      <c r="AK286" s="580"/>
      <c r="AL286" s="579"/>
      <c r="AM286" s="579"/>
      <c r="AN286" s="579"/>
      <c r="AO286" s="579"/>
    </row>
    <row r="287" spans="1:41" s="327" customFormat="1" ht="13.5" customHeight="1">
      <c r="A287" s="588"/>
      <c r="B287" s="864"/>
      <c r="C287" s="864"/>
      <c r="D287" s="864"/>
      <c r="E287" s="864"/>
      <c r="F287" s="864"/>
      <c r="G287" s="864"/>
      <c r="H287" s="876"/>
      <c r="I287" s="876"/>
      <c r="J287" s="876"/>
      <c r="K287" s="876"/>
      <c r="L287" s="589"/>
      <c r="M287" s="589"/>
      <c r="N287" s="589"/>
      <c r="O287" s="589"/>
      <c r="P287" s="590"/>
      <c r="Q287" s="590"/>
      <c r="R287" s="590"/>
      <c r="S287" s="580"/>
      <c r="T287" s="588"/>
      <c r="U287" s="588"/>
      <c r="V287" s="588"/>
      <c r="W287" s="588"/>
      <c r="X287" s="588"/>
      <c r="Y287" s="588"/>
      <c r="Z287" s="588"/>
      <c r="AA287" s="588"/>
      <c r="AB287" s="588"/>
      <c r="AC287" s="588"/>
      <c r="AD287" s="579"/>
      <c r="AE287" s="579"/>
      <c r="AF287" s="579"/>
      <c r="AG287" s="579"/>
      <c r="AH287" s="579"/>
      <c r="AI287" s="579"/>
      <c r="AJ287" s="579"/>
      <c r="AK287" s="580"/>
      <c r="AL287" s="579"/>
      <c r="AM287" s="579"/>
      <c r="AN287" s="579"/>
      <c r="AO287" s="579"/>
    </row>
    <row r="288" spans="1:41" ht="13.5" customHeight="1">
      <c r="A288" s="588"/>
      <c r="B288" s="864"/>
      <c r="C288" s="864"/>
      <c r="D288" s="864"/>
      <c r="E288" s="864"/>
      <c r="F288" s="864"/>
      <c r="G288" s="864"/>
      <c r="H288" s="876"/>
      <c r="I288" s="876"/>
      <c r="J288" s="876"/>
      <c r="K288" s="876"/>
      <c r="L288" s="589"/>
      <c r="M288" s="589"/>
      <c r="N288" s="589"/>
      <c r="O288" s="589"/>
      <c r="P288" s="590"/>
      <c r="Q288" s="590"/>
      <c r="R288" s="590"/>
      <c r="S288" s="580"/>
      <c r="T288" s="588"/>
      <c r="U288" s="588"/>
      <c r="V288" s="588"/>
      <c r="W288" s="588"/>
      <c r="X288" s="588"/>
      <c r="Y288" s="588"/>
      <c r="Z288" s="588"/>
      <c r="AA288" s="588"/>
      <c r="AB288" s="588"/>
      <c r="AC288" s="588"/>
      <c r="AK288" s="580"/>
    </row>
    <row r="289" spans="1:45" s="327" customFormat="1" ht="17.25" customHeight="1">
      <c r="A289" s="977" t="s">
        <v>3359</v>
      </c>
      <c r="B289" s="588"/>
      <c r="C289" s="588"/>
      <c r="D289" s="588"/>
      <c r="E289" s="588"/>
      <c r="F289" s="588"/>
      <c r="G289" s="588"/>
      <c r="H289" s="588"/>
      <c r="I289" s="588"/>
      <c r="J289" s="588"/>
      <c r="K289" s="588"/>
      <c r="L289" s="588"/>
      <c r="M289" s="588"/>
      <c r="N289" s="588"/>
      <c r="O289" s="588"/>
      <c r="P289" s="588"/>
      <c r="Q289" s="588"/>
      <c r="R289" s="588"/>
      <c r="S289" s="588"/>
      <c r="T289" s="588"/>
      <c r="U289" s="588"/>
      <c r="V289" s="588"/>
      <c r="W289" s="588"/>
      <c r="X289" s="588"/>
      <c r="Y289" s="588"/>
      <c r="Z289" s="588"/>
      <c r="AA289" s="588"/>
      <c r="AB289" s="588"/>
      <c r="AC289" s="588"/>
      <c r="AD289" s="579"/>
      <c r="AE289" s="579"/>
      <c r="AF289" s="579"/>
      <c r="AG289" s="579"/>
      <c r="AH289" s="579"/>
      <c r="AI289" s="579"/>
      <c r="AJ289" s="579"/>
      <c r="AK289" s="579"/>
      <c r="AL289" s="579"/>
      <c r="AM289" s="579"/>
      <c r="AN289" s="579"/>
      <c r="AO289" s="579"/>
    </row>
    <row r="290" spans="1:45" s="327" customFormat="1" ht="13.5" customHeight="1">
      <c r="A290" s="977"/>
      <c r="B290" s="588"/>
      <c r="C290" s="588"/>
      <c r="D290" s="588"/>
      <c r="E290" s="588"/>
      <c r="F290" s="588"/>
      <c r="G290" s="588"/>
      <c r="H290" s="588"/>
      <c r="I290" s="588"/>
      <c r="J290" s="588"/>
      <c r="K290" s="588"/>
      <c r="L290" s="588"/>
      <c r="M290" s="588"/>
      <c r="N290" s="588"/>
      <c r="O290" s="588"/>
      <c r="P290" s="588"/>
      <c r="Q290" s="588"/>
      <c r="R290" s="588"/>
      <c r="S290" s="588"/>
      <c r="T290" s="588"/>
      <c r="U290" s="588"/>
      <c r="V290" s="588"/>
      <c r="W290" s="588"/>
      <c r="X290" s="588"/>
      <c r="Y290" s="588"/>
      <c r="Z290" s="588"/>
      <c r="AA290" s="588"/>
      <c r="AB290" s="588"/>
      <c r="AC290" s="588"/>
      <c r="AD290" s="579"/>
      <c r="AE290" s="579"/>
      <c r="AF290" s="579"/>
      <c r="AG290" s="579"/>
      <c r="AH290" s="579"/>
      <c r="AI290" s="579"/>
      <c r="AJ290" s="579"/>
      <c r="AK290" s="579"/>
      <c r="AL290" s="579"/>
      <c r="AM290" s="579"/>
      <c r="AN290" s="579"/>
      <c r="AO290" s="579"/>
    </row>
    <row r="291" spans="1:45" s="327" customFormat="1" ht="15" customHeight="1">
      <c r="A291" s="3755" t="s">
        <v>3690</v>
      </c>
      <c r="B291" s="3755"/>
      <c r="C291" s="3755"/>
      <c r="D291" s="3755"/>
      <c r="E291" s="3755"/>
      <c r="F291" s="3755"/>
      <c r="G291" s="3755"/>
      <c r="H291" s="3755"/>
      <c r="I291" s="3755"/>
      <c r="J291" s="3755"/>
      <c r="K291" s="3755"/>
      <c r="L291" s="3755"/>
      <c r="M291" s="3755"/>
      <c r="N291" s="579"/>
      <c r="O291" s="582"/>
      <c r="P291" s="582"/>
      <c r="Q291" s="582"/>
      <c r="R291" s="582"/>
      <c r="S291" s="582"/>
      <c r="T291" s="582"/>
      <c r="U291" s="582"/>
      <c r="V291" s="582"/>
      <c r="W291" s="582"/>
      <c r="X291" s="582"/>
      <c r="Y291" s="582"/>
      <c r="Z291" s="582"/>
      <c r="AA291" s="582"/>
      <c r="AB291" s="582"/>
      <c r="AC291" s="588"/>
      <c r="AD291" s="579"/>
      <c r="AE291" s="579"/>
      <c r="AF291" s="579"/>
      <c r="AG291" s="580"/>
      <c r="AH291" s="579"/>
      <c r="AI291" s="579"/>
      <c r="AJ291" s="579"/>
      <c r="AL291" s="579"/>
      <c r="AM291" s="579"/>
      <c r="AN291" s="579"/>
      <c r="AO291" s="579"/>
    </row>
    <row r="292" spans="1:45" s="327" customFormat="1" ht="12.75" customHeight="1">
      <c r="A292" s="209"/>
      <c r="B292" s="57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1171"/>
      <c r="AG292" s="1171"/>
      <c r="AH292" s="209"/>
      <c r="AI292" s="209"/>
      <c r="AJ292" s="209"/>
      <c r="AK292" s="1171"/>
      <c r="AL292" s="579"/>
      <c r="AM292" s="579"/>
      <c r="AN292" s="579"/>
      <c r="AO292" s="580" t="s">
        <v>3685</v>
      </c>
    </row>
    <row r="293" spans="1:45" s="327" customFormat="1" ht="12.75" customHeight="1" thickBot="1">
      <c r="A293" s="209"/>
      <c r="B293" s="209"/>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c r="AJ293" s="209"/>
      <c r="AK293" s="579"/>
      <c r="AL293" s="1169"/>
      <c r="AM293" s="1169"/>
      <c r="AN293" s="1169"/>
      <c r="AO293" s="1163" t="s">
        <v>1254</v>
      </c>
    </row>
    <row r="294" spans="1:45" s="327" customFormat="1" ht="13.5" customHeight="1">
      <c r="A294" s="579"/>
      <c r="B294" s="3438" t="s">
        <v>3311</v>
      </c>
      <c r="C294" s="3430"/>
      <c r="D294" s="3430"/>
      <c r="E294" s="3430"/>
      <c r="F294" s="3430"/>
      <c r="G294" s="3431"/>
      <c r="H294" s="3441" t="s">
        <v>3756</v>
      </c>
      <c r="I294" s="3429"/>
      <c r="J294" s="3429"/>
      <c r="K294" s="3429"/>
      <c r="L294" s="3429"/>
      <c r="M294" s="3429"/>
      <c r="N294" s="3429"/>
      <c r="O294" s="3429"/>
      <c r="P294" s="3429"/>
      <c r="Q294" s="3429"/>
      <c r="R294" s="3429"/>
      <c r="S294" s="3429"/>
      <c r="T294" s="3429"/>
      <c r="U294" s="3429"/>
      <c r="V294" s="3429"/>
      <c r="W294" s="3429"/>
      <c r="X294" s="3429"/>
      <c r="Y294" s="3429"/>
      <c r="Z294" s="3429"/>
      <c r="AA294" s="3429"/>
      <c r="AB294" s="3429"/>
      <c r="AC294" s="3429"/>
      <c r="AD294" s="3429"/>
      <c r="AE294" s="3429"/>
      <c r="AF294" s="3429"/>
      <c r="AG294" s="3429"/>
      <c r="AH294" s="3429"/>
      <c r="AI294" s="3429"/>
      <c r="AJ294" s="3429"/>
      <c r="AK294" s="3442"/>
      <c r="AL294" s="3405" t="s">
        <v>3754</v>
      </c>
      <c r="AM294" s="3406"/>
      <c r="AN294" s="3405" t="s">
        <v>3755</v>
      </c>
      <c r="AO294" s="3409"/>
    </row>
    <row r="295" spans="1:45" s="327" customFormat="1" ht="27.75" customHeight="1">
      <c r="A295" s="579"/>
      <c r="B295" s="3439"/>
      <c r="C295" s="3405"/>
      <c r="D295" s="3405"/>
      <c r="E295" s="3405"/>
      <c r="F295" s="3405"/>
      <c r="G295" s="3406"/>
      <c r="H295" s="3443" t="s">
        <v>3331</v>
      </c>
      <c r="I295" s="3444"/>
      <c r="J295" s="3444"/>
      <c r="K295" s="3444"/>
      <c r="L295" s="3444"/>
      <c r="M295" s="3444"/>
      <c r="N295" s="3445" t="s">
        <v>3758</v>
      </c>
      <c r="O295" s="3444"/>
      <c r="P295" s="3444"/>
      <c r="Q295" s="3444"/>
      <c r="R295" s="3444"/>
      <c r="S295" s="3446"/>
      <c r="T295" s="3447" t="s">
        <v>3757</v>
      </c>
      <c r="U295" s="3448"/>
      <c r="V295" s="3448"/>
      <c r="W295" s="3448"/>
      <c r="X295" s="3448"/>
      <c r="Y295" s="3449"/>
      <c r="Z295" s="3450" t="s">
        <v>1434</v>
      </c>
      <c r="AA295" s="3448"/>
      <c r="AB295" s="3448"/>
      <c r="AC295" s="3448"/>
      <c r="AD295" s="3448"/>
      <c r="AE295" s="3449"/>
      <c r="AF295" s="3451" t="s">
        <v>1435</v>
      </c>
      <c r="AG295" s="3407"/>
      <c r="AH295" s="3407"/>
      <c r="AI295" s="3407"/>
      <c r="AJ295" s="3407"/>
      <c r="AK295" s="3408"/>
      <c r="AL295" s="3405"/>
      <c r="AM295" s="3406"/>
      <c r="AN295" s="3405"/>
      <c r="AO295" s="3409"/>
    </row>
    <row r="296" spans="1:45" s="327" customFormat="1" ht="13.5" customHeight="1">
      <c r="A296" s="579"/>
      <c r="B296" s="3440"/>
      <c r="C296" s="3407"/>
      <c r="D296" s="3407"/>
      <c r="E296" s="3407"/>
      <c r="F296" s="3407"/>
      <c r="G296" s="3408"/>
      <c r="H296" s="3450" t="s">
        <v>3</v>
      </c>
      <c r="I296" s="3449"/>
      <c r="J296" s="3450" t="s">
        <v>4</v>
      </c>
      <c r="K296" s="3449"/>
      <c r="L296" s="3450" t="s">
        <v>5</v>
      </c>
      <c r="M296" s="3448"/>
      <c r="N296" s="3450" t="s">
        <v>3</v>
      </c>
      <c r="O296" s="3449"/>
      <c r="P296" s="3450" t="s">
        <v>4</v>
      </c>
      <c r="Q296" s="3449"/>
      <c r="R296" s="3450" t="s">
        <v>5</v>
      </c>
      <c r="S296" s="3449"/>
      <c r="T296" s="3450" t="s">
        <v>3</v>
      </c>
      <c r="U296" s="3449"/>
      <c r="V296" s="3450" t="s">
        <v>4</v>
      </c>
      <c r="W296" s="3449"/>
      <c r="X296" s="3450" t="s">
        <v>5</v>
      </c>
      <c r="Y296" s="3449"/>
      <c r="Z296" s="3450" t="s">
        <v>3</v>
      </c>
      <c r="AA296" s="3449"/>
      <c r="AB296" s="3450" t="s">
        <v>4</v>
      </c>
      <c r="AC296" s="3449"/>
      <c r="AD296" s="3450" t="s">
        <v>5</v>
      </c>
      <c r="AE296" s="3449"/>
      <c r="AF296" s="3450" t="s">
        <v>3</v>
      </c>
      <c r="AG296" s="3449"/>
      <c r="AH296" s="3450" t="s">
        <v>4</v>
      </c>
      <c r="AI296" s="3449"/>
      <c r="AJ296" s="3450" t="s">
        <v>5</v>
      </c>
      <c r="AK296" s="3449"/>
      <c r="AL296" s="3407"/>
      <c r="AM296" s="3408"/>
      <c r="AN296" s="3407"/>
      <c r="AO296" s="3410"/>
    </row>
    <row r="297" spans="1:45" s="344" customFormat="1" ht="27.75" customHeight="1">
      <c r="A297" s="1141"/>
      <c r="B297" s="1386" t="s">
        <v>2099</v>
      </c>
      <c r="C297" s="1387"/>
      <c r="D297" s="1387"/>
      <c r="E297" s="1387"/>
      <c r="F297" s="1387"/>
      <c r="G297" s="1388"/>
      <c r="H297" s="3194">
        <v>56</v>
      </c>
      <c r="I297" s="3195"/>
      <c r="J297" s="3194">
        <v>39</v>
      </c>
      <c r="K297" s="3195"/>
      <c r="L297" s="3194">
        <v>17</v>
      </c>
      <c r="M297" s="3485"/>
      <c r="N297" s="3194">
        <v>36</v>
      </c>
      <c r="O297" s="3195"/>
      <c r="P297" s="3194">
        <v>36</v>
      </c>
      <c r="Q297" s="3195"/>
      <c r="R297" s="3194" t="s">
        <v>3765</v>
      </c>
      <c r="S297" s="3195"/>
      <c r="T297" s="3194"/>
      <c r="U297" s="3195"/>
      <c r="V297" s="3194"/>
      <c r="W297" s="3195"/>
      <c r="X297" s="3194"/>
      <c r="Y297" s="3195"/>
      <c r="Z297" s="3194">
        <v>2</v>
      </c>
      <c r="AA297" s="3195"/>
      <c r="AB297" s="3194" t="s">
        <v>3765</v>
      </c>
      <c r="AC297" s="3195"/>
      <c r="AD297" s="3194">
        <v>2</v>
      </c>
      <c r="AE297" s="3195"/>
      <c r="AF297" s="3194">
        <v>18</v>
      </c>
      <c r="AG297" s="3195"/>
      <c r="AH297" s="3194">
        <v>3</v>
      </c>
      <c r="AI297" s="3195"/>
      <c r="AJ297" s="3194">
        <v>15</v>
      </c>
      <c r="AK297" s="3195"/>
      <c r="AL297" s="1387">
        <v>18</v>
      </c>
      <c r="AM297" s="1388"/>
      <c r="AN297" s="1387">
        <v>2</v>
      </c>
      <c r="AO297" s="3411"/>
      <c r="AQ297" s="1178"/>
      <c r="AR297" s="1178"/>
      <c r="AS297" s="1178"/>
    </row>
    <row r="298" spans="1:45" s="344" customFormat="1" ht="27.75" customHeight="1">
      <c r="A298" s="1141"/>
      <c r="B298" s="1386" t="s">
        <v>2101</v>
      </c>
      <c r="C298" s="1387"/>
      <c r="D298" s="1387"/>
      <c r="E298" s="1387"/>
      <c r="F298" s="1387"/>
      <c r="G298" s="1388"/>
      <c r="H298" s="3402">
        <v>58</v>
      </c>
      <c r="I298" s="3403"/>
      <c r="J298" s="3402">
        <v>42</v>
      </c>
      <c r="K298" s="3403"/>
      <c r="L298" s="3402">
        <v>16</v>
      </c>
      <c r="M298" s="3404"/>
      <c r="N298" s="3402">
        <v>38</v>
      </c>
      <c r="O298" s="3403"/>
      <c r="P298" s="3402">
        <v>36</v>
      </c>
      <c r="Q298" s="3403"/>
      <c r="R298" s="3402">
        <v>2</v>
      </c>
      <c r="S298" s="3403"/>
      <c r="T298" s="3402"/>
      <c r="U298" s="3403"/>
      <c r="V298" s="3402"/>
      <c r="W298" s="3403"/>
      <c r="X298" s="3402"/>
      <c r="Y298" s="3403"/>
      <c r="Z298" s="3402">
        <v>6</v>
      </c>
      <c r="AA298" s="3403"/>
      <c r="AB298" s="3402" t="s">
        <v>3765</v>
      </c>
      <c r="AC298" s="3403"/>
      <c r="AD298" s="3402">
        <v>6</v>
      </c>
      <c r="AE298" s="3403"/>
      <c r="AF298" s="3402">
        <v>14</v>
      </c>
      <c r="AG298" s="3403"/>
      <c r="AH298" s="3402">
        <v>6</v>
      </c>
      <c r="AI298" s="3403"/>
      <c r="AJ298" s="3402">
        <v>8</v>
      </c>
      <c r="AK298" s="3403"/>
      <c r="AL298" s="1387">
        <v>18</v>
      </c>
      <c r="AM298" s="1388"/>
      <c r="AN298" s="1387">
        <v>2</v>
      </c>
      <c r="AO298" s="3411"/>
      <c r="AQ298" s="1178"/>
      <c r="AR298" s="1178"/>
      <c r="AS298" s="1178"/>
    </row>
    <row r="299" spans="1:45" s="344" customFormat="1" ht="27.75" customHeight="1">
      <c r="A299" s="1141"/>
      <c r="B299" s="1386" t="s">
        <v>2102</v>
      </c>
      <c r="C299" s="1387"/>
      <c r="D299" s="1387"/>
      <c r="E299" s="1387"/>
      <c r="F299" s="1387"/>
      <c r="G299" s="1388"/>
      <c r="H299" s="3402">
        <v>67</v>
      </c>
      <c r="I299" s="3403"/>
      <c r="J299" s="3402">
        <v>54</v>
      </c>
      <c r="K299" s="3403"/>
      <c r="L299" s="3402">
        <v>13</v>
      </c>
      <c r="M299" s="3404"/>
      <c r="N299" s="3402">
        <v>45</v>
      </c>
      <c r="O299" s="3403"/>
      <c r="P299" s="3402">
        <v>43</v>
      </c>
      <c r="Q299" s="3403"/>
      <c r="R299" s="3402">
        <v>2</v>
      </c>
      <c r="S299" s="3403"/>
      <c r="T299" s="3402">
        <v>7</v>
      </c>
      <c r="U299" s="3403"/>
      <c r="V299" s="3402">
        <v>5</v>
      </c>
      <c r="W299" s="3403"/>
      <c r="X299" s="3402">
        <v>2</v>
      </c>
      <c r="Y299" s="3403"/>
      <c r="Z299" s="3402">
        <v>6</v>
      </c>
      <c r="AA299" s="3403"/>
      <c r="AB299" s="3402" t="s">
        <v>3766</v>
      </c>
      <c r="AC299" s="3403"/>
      <c r="AD299" s="3402">
        <v>6</v>
      </c>
      <c r="AE299" s="3403"/>
      <c r="AF299" s="3402">
        <v>9</v>
      </c>
      <c r="AG299" s="3403"/>
      <c r="AH299" s="3402">
        <v>6</v>
      </c>
      <c r="AI299" s="3403"/>
      <c r="AJ299" s="3402">
        <v>3</v>
      </c>
      <c r="AK299" s="3403"/>
      <c r="AL299" s="1387">
        <v>14</v>
      </c>
      <c r="AM299" s="1388"/>
      <c r="AN299" s="1387">
        <v>2</v>
      </c>
      <c r="AO299" s="3411"/>
      <c r="AQ299" s="1178"/>
      <c r="AR299" s="1178"/>
      <c r="AS299" s="1178"/>
    </row>
    <row r="300" spans="1:45" s="344" customFormat="1" ht="27.75" customHeight="1">
      <c r="A300" s="1141"/>
      <c r="B300" s="1386" t="s">
        <v>2103</v>
      </c>
      <c r="C300" s="1387"/>
      <c r="D300" s="1387"/>
      <c r="E300" s="1387"/>
      <c r="F300" s="1387"/>
      <c r="G300" s="1388"/>
      <c r="H300" s="3402">
        <v>66</v>
      </c>
      <c r="I300" s="3403"/>
      <c r="J300" s="3402">
        <v>53</v>
      </c>
      <c r="K300" s="3403"/>
      <c r="L300" s="3402">
        <v>13</v>
      </c>
      <c r="M300" s="3404"/>
      <c r="N300" s="3402">
        <v>44</v>
      </c>
      <c r="O300" s="3403"/>
      <c r="P300" s="3402">
        <v>42</v>
      </c>
      <c r="Q300" s="3403"/>
      <c r="R300" s="3402">
        <v>2</v>
      </c>
      <c r="S300" s="3403"/>
      <c r="T300" s="3402">
        <v>13</v>
      </c>
      <c r="U300" s="3403"/>
      <c r="V300" s="3402">
        <v>10</v>
      </c>
      <c r="W300" s="3403"/>
      <c r="X300" s="3402">
        <v>3</v>
      </c>
      <c r="Y300" s="3403"/>
      <c r="Z300" s="3402">
        <v>3</v>
      </c>
      <c r="AA300" s="3403"/>
      <c r="AB300" s="3402" t="s">
        <v>3765</v>
      </c>
      <c r="AC300" s="3403"/>
      <c r="AD300" s="3402">
        <v>3</v>
      </c>
      <c r="AE300" s="3403"/>
      <c r="AF300" s="3402">
        <v>6</v>
      </c>
      <c r="AG300" s="3403"/>
      <c r="AH300" s="3402">
        <v>1</v>
      </c>
      <c r="AI300" s="3403"/>
      <c r="AJ300" s="3402">
        <v>5</v>
      </c>
      <c r="AK300" s="3403"/>
      <c r="AL300" s="1387">
        <v>14</v>
      </c>
      <c r="AM300" s="1388"/>
      <c r="AN300" s="1387">
        <v>2</v>
      </c>
      <c r="AO300" s="3411"/>
      <c r="AQ300" s="1178"/>
      <c r="AR300" s="1178"/>
      <c r="AS300" s="1178"/>
    </row>
    <row r="301" spans="1:45" s="344" customFormat="1" ht="27.75" customHeight="1" thickBot="1">
      <c r="A301" s="1141"/>
      <c r="B301" s="1529" t="s">
        <v>2104</v>
      </c>
      <c r="C301" s="1530"/>
      <c r="D301" s="1530"/>
      <c r="E301" s="1530"/>
      <c r="F301" s="1530"/>
      <c r="G301" s="1531"/>
      <c r="H301" s="3399">
        <v>93</v>
      </c>
      <c r="I301" s="3400"/>
      <c r="J301" s="3399">
        <v>64</v>
      </c>
      <c r="K301" s="3400"/>
      <c r="L301" s="3399">
        <v>29</v>
      </c>
      <c r="M301" s="3401"/>
      <c r="N301" s="3399">
        <v>38</v>
      </c>
      <c r="O301" s="3400"/>
      <c r="P301" s="3399">
        <v>37</v>
      </c>
      <c r="Q301" s="3400"/>
      <c r="R301" s="3399">
        <v>1</v>
      </c>
      <c r="S301" s="3400"/>
      <c r="T301" s="3399">
        <v>35</v>
      </c>
      <c r="U301" s="3400"/>
      <c r="V301" s="3399">
        <v>25</v>
      </c>
      <c r="W301" s="3400"/>
      <c r="X301" s="3399">
        <v>10</v>
      </c>
      <c r="Y301" s="3400"/>
      <c r="Z301" s="3399">
        <v>8</v>
      </c>
      <c r="AA301" s="3400"/>
      <c r="AB301" s="3399">
        <v>1</v>
      </c>
      <c r="AC301" s="3400"/>
      <c r="AD301" s="3399">
        <v>7</v>
      </c>
      <c r="AE301" s="3400"/>
      <c r="AF301" s="3399">
        <v>12</v>
      </c>
      <c r="AG301" s="3400"/>
      <c r="AH301" s="3399">
        <v>1</v>
      </c>
      <c r="AI301" s="3400"/>
      <c r="AJ301" s="3399">
        <v>11</v>
      </c>
      <c r="AK301" s="3400"/>
      <c r="AL301" s="3523">
        <v>14</v>
      </c>
      <c r="AM301" s="1531"/>
      <c r="AN301" s="3523">
        <v>1</v>
      </c>
      <c r="AO301" s="3524"/>
      <c r="AQ301" s="1178"/>
      <c r="AR301" s="1178"/>
      <c r="AS301" s="1178"/>
    </row>
    <row r="302" spans="1:45" s="344" customFormat="1" ht="12.75" customHeight="1">
      <c r="A302" s="1141"/>
      <c r="B302" s="579" t="s">
        <v>3691</v>
      </c>
      <c r="C302" s="1124"/>
      <c r="D302" s="1124"/>
      <c r="E302" s="1124"/>
      <c r="F302" s="1124"/>
      <c r="G302" s="1124"/>
      <c r="H302" s="1127"/>
      <c r="I302" s="1127"/>
      <c r="J302" s="1127"/>
      <c r="K302" s="1127"/>
      <c r="L302" s="1127"/>
      <c r="M302" s="1127"/>
      <c r="N302" s="1127"/>
      <c r="O302" s="1127"/>
      <c r="P302" s="1182"/>
      <c r="Q302" s="1182"/>
      <c r="R302" s="1182"/>
      <c r="S302" s="1182"/>
      <c r="T302" s="1127"/>
      <c r="U302" s="1127"/>
      <c r="V302" s="1182"/>
      <c r="W302" s="1182"/>
      <c r="X302" s="1182"/>
      <c r="Y302" s="1182"/>
      <c r="Z302" s="1127"/>
      <c r="AA302" s="1127"/>
      <c r="AB302" s="1182"/>
      <c r="AC302" s="1182"/>
      <c r="AD302" s="1182"/>
      <c r="AE302" s="1182"/>
      <c r="AF302" s="1127"/>
      <c r="AG302" s="1127"/>
      <c r="AH302" s="1182"/>
      <c r="AI302" s="1182"/>
      <c r="AJ302" s="1182"/>
      <c r="AK302" s="1182"/>
      <c r="AL302" s="1129"/>
      <c r="AM302" s="1129"/>
      <c r="AN302" s="1129"/>
      <c r="AO302" s="580" t="s">
        <v>1436</v>
      </c>
      <c r="AQ302" s="1178"/>
      <c r="AR302" s="1178"/>
    </row>
    <row r="303" spans="1:45" s="344" customFormat="1" ht="22.5" customHeight="1">
      <c r="A303" s="1141"/>
      <c r="B303" s="1156"/>
      <c r="C303" s="1156"/>
      <c r="D303" s="1156"/>
      <c r="E303" s="1156"/>
      <c r="F303" s="1156"/>
      <c r="G303" s="1156"/>
      <c r="H303" s="1166"/>
      <c r="I303" s="1166"/>
      <c r="J303" s="1166"/>
      <c r="K303" s="1166"/>
      <c r="L303" s="1166"/>
      <c r="M303" s="1166"/>
      <c r="N303" s="1166"/>
      <c r="O303" s="1166"/>
      <c r="P303" s="1182"/>
      <c r="Q303" s="1182"/>
      <c r="R303" s="1182"/>
      <c r="S303" s="1182"/>
      <c r="T303" s="1166"/>
      <c r="U303" s="1166"/>
      <c r="V303" s="1182"/>
      <c r="W303" s="1182"/>
      <c r="X303" s="1182"/>
      <c r="Y303" s="1182"/>
      <c r="Z303" s="1166"/>
      <c r="AA303" s="1166"/>
      <c r="AB303" s="1182"/>
      <c r="AC303" s="1182"/>
      <c r="AD303" s="1182"/>
      <c r="AE303" s="1182"/>
      <c r="AF303" s="1166"/>
      <c r="AG303" s="1166"/>
      <c r="AH303" s="1182"/>
      <c r="AI303" s="1182"/>
      <c r="AJ303" s="1182"/>
      <c r="AK303" s="1182"/>
      <c r="AL303" s="1170"/>
      <c r="AM303" s="1170"/>
      <c r="AN303" s="1170"/>
      <c r="AO303" s="1171"/>
      <c r="AQ303" s="1178"/>
      <c r="AR303" s="1178"/>
    </row>
    <row r="304" spans="1:45" s="327" customFormat="1" ht="15" customHeight="1">
      <c r="A304" s="3755" t="s">
        <v>3692</v>
      </c>
      <c r="B304" s="3755"/>
      <c r="C304" s="3755"/>
      <c r="D304" s="3755"/>
      <c r="E304" s="3755"/>
      <c r="F304" s="3755"/>
      <c r="G304" s="3755"/>
      <c r="H304" s="3755"/>
      <c r="I304" s="3755"/>
      <c r="J304" s="3755"/>
      <c r="K304" s="3755"/>
      <c r="L304" s="3755"/>
      <c r="M304" s="3755"/>
      <c r="N304" s="3755"/>
      <c r="O304" s="579"/>
      <c r="P304" s="579"/>
      <c r="Q304" s="579"/>
      <c r="R304" s="579"/>
      <c r="S304" s="579"/>
      <c r="T304" s="579"/>
      <c r="U304" s="579"/>
      <c r="V304" s="579"/>
      <c r="W304" s="209"/>
      <c r="X304" s="209"/>
      <c r="Y304" s="209"/>
      <c r="Z304" s="209"/>
      <c r="AA304" s="209"/>
      <c r="AB304" s="209"/>
      <c r="AC304" s="579"/>
      <c r="AD304" s="209"/>
      <c r="AE304" s="209"/>
      <c r="AF304" s="209"/>
      <c r="AG304" s="209"/>
      <c r="AH304" s="209"/>
      <c r="AI304" s="580"/>
      <c r="AJ304" s="209"/>
      <c r="AK304" s="579"/>
      <c r="AL304" s="580" t="s">
        <v>3685</v>
      </c>
      <c r="AM304" s="579"/>
      <c r="AN304" s="579"/>
      <c r="AO304" s="579"/>
    </row>
    <row r="305" spans="1:41" s="327" customFormat="1" ht="15" customHeight="1" thickBot="1">
      <c r="A305" s="579"/>
      <c r="B305" s="579"/>
      <c r="C305" s="579"/>
      <c r="D305" s="579"/>
      <c r="E305" s="579"/>
      <c r="F305" s="579"/>
      <c r="G305" s="579"/>
      <c r="H305" s="1169"/>
      <c r="I305" s="1169"/>
      <c r="J305" s="1169"/>
      <c r="K305" s="1169"/>
      <c r="L305" s="1157" t="s">
        <v>123</v>
      </c>
      <c r="M305" s="1157"/>
      <c r="N305" s="1157"/>
      <c r="O305" s="1157"/>
      <c r="P305" s="1167"/>
      <c r="Q305" s="1167"/>
      <c r="R305" s="1167"/>
      <c r="S305" s="1167"/>
      <c r="T305" s="1167"/>
      <c r="U305" s="1167"/>
      <c r="V305" s="1207"/>
      <c r="W305" s="1207"/>
      <c r="X305" s="1207"/>
      <c r="Y305" s="1207"/>
      <c r="Z305" s="1207"/>
      <c r="AA305" s="1207"/>
      <c r="AB305" s="1207"/>
      <c r="AC305" s="1169"/>
      <c r="AD305" s="1207"/>
      <c r="AE305" s="1207"/>
      <c r="AF305" s="1207"/>
      <c r="AG305" s="1207"/>
      <c r="AH305" s="1207"/>
      <c r="AI305" s="1163"/>
      <c r="AJ305" s="1169"/>
      <c r="AK305" s="579"/>
      <c r="AL305" s="580" t="s">
        <v>1254</v>
      </c>
      <c r="AM305" s="579"/>
      <c r="AN305" s="579"/>
      <c r="AO305" s="579"/>
    </row>
    <row r="306" spans="1:41" s="327" customFormat="1" ht="14.25" customHeight="1">
      <c r="A306" s="579"/>
      <c r="B306" s="3438" t="s">
        <v>3311</v>
      </c>
      <c r="C306" s="3430"/>
      <c r="D306" s="3430"/>
      <c r="E306" s="3430"/>
      <c r="F306" s="3430"/>
      <c r="G306" s="3431"/>
      <c r="H306" s="3441" t="s">
        <v>3756</v>
      </c>
      <c r="I306" s="3429"/>
      <c r="J306" s="3429"/>
      <c r="K306" s="3429"/>
      <c r="L306" s="3429"/>
      <c r="M306" s="3429"/>
      <c r="N306" s="3429"/>
      <c r="O306" s="3429"/>
      <c r="P306" s="3429"/>
      <c r="Q306" s="3429"/>
      <c r="R306" s="3429"/>
      <c r="S306" s="3429"/>
      <c r="T306" s="3429"/>
      <c r="U306" s="3429"/>
      <c r="V306" s="3429"/>
      <c r="W306" s="3429"/>
      <c r="X306" s="3429"/>
      <c r="Y306" s="3429"/>
      <c r="Z306" s="3429"/>
      <c r="AA306" s="3429"/>
      <c r="AB306" s="3429"/>
      <c r="AC306" s="3429"/>
      <c r="AD306" s="3429"/>
      <c r="AE306" s="3429"/>
      <c r="AF306" s="3429"/>
      <c r="AG306" s="3429"/>
      <c r="AH306" s="3429"/>
      <c r="AI306" s="3442"/>
      <c r="AJ306" s="3758" t="s">
        <v>1429</v>
      </c>
      <c r="AK306" s="3759"/>
      <c r="AL306" s="3760"/>
      <c r="AM306" s="209"/>
      <c r="AN306" s="209"/>
      <c r="AO306" s="209"/>
    </row>
    <row r="307" spans="1:41" s="327" customFormat="1" ht="27.75" customHeight="1">
      <c r="A307" s="579"/>
      <c r="B307" s="3439"/>
      <c r="C307" s="3405"/>
      <c r="D307" s="3405"/>
      <c r="E307" s="3405"/>
      <c r="F307" s="3405"/>
      <c r="G307" s="3406"/>
      <c r="H307" s="3450" t="s">
        <v>3331</v>
      </c>
      <c r="I307" s="3448"/>
      <c r="J307" s="3448"/>
      <c r="K307" s="3448"/>
      <c r="L307" s="3448"/>
      <c r="M307" s="3448"/>
      <c r="N307" s="3449"/>
      <c r="O307" s="3447" t="s">
        <v>2949</v>
      </c>
      <c r="P307" s="3774"/>
      <c r="Q307" s="3774"/>
      <c r="R307" s="3774"/>
      <c r="S307" s="3774"/>
      <c r="T307" s="3774"/>
      <c r="U307" s="3775"/>
      <c r="V307" s="3445" t="s">
        <v>2950</v>
      </c>
      <c r="W307" s="3776"/>
      <c r="X307" s="3776"/>
      <c r="Y307" s="3776"/>
      <c r="Z307" s="3776"/>
      <c r="AA307" s="3776"/>
      <c r="AB307" s="3777"/>
      <c r="AC307" s="3778" t="s">
        <v>2951</v>
      </c>
      <c r="AD307" s="3779"/>
      <c r="AE307" s="3779"/>
      <c r="AF307" s="3779"/>
      <c r="AG307" s="3779"/>
      <c r="AH307" s="3779"/>
      <c r="AI307" s="3780"/>
      <c r="AJ307" s="3761"/>
      <c r="AK307" s="3761"/>
      <c r="AL307" s="3762"/>
      <c r="AM307" s="209"/>
      <c r="AN307" s="209"/>
      <c r="AO307" s="209"/>
    </row>
    <row r="308" spans="1:41" s="327" customFormat="1" ht="13.5" customHeight="1">
      <c r="A308" s="579"/>
      <c r="B308" s="3440"/>
      <c r="C308" s="3407"/>
      <c r="D308" s="3407"/>
      <c r="E308" s="3407"/>
      <c r="F308" s="3407"/>
      <c r="G308" s="3408"/>
      <c r="H308" s="3450" t="s">
        <v>3</v>
      </c>
      <c r="I308" s="3448"/>
      <c r="J308" s="3449"/>
      <c r="K308" s="3450" t="s">
        <v>4</v>
      </c>
      <c r="L308" s="3449"/>
      <c r="M308" s="3450" t="s">
        <v>5</v>
      </c>
      <c r="N308" s="3449"/>
      <c r="O308" s="3450" t="s">
        <v>3</v>
      </c>
      <c r="P308" s="3448"/>
      <c r="Q308" s="3449"/>
      <c r="R308" s="3450" t="s">
        <v>4</v>
      </c>
      <c r="S308" s="3449"/>
      <c r="T308" s="3450" t="s">
        <v>5</v>
      </c>
      <c r="U308" s="3449"/>
      <c r="V308" s="3450" t="s">
        <v>3</v>
      </c>
      <c r="W308" s="3448"/>
      <c r="X308" s="3449"/>
      <c r="Y308" s="3450" t="s">
        <v>4</v>
      </c>
      <c r="Z308" s="3449"/>
      <c r="AA308" s="3450" t="s">
        <v>5</v>
      </c>
      <c r="AB308" s="3449"/>
      <c r="AC308" s="3450" t="s">
        <v>3</v>
      </c>
      <c r="AD308" s="3448"/>
      <c r="AE308" s="3449"/>
      <c r="AF308" s="3450" t="s">
        <v>4</v>
      </c>
      <c r="AG308" s="3449"/>
      <c r="AH308" s="3450" t="s">
        <v>5</v>
      </c>
      <c r="AI308" s="3449"/>
      <c r="AJ308" s="3763"/>
      <c r="AK308" s="3763"/>
      <c r="AL308" s="3764"/>
      <c r="AM308" s="579"/>
      <c r="AN308" s="579"/>
      <c r="AO308" s="579"/>
    </row>
    <row r="309" spans="1:41" s="327" customFormat="1" ht="27" customHeight="1">
      <c r="A309" s="579"/>
      <c r="B309" s="3771" t="s">
        <v>2112</v>
      </c>
      <c r="C309" s="3772"/>
      <c r="D309" s="3772"/>
      <c r="E309" s="3772"/>
      <c r="F309" s="3772"/>
      <c r="G309" s="3773"/>
      <c r="H309" s="3466">
        <v>61</v>
      </c>
      <c r="I309" s="3467"/>
      <c r="J309" s="3468"/>
      <c r="K309" s="3466">
        <v>38</v>
      </c>
      <c r="L309" s="3468"/>
      <c r="M309" s="3466">
        <v>23</v>
      </c>
      <c r="N309" s="3468"/>
      <c r="O309" s="3466">
        <v>26</v>
      </c>
      <c r="P309" s="3467"/>
      <c r="Q309" s="3468"/>
      <c r="R309" s="3466">
        <v>15</v>
      </c>
      <c r="S309" s="3468"/>
      <c r="T309" s="3466">
        <v>11</v>
      </c>
      <c r="U309" s="3468"/>
      <c r="V309" s="3466">
        <v>23</v>
      </c>
      <c r="W309" s="3467"/>
      <c r="X309" s="3468"/>
      <c r="Y309" s="3466">
        <v>22</v>
      </c>
      <c r="Z309" s="3468"/>
      <c r="AA309" s="3466">
        <v>1</v>
      </c>
      <c r="AB309" s="3468"/>
      <c r="AC309" s="3466">
        <v>12</v>
      </c>
      <c r="AD309" s="3467"/>
      <c r="AE309" s="3468"/>
      <c r="AF309" s="3466">
        <v>1</v>
      </c>
      <c r="AG309" s="3468"/>
      <c r="AH309" s="3466">
        <v>11</v>
      </c>
      <c r="AI309" s="3468"/>
      <c r="AJ309" s="3467">
        <v>9</v>
      </c>
      <c r="AK309" s="3467"/>
      <c r="AL309" s="3637"/>
      <c r="AM309" s="579"/>
      <c r="AN309" s="579"/>
      <c r="AO309" s="579"/>
    </row>
    <row r="310" spans="1:41" s="327" customFormat="1" ht="27" customHeight="1">
      <c r="A310" s="579"/>
      <c r="B310" s="3768" t="s">
        <v>2802</v>
      </c>
      <c r="C310" s="3769"/>
      <c r="D310" s="3769"/>
      <c r="E310" s="3769"/>
      <c r="F310" s="3769"/>
      <c r="G310" s="3770"/>
      <c r="H310" s="3437">
        <v>67</v>
      </c>
      <c r="I310" s="1387"/>
      <c r="J310" s="1388"/>
      <c r="K310" s="3437">
        <v>44</v>
      </c>
      <c r="L310" s="1388"/>
      <c r="M310" s="3437">
        <v>23</v>
      </c>
      <c r="N310" s="1388"/>
      <c r="O310" s="3437">
        <v>24</v>
      </c>
      <c r="P310" s="1387"/>
      <c r="Q310" s="1388"/>
      <c r="R310" s="3437">
        <v>14</v>
      </c>
      <c r="S310" s="1388"/>
      <c r="T310" s="3437">
        <v>10</v>
      </c>
      <c r="U310" s="1388"/>
      <c r="V310" s="3437">
        <v>29</v>
      </c>
      <c r="W310" s="1387"/>
      <c r="X310" s="1388"/>
      <c r="Y310" s="3437">
        <v>29</v>
      </c>
      <c r="Z310" s="1388"/>
      <c r="AA310" s="3437" t="s">
        <v>3765</v>
      </c>
      <c r="AB310" s="1388"/>
      <c r="AC310" s="3437">
        <v>14</v>
      </c>
      <c r="AD310" s="1387"/>
      <c r="AE310" s="1388"/>
      <c r="AF310" s="3437">
        <v>1</v>
      </c>
      <c r="AG310" s="1388"/>
      <c r="AH310" s="3437">
        <v>13</v>
      </c>
      <c r="AI310" s="1388"/>
      <c r="AJ310" s="1387">
        <v>9</v>
      </c>
      <c r="AK310" s="1387"/>
      <c r="AL310" s="3411"/>
      <c r="AM310" s="579"/>
      <c r="AN310" s="579"/>
      <c r="AO310" s="579"/>
    </row>
    <row r="311" spans="1:41" s="327" customFormat="1" ht="27" customHeight="1">
      <c r="A311" s="579"/>
      <c r="B311" s="3768" t="s">
        <v>2803</v>
      </c>
      <c r="C311" s="3769"/>
      <c r="D311" s="3769"/>
      <c r="E311" s="3769"/>
      <c r="F311" s="3769"/>
      <c r="G311" s="3770"/>
      <c r="H311" s="3437">
        <v>65</v>
      </c>
      <c r="I311" s="1387"/>
      <c r="J311" s="1388"/>
      <c r="K311" s="3437">
        <v>42</v>
      </c>
      <c r="L311" s="1388"/>
      <c r="M311" s="3437">
        <v>23</v>
      </c>
      <c r="N311" s="1388"/>
      <c r="O311" s="3437">
        <v>22</v>
      </c>
      <c r="P311" s="1387"/>
      <c r="Q311" s="1388"/>
      <c r="R311" s="3437">
        <v>12</v>
      </c>
      <c r="S311" s="1388"/>
      <c r="T311" s="3437">
        <v>10</v>
      </c>
      <c r="U311" s="1388"/>
      <c r="V311" s="3437">
        <v>30</v>
      </c>
      <c r="W311" s="1387"/>
      <c r="X311" s="1388"/>
      <c r="Y311" s="3437">
        <v>30</v>
      </c>
      <c r="Z311" s="1388"/>
      <c r="AA311" s="3437" t="s">
        <v>3765</v>
      </c>
      <c r="AB311" s="1388"/>
      <c r="AC311" s="3437">
        <v>13</v>
      </c>
      <c r="AD311" s="1387"/>
      <c r="AE311" s="1388"/>
      <c r="AF311" s="3437" t="s">
        <v>3765</v>
      </c>
      <c r="AG311" s="1388"/>
      <c r="AH311" s="3437">
        <v>13</v>
      </c>
      <c r="AI311" s="1388"/>
      <c r="AJ311" s="1387">
        <v>10</v>
      </c>
      <c r="AK311" s="1387"/>
      <c r="AL311" s="3411"/>
      <c r="AM311" s="579"/>
      <c r="AN311" s="579"/>
      <c r="AO311" s="579"/>
    </row>
    <row r="312" spans="1:41" s="327" customFormat="1" ht="27" customHeight="1">
      <c r="A312" s="579"/>
      <c r="B312" s="3768" t="s">
        <v>2804</v>
      </c>
      <c r="C312" s="3769"/>
      <c r="D312" s="3769"/>
      <c r="E312" s="3769"/>
      <c r="F312" s="3769"/>
      <c r="G312" s="3770"/>
      <c r="H312" s="3437">
        <v>73</v>
      </c>
      <c r="I312" s="1387"/>
      <c r="J312" s="1388"/>
      <c r="K312" s="3437">
        <v>49</v>
      </c>
      <c r="L312" s="1388"/>
      <c r="M312" s="3437">
        <v>24</v>
      </c>
      <c r="N312" s="1388"/>
      <c r="O312" s="3437">
        <v>22</v>
      </c>
      <c r="P312" s="1387"/>
      <c r="Q312" s="1388"/>
      <c r="R312" s="3437">
        <v>14</v>
      </c>
      <c r="S312" s="1388"/>
      <c r="T312" s="3437">
        <v>8</v>
      </c>
      <c r="U312" s="1388"/>
      <c r="V312" s="3437">
        <v>35</v>
      </c>
      <c r="W312" s="1387"/>
      <c r="X312" s="1388"/>
      <c r="Y312" s="3437">
        <v>35</v>
      </c>
      <c r="Z312" s="1388"/>
      <c r="AA312" s="3437" t="s">
        <v>3766</v>
      </c>
      <c r="AB312" s="1388"/>
      <c r="AC312" s="3437">
        <v>16</v>
      </c>
      <c r="AD312" s="1387"/>
      <c r="AE312" s="1388"/>
      <c r="AF312" s="3437" t="s">
        <v>3765</v>
      </c>
      <c r="AG312" s="1388"/>
      <c r="AH312" s="3437">
        <v>16</v>
      </c>
      <c r="AI312" s="1388"/>
      <c r="AJ312" s="1387">
        <v>12</v>
      </c>
      <c r="AK312" s="1387"/>
      <c r="AL312" s="3411"/>
      <c r="AM312" s="579"/>
      <c r="AN312" s="579"/>
      <c r="AO312" s="579"/>
    </row>
    <row r="313" spans="1:41" s="327" customFormat="1" ht="27" customHeight="1" thickBot="1">
      <c r="A313" s="579"/>
      <c r="B313" s="3782" t="s">
        <v>2805</v>
      </c>
      <c r="C313" s="3783"/>
      <c r="D313" s="3783"/>
      <c r="E313" s="3783"/>
      <c r="F313" s="3783"/>
      <c r="G313" s="3784"/>
      <c r="H313" s="3523">
        <v>63</v>
      </c>
      <c r="I313" s="1530"/>
      <c r="J313" s="1531"/>
      <c r="K313" s="3523">
        <v>41</v>
      </c>
      <c r="L313" s="1531"/>
      <c r="M313" s="3523">
        <v>22</v>
      </c>
      <c r="N313" s="1531"/>
      <c r="O313" s="3523">
        <v>21</v>
      </c>
      <c r="P313" s="1530"/>
      <c r="Q313" s="1531"/>
      <c r="R313" s="3523">
        <v>13</v>
      </c>
      <c r="S313" s="1531"/>
      <c r="T313" s="3523">
        <v>8</v>
      </c>
      <c r="U313" s="1531"/>
      <c r="V313" s="3523">
        <v>28</v>
      </c>
      <c r="W313" s="1530"/>
      <c r="X313" s="1531"/>
      <c r="Y313" s="3523">
        <v>28</v>
      </c>
      <c r="Z313" s="1531"/>
      <c r="AA313" s="3523" t="s">
        <v>3765</v>
      </c>
      <c r="AB313" s="1531"/>
      <c r="AC313" s="3523">
        <v>14</v>
      </c>
      <c r="AD313" s="1530"/>
      <c r="AE313" s="1531"/>
      <c r="AF313" s="3523" t="s">
        <v>3766</v>
      </c>
      <c r="AG313" s="1531"/>
      <c r="AH313" s="3523">
        <v>14</v>
      </c>
      <c r="AI313" s="1531"/>
      <c r="AJ313" s="1530">
        <v>11</v>
      </c>
      <c r="AK313" s="1530"/>
      <c r="AL313" s="3524"/>
      <c r="AM313" s="579"/>
      <c r="AN313" s="579"/>
      <c r="AO313" s="579"/>
    </row>
    <row r="314" spans="1:41" s="327" customFormat="1" ht="13.5" customHeight="1">
      <c r="A314" s="579"/>
      <c r="B314" s="579"/>
      <c r="C314" s="579"/>
      <c r="D314" s="579"/>
      <c r="E314" s="579"/>
      <c r="F314" s="579"/>
      <c r="G314" s="579"/>
      <c r="H314" s="579" t="s">
        <v>123</v>
      </c>
      <c r="I314" s="860" t="s">
        <v>123</v>
      </c>
      <c r="J314" s="7"/>
      <c r="K314" s="7"/>
      <c r="L314" s="7"/>
      <c r="M314" s="7"/>
      <c r="N314" s="3426"/>
      <c r="O314" s="3426"/>
      <c r="P314" s="3426"/>
      <c r="Q314" s="3426"/>
      <c r="R314" s="3426"/>
      <c r="S314" s="3426"/>
      <c r="T314" s="3426"/>
      <c r="U314" s="3426"/>
      <c r="V314" s="209"/>
      <c r="W314" s="209"/>
      <c r="X314" s="209"/>
      <c r="Y314" s="209"/>
      <c r="Z314" s="209"/>
      <c r="AA314" s="209"/>
      <c r="AB314" s="209"/>
      <c r="AC314" s="579"/>
      <c r="AD314" s="209"/>
      <c r="AE314" s="209"/>
      <c r="AF314" s="209"/>
      <c r="AG314" s="209"/>
      <c r="AH314" s="209"/>
      <c r="AI314" s="580"/>
      <c r="AJ314" s="579"/>
      <c r="AK314" s="579"/>
      <c r="AL314" s="580" t="s">
        <v>1436</v>
      </c>
      <c r="AM314" s="579"/>
      <c r="AN314" s="579"/>
      <c r="AO314" s="579"/>
    </row>
    <row r="315" spans="1:41" ht="13.5" customHeight="1">
      <c r="I315" s="860"/>
      <c r="J315" s="7"/>
      <c r="K315" s="7"/>
      <c r="L315" s="7"/>
      <c r="M315" s="7"/>
      <c r="N315" s="860"/>
      <c r="O315" s="860"/>
      <c r="P315" s="860"/>
      <c r="Q315" s="860"/>
      <c r="R315" s="860"/>
      <c r="S315" s="860"/>
      <c r="T315" s="860"/>
      <c r="U315" s="860"/>
      <c r="V315" s="209"/>
      <c r="W315" s="209"/>
      <c r="X315" s="209"/>
      <c r="Y315" s="209"/>
      <c r="Z315" s="209"/>
      <c r="AA315" s="209"/>
      <c r="AB315" s="209"/>
      <c r="AD315" s="209"/>
      <c r="AE315" s="209"/>
      <c r="AF315" s="209"/>
      <c r="AG315" s="209"/>
      <c r="AH315" s="209"/>
      <c r="AI315" s="580"/>
      <c r="AL315" s="580"/>
    </row>
    <row r="316" spans="1:41" s="327" customFormat="1" ht="17.25" customHeight="1">
      <c r="A316" s="604" t="s">
        <v>3358</v>
      </c>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579"/>
      <c r="AL316" s="579"/>
      <c r="AM316" s="579"/>
      <c r="AN316" s="579"/>
      <c r="AO316" s="579"/>
    </row>
    <row r="317" spans="1:41" s="327" customFormat="1" ht="15" customHeight="1">
      <c r="A317" s="579"/>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3781" t="s">
        <v>3685</v>
      </c>
      <c r="Z317" s="3781"/>
      <c r="AA317" s="3781"/>
      <c r="AB317" s="3781"/>
      <c r="AC317" s="3781"/>
      <c r="AD317" s="3781"/>
      <c r="AE317" s="3781"/>
      <c r="AF317" s="3781"/>
      <c r="AG317" s="3781"/>
      <c r="AH317" s="3781"/>
      <c r="AI317" s="3781"/>
      <c r="AJ317" s="3781"/>
      <c r="AK317" s="3781"/>
      <c r="AL317" s="3781"/>
      <c r="AM317" s="3781"/>
      <c r="AN317" s="579"/>
      <c r="AO317" s="579"/>
    </row>
    <row r="318" spans="1:41" s="327" customFormat="1" ht="15" customHeight="1" thickBot="1">
      <c r="A318" s="579"/>
      <c r="B318" s="861"/>
      <c r="C318" s="864"/>
      <c r="D318" s="876"/>
      <c r="E318" s="876"/>
      <c r="F318" s="876"/>
      <c r="G318" s="1387"/>
      <c r="H318" s="1387"/>
      <c r="I318" s="1387"/>
      <c r="J318" s="876"/>
      <c r="K318" s="876"/>
      <c r="L318" s="876"/>
      <c r="M318" s="579"/>
      <c r="N318" s="579"/>
      <c r="O318" s="579"/>
      <c r="P318" s="579"/>
      <c r="Q318" s="579"/>
      <c r="R318" s="579"/>
      <c r="S318" s="579"/>
      <c r="T318" s="579"/>
      <c r="U318" s="579"/>
      <c r="V318" s="579"/>
      <c r="W318" s="579"/>
      <c r="X318" s="579"/>
      <c r="Y318" s="3741" t="s">
        <v>1254</v>
      </c>
      <c r="Z318" s="3741"/>
      <c r="AA318" s="3741"/>
      <c r="AB318" s="3741"/>
      <c r="AC318" s="3741"/>
      <c r="AD318" s="3741"/>
      <c r="AE318" s="3741"/>
      <c r="AF318" s="3741"/>
      <c r="AG318" s="3741"/>
      <c r="AH318" s="3741"/>
      <c r="AI318" s="3741"/>
      <c r="AJ318" s="3741"/>
      <c r="AK318" s="3741"/>
      <c r="AL318" s="3741"/>
      <c r="AM318" s="3741"/>
      <c r="AN318" s="579"/>
      <c r="AO318" s="579"/>
    </row>
    <row r="319" spans="1:41" s="327" customFormat="1" ht="26.25" customHeight="1">
      <c r="A319" s="579"/>
      <c r="B319" s="579"/>
      <c r="C319" s="3428" t="s">
        <v>3311</v>
      </c>
      <c r="D319" s="3429"/>
      <c r="E319" s="3429"/>
      <c r="F319" s="3429"/>
      <c r="G319" s="3429"/>
      <c r="H319" s="3429"/>
      <c r="I319" s="3429"/>
      <c r="J319" s="3429"/>
      <c r="K319" s="3429"/>
      <c r="L319" s="3429"/>
      <c r="M319" s="3429"/>
      <c r="N319" s="3442"/>
      <c r="O319" s="3790" t="s">
        <v>2112</v>
      </c>
      <c r="P319" s="3790"/>
      <c r="Q319" s="3790"/>
      <c r="R319" s="3790"/>
      <c r="S319" s="3790"/>
      <c r="T319" s="3790" t="s">
        <v>3759</v>
      </c>
      <c r="U319" s="3790"/>
      <c r="V319" s="3790"/>
      <c r="W319" s="3790"/>
      <c r="X319" s="3790"/>
      <c r="Y319" s="3790" t="s">
        <v>3510</v>
      </c>
      <c r="Z319" s="3790"/>
      <c r="AA319" s="3790"/>
      <c r="AB319" s="3790"/>
      <c r="AC319" s="3790"/>
      <c r="AD319" s="3790" t="s">
        <v>3760</v>
      </c>
      <c r="AE319" s="3790"/>
      <c r="AF319" s="3790"/>
      <c r="AG319" s="3790"/>
      <c r="AH319" s="3790"/>
      <c r="AI319" s="3790" t="s">
        <v>3761</v>
      </c>
      <c r="AJ319" s="3790"/>
      <c r="AK319" s="3790"/>
      <c r="AL319" s="3790"/>
      <c r="AM319" s="3791"/>
      <c r="AN319" s="579"/>
      <c r="AO319" s="579"/>
    </row>
    <row r="320" spans="1:41" s="327" customFormat="1" ht="19.5" customHeight="1">
      <c r="A320" s="579"/>
      <c r="B320" s="579"/>
      <c r="C320" s="3785" t="s">
        <v>1378</v>
      </c>
      <c r="D320" s="3786"/>
      <c r="E320" s="3786"/>
      <c r="F320" s="3786"/>
      <c r="G320" s="3786"/>
      <c r="H320" s="3786"/>
      <c r="I320" s="3786"/>
      <c r="J320" s="3786"/>
      <c r="K320" s="3786"/>
      <c r="L320" s="3786"/>
      <c r="M320" s="3786"/>
      <c r="N320" s="3787"/>
      <c r="O320" s="3788">
        <v>199</v>
      </c>
      <c r="P320" s="3788"/>
      <c r="Q320" s="3788"/>
      <c r="R320" s="3788"/>
      <c r="S320" s="3788"/>
      <c r="T320" s="3788">
        <v>207</v>
      </c>
      <c r="U320" s="3788"/>
      <c r="V320" s="3788"/>
      <c r="W320" s="3788"/>
      <c r="X320" s="3788"/>
      <c r="Y320" s="3788">
        <v>212</v>
      </c>
      <c r="Z320" s="3788"/>
      <c r="AA320" s="3788"/>
      <c r="AB320" s="3788"/>
      <c r="AC320" s="3788"/>
      <c r="AD320" s="3788">
        <v>209</v>
      </c>
      <c r="AE320" s="3788"/>
      <c r="AF320" s="3788"/>
      <c r="AG320" s="3788"/>
      <c r="AH320" s="3788"/>
      <c r="AI320" s="3788">
        <v>202</v>
      </c>
      <c r="AJ320" s="3788"/>
      <c r="AK320" s="3788"/>
      <c r="AL320" s="3788"/>
      <c r="AM320" s="3789"/>
      <c r="AN320" s="579"/>
      <c r="AO320" s="579"/>
    </row>
    <row r="321" spans="1:41" s="327" customFormat="1" ht="19.5" customHeight="1">
      <c r="A321" s="579"/>
      <c r="B321" s="579"/>
      <c r="C321" s="3785" t="s">
        <v>1260</v>
      </c>
      <c r="D321" s="3786"/>
      <c r="E321" s="3786"/>
      <c r="F321" s="3786"/>
      <c r="G321" s="3786"/>
      <c r="H321" s="3786"/>
      <c r="I321" s="3786"/>
      <c r="J321" s="3786"/>
      <c r="K321" s="3786"/>
      <c r="L321" s="3786"/>
      <c r="M321" s="3786"/>
      <c r="N321" s="3787"/>
      <c r="O321" s="3788">
        <v>177</v>
      </c>
      <c r="P321" s="3788"/>
      <c r="Q321" s="3788"/>
      <c r="R321" s="3788"/>
      <c r="S321" s="3788"/>
      <c r="T321" s="3788">
        <v>179</v>
      </c>
      <c r="U321" s="3788"/>
      <c r="V321" s="3788"/>
      <c r="W321" s="3788"/>
      <c r="X321" s="3788"/>
      <c r="Y321" s="3788">
        <v>197</v>
      </c>
      <c r="Z321" s="3788"/>
      <c r="AA321" s="3788"/>
      <c r="AB321" s="3788"/>
      <c r="AC321" s="3788"/>
      <c r="AD321" s="3788">
        <v>191</v>
      </c>
      <c r="AE321" s="3788"/>
      <c r="AF321" s="3788"/>
      <c r="AG321" s="3788"/>
      <c r="AH321" s="3788"/>
      <c r="AI321" s="3788">
        <v>194</v>
      </c>
      <c r="AJ321" s="3788"/>
      <c r="AK321" s="3788"/>
      <c r="AL321" s="3788"/>
      <c r="AM321" s="3789"/>
      <c r="AN321" s="579"/>
      <c r="AO321" s="579"/>
    </row>
    <row r="322" spans="1:41" s="327" customFormat="1" ht="20.100000000000001" customHeight="1">
      <c r="A322" s="579"/>
      <c r="B322" s="579"/>
      <c r="C322" s="3792" t="s">
        <v>1437</v>
      </c>
      <c r="D322" s="3622"/>
      <c r="E322" s="3622"/>
      <c r="F322" s="3622"/>
      <c r="G322" s="3622"/>
      <c r="H322" s="3622"/>
      <c r="I322" s="3622"/>
      <c r="J322" s="3622"/>
      <c r="K322" s="3622"/>
      <c r="L322" s="3623"/>
      <c r="M322" s="3462" t="s">
        <v>3</v>
      </c>
      <c r="N322" s="3462"/>
      <c r="O322" s="3788">
        <v>4236</v>
      </c>
      <c r="P322" s="3788"/>
      <c r="Q322" s="3788"/>
      <c r="R322" s="3788"/>
      <c r="S322" s="3788"/>
      <c r="T322" s="3788">
        <v>4274</v>
      </c>
      <c r="U322" s="3788"/>
      <c r="V322" s="3788"/>
      <c r="W322" s="3788"/>
      <c r="X322" s="3788"/>
      <c r="Y322" s="3788">
        <v>4288</v>
      </c>
      <c r="Z322" s="3788"/>
      <c r="AA322" s="3788"/>
      <c r="AB322" s="3788"/>
      <c r="AC322" s="3788"/>
      <c r="AD322" s="3788">
        <v>4084</v>
      </c>
      <c r="AE322" s="3788"/>
      <c r="AF322" s="3788"/>
      <c r="AG322" s="3788"/>
      <c r="AH322" s="3788"/>
      <c r="AI322" s="3788">
        <v>4003</v>
      </c>
      <c r="AJ322" s="3788"/>
      <c r="AK322" s="3788"/>
      <c r="AL322" s="3788"/>
      <c r="AM322" s="3789"/>
      <c r="AN322" s="579"/>
      <c r="AO322" s="579"/>
    </row>
    <row r="323" spans="1:41" s="327" customFormat="1" ht="20.100000000000001" customHeight="1">
      <c r="A323" s="579"/>
      <c r="B323" s="579"/>
      <c r="C323" s="3439"/>
      <c r="D323" s="3405"/>
      <c r="E323" s="3405"/>
      <c r="F323" s="3405"/>
      <c r="G323" s="3405"/>
      <c r="H323" s="3405"/>
      <c r="I323" s="3405"/>
      <c r="J323" s="3405"/>
      <c r="K323" s="3405"/>
      <c r="L323" s="3406"/>
      <c r="M323" s="3462" t="s">
        <v>4</v>
      </c>
      <c r="N323" s="3462"/>
      <c r="O323" s="3788">
        <v>1613</v>
      </c>
      <c r="P323" s="3788"/>
      <c r="Q323" s="3788"/>
      <c r="R323" s="3788"/>
      <c r="S323" s="3788"/>
      <c r="T323" s="3788">
        <v>1629</v>
      </c>
      <c r="U323" s="3788"/>
      <c r="V323" s="3788"/>
      <c r="W323" s="3788"/>
      <c r="X323" s="3788"/>
      <c r="Y323" s="3788">
        <v>1594</v>
      </c>
      <c r="Z323" s="3788"/>
      <c r="AA323" s="3788"/>
      <c r="AB323" s="3788"/>
      <c r="AC323" s="3788"/>
      <c r="AD323" s="3788">
        <v>1473</v>
      </c>
      <c r="AE323" s="3788"/>
      <c r="AF323" s="3788"/>
      <c r="AG323" s="3788"/>
      <c r="AH323" s="3788"/>
      <c r="AI323" s="3788">
        <v>1429</v>
      </c>
      <c r="AJ323" s="3788"/>
      <c r="AK323" s="3788"/>
      <c r="AL323" s="3788"/>
      <c r="AM323" s="3789"/>
      <c r="AN323" s="579"/>
      <c r="AO323" s="579"/>
    </row>
    <row r="324" spans="1:41" s="327" customFormat="1" ht="20.100000000000001" customHeight="1">
      <c r="A324" s="579"/>
      <c r="B324" s="579"/>
      <c r="C324" s="3440"/>
      <c r="D324" s="3407"/>
      <c r="E324" s="3407"/>
      <c r="F324" s="3407"/>
      <c r="G324" s="3407"/>
      <c r="H324" s="3407"/>
      <c r="I324" s="3407"/>
      <c r="J324" s="3407"/>
      <c r="K324" s="3407"/>
      <c r="L324" s="3408"/>
      <c r="M324" s="3462" t="s">
        <v>5</v>
      </c>
      <c r="N324" s="3462"/>
      <c r="O324" s="3788">
        <v>2623</v>
      </c>
      <c r="P324" s="3788"/>
      <c r="Q324" s="3788"/>
      <c r="R324" s="3788"/>
      <c r="S324" s="3788"/>
      <c r="T324" s="3788">
        <v>2645</v>
      </c>
      <c r="U324" s="3788"/>
      <c r="V324" s="3788"/>
      <c r="W324" s="3788"/>
      <c r="X324" s="3788"/>
      <c r="Y324" s="3788">
        <v>2694</v>
      </c>
      <c r="Z324" s="3788"/>
      <c r="AA324" s="3788"/>
      <c r="AB324" s="3788"/>
      <c r="AC324" s="3788"/>
      <c r="AD324" s="3788">
        <v>2611</v>
      </c>
      <c r="AE324" s="3788"/>
      <c r="AF324" s="3788"/>
      <c r="AG324" s="3788"/>
      <c r="AH324" s="3788"/>
      <c r="AI324" s="3788">
        <v>2574</v>
      </c>
      <c r="AJ324" s="3788"/>
      <c r="AK324" s="3788"/>
      <c r="AL324" s="3788"/>
      <c r="AM324" s="3789"/>
      <c r="AN324" s="579"/>
      <c r="AO324" s="579"/>
    </row>
    <row r="325" spans="1:41" s="327" customFormat="1" ht="20.100000000000001" customHeight="1">
      <c r="A325" s="579"/>
      <c r="B325" s="579"/>
      <c r="C325" s="3793" t="s">
        <v>1438</v>
      </c>
      <c r="D325" s="3794"/>
      <c r="E325" s="3794"/>
      <c r="F325" s="3624" t="s">
        <v>1439</v>
      </c>
      <c r="G325" s="3625"/>
      <c r="H325" s="3625"/>
      <c r="I325" s="3625"/>
      <c r="J325" s="3625"/>
      <c r="K325" s="3625"/>
      <c r="L325" s="3626"/>
      <c r="M325" s="3462" t="s">
        <v>3</v>
      </c>
      <c r="N325" s="3462"/>
      <c r="O325" s="3788">
        <v>2451</v>
      </c>
      <c r="P325" s="3788"/>
      <c r="Q325" s="3788"/>
      <c r="R325" s="3788"/>
      <c r="S325" s="3788"/>
      <c r="T325" s="3788">
        <v>2461</v>
      </c>
      <c r="U325" s="3788"/>
      <c r="V325" s="3788"/>
      <c r="W325" s="3788"/>
      <c r="X325" s="3788"/>
      <c r="Y325" s="3788">
        <v>2438</v>
      </c>
      <c r="Z325" s="3788"/>
      <c r="AA325" s="3788"/>
      <c r="AB325" s="3788"/>
      <c r="AC325" s="3788"/>
      <c r="AD325" s="3788">
        <v>2281</v>
      </c>
      <c r="AE325" s="3788"/>
      <c r="AF325" s="3788"/>
      <c r="AG325" s="3788"/>
      <c r="AH325" s="3788"/>
      <c r="AI325" s="3788">
        <v>2209</v>
      </c>
      <c r="AJ325" s="3788"/>
      <c r="AK325" s="3788"/>
      <c r="AL325" s="3788"/>
      <c r="AM325" s="3789"/>
      <c r="AN325" s="579"/>
      <c r="AO325" s="579"/>
    </row>
    <row r="326" spans="1:41" s="327" customFormat="1" ht="20.100000000000001" customHeight="1">
      <c r="A326" s="579"/>
      <c r="B326" s="579"/>
      <c r="C326" s="3793"/>
      <c r="D326" s="3794"/>
      <c r="E326" s="3794"/>
      <c r="F326" s="3432"/>
      <c r="G326" s="3433"/>
      <c r="H326" s="3433"/>
      <c r="I326" s="3433"/>
      <c r="J326" s="3433"/>
      <c r="K326" s="3433"/>
      <c r="L326" s="3434"/>
      <c r="M326" s="3462" t="s">
        <v>4</v>
      </c>
      <c r="N326" s="3462"/>
      <c r="O326" s="3788">
        <v>881</v>
      </c>
      <c r="P326" s="3788"/>
      <c r="Q326" s="3788"/>
      <c r="R326" s="3788"/>
      <c r="S326" s="3788"/>
      <c r="T326" s="3788">
        <v>880</v>
      </c>
      <c r="U326" s="3788"/>
      <c r="V326" s="3788"/>
      <c r="W326" s="3788"/>
      <c r="X326" s="3788"/>
      <c r="Y326" s="3788">
        <v>828</v>
      </c>
      <c r="Z326" s="3788"/>
      <c r="AA326" s="3788"/>
      <c r="AB326" s="3788"/>
      <c r="AC326" s="3788"/>
      <c r="AD326" s="3788">
        <v>746</v>
      </c>
      <c r="AE326" s="3788"/>
      <c r="AF326" s="3788"/>
      <c r="AG326" s="3788"/>
      <c r="AH326" s="3788"/>
      <c r="AI326" s="3788">
        <v>715</v>
      </c>
      <c r="AJ326" s="3788"/>
      <c r="AK326" s="3788"/>
      <c r="AL326" s="3788"/>
      <c r="AM326" s="3789"/>
      <c r="AN326" s="579"/>
      <c r="AO326" s="579"/>
    </row>
    <row r="327" spans="1:41" s="327" customFormat="1" ht="20.100000000000001" customHeight="1">
      <c r="A327" s="579"/>
      <c r="B327" s="579"/>
      <c r="C327" s="3793"/>
      <c r="D327" s="3794"/>
      <c r="E327" s="3794"/>
      <c r="F327" s="3546"/>
      <c r="G327" s="3547"/>
      <c r="H327" s="3547"/>
      <c r="I327" s="3547"/>
      <c r="J327" s="3547"/>
      <c r="K327" s="3547"/>
      <c r="L327" s="3548"/>
      <c r="M327" s="3462" t="s">
        <v>5</v>
      </c>
      <c r="N327" s="3462"/>
      <c r="O327" s="3788">
        <v>1570</v>
      </c>
      <c r="P327" s="3788"/>
      <c r="Q327" s="3788"/>
      <c r="R327" s="3788"/>
      <c r="S327" s="3788"/>
      <c r="T327" s="3788">
        <v>1581</v>
      </c>
      <c r="U327" s="3788"/>
      <c r="V327" s="3788"/>
      <c r="W327" s="3788"/>
      <c r="X327" s="3788"/>
      <c r="Y327" s="3788">
        <v>1610</v>
      </c>
      <c r="Z327" s="3788"/>
      <c r="AA327" s="3788"/>
      <c r="AB327" s="3788"/>
      <c r="AC327" s="3788"/>
      <c r="AD327" s="3788">
        <v>1535</v>
      </c>
      <c r="AE327" s="3788"/>
      <c r="AF327" s="3788"/>
      <c r="AG327" s="3788"/>
      <c r="AH327" s="3788"/>
      <c r="AI327" s="3788">
        <v>1494</v>
      </c>
      <c r="AJ327" s="3788"/>
      <c r="AK327" s="3788"/>
      <c r="AL327" s="3788"/>
      <c r="AM327" s="3789"/>
      <c r="AN327" s="579"/>
      <c r="AO327" s="579"/>
    </row>
    <row r="328" spans="1:41" s="327" customFormat="1" ht="20.100000000000001" customHeight="1">
      <c r="A328" s="579"/>
      <c r="B328" s="579"/>
      <c r="C328" s="3793"/>
      <c r="D328" s="3794"/>
      <c r="E328" s="3794"/>
      <c r="F328" s="3624" t="s">
        <v>1440</v>
      </c>
      <c r="G328" s="3625"/>
      <c r="H328" s="3625"/>
      <c r="I328" s="3625"/>
      <c r="J328" s="3625"/>
      <c r="K328" s="3625"/>
      <c r="L328" s="3626"/>
      <c r="M328" s="3462" t="s">
        <v>3</v>
      </c>
      <c r="N328" s="3462"/>
      <c r="O328" s="3788">
        <v>513</v>
      </c>
      <c r="P328" s="3788"/>
      <c r="Q328" s="3788"/>
      <c r="R328" s="3788"/>
      <c r="S328" s="3788"/>
      <c r="T328" s="3788">
        <v>506</v>
      </c>
      <c r="U328" s="3788"/>
      <c r="V328" s="3788"/>
      <c r="W328" s="3788"/>
      <c r="X328" s="3788"/>
      <c r="Y328" s="3788">
        <v>503</v>
      </c>
      <c r="Z328" s="3788"/>
      <c r="AA328" s="3788"/>
      <c r="AB328" s="3788"/>
      <c r="AC328" s="3788"/>
      <c r="AD328" s="3788">
        <v>478</v>
      </c>
      <c r="AE328" s="3788"/>
      <c r="AF328" s="3788"/>
      <c r="AG328" s="3788"/>
      <c r="AH328" s="3788"/>
      <c r="AI328" s="3788">
        <v>463</v>
      </c>
      <c r="AJ328" s="3788"/>
      <c r="AK328" s="3788"/>
      <c r="AL328" s="3788"/>
      <c r="AM328" s="3789"/>
      <c r="AN328" s="579"/>
      <c r="AO328" s="579"/>
    </row>
    <row r="329" spans="1:41" s="327" customFormat="1" ht="20.100000000000001" customHeight="1">
      <c r="A329" s="579"/>
      <c r="B329" s="579"/>
      <c r="C329" s="3793"/>
      <c r="D329" s="3794"/>
      <c r="E329" s="3794"/>
      <c r="F329" s="3432"/>
      <c r="G329" s="3433"/>
      <c r="H329" s="3433"/>
      <c r="I329" s="3433"/>
      <c r="J329" s="3433"/>
      <c r="K329" s="3433"/>
      <c r="L329" s="3434"/>
      <c r="M329" s="3462" t="s">
        <v>4</v>
      </c>
      <c r="N329" s="3462"/>
      <c r="O329" s="3788">
        <v>82</v>
      </c>
      <c r="P329" s="3788"/>
      <c r="Q329" s="3788"/>
      <c r="R329" s="3788"/>
      <c r="S329" s="3788"/>
      <c r="T329" s="3788">
        <v>82</v>
      </c>
      <c r="U329" s="3788"/>
      <c r="V329" s="3788"/>
      <c r="W329" s="3788"/>
      <c r="X329" s="3788"/>
      <c r="Y329" s="3788">
        <v>78</v>
      </c>
      <c r="Z329" s="3788"/>
      <c r="AA329" s="3788"/>
      <c r="AB329" s="3788"/>
      <c r="AC329" s="3788"/>
      <c r="AD329" s="3788">
        <v>66</v>
      </c>
      <c r="AE329" s="3788"/>
      <c r="AF329" s="3788"/>
      <c r="AG329" s="3788"/>
      <c r="AH329" s="3788"/>
      <c r="AI329" s="3788">
        <v>56</v>
      </c>
      <c r="AJ329" s="3788"/>
      <c r="AK329" s="3788"/>
      <c r="AL329" s="3788"/>
      <c r="AM329" s="3789"/>
      <c r="AN329" s="579"/>
      <c r="AO329" s="579"/>
    </row>
    <row r="330" spans="1:41" s="327" customFormat="1" ht="20.100000000000001" customHeight="1">
      <c r="A330" s="579"/>
      <c r="B330" s="579"/>
      <c r="C330" s="3793"/>
      <c r="D330" s="3794"/>
      <c r="E330" s="3794"/>
      <c r="F330" s="3546"/>
      <c r="G330" s="3547"/>
      <c r="H330" s="3547"/>
      <c r="I330" s="3547"/>
      <c r="J330" s="3547"/>
      <c r="K330" s="3547"/>
      <c r="L330" s="3548"/>
      <c r="M330" s="3462" t="s">
        <v>5</v>
      </c>
      <c r="N330" s="3462"/>
      <c r="O330" s="3788">
        <v>431</v>
      </c>
      <c r="P330" s="3788"/>
      <c r="Q330" s="3788"/>
      <c r="R330" s="3788"/>
      <c r="S330" s="3788"/>
      <c r="T330" s="3788">
        <v>424</v>
      </c>
      <c r="U330" s="3788"/>
      <c r="V330" s="3788"/>
      <c r="W330" s="3788"/>
      <c r="X330" s="3788"/>
      <c r="Y330" s="3788">
        <v>425</v>
      </c>
      <c r="Z330" s="3788"/>
      <c r="AA330" s="3788"/>
      <c r="AB330" s="3788"/>
      <c r="AC330" s="3788"/>
      <c r="AD330" s="3788">
        <v>412</v>
      </c>
      <c r="AE330" s="3788"/>
      <c r="AF330" s="3788"/>
      <c r="AG330" s="3788"/>
      <c r="AH330" s="3788"/>
      <c r="AI330" s="3788">
        <v>407</v>
      </c>
      <c r="AJ330" s="3788"/>
      <c r="AK330" s="3788"/>
      <c r="AL330" s="3788"/>
      <c r="AM330" s="3789"/>
      <c r="AN330" s="579"/>
      <c r="AO330" s="579"/>
    </row>
    <row r="331" spans="1:41" s="327" customFormat="1" ht="20.100000000000001" customHeight="1">
      <c r="A331" s="579"/>
      <c r="B331" s="579"/>
      <c r="C331" s="3793"/>
      <c r="D331" s="3794"/>
      <c r="E331" s="3794"/>
      <c r="F331" s="3795" t="s">
        <v>1441</v>
      </c>
      <c r="G331" s="3796"/>
      <c r="H331" s="3796"/>
      <c r="I331" s="3796"/>
      <c r="J331" s="3796"/>
      <c r="K331" s="3796"/>
      <c r="L331" s="3797"/>
      <c r="M331" s="3462" t="s">
        <v>3</v>
      </c>
      <c r="N331" s="3462"/>
      <c r="O331" s="3788">
        <v>411</v>
      </c>
      <c r="P331" s="3788"/>
      <c r="Q331" s="3788"/>
      <c r="R331" s="3788"/>
      <c r="S331" s="3788"/>
      <c r="T331" s="3788">
        <v>411</v>
      </c>
      <c r="U331" s="3788"/>
      <c r="V331" s="3788"/>
      <c r="W331" s="3788"/>
      <c r="X331" s="3788"/>
      <c r="Y331" s="3788">
        <v>415</v>
      </c>
      <c r="Z331" s="3788"/>
      <c r="AA331" s="3788"/>
      <c r="AB331" s="3788"/>
      <c r="AC331" s="3788"/>
      <c r="AD331" s="3788">
        <v>380</v>
      </c>
      <c r="AE331" s="3788"/>
      <c r="AF331" s="3788"/>
      <c r="AG331" s="3788"/>
      <c r="AH331" s="3788"/>
      <c r="AI331" s="3788">
        <v>375</v>
      </c>
      <c r="AJ331" s="3788"/>
      <c r="AK331" s="3788"/>
      <c r="AL331" s="3788"/>
      <c r="AM331" s="3789"/>
      <c r="AN331" s="579"/>
      <c r="AO331" s="579"/>
    </row>
    <row r="332" spans="1:41" s="327" customFormat="1" ht="20.100000000000001" customHeight="1">
      <c r="A332" s="579"/>
      <c r="B332" s="579"/>
      <c r="C332" s="3793"/>
      <c r="D332" s="3794"/>
      <c r="E332" s="3794"/>
      <c r="F332" s="3798"/>
      <c r="G332" s="3799"/>
      <c r="H332" s="3799"/>
      <c r="I332" s="3799"/>
      <c r="J332" s="3799"/>
      <c r="K332" s="3799"/>
      <c r="L332" s="3800"/>
      <c r="M332" s="3462" t="s">
        <v>4</v>
      </c>
      <c r="N332" s="3462"/>
      <c r="O332" s="3788">
        <v>218</v>
      </c>
      <c r="P332" s="3788"/>
      <c r="Q332" s="3788"/>
      <c r="R332" s="3788"/>
      <c r="S332" s="3788"/>
      <c r="T332" s="3788">
        <v>228</v>
      </c>
      <c r="U332" s="3788"/>
      <c r="V332" s="3788"/>
      <c r="W332" s="3788"/>
      <c r="X332" s="3788"/>
      <c r="Y332" s="3788">
        <v>232</v>
      </c>
      <c r="Z332" s="3788"/>
      <c r="AA332" s="3788"/>
      <c r="AB332" s="3788"/>
      <c r="AC332" s="3788"/>
      <c r="AD332" s="3788">
        <v>210</v>
      </c>
      <c r="AE332" s="3788"/>
      <c r="AF332" s="3788"/>
      <c r="AG332" s="3788"/>
      <c r="AH332" s="3788"/>
      <c r="AI332" s="3788">
        <v>207</v>
      </c>
      <c r="AJ332" s="3788"/>
      <c r="AK332" s="3788"/>
      <c r="AL332" s="3788"/>
      <c r="AM332" s="3789"/>
      <c r="AN332" s="579"/>
      <c r="AO332" s="579"/>
    </row>
    <row r="333" spans="1:41" s="327" customFormat="1" ht="20.100000000000001" customHeight="1">
      <c r="A333" s="579"/>
      <c r="B333" s="579"/>
      <c r="C333" s="3793"/>
      <c r="D333" s="3794"/>
      <c r="E333" s="3794"/>
      <c r="F333" s="3801"/>
      <c r="G333" s="3802"/>
      <c r="H333" s="3802"/>
      <c r="I333" s="3802"/>
      <c r="J333" s="3802"/>
      <c r="K333" s="3802"/>
      <c r="L333" s="3803"/>
      <c r="M333" s="3462" t="s">
        <v>5</v>
      </c>
      <c r="N333" s="3462"/>
      <c r="O333" s="3788">
        <v>193</v>
      </c>
      <c r="P333" s="3788"/>
      <c r="Q333" s="3788"/>
      <c r="R333" s="3788"/>
      <c r="S333" s="3788"/>
      <c r="T333" s="3788">
        <v>183</v>
      </c>
      <c r="U333" s="3788"/>
      <c r="V333" s="3788"/>
      <c r="W333" s="3788"/>
      <c r="X333" s="3788"/>
      <c r="Y333" s="3788">
        <v>183</v>
      </c>
      <c r="Z333" s="3788"/>
      <c r="AA333" s="3788"/>
      <c r="AB333" s="3788"/>
      <c r="AC333" s="3788"/>
      <c r="AD333" s="3788">
        <v>170</v>
      </c>
      <c r="AE333" s="3788"/>
      <c r="AF333" s="3788"/>
      <c r="AG333" s="3788"/>
      <c r="AH333" s="3788"/>
      <c r="AI333" s="3788">
        <v>168</v>
      </c>
      <c r="AJ333" s="3788"/>
      <c r="AK333" s="3788"/>
      <c r="AL333" s="3788"/>
      <c r="AM333" s="3789"/>
      <c r="AN333" s="579"/>
      <c r="AO333" s="579"/>
    </row>
    <row r="334" spans="1:41" s="327" customFormat="1" ht="20.100000000000001" customHeight="1">
      <c r="A334" s="579"/>
      <c r="B334" s="579"/>
      <c r="C334" s="3793"/>
      <c r="D334" s="3794"/>
      <c r="E334" s="3794"/>
      <c r="F334" s="3795" t="s">
        <v>1442</v>
      </c>
      <c r="G334" s="3796"/>
      <c r="H334" s="3796"/>
      <c r="I334" s="3796"/>
      <c r="J334" s="3796"/>
      <c r="K334" s="3796"/>
      <c r="L334" s="3797"/>
      <c r="M334" s="3462" t="s">
        <v>3</v>
      </c>
      <c r="N334" s="3462"/>
      <c r="O334" s="3788">
        <v>393</v>
      </c>
      <c r="P334" s="3788"/>
      <c r="Q334" s="3788"/>
      <c r="R334" s="3788"/>
      <c r="S334" s="3788"/>
      <c r="T334" s="3788">
        <v>406</v>
      </c>
      <c r="U334" s="3788"/>
      <c r="V334" s="3788"/>
      <c r="W334" s="3788"/>
      <c r="X334" s="3788"/>
      <c r="Y334" s="3788">
        <v>411</v>
      </c>
      <c r="Z334" s="3788"/>
      <c r="AA334" s="3788"/>
      <c r="AB334" s="3788"/>
      <c r="AC334" s="3788"/>
      <c r="AD334" s="3788">
        <v>389</v>
      </c>
      <c r="AE334" s="3788"/>
      <c r="AF334" s="3788"/>
      <c r="AG334" s="3788"/>
      <c r="AH334" s="3788"/>
      <c r="AI334" s="3788">
        <v>363</v>
      </c>
      <c r="AJ334" s="3788"/>
      <c r="AK334" s="3788"/>
      <c r="AL334" s="3788"/>
      <c r="AM334" s="3789"/>
      <c r="AN334" s="579"/>
      <c r="AO334" s="579"/>
    </row>
    <row r="335" spans="1:41" s="327" customFormat="1" ht="20.100000000000001" customHeight="1">
      <c r="A335" s="579"/>
      <c r="B335" s="579"/>
      <c r="C335" s="3793"/>
      <c r="D335" s="3794"/>
      <c r="E335" s="3794"/>
      <c r="F335" s="3798"/>
      <c r="G335" s="3799"/>
      <c r="H335" s="3799"/>
      <c r="I335" s="3799"/>
      <c r="J335" s="3799"/>
      <c r="K335" s="3799"/>
      <c r="L335" s="3800"/>
      <c r="M335" s="3462" t="s">
        <v>4</v>
      </c>
      <c r="N335" s="3462"/>
      <c r="O335" s="3788">
        <v>125</v>
      </c>
      <c r="P335" s="3788"/>
      <c r="Q335" s="3788"/>
      <c r="R335" s="3788"/>
      <c r="S335" s="3788"/>
      <c r="T335" s="3788">
        <v>137</v>
      </c>
      <c r="U335" s="3788"/>
      <c r="V335" s="3788"/>
      <c r="W335" s="3788"/>
      <c r="X335" s="3788"/>
      <c r="Y335" s="3788">
        <v>111</v>
      </c>
      <c r="Z335" s="3788"/>
      <c r="AA335" s="3788"/>
      <c r="AB335" s="3788"/>
      <c r="AC335" s="3788"/>
      <c r="AD335" s="3788">
        <v>101</v>
      </c>
      <c r="AE335" s="3788"/>
      <c r="AF335" s="3788"/>
      <c r="AG335" s="3788"/>
      <c r="AH335" s="3788"/>
      <c r="AI335" s="3788">
        <v>104</v>
      </c>
      <c r="AJ335" s="3788"/>
      <c r="AK335" s="3788"/>
      <c r="AL335" s="3788"/>
      <c r="AM335" s="3789"/>
      <c r="AN335" s="579"/>
      <c r="AO335" s="579"/>
    </row>
    <row r="336" spans="1:41" s="327" customFormat="1" ht="20.100000000000001" customHeight="1">
      <c r="A336" s="579"/>
      <c r="B336" s="579"/>
      <c r="C336" s="3793"/>
      <c r="D336" s="3794"/>
      <c r="E336" s="3794"/>
      <c r="F336" s="3801"/>
      <c r="G336" s="3802"/>
      <c r="H336" s="3802"/>
      <c r="I336" s="3802"/>
      <c r="J336" s="3802"/>
      <c r="K336" s="3802"/>
      <c r="L336" s="3803"/>
      <c r="M336" s="3462" t="s">
        <v>5</v>
      </c>
      <c r="N336" s="3462"/>
      <c r="O336" s="3788">
        <v>268</v>
      </c>
      <c r="P336" s="3788"/>
      <c r="Q336" s="3788"/>
      <c r="R336" s="3788"/>
      <c r="S336" s="3788"/>
      <c r="T336" s="3788">
        <v>269</v>
      </c>
      <c r="U336" s="3788"/>
      <c r="V336" s="3788"/>
      <c r="W336" s="3788"/>
      <c r="X336" s="3788"/>
      <c r="Y336" s="3788">
        <v>300</v>
      </c>
      <c r="Z336" s="3788"/>
      <c r="AA336" s="3788"/>
      <c r="AB336" s="3788"/>
      <c r="AC336" s="3788"/>
      <c r="AD336" s="3788">
        <v>288</v>
      </c>
      <c r="AE336" s="3788"/>
      <c r="AF336" s="3788"/>
      <c r="AG336" s="3788"/>
      <c r="AH336" s="3788"/>
      <c r="AI336" s="3788">
        <v>259</v>
      </c>
      <c r="AJ336" s="3788"/>
      <c r="AK336" s="3788"/>
      <c r="AL336" s="3788"/>
      <c r="AM336" s="3789"/>
      <c r="AN336" s="579"/>
      <c r="AO336" s="579"/>
    </row>
    <row r="337" spans="1:41" s="327" customFormat="1" ht="20.100000000000001" customHeight="1">
      <c r="A337" s="579"/>
      <c r="B337" s="579"/>
      <c r="C337" s="3793"/>
      <c r="D337" s="3794"/>
      <c r="E337" s="3794"/>
      <c r="F337" s="3795" t="s">
        <v>1443</v>
      </c>
      <c r="G337" s="3796"/>
      <c r="H337" s="3796"/>
      <c r="I337" s="3796"/>
      <c r="J337" s="3796"/>
      <c r="K337" s="3796"/>
      <c r="L337" s="3797"/>
      <c r="M337" s="3462" t="s">
        <v>3</v>
      </c>
      <c r="N337" s="3462"/>
      <c r="O337" s="3788">
        <v>396</v>
      </c>
      <c r="P337" s="3788"/>
      <c r="Q337" s="3788"/>
      <c r="R337" s="3788"/>
      <c r="S337" s="3788"/>
      <c r="T337" s="3788">
        <v>405</v>
      </c>
      <c r="U337" s="3788"/>
      <c r="V337" s="3788"/>
      <c r="W337" s="3788"/>
      <c r="X337" s="3788"/>
      <c r="Y337" s="3788">
        <v>392</v>
      </c>
      <c r="Z337" s="3788"/>
      <c r="AA337" s="3788"/>
      <c r="AB337" s="3788"/>
      <c r="AC337" s="3788"/>
      <c r="AD337" s="3788">
        <v>364</v>
      </c>
      <c r="AE337" s="3788"/>
      <c r="AF337" s="3788"/>
      <c r="AG337" s="3788"/>
      <c r="AH337" s="3788"/>
      <c r="AI337" s="3788">
        <v>355</v>
      </c>
      <c r="AJ337" s="3788"/>
      <c r="AK337" s="3788"/>
      <c r="AL337" s="3788"/>
      <c r="AM337" s="3789"/>
      <c r="AN337" s="579"/>
      <c r="AO337" s="579"/>
    </row>
    <row r="338" spans="1:41" s="327" customFormat="1" ht="20.100000000000001" customHeight="1">
      <c r="A338" s="579"/>
      <c r="B338" s="579"/>
      <c r="C338" s="3793"/>
      <c r="D338" s="3794"/>
      <c r="E338" s="3794"/>
      <c r="F338" s="3798"/>
      <c r="G338" s="3799"/>
      <c r="H338" s="3799"/>
      <c r="I338" s="3799"/>
      <c r="J338" s="3799"/>
      <c r="K338" s="3799"/>
      <c r="L338" s="3800"/>
      <c r="M338" s="3462" t="s">
        <v>4</v>
      </c>
      <c r="N338" s="3462"/>
      <c r="O338" s="3788">
        <v>79</v>
      </c>
      <c r="P338" s="3788"/>
      <c r="Q338" s="3788"/>
      <c r="R338" s="3788"/>
      <c r="S338" s="3788"/>
      <c r="T338" s="3788">
        <v>77</v>
      </c>
      <c r="U338" s="3788"/>
      <c r="V338" s="3788"/>
      <c r="W338" s="3788"/>
      <c r="X338" s="3788"/>
      <c r="Y338" s="3788">
        <v>76</v>
      </c>
      <c r="Z338" s="3788"/>
      <c r="AA338" s="3788"/>
      <c r="AB338" s="3788"/>
      <c r="AC338" s="3788"/>
      <c r="AD338" s="3788">
        <v>69</v>
      </c>
      <c r="AE338" s="3788"/>
      <c r="AF338" s="3788"/>
      <c r="AG338" s="3788"/>
      <c r="AH338" s="3788"/>
      <c r="AI338" s="3788">
        <v>65</v>
      </c>
      <c r="AJ338" s="3788"/>
      <c r="AK338" s="3788"/>
      <c r="AL338" s="3788"/>
      <c r="AM338" s="3789"/>
      <c r="AN338" s="579"/>
      <c r="AO338" s="579"/>
    </row>
    <row r="339" spans="1:41" s="327" customFormat="1" ht="20.100000000000001" customHeight="1">
      <c r="A339" s="579"/>
      <c r="B339" s="579"/>
      <c r="C339" s="3793"/>
      <c r="D339" s="3794"/>
      <c r="E339" s="3794"/>
      <c r="F339" s="3801"/>
      <c r="G339" s="3802"/>
      <c r="H339" s="3802"/>
      <c r="I339" s="3802"/>
      <c r="J339" s="3802"/>
      <c r="K339" s="3802"/>
      <c r="L339" s="3803"/>
      <c r="M339" s="3462" t="s">
        <v>5</v>
      </c>
      <c r="N339" s="3462"/>
      <c r="O339" s="3788">
        <v>317</v>
      </c>
      <c r="P339" s="3788"/>
      <c r="Q339" s="3788"/>
      <c r="R339" s="3788"/>
      <c r="S339" s="3788"/>
      <c r="T339" s="3788">
        <v>328</v>
      </c>
      <c r="U339" s="3788"/>
      <c r="V339" s="3788"/>
      <c r="W339" s="3788"/>
      <c r="X339" s="3788"/>
      <c r="Y339" s="3788">
        <v>316</v>
      </c>
      <c r="Z339" s="3788"/>
      <c r="AA339" s="3788"/>
      <c r="AB339" s="3788"/>
      <c r="AC339" s="3788"/>
      <c r="AD339" s="3788">
        <v>295</v>
      </c>
      <c r="AE339" s="3788"/>
      <c r="AF339" s="3788"/>
      <c r="AG339" s="3788"/>
      <c r="AH339" s="3788"/>
      <c r="AI339" s="3788">
        <v>290</v>
      </c>
      <c r="AJ339" s="3788"/>
      <c r="AK339" s="3788"/>
      <c r="AL339" s="3788"/>
      <c r="AM339" s="3789"/>
      <c r="AN339" s="579"/>
      <c r="AO339" s="579"/>
    </row>
    <row r="340" spans="1:41" s="327" customFormat="1" ht="20.100000000000001" customHeight="1">
      <c r="A340" s="579"/>
      <c r="B340" s="579"/>
      <c r="C340" s="3793"/>
      <c r="D340" s="3794"/>
      <c r="E340" s="3794"/>
      <c r="F340" s="3795" t="s">
        <v>1444</v>
      </c>
      <c r="G340" s="3796"/>
      <c r="H340" s="3796"/>
      <c r="I340" s="3796"/>
      <c r="J340" s="3796"/>
      <c r="K340" s="3796"/>
      <c r="L340" s="3797"/>
      <c r="M340" s="3462" t="s">
        <v>3</v>
      </c>
      <c r="N340" s="3462"/>
      <c r="O340" s="3788">
        <v>201</v>
      </c>
      <c r="P340" s="3788"/>
      <c r="Q340" s="3788"/>
      <c r="R340" s="3788"/>
      <c r="S340" s="3788"/>
      <c r="T340" s="3788">
        <v>201</v>
      </c>
      <c r="U340" s="3788"/>
      <c r="V340" s="3788"/>
      <c r="W340" s="3788"/>
      <c r="X340" s="3788"/>
      <c r="Y340" s="3788">
        <v>202</v>
      </c>
      <c r="Z340" s="3788"/>
      <c r="AA340" s="3788"/>
      <c r="AB340" s="3788"/>
      <c r="AC340" s="3788"/>
      <c r="AD340" s="3788">
        <v>186</v>
      </c>
      <c r="AE340" s="3788"/>
      <c r="AF340" s="3788"/>
      <c r="AG340" s="3788"/>
      <c r="AH340" s="3788"/>
      <c r="AI340" s="3788">
        <v>179</v>
      </c>
      <c r="AJ340" s="3788"/>
      <c r="AK340" s="3788"/>
      <c r="AL340" s="3788"/>
      <c r="AM340" s="3789"/>
      <c r="AN340" s="579"/>
      <c r="AO340" s="579"/>
    </row>
    <row r="341" spans="1:41" s="327" customFormat="1" ht="20.100000000000001" customHeight="1">
      <c r="A341" s="579"/>
      <c r="B341" s="579"/>
      <c r="C341" s="3793"/>
      <c r="D341" s="3794"/>
      <c r="E341" s="3794"/>
      <c r="F341" s="3798"/>
      <c r="G341" s="3799"/>
      <c r="H341" s="3799"/>
      <c r="I341" s="3799"/>
      <c r="J341" s="3799"/>
      <c r="K341" s="3799"/>
      <c r="L341" s="3800"/>
      <c r="M341" s="3462" t="s">
        <v>4</v>
      </c>
      <c r="N341" s="3462"/>
      <c r="O341" s="3788">
        <v>38</v>
      </c>
      <c r="P341" s="3788"/>
      <c r="Q341" s="3788"/>
      <c r="R341" s="3788"/>
      <c r="S341" s="3788"/>
      <c r="T341" s="3788">
        <v>33</v>
      </c>
      <c r="U341" s="3788"/>
      <c r="V341" s="3788"/>
      <c r="W341" s="3788"/>
      <c r="X341" s="3788"/>
      <c r="Y341" s="3788">
        <v>31</v>
      </c>
      <c r="Z341" s="3788"/>
      <c r="AA341" s="3788"/>
      <c r="AB341" s="3788"/>
      <c r="AC341" s="3788"/>
      <c r="AD341" s="3788">
        <v>27</v>
      </c>
      <c r="AE341" s="3788"/>
      <c r="AF341" s="3788"/>
      <c r="AG341" s="3788"/>
      <c r="AH341" s="3788"/>
      <c r="AI341" s="3788">
        <v>25</v>
      </c>
      <c r="AJ341" s="3788"/>
      <c r="AK341" s="3788"/>
      <c r="AL341" s="3788"/>
      <c r="AM341" s="3789"/>
      <c r="AN341" s="579"/>
      <c r="AO341" s="579"/>
    </row>
    <row r="342" spans="1:41" s="327" customFormat="1" ht="20.100000000000001" customHeight="1">
      <c r="A342" s="579"/>
      <c r="B342" s="579"/>
      <c r="C342" s="3793"/>
      <c r="D342" s="3794"/>
      <c r="E342" s="3794"/>
      <c r="F342" s="3801"/>
      <c r="G342" s="3802"/>
      <c r="H342" s="3802"/>
      <c r="I342" s="3802"/>
      <c r="J342" s="3802"/>
      <c r="K342" s="3802"/>
      <c r="L342" s="3803"/>
      <c r="M342" s="3462" t="s">
        <v>5</v>
      </c>
      <c r="N342" s="3462"/>
      <c r="O342" s="3788">
        <v>163</v>
      </c>
      <c r="P342" s="3788"/>
      <c r="Q342" s="3788"/>
      <c r="R342" s="3788"/>
      <c r="S342" s="3788"/>
      <c r="T342" s="3788">
        <v>168</v>
      </c>
      <c r="U342" s="3788"/>
      <c r="V342" s="3788"/>
      <c r="W342" s="3788"/>
      <c r="X342" s="3788"/>
      <c r="Y342" s="3788">
        <v>171</v>
      </c>
      <c r="Z342" s="3788"/>
      <c r="AA342" s="3788"/>
      <c r="AB342" s="3788"/>
      <c r="AC342" s="3788"/>
      <c r="AD342" s="3788">
        <v>159</v>
      </c>
      <c r="AE342" s="3788"/>
      <c r="AF342" s="3788"/>
      <c r="AG342" s="3788"/>
      <c r="AH342" s="3788"/>
      <c r="AI342" s="3804">
        <v>154</v>
      </c>
      <c r="AJ342" s="3804"/>
      <c r="AK342" s="3804"/>
      <c r="AL342" s="3804"/>
      <c r="AM342" s="3805"/>
      <c r="AN342" s="579"/>
      <c r="AO342" s="579"/>
    </row>
    <row r="343" spans="1:41" s="327" customFormat="1" ht="20.100000000000001" customHeight="1">
      <c r="A343" s="579"/>
      <c r="B343" s="579"/>
      <c r="C343" s="3793"/>
      <c r="D343" s="3794"/>
      <c r="E343" s="3794"/>
      <c r="F343" s="3806" t="s">
        <v>1445</v>
      </c>
      <c r="G343" s="3807"/>
      <c r="H343" s="3807"/>
      <c r="I343" s="3807"/>
      <c r="J343" s="3807"/>
      <c r="K343" s="3807"/>
      <c r="L343" s="3808"/>
      <c r="M343" s="3462" t="s">
        <v>3</v>
      </c>
      <c r="N343" s="3462"/>
      <c r="O343" s="3788">
        <v>537</v>
      </c>
      <c r="P343" s="3788"/>
      <c r="Q343" s="3788"/>
      <c r="R343" s="3788"/>
      <c r="S343" s="3788"/>
      <c r="T343" s="3788">
        <v>532</v>
      </c>
      <c r="U343" s="3788"/>
      <c r="V343" s="3788"/>
      <c r="W343" s="3788"/>
      <c r="X343" s="3788"/>
      <c r="Y343" s="3788">
        <v>515</v>
      </c>
      <c r="Z343" s="3788"/>
      <c r="AA343" s="3788"/>
      <c r="AB343" s="3788"/>
      <c r="AC343" s="3788"/>
      <c r="AD343" s="3788">
        <v>484</v>
      </c>
      <c r="AE343" s="3788"/>
      <c r="AF343" s="3788"/>
      <c r="AG343" s="3788"/>
      <c r="AH343" s="3788"/>
      <c r="AI343" s="3788">
        <v>474</v>
      </c>
      <c r="AJ343" s="3788"/>
      <c r="AK343" s="3788"/>
      <c r="AL343" s="3788"/>
      <c r="AM343" s="3789"/>
      <c r="AN343" s="579"/>
      <c r="AO343" s="579"/>
    </row>
    <row r="344" spans="1:41" s="327" customFormat="1" ht="20.100000000000001" customHeight="1">
      <c r="A344" s="579"/>
      <c r="B344" s="579"/>
      <c r="C344" s="3793"/>
      <c r="D344" s="3794"/>
      <c r="E344" s="3794"/>
      <c r="F344" s="3809"/>
      <c r="G344" s="3761"/>
      <c r="H344" s="3761"/>
      <c r="I344" s="3761"/>
      <c r="J344" s="3761"/>
      <c r="K344" s="3761"/>
      <c r="L344" s="3810"/>
      <c r="M344" s="3462" t="s">
        <v>4</v>
      </c>
      <c r="N344" s="3462"/>
      <c r="O344" s="3788">
        <v>339</v>
      </c>
      <c r="P344" s="3788"/>
      <c r="Q344" s="3788"/>
      <c r="R344" s="3788"/>
      <c r="S344" s="3788"/>
      <c r="T344" s="3788">
        <v>323</v>
      </c>
      <c r="U344" s="3788"/>
      <c r="V344" s="3788"/>
      <c r="W344" s="3788"/>
      <c r="X344" s="3788"/>
      <c r="Y344" s="3788">
        <v>300</v>
      </c>
      <c r="Z344" s="3788"/>
      <c r="AA344" s="3788"/>
      <c r="AB344" s="3788"/>
      <c r="AC344" s="3788"/>
      <c r="AD344" s="3788">
        <v>273</v>
      </c>
      <c r="AE344" s="3788"/>
      <c r="AF344" s="3788"/>
      <c r="AG344" s="3788"/>
      <c r="AH344" s="3788"/>
      <c r="AI344" s="3788">
        <v>258</v>
      </c>
      <c r="AJ344" s="3788"/>
      <c r="AK344" s="3788"/>
      <c r="AL344" s="3788"/>
      <c r="AM344" s="3789"/>
      <c r="AN344" s="579"/>
      <c r="AO344" s="579"/>
    </row>
    <row r="345" spans="1:41" s="327" customFormat="1" ht="20.100000000000001" customHeight="1">
      <c r="A345" s="579"/>
      <c r="B345" s="579"/>
      <c r="C345" s="3793"/>
      <c r="D345" s="3794"/>
      <c r="E345" s="3794"/>
      <c r="F345" s="3811"/>
      <c r="G345" s="3763"/>
      <c r="H345" s="3763"/>
      <c r="I345" s="3763"/>
      <c r="J345" s="3763"/>
      <c r="K345" s="3763"/>
      <c r="L345" s="3812"/>
      <c r="M345" s="3462" t="s">
        <v>5</v>
      </c>
      <c r="N345" s="3462"/>
      <c r="O345" s="3788">
        <v>198</v>
      </c>
      <c r="P345" s="3788"/>
      <c r="Q345" s="3788"/>
      <c r="R345" s="3788"/>
      <c r="S345" s="3788"/>
      <c r="T345" s="3788">
        <v>209</v>
      </c>
      <c r="U345" s="3788"/>
      <c r="V345" s="3788"/>
      <c r="W345" s="3788"/>
      <c r="X345" s="3788"/>
      <c r="Y345" s="3788">
        <v>215</v>
      </c>
      <c r="Z345" s="3788"/>
      <c r="AA345" s="3788"/>
      <c r="AB345" s="3788"/>
      <c r="AC345" s="3788"/>
      <c r="AD345" s="3788">
        <v>211</v>
      </c>
      <c r="AE345" s="3788"/>
      <c r="AF345" s="3788"/>
      <c r="AG345" s="3788"/>
      <c r="AH345" s="3788"/>
      <c r="AI345" s="3788">
        <v>216</v>
      </c>
      <c r="AJ345" s="3788"/>
      <c r="AK345" s="3788"/>
      <c r="AL345" s="3788"/>
      <c r="AM345" s="3789"/>
      <c r="AN345" s="579"/>
      <c r="AO345" s="579"/>
    </row>
    <row r="346" spans="1:41" s="327" customFormat="1" ht="20.100000000000001" customHeight="1">
      <c r="A346" s="579"/>
      <c r="B346" s="579"/>
      <c r="C346" s="3793" t="s">
        <v>1446</v>
      </c>
      <c r="D346" s="3794"/>
      <c r="E346" s="3794"/>
      <c r="F346" s="3624" t="s">
        <v>1447</v>
      </c>
      <c r="G346" s="3625"/>
      <c r="H346" s="3625"/>
      <c r="I346" s="3625"/>
      <c r="J346" s="3625"/>
      <c r="K346" s="3625"/>
      <c r="L346" s="3626"/>
      <c r="M346" s="3462" t="s">
        <v>3</v>
      </c>
      <c r="N346" s="3462"/>
      <c r="O346" s="3788">
        <v>725</v>
      </c>
      <c r="P346" s="3788"/>
      <c r="Q346" s="3788"/>
      <c r="R346" s="3788"/>
      <c r="S346" s="3788"/>
      <c r="T346" s="3788">
        <v>727</v>
      </c>
      <c r="U346" s="3788"/>
      <c r="V346" s="3788"/>
      <c r="W346" s="3788"/>
      <c r="X346" s="3788"/>
      <c r="Y346" s="3788">
        <v>705</v>
      </c>
      <c r="Z346" s="3788"/>
      <c r="AA346" s="3788"/>
      <c r="AB346" s="3788"/>
      <c r="AC346" s="3788"/>
      <c r="AD346" s="3788">
        <v>678</v>
      </c>
      <c r="AE346" s="3788"/>
      <c r="AF346" s="3788"/>
      <c r="AG346" s="3788"/>
      <c r="AH346" s="3788"/>
      <c r="AI346" s="3788">
        <v>629</v>
      </c>
      <c r="AJ346" s="3788"/>
      <c r="AK346" s="3788"/>
      <c r="AL346" s="3788"/>
      <c r="AM346" s="3789"/>
      <c r="AN346" s="579"/>
      <c r="AO346" s="579"/>
    </row>
    <row r="347" spans="1:41" s="327" customFormat="1" ht="20.100000000000001" customHeight="1">
      <c r="A347" s="579"/>
      <c r="B347" s="579"/>
      <c r="C347" s="3793"/>
      <c r="D347" s="3794"/>
      <c r="E347" s="3794"/>
      <c r="F347" s="3432"/>
      <c r="G347" s="3433"/>
      <c r="H347" s="3433"/>
      <c r="I347" s="3433"/>
      <c r="J347" s="3433"/>
      <c r="K347" s="3433"/>
      <c r="L347" s="3434"/>
      <c r="M347" s="3462" t="s">
        <v>4</v>
      </c>
      <c r="N347" s="3462"/>
      <c r="O347" s="3788">
        <v>279</v>
      </c>
      <c r="P347" s="3788"/>
      <c r="Q347" s="3788"/>
      <c r="R347" s="3788"/>
      <c r="S347" s="3788"/>
      <c r="T347" s="2796">
        <v>296</v>
      </c>
      <c r="U347" s="2797"/>
      <c r="V347" s="2797"/>
      <c r="W347" s="2797"/>
      <c r="X347" s="3813"/>
      <c r="Y347" s="2796">
        <v>300</v>
      </c>
      <c r="Z347" s="2797"/>
      <c r="AA347" s="2797"/>
      <c r="AB347" s="2797"/>
      <c r="AC347" s="3813"/>
      <c r="AD347" s="2796">
        <v>281</v>
      </c>
      <c r="AE347" s="2797"/>
      <c r="AF347" s="2797"/>
      <c r="AG347" s="2797"/>
      <c r="AH347" s="3813"/>
      <c r="AI347" s="2796">
        <v>252</v>
      </c>
      <c r="AJ347" s="2797"/>
      <c r="AK347" s="2797"/>
      <c r="AL347" s="2797"/>
      <c r="AM347" s="3814"/>
      <c r="AN347" s="579"/>
      <c r="AO347" s="579"/>
    </row>
    <row r="348" spans="1:41" s="327" customFormat="1" ht="20.100000000000001" customHeight="1">
      <c r="A348" s="579"/>
      <c r="B348" s="579"/>
      <c r="C348" s="3793"/>
      <c r="D348" s="3794"/>
      <c r="E348" s="3794"/>
      <c r="F348" s="3546"/>
      <c r="G348" s="3547"/>
      <c r="H348" s="3547"/>
      <c r="I348" s="3547"/>
      <c r="J348" s="3547"/>
      <c r="K348" s="3547"/>
      <c r="L348" s="3548"/>
      <c r="M348" s="3462" t="s">
        <v>5</v>
      </c>
      <c r="N348" s="3462"/>
      <c r="O348" s="3788">
        <v>446</v>
      </c>
      <c r="P348" s="3788"/>
      <c r="Q348" s="3788"/>
      <c r="R348" s="3788"/>
      <c r="S348" s="3788"/>
      <c r="T348" s="2796">
        <v>431</v>
      </c>
      <c r="U348" s="2797"/>
      <c r="V348" s="2797"/>
      <c r="W348" s="2797"/>
      <c r="X348" s="3813"/>
      <c r="Y348" s="2796">
        <v>405</v>
      </c>
      <c r="Z348" s="2797"/>
      <c r="AA348" s="2797"/>
      <c r="AB348" s="2797"/>
      <c r="AC348" s="3813"/>
      <c r="AD348" s="2796">
        <v>397</v>
      </c>
      <c r="AE348" s="2797"/>
      <c r="AF348" s="2797"/>
      <c r="AG348" s="2797"/>
      <c r="AH348" s="3813"/>
      <c r="AI348" s="2796">
        <v>377</v>
      </c>
      <c r="AJ348" s="2797"/>
      <c r="AK348" s="2797"/>
      <c r="AL348" s="2797"/>
      <c r="AM348" s="3814"/>
      <c r="AN348" s="579"/>
      <c r="AO348" s="579"/>
    </row>
    <row r="349" spans="1:41" s="327" customFormat="1" ht="20.100000000000001" customHeight="1">
      <c r="A349" s="579"/>
      <c r="B349" s="579"/>
      <c r="C349" s="3793"/>
      <c r="D349" s="3794"/>
      <c r="E349" s="3794"/>
      <c r="F349" s="3795" t="s">
        <v>1448</v>
      </c>
      <c r="G349" s="3796"/>
      <c r="H349" s="3796"/>
      <c r="I349" s="3796"/>
      <c r="J349" s="3796"/>
      <c r="K349" s="3796"/>
      <c r="L349" s="3797"/>
      <c r="M349" s="3462" t="s">
        <v>3</v>
      </c>
      <c r="N349" s="3462"/>
      <c r="O349" s="3788">
        <v>2</v>
      </c>
      <c r="P349" s="3788"/>
      <c r="Q349" s="3788"/>
      <c r="R349" s="3788"/>
      <c r="S349" s="3788"/>
      <c r="T349" s="2801" t="s">
        <v>431</v>
      </c>
      <c r="U349" s="2801"/>
      <c r="V349" s="2801"/>
      <c r="W349" s="2801"/>
      <c r="X349" s="2801"/>
      <c r="Y349" s="2801" t="s">
        <v>431</v>
      </c>
      <c r="Z349" s="2801"/>
      <c r="AA349" s="2801"/>
      <c r="AB349" s="2801"/>
      <c r="AC349" s="2801"/>
      <c r="AD349" s="2801" t="s">
        <v>431</v>
      </c>
      <c r="AE349" s="2801"/>
      <c r="AF349" s="2801"/>
      <c r="AG349" s="2801"/>
      <c r="AH349" s="2801"/>
      <c r="AI349" s="2801" t="s">
        <v>431</v>
      </c>
      <c r="AJ349" s="2801"/>
      <c r="AK349" s="2801"/>
      <c r="AL349" s="2801"/>
      <c r="AM349" s="2802"/>
      <c r="AN349" s="579"/>
      <c r="AO349" s="579"/>
    </row>
    <row r="350" spans="1:41" s="327" customFormat="1" ht="20.100000000000001" customHeight="1">
      <c r="A350" s="579"/>
      <c r="B350" s="579"/>
      <c r="C350" s="3793"/>
      <c r="D350" s="3794"/>
      <c r="E350" s="3794"/>
      <c r="F350" s="3798"/>
      <c r="G350" s="3799"/>
      <c r="H350" s="3799"/>
      <c r="I350" s="3799"/>
      <c r="J350" s="3799"/>
      <c r="K350" s="3799"/>
      <c r="L350" s="3800"/>
      <c r="M350" s="3462" t="s">
        <v>4</v>
      </c>
      <c r="N350" s="3462"/>
      <c r="O350" s="3788">
        <v>1</v>
      </c>
      <c r="P350" s="3788"/>
      <c r="Q350" s="3788"/>
      <c r="R350" s="3788"/>
      <c r="S350" s="3788"/>
      <c r="T350" s="2801" t="s">
        <v>431</v>
      </c>
      <c r="U350" s="2801"/>
      <c r="V350" s="2801"/>
      <c r="W350" s="2801"/>
      <c r="X350" s="2801"/>
      <c r="Y350" s="2801" t="s">
        <v>431</v>
      </c>
      <c r="Z350" s="2801"/>
      <c r="AA350" s="2801"/>
      <c r="AB350" s="2801"/>
      <c r="AC350" s="2801"/>
      <c r="AD350" s="2801" t="s">
        <v>431</v>
      </c>
      <c r="AE350" s="2801"/>
      <c r="AF350" s="2801"/>
      <c r="AG350" s="2801"/>
      <c r="AH350" s="2801"/>
      <c r="AI350" s="2801" t="s">
        <v>431</v>
      </c>
      <c r="AJ350" s="2801"/>
      <c r="AK350" s="2801"/>
      <c r="AL350" s="2801"/>
      <c r="AM350" s="2802"/>
      <c r="AN350" s="579"/>
      <c r="AO350" s="579"/>
    </row>
    <row r="351" spans="1:41" s="327" customFormat="1" ht="20.100000000000001" customHeight="1">
      <c r="A351" s="579"/>
      <c r="B351" s="579"/>
      <c r="C351" s="3793"/>
      <c r="D351" s="3794"/>
      <c r="E351" s="3794"/>
      <c r="F351" s="3801"/>
      <c r="G351" s="3802"/>
      <c r="H351" s="3802"/>
      <c r="I351" s="3802"/>
      <c r="J351" s="3802"/>
      <c r="K351" s="3802"/>
      <c r="L351" s="3803"/>
      <c r="M351" s="3462" t="s">
        <v>5</v>
      </c>
      <c r="N351" s="3462"/>
      <c r="O351" s="3788">
        <v>1</v>
      </c>
      <c r="P351" s="3788"/>
      <c r="Q351" s="3788"/>
      <c r="R351" s="3788"/>
      <c r="S351" s="3788"/>
      <c r="T351" s="2801" t="s">
        <v>431</v>
      </c>
      <c r="U351" s="2801"/>
      <c r="V351" s="2801"/>
      <c r="W351" s="2801"/>
      <c r="X351" s="2801"/>
      <c r="Y351" s="2801" t="s">
        <v>431</v>
      </c>
      <c r="Z351" s="2801"/>
      <c r="AA351" s="2801"/>
      <c r="AB351" s="2801"/>
      <c r="AC351" s="2801"/>
      <c r="AD351" s="2801" t="s">
        <v>431</v>
      </c>
      <c r="AE351" s="2801"/>
      <c r="AF351" s="2801"/>
      <c r="AG351" s="2801"/>
      <c r="AH351" s="2801"/>
      <c r="AI351" s="2801" t="s">
        <v>431</v>
      </c>
      <c r="AJ351" s="2801"/>
      <c r="AK351" s="2801"/>
      <c r="AL351" s="2801"/>
      <c r="AM351" s="2802"/>
      <c r="AN351" s="579"/>
      <c r="AO351" s="579"/>
    </row>
    <row r="352" spans="1:41" s="327" customFormat="1" ht="20.100000000000001" customHeight="1">
      <c r="A352" s="579"/>
      <c r="B352" s="579"/>
      <c r="C352" s="3793"/>
      <c r="D352" s="3794"/>
      <c r="E352" s="3794"/>
      <c r="F352" s="3795" t="s">
        <v>1449</v>
      </c>
      <c r="G352" s="3796"/>
      <c r="H352" s="3796"/>
      <c r="I352" s="3796"/>
      <c r="J352" s="3796"/>
      <c r="K352" s="3796"/>
      <c r="L352" s="3797"/>
      <c r="M352" s="3462" t="s">
        <v>3</v>
      </c>
      <c r="N352" s="3462"/>
      <c r="O352" s="2801" t="s">
        <v>431</v>
      </c>
      <c r="P352" s="2801"/>
      <c r="Q352" s="2801"/>
      <c r="R352" s="2801"/>
      <c r="S352" s="2801"/>
      <c r="T352" s="2801" t="s">
        <v>431</v>
      </c>
      <c r="U352" s="2801"/>
      <c r="V352" s="2801"/>
      <c r="W352" s="2801"/>
      <c r="X352" s="2801"/>
      <c r="Y352" s="2801" t="s">
        <v>431</v>
      </c>
      <c r="Z352" s="2801"/>
      <c r="AA352" s="2801"/>
      <c r="AB352" s="2801"/>
      <c r="AC352" s="2801"/>
      <c r="AD352" s="2801" t="s">
        <v>431</v>
      </c>
      <c r="AE352" s="2801"/>
      <c r="AF352" s="2801"/>
      <c r="AG352" s="2801"/>
      <c r="AH352" s="2801"/>
      <c r="AI352" s="2801" t="s">
        <v>431</v>
      </c>
      <c r="AJ352" s="2801"/>
      <c r="AK352" s="2801"/>
      <c r="AL352" s="2801"/>
      <c r="AM352" s="2802"/>
      <c r="AN352" s="579"/>
      <c r="AO352" s="579"/>
    </row>
    <row r="353" spans="1:41" s="327" customFormat="1" ht="20.100000000000001" customHeight="1">
      <c r="A353" s="579"/>
      <c r="B353" s="579"/>
      <c r="C353" s="3793"/>
      <c r="D353" s="3794"/>
      <c r="E353" s="3794"/>
      <c r="F353" s="3798"/>
      <c r="G353" s="3799"/>
      <c r="H353" s="3799"/>
      <c r="I353" s="3799"/>
      <c r="J353" s="3799"/>
      <c r="K353" s="3799"/>
      <c r="L353" s="3800"/>
      <c r="M353" s="3462" t="s">
        <v>4</v>
      </c>
      <c r="N353" s="3462"/>
      <c r="O353" s="2801" t="s">
        <v>431</v>
      </c>
      <c r="P353" s="2801"/>
      <c r="Q353" s="2801"/>
      <c r="R353" s="2801"/>
      <c r="S353" s="2801"/>
      <c r="T353" s="2801" t="s">
        <v>431</v>
      </c>
      <c r="U353" s="2801"/>
      <c r="V353" s="2801"/>
      <c r="W353" s="2801"/>
      <c r="X353" s="2801"/>
      <c r="Y353" s="2801" t="s">
        <v>431</v>
      </c>
      <c r="Z353" s="2801"/>
      <c r="AA353" s="2801"/>
      <c r="AB353" s="2801"/>
      <c r="AC353" s="2801"/>
      <c r="AD353" s="2801" t="s">
        <v>431</v>
      </c>
      <c r="AE353" s="2801"/>
      <c r="AF353" s="2801"/>
      <c r="AG353" s="2801"/>
      <c r="AH353" s="2801"/>
      <c r="AI353" s="2801" t="s">
        <v>431</v>
      </c>
      <c r="AJ353" s="2801"/>
      <c r="AK353" s="2801"/>
      <c r="AL353" s="2801"/>
      <c r="AM353" s="2802"/>
      <c r="AN353" s="579"/>
      <c r="AO353" s="579"/>
    </row>
    <row r="354" spans="1:41" s="327" customFormat="1" ht="20.100000000000001" customHeight="1">
      <c r="A354" s="579"/>
      <c r="B354" s="579"/>
      <c r="C354" s="3793"/>
      <c r="D354" s="3794"/>
      <c r="E354" s="3794"/>
      <c r="F354" s="3801"/>
      <c r="G354" s="3802"/>
      <c r="H354" s="3802"/>
      <c r="I354" s="3802"/>
      <c r="J354" s="3802"/>
      <c r="K354" s="3802"/>
      <c r="L354" s="3803"/>
      <c r="M354" s="3462" t="s">
        <v>5</v>
      </c>
      <c r="N354" s="3462"/>
      <c r="O354" s="2801" t="s">
        <v>431</v>
      </c>
      <c r="P354" s="2801"/>
      <c r="Q354" s="2801"/>
      <c r="R354" s="2801"/>
      <c r="S354" s="2801"/>
      <c r="T354" s="2801" t="s">
        <v>431</v>
      </c>
      <c r="U354" s="2801"/>
      <c r="V354" s="2801"/>
      <c r="W354" s="2801"/>
      <c r="X354" s="2801"/>
      <c r="Y354" s="2801" t="s">
        <v>431</v>
      </c>
      <c r="Z354" s="2801"/>
      <c r="AA354" s="2801"/>
      <c r="AB354" s="2801"/>
      <c r="AC354" s="2801"/>
      <c r="AD354" s="2801" t="s">
        <v>431</v>
      </c>
      <c r="AE354" s="2801"/>
      <c r="AF354" s="2801"/>
      <c r="AG354" s="2801"/>
      <c r="AH354" s="2801"/>
      <c r="AI354" s="2801" t="s">
        <v>431</v>
      </c>
      <c r="AJ354" s="2801"/>
      <c r="AK354" s="2801"/>
      <c r="AL354" s="2801"/>
      <c r="AM354" s="2802"/>
      <c r="AN354" s="579"/>
      <c r="AO354" s="579"/>
    </row>
    <row r="355" spans="1:41" s="327" customFormat="1" ht="20.100000000000001" customHeight="1">
      <c r="A355" s="579"/>
      <c r="B355" s="579"/>
      <c r="C355" s="3793"/>
      <c r="D355" s="3794"/>
      <c r="E355" s="3794"/>
      <c r="F355" s="3815" t="s">
        <v>1450</v>
      </c>
      <c r="G355" s="3816"/>
      <c r="H355" s="3816"/>
      <c r="I355" s="3816"/>
      <c r="J355" s="3816"/>
      <c r="K355" s="3816"/>
      <c r="L355" s="3817"/>
      <c r="M355" s="3462" t="s">
        <v>3</v>
      </c>
      <c r="N355" s="3462"/>
      <c r="O355" s="2801">
        <v>723</v>
      </c>
      <c r="P355" s="2801"/>
      <c r="Q355" s="2801"/>
      <c r="R355" s="2801"/>
      <c r="S355" s="2801"/>
      <c r="T355" s="2801">
        <v>727</v>
      </c>
      <c r="U355" s="2801"/>
      <c r="V355" s="2801"/>
      <c r="W355" s="2801"/>
      <c r="X355" s="2801"/>
      <c r="Y355" s="2801">
        <v>705</v>
      </c>
      <c r="Z355" s="2801"/>
      <c r="AA355" s="2801"/>
      <c r="AB355" s="2801"/>
      <c r="AC355" s="2801"/>
      <c r="AD355" s="2801">
        <v>678</v>
      </c>
      <c r="AE355" s="2801"/>
      <c r="AF355" s="2801"/>
      <c r="AG355" s="2801"/>
      <c r="AH355" s="2801"/>
      <c r="AI355" s="2801">
        <v>629</v>
      </c>
      <c r="AJ355" s="2801"/>
      <c r="AK355" s="2801"/>
      <c r="AL355" s="2801"/>
      <c r="AM355" s="2802"/>
      <c r="AN355" s="579"/>
      <c r="AO355" s="579"/>
    </row>
    <row r="356" spans="1:41" s="327" customFormat="1" ht="20.100000000000001" customHeight="1">
      <c r="A356" s="579"/>
      <c r="B356" s="579"/>
      <c r="C356" s="3793"/>
      <c r="D356" s="3794"/>
      <c r="E356" s="3794"/>
      <c r="F356" s="3818"/>
      <c r="G356" s="3819"/>
      <c r="H356" s="3819"/>
      <c r="I356" s="3819"/>
      <c r="J356" s="3819"/>
      <c r="K356" s="3819"/>
      <c r="L356" s="3820"/>
      <c r="M356" s="3462" t="s">
        <v>4</v>
      </c>
      <c r="N356" s="3462"/>
      <c r="O356" s="2801">
        <v>278</v>
      </c>
      <c r="P356" s="2801"/>
      <c r="Q356" s="2801"/>
      <c r="R356" s="2801"/>
      <c r="S356" s="2801"/>
      <c r="T356" s="2801">
        <v>296</v>
      </c>
      <c r="U356" s="2801"/>
      <c r="V356" s="2801"/>
      <c r="W356" s="2801"/>
      <c r="X356" s="2801"/>
      <c r="Y356" s="2801">
        <v>300</v>
      </c>
      <c r="Z356" s="2801"/>
      <c r="AA356" s="2801"/>
      <c r="AB356" s="2801"/>
      <c r="AC356" s="2801"/>
      <c r="AD356" s="2801">
        <v>281</v>
      </c>
      <c r="AE356" s="2801"/>
      <c r="AF356" s="2801"/>
      <c r="AG356" s="2801"/>
      <c r="AH356" s="2801"/>
      <c r="AI356" s="2801">
        <v>252</v>
      </c>
      <c r="AJ356" s="2801"/>
      <c r="AK356" s="2801"/>
      <c r="AL356" s="2801"/>
      <c r="AM356" s="2802"/>
      <c r="AN356" s="579"/>
      <c r="AO356" s="579"/>
    </row>
    <row r="357" spans="1:41" s="327" customFormat="1" ht="20.100000000000001" customHeight="1">
      <c r="A357" s="579"/>
      <c r="B357" s="579"/>
      <c r="C357" s="3793"/>
      <c r="D357" s="3794"/>
      <c r="E357" s="3794"/>
      <c r="F357" s="3821"/>
      <c r="G357" s="3822"/>
      <c r="H357" s="3822"/>
      <c r="I357" s="3822"/>
      <c r="J357" s="3822"/>
      <c r="K357" s="3822"/>
      <c r="L357" s="3823"/>
      <c r="M357" s="3462" t="s">
        <v>5</v>
      </c>
      <c r="N357" s="3462"/>
      <c r="O357" s="2801">
        <v>445</v>
      </c>
      <c r="P357" s="2801"/>
      <c r="Q357" s="2801"/>
      <c r="R357" s="2801"/>
      <c r="S357" s="2801"/>
      <c r="T357" s="2801">
        <v>431</v>
      </c>
      <c r="U357" s="2801"/>
      <c r="V357" s="2801"/>
      <c r="W357" s="2801"/>
      <c r="X357" s="2801"/>
      <c r="Y357" s="2801">
        <v>405</v>
      </c>
      <c r="Z357" s="2801"/>
      <c r="AA357" s="2801"/>
      <c r="AB357" s="2801"/>
      <c r="AC357" s="2801"/>
      <c r="AD357" s="2801">
        <v>397</v>
      </c>
      <c r="AE357" s="2801"/>
      <c r="AF357" s="2801"/>
      <c r="AG357" s="2801"/>
      <c r="AH357" s="2801"/>
      <c r="AI357" s="2801">
        <v>377</v>
      </c>
      <c r="AJ357" s="2801"/>
      <c r="AK357" s="2801"/>
      <c r="AL357" s="2801"/>
      <c r="AM357" s="2802"/>
      <c r="AN357" s="579"/>
      <c r="AO357" s="579"/>
    </row>
    <row r="358" spans="1:41" s="327" customFormat="1" ht="20.100000000000001" customHeight="1">
      <c r="A358" s="579"/>
      <c r="B358" s="579"/>
      <c r="C358" s="3793" t="s">
        <v>1451</v>
      </c>
      <c r="D358" s="3794"/>
      <c r="E358" s="3794"/>
      <c r="F358" s="3624" t="s">
        <v>1452</v>
      </c>
      <c r="G358" s="3625"/>
      <c r="H358" s="3625"/>
      <c r="I358" s="3625"/>
      <c r="J358" s="3625"/>
      <c r="K358" s="3625"/>
      <c r="L358" s="3626"/>
      <c r="M358" s="3462" t="s">
        <v>3</v>
      </c>
      <c r="N358" s="3462"/>
      <c r="O358" s="3788">
        <v>1060</v>
      </c>
      <c r="P358" s="3788"/>
      <c r="Q358" s="3788"/>
      <c r="R358" s="3788"/>
      <c r="S358" s="3788"/>
      <c r="T358" s="3788">
        <v>1086</v>
      </c>
      <c r="U358" s="3788"/>
      <c r="V358" s="3788"/>
      <c r="W358" s="3788"/>
      <c r="X358" s="3788"/>
      <c r="Y358" s="3788">
        <v>1145</v>
      </c>
      <c r="Z358" s="3788"/>
      <c r="AA358" s="3788"/>
      <c r="AB358" s="3788"/>
      <c r="AC358" s="3788"/>
      <c r="AD358" s="3788">
        <v>1125</v>
      </c>
      <c r="AE358" s="3788"/>
      <c r="AF358" s="3788"/>
      <c r="AG358" s="3788"/>
      <c r="AH358" s="3788"/>
      <c r="AI358" s="3788">
        <v>1165</v>
      </c>
      <c r="AJ358" s="3788"/>
      <c r="AK358" s="3788"/>
      <c r="AL358" s="3788"/>
      <c r="AM358" s="3789"/>
      <c r="AN358" s="579"/>
      <c r="AO358" s="579"/>
    </row>
    <row r="359" spans="1:41" s="327" customFormat="1" ht="20.100000000000001" customHeight="1">
      <c r="A359" s="579"/>
      <c r="B359" s="579"/>
      <c r="C359" s="3793"/>
      <c r="D359" s="3794"/>
      <c r="E359" s="3794"/>
      <c r="F359" s="3432"/>
      <c r="G359" s="3433"/>
      <c r="H359" s="3433"/>
      <c r="I359" s="3433"/>
      <c r="J359" s="3433"/>
      <c r="K359" s="3433"/>
      <c r="L359" s="3434"/>
      <c r="M359" s="3462" t="s">
        <v>4</v>
      </c>
      <c r="N359" s="3462"/>
      <c r="O359" s="3788">
        <v>453</v>
      </c>
      <c r="P359" s="3788"/>
      <c r="Q359" s="3788"/>
      <c r="R359" s="3788"/>
      <c r="S359" s="3788"/>
      <c r="T359" s="3788">
        <v>453</v>
      </c>
      <c r="U359" s="3788"/>
      <c r="V359" s="3788"/>
      <c r="W359" s="3788"/>
      <c r="X359" s="3788"/>
      <c r="Y359" s="3788">
        <v>466</v>
      </c>
      <c r="Z359" s="3788"/>
      <c r="AA359" s="3788"/>
      <c r="AB359" s="3788"/>
      <c r="AC359" s="3788"/>
      <c r="AD359" s="3788">
        <v>446</v>
      </c>
      <c r="AE359" s="3788"/>
      <c r="AF359" s="3788"/>
      <c r="AG359" s="3788"/>
      <c r="AH359" s="3788"/>
      <c r="AI359" s="3788">
        <v>462</v>
      </c>
      <c r="AJ359" s="3788"/>
      <c r="AK359" s="3788"/>
      <c r="AL359" s="3788"/>
      <c r="AM359" s="3789"/>
      <c r="AN359" s="579"/>
      <c r="AO359" s="579"/>
    </row>
    <row r="360" spans="1:41" s="327" customFormat="1" ht="20.100000000000001" customHeight="1" thickBot="1">
      <c r="A360" s="579"/>
      <c r="B360" s="579"/>
      <c r="C360" s="3827"/>
      <c r="D360" s="3828"/>
      <c r="E360" s="3828"/>
      <c r="F360" s="3527"/>
      <c r="G360" s="3528"/>
      <c r="H360" s="3528"/>
      <c r="I360" s="3528"/>
      <c r="J360" s="3528"/>
      <c r="K360" s="3528"/>
      <c r="L360" s="3529"/>
      <c r="M360" s="3824" t="s">
        <v>5</v>
      </c>
      <c r="N360" s="3824"/>
      <c r="O360" s="3825">
        <v>607</v>
      </c>
      <c r="P360" s="3825"/>
      <c r="Q360" s="3825"/>
      <c r="R360" s="3825"/>
      <c r="S360" s="3825"/>
      <c r="T360" s="3825">
        <v>633</v>
      </c>
      <c r="U360" s="3825"/>
      <c r="V360" s="3825"/>
      <c r="W360" s="3825"/>
      <c r="X360" s="3825"/>
      <c r="Y360" s="3825">
        <v>679</v>
      </c>
      <c r="Z360" s="3825"/>
      <c r="AA360" s="3825"/>
      <c r="AB360" s="3825"/>
      <c r="AC360" s="3825"/>
      <c r="AD360" s="3825">
        <v>679</v>
      </c>
      <c r="AE360" s="3825"/>
      <c r="AF360" s="3825"/>
      <c r="AG360" s="3825"/>
      <c r="AH360" s="3825"/>
      <c r="AI360" s="3825">
        <v>703</v>
      </c>
      <c r="AJ360" s="3825"/>
      <c r="AK360" s="3825"/>
      <c r="AL360" s="3825"/>
      <c r="AM360" s="3826"/>
      <c r="AN360" s="579"/>
      <c r="AO360" s="579"/>
    </row>
    <row r="361" spans="1:41" s="327" customFormat="1" ht="13.5" customHeight="1">
      <c r="A361" s="579"/>
      <c r="B361" s="579"/>
      <c r="C361" s="579"/>
      <c r="D361" s="579"/>
      <c r="E361" s="579"/>
      <c r="F361" s="579"/>
      <c r="G361" s="579"/>
      <c r="H361" s="579"/>
      <c r="I361" s="579"/>
      <c r="J361" s="579"/>
      <c r="K361" s="579"/>
      <c r="L361" s="579"/>
      <c r="M361" s="579"/>
      <c r="N361" s="579"/>
      <c r="O361" s="579"/>
      <c r="P361" s="579"/>
      <c r="Q361" s="579"/>
      <c r="R361" s="579"/>
      <c r="S361" s="579"/>
      <c r="T361" s="579"/>
      <c r="U361" s="579"/>
      <c r="V361" s="579"/>
      <c r="W361" s="579"/>
      <c r="X361" s="579"/>
      <c r="Y361" s="579"/>
      <c r="Z361" s="579"/>
      <c r="AA361" s="579"/>
      <c r="AB361" s="579"/>
      <c r="AC361" s="579"/>
      <c r="AD361" s="579"/>
      <c r="AE361" s="579"/>
      <c r="AF361" s="579"/>
      <c r="AG361" s="579"/>
      <c r="AH361" s="579"/>
      <c r="AI361" s="580"/>
      <c r="AJ361" s="579"/>
      <c r="AK361" s="579"/>
      <c r="AL361" s="579"/>
      <c r="AM361" s="580" t="s">
        <v>1453</v>
      </c>
      <c r="AN361" s="579"/>
      <c r="AO361" s="579"/>
    </row>
    <row r="362" spans="1:41" s="327" customFormat="1">
      <c r="A362" s="579"/>
      <c r="B362" s="579"/>
      <c r="C362" s="579"/>
      <c r="D362" s="579"/>
      <c r="E362" s="579"/>
      <c r="F362" s="579"/>
      <c r="G362" s="579"/>
      <c r="H362" s="579"/>
      <c r="I362" s="579"/>
      <c r="J362" s="579"/>
      <c r="K362" s="579"/>
      <c r="L362" s="579"/>
      <c r="M362" s="579"/>
      <c r="N362" s="579"/>
      <c r="O362" s="579"/>
      <c r="P362" s="579"/>
      <c r="Q362" s="579"/>
      <c r="R362" s="579"/>
      <c r="S362" s="579"/>
      <c r="T362" s="579"/>
      <c r="U362" s="579"/>
      <c r="V362" s="579"/>
      <c r="W362" s="579"/>
      <c r="X362" s="579"/>
      <c r="Y362" s="579"/>
      <c r="Z362" s="579"/>
      <c r="AA362" s="579"/>
      <c r="AB362" s="579"/>
      <c r="AC362" s="579"/>
      <c r="AD362" s="579"/>
      <c r="AE362" s="579"/>
      <c r="AF362" s="579"/>
      <c r="AG362" s="579"/>
      <c r="AH362" s="579"/>
      <c r="AI362" s="579"/>
      <c r="AJ362" s="579"/>
      <c r="AK362" s="579"/>
      <c r="AL362" s="579"/>
      <c r="AM362" s="579"/>
      <c r="AN362" s="579"/>
      <c r="AO362" s="579"/>
    </row>
    <row r="364" spans="1:41" s="327" customFormat="1" ht="17.25">
      <c r="A364" s="583" t="s">
        <v>2929</v>
      </c>
      <c r="B364" s="579"/>
      <c r="C364" s="579"/>
      <c r="D364" s="579"/>
      <c r="E364" s="579"/>
      <c r="F364" s="579"/>
      <c r="G364" s="579"/>
      <c r="H364" s="579"/>
      <c r="I364" s="579"/>
      <c r="J364" s="579"/>
      <c r="K364" s="579"/>
      <c r="L364" s="579"/>
      <c r="M364" s="579"/>
      <c r="N364" s="579"/>
      <c r="O364" s="579"/>
      <c r="P364" s="579"/>
      <c r="Q364" s="579"/>
      <c r="R364" s="579"/>
      <c r="S364" s="579"/>
      <c r="T364" s="579"/>
      <c r="U364" s="579"/>
      <c r="V364" s="579"/>
      <c r="W364" s="579"/>
      <c r="X364" s="579"/>
      <c r="Y364" s="579"/>
      <c r="Z364" s="579"/>
      <c r="AA364" s="579"/>
      <c r="AB364" s="579"/>
      <c r="AC364" s="579"/>
      <c r="AD364" s="579"/>
      <c r="AE364" s="579"/>
      <c r="AF364" s="579"/>
      <c r="AG364" s="579"/>
      <c r="AH364" s="579"/>
      <c r="AI364" s="579"/>
      <c r="AJ364" s="579"/>
      <c r="AK364" s="579"/>
      <c r="AL364" s="579"/>
      <c r="AM364" s="579"/>
      <c r="AN364" s="579"/>
      <c r="AO364" s="579"/>
    </row>
    <row r="365" spans="1:41" s="327" customFormat="1" ht="15" customHeight="1">
      <c r="A365" s="583"/>
      <c r="B365" s="579"/>
      <c r="C365" s="579"/>
      <c r="D365" s="579"/>
      <c r="E365" s="579"/>
      <c r="F365" s="579"/>
      <c r="G365" s="579"/>
      <c r="H365" s="579"/>
      <c r="I365" s="579"/>
      <c r="J365" s="579"/>
      <c r="K365" s="579"/>
      <c r="L365" s="579"/>
      <c r="M365" s="579"/>
      <c r="N365" s="579"/>
      <c r="O365" s="579"/>
      <c r="P365" s="579"/>
      <c r="Q365" s="579"/>
      <c r="R365" s="579"/>
      <c r="S365" s="579"/>
      <c r="T365" s="579"/>
      <c r="U365" s="579"/>
      <c r="V365" s="579"/>
      <c r="W365" s="579"/>
      <c r="X365" s="579"/>
      <c r="Y365" s="579"/>
      <c r="Z365" s="579"/>
      <c r="AA365" s="579"/>
      <c r="AB365" s="579"/>
      <c r="AC365" s="579"/>
      <c r="AD365" s="579"/>
      <c r="AE365" s="579"/>
      <c r="AF365" s="579"/>
      <c r="AG365" s="579"/>
      <c r="AH365" s="579"/>
      <c r="AI365" s="579"/>
      <c r="AJ365" s="579"/>
      <c r="AK365" s="580" t="s">
        <v>3440</v>
      </c>
      <c r="AL365" s="579"/>
      <c r="AM365" s="579"/>
      <c r="AN365" s="579"/>
      <c r="AO365" s="579"/>
    </row>
    <row r="366" spans="1:41" s="327" customFormat="1" ht="15" customHeight="1" thickBot="1">
      <c r="A366" s="583"/>
      <c r="B366" s="579"/>
      <c r="C366" s="579"/>
      <c r="D366" s="579"/>
      <c r="E366" s="579"/>
      <c r="F366" s="579"/>
      <c r="G366" s="579"/>
      <c r="H366" s="579"/>
      <c r="I366" s="579"/>
      <c r="J366" s="579"/>
      <c r="K366" s="579"/>
      <c r="L366" s="579"/>
      <c r="M366" s="579"/>
      <c r="N366" s="579"/>
      <c r="O366" s="579"/>
      <c r="P366" s="579"/>
      <c r="Q366" s="579"/>
      <c r="R366" s="579"/>
      <c r="S366" s="579"/>
      <c r="T366" s="579"/>
      <c r="U366" s="579"/>
      <c r="V366" s="579"/>
      <c r="W366" s="579"/>
      <c r="X366" s="579"/>
      <c r="Y366" s="579"/>
      <c r="Z366" s="579"/>
      <c r="AA366" s="579"/>
      <c r="AB366" s="579"/>
      <c r="AC366" s="579"/>
      <c r="AD366" s="579"/>
      <c r="AE366" s="579"/>
      <c r="AF366" s="579"/>
      <c r="AG366" s="579"/>
      <c r="AH366" s="579"/>
      <c r="AI366" s="579"/>
      <c r="AJ366" s="579"/>
      <c r="AK366" s="1171" t="s">
        <v>3762</v>
      </c>
      <c r="AL366" s="579"/>
      <c r="AM366" s="579"/>
      <c r="AN366" s="579"/>
      <c r="AO366" s="579"/>
    </row>
    <row r="367" spans="1:41" s="327" customFormat="1" ht="22.5" customHeight="1">
      <c r="A367" s="579"/>
      <c r="B367" s="579"/>
      <c r="C367" s="3438" t="s">
        <v>1739</v>
      </c>
      <c r="D367" s="3430"/>
      <c r="E367" s="3430"/>
      <c r="F367" s="3430"/>
      <c r="G367" s="3430"/>
      <c r="H367" s="3430"/>
      <c r="I367" s="3430"/>
      <c r="J367" s="3431"/>
      <c r="K367" s="3839" t="s">
        <v>2267</v>
      </c>
      <c r="L367" s="3840"/>
      <c r="M367" s="3840"/>
      <c r="N367" s="3840"/>
      <c r="O367" s="3840"/>
      <c r="P367" s="3840"/>
      <c r="Q367" s="3840"/>
      <c r="R367" s="3840"/>
      <c r="S367" s="3841"/>
      <c r="T367" s="3842" t="s">
        <v>2268</v>
      </c>
      <c r="U367" s="3840"/>
      <c r="V367" s="3840"/>
      <c r="W367" s="3840"/>
      <c r="X367" s="3840"/>
      <c r="Y367" s="3840"/>
      <c r="Z367" s="3840"/>
      <c r="AA367" s="3840"/>
      <c r="AB367" s="3841"/>
      <c r="AC367" s="3842" t="s">
        <v>2269</v>
      </c>
      <c r="AD367" s="3840"/>
      <c r="AE367" s="3840"/>
      <c r="AF367" s="3840"/>
      <c r="AG367" s="3840"/>
      <c r="AH367" s="3840"/>
      <c r="AI367" s="3840"/>
      <c r="AJ367" s="3840"/>
      <c r="AK367" s="3843"/>
      <c r="AL367" s="579"/>
      <c r="AM367" s="579"/>
      <c r="AN367" s="579"/>
      <c r="AO367" s="579"/>
    </row>
    <row r="368" spans="1:41" s="327" customFormat="1" ht="22.5" customHeight="1">
      <c r="A368" s="579"/>
      <c r="B368" s="579"/>
      <c r="C368" s="3440"/>
      <c r="D368" s="3407"/>
      <c r="E368" s="3407"/>
      <c r="F368" s="3407"/>
      <c r="G368" s="3407"/>
      <c r="H368" s="3407"/>
      <c r="I368" s="3407"/>
      <c r="J368" s="3408"/>
      <c r="K368" s="3844" t="s">
        <v>771</v>
      </c>
      <c r="L368" s="3845"/>
      <c r="M368" s="3846"/>
      <c r="N368" s="3561" t="s">
        <v>770</v>
      </c>
      <c r="O368" s="3561"/>
      <c r="P368" s="3559"/>
      <c r="Q368" s="3678" t="s">
        <v>1454</v>
      </c>
      <c r="R368" s="3678"/>
      <c r="S368" s="3847"/>
      <c r="T368" s="3837" t="s">
        <v>771</v>
      </c>
      <c r="U368" s="3561"/>
      <c r="V368" s="3559"/>
      <c r="W368" s="3561" t="s">
        <v>770</v>
      </c>
      <c r="X368" s="3561"/>
      <c r="Y368" s="3559"/>
      <c r="Z368" s="3848" t="s">
        <v>1454</v>
      </c>
      <c r="AA368" s="3848"/>
      <c r="AB368" s="3849"/>
      <c r="AC368" s="3837" t="s">
        <v>771</v>
      </c>
      <c r="AD368" s="3561"/>
      <c r="AE368" s="3559"/>
      <c r="AF368" s="3561" t="s">
        <v>770</v>
      </c>
      <c r="AG368" s="3561"/>
      <c r="AH368" s="3559"/>
      <c r="AI368" s="3678" t="s">
        <v>1454</v>
      </c>
      <c r="AJ368" s="3678"/>
      <c r="AK368" s="3679"/>
      <c r="AL368" s="579"/>
      <c r="AM368" s="579"/>
      <c r="AN368" s="579"/>
      <c r="AO368" s="579"/>
    </row>
    <row r="369" spans="1:41" s="327" customFormat="1" ht="21.75" customHeight="1">
      <c r="A369" s="579"/>
      <c r="B369" s="579"/>
      <c r="C369" s="3838" t="s">
        <v>3341</v>
      </c>
      <c r="D369" s="3444"/>
      <c r="E369" s="3444"/>
      <c r="F369" s="3444"/>
      <c r="G369" s="3444"/>
      <c r="H369" s="3444"/>
      <c r="I369" s="3444"/>
      <c r="J369" s="3446"/>
      <c r="K369" s="3830">
        <v>174465</v>
      </c>
      <c r="L369" s="3830"/>
      <c r="M369" s="3830"/>
      <c r="N369" s="3829">
        <v>16064</v>
      </c>
      <c r="O369" s="3830"/>
      <c r="P369" s="3830"/>
      <c r="Q369" s="3830">
        <v>80924</v>
      </c>
      <c r="R369" s="3830"/>
      <c r="S369" s="3836"/>
      <c r="T369" s="3829">
        <v>180338</v>
      </c>
      <c r="U369" s="3830"/>
      <c r="V369" s="3830"/>
      <c r="W369" s="3830">
        <v>16190</v>
      </c>
      <c r="X369" s="3830"/>
      <c r="Y369" s="3830"/>
      <c r="Z369" s="3830">
        <v>81232</v>
      </c>
      <c r="AA369" s="3830"/>
      <c r="AB369" s="3836"/>
      <c r="AC369" s="3829">
        <v>176882</v>
      </c>
      <c r="AD369" s="3830"/>
      <c r="AE369" s="3830"/>
      <c r="AF369" s="3830">
        <v>16099</v>
      </c>
      <c r="AG369" s="3830"/>
      <c r="AH369" s="3830"/>
      <c r="AI369" s="3830">
        <v>82192</v>
      </c>
      <c r="AJ369" s="3830"/>
      <c r="AK369" s="3831"/>
      <c r="AL369" s="579"/>
      <c r="AM369" s="579"/>
      <c r="AN369" s="579"/>
      <c r="AO369" s="579"/>
    </row>
    <row r="370" spans="1:41" s="327" customFormat="1" ht="21.75" customHeight="1">
      <c r="A370" s="579"/>
      <c r="B370" s="579"/>
      <c r="C370" s="3832" t="s">
        <v>1455</v>
      </c>
      <c r="D370" s="3835" t="s">
        <v>1456</v>
      </c>
      <c r="E370" s="3835"/>
      <c r="F370" s="3835"/>
      <c r="G370" s="3835"/>
      <c r="H370" s="3835"/>
      <c r="I370" s="3835"/>
      <c r="J370" s="3558"/>
      <c r="K370" s="3830">
        <v>2483</v>
      </c>
      <c r="L370" s="3830"/>
      <c r="M370" s="3830"/>
      <c r="N370" s="3830">
        <v>476</v>
      </c>
      <c r="O370" s="3830"/>
      <c r="P370" s="3830"/>
      <c r="Q370" s="3830">
        <v>1604</v>
      </c>
      <c r="R370" s="3830"/>
      <c r="S370" s="3836"/>
      <c r="T370" s="3829">
        <v>2575</v>
      </c>
      <c r="U370" s="3830"/>
      <c r="V370" s="3830"/>
      <c r="W370" s="3830">
        <v>467</v>
      </c>
      <c r="X370" s="3830"/>
      <c r="Y370" s="3830"/>
      <c r="Z370" s="3830">
        <v>1614</v>
      </c>
      <c r="AA370" s="3830"/>
      <c r="AB370" s="3836"/>
      <c r="AC370" s="3829">
        <v>2619</v>
      </c>
      <c r="AD370" s="3830"/>
      <c r="AE370" s="3830"/>
      <c r="AF370" s="3830">
        <v>476</v>
      </c>
      <c r="AG370" s="3830"/>
      <c r="AH370" s="3830"/>
      <c r="AI370" s="3830">
        <v>1579</v>
      </c>
      <c r="AJ370" s="3830"/>
      <c r="AK370" s="3831"/>
      <c r="AL370" s="579"/>
      <c r="AM370" s="579"/>
      <c r="AN370" s="579"/>
      <c r="AO370" s="579"/>
    </row>
    <row r="371" spans="1:41" s="327" customFormat="1" ht="21.75" customHeight="1">
      <c r="A371" s="579"/>
      <c r="B371" s="579"/>
      <c r="C371" s="3833"/>
      <c r="D371" s="3835" t="s">
        <v>1457</v>
      </c>
      <c r="E371" s="3835"/>
      <c r="F371" s="3835"/>
      <c r="G371" s="3835"/>
      <c r="H371" s="3835"/>
      <c r="I371" s="3835"/>
      <c r="J371" s="3558"/>
      <c r="K371" s="3830">
        <v>4106</v>
      </c>
      <c r="L371" s="3830"/>
      <c r="M371" s="3830"/>
      <c r="N371" s="3830">
        <v>483</v>
      </c>
      <c r="O371" s="3830"/>
      <c r="P371" s="3830"/>
      <c r="Q371" s="3830">
        <v>1654</v>
      </c>
      <c r="R371" s="3830"/>
      <c r="S371" s="3836"/>
      <c r="T371" s="3829">
        <v>4215</v>
      </c>
      <c r="U371" s="3830"/>
      <c r="V371" s="3830"/>
      <c r="W371" s="3830">
        <v>470</v>
      </c>
      <c r="X371" s="3830"/>
      <c r="Y371" s="3830"/>
      <c r="Z371" s="3830">
        <v>1682</v>
      </c>
      <c r="AA371" s="3830"/>
      <c r="AB371" s="3836"/>
      <c r="AC371" s="3829">
        <v>4223</v>
      </c>
      <c r="AD371" s="3830"/>
      <c r="AE371" s="3830"/>
      <c r="AF371" s="3830">
        <v>474</v>
      </c>
      <c r="AG371" s="3830"/>
      <c r="AH371" s="3830"/>
      <c r="AI371" s="3830">
        <v>1664</v>
      </c>
      <c r="AJ371" s="3830"/>
      <c r="AK371" s="3831"/>
      <c r="AL371" s="579"/>
      <c r="AM371" s="579"/>
      <c r="AN371" s="579"/>
      <c r="AO371" s="579"/>
    </row>
    <row r="372" spans="1:41" s="327" customFormat="1" ht="21.75" customHeight="1">
      <c r="A372" s="579"/>
      <c r="B372" s="579"/>
      <c r="C372" s="3833"/>
      <c r="D372" s="3835" t="s">
        <v>1458</v>
      </c>
      <c r="E372" s="3835"/>
      <c r="F372" s="3835"/>
      <c r="G372" s="3835"/>
      <c r="H372" s="3835"/>
      <c r="I372" s="3835"/>
      <c r="J372" s="3558"/>
      <c r="K372" s="3830">
        <v>8240</v>
      </c>
      <c r="L372" s="3830"/>
      <c r="M372" s="3830"/>
      <c r="N372" s="3830">
        <v>1087</v>
      </c>
      <c r="O372" s="3830"/>
      <c r="P372" s="3830"/>
      <c r="Q372" s="3830">
        <v>4108</v>
      </c>
      <c r="R372" s="3830"/>
      <c r="S372" s="3836"/>
      <c r="T372" s="3829">
        <v>8439</v>
      </c>
      <c r="U372" s="3830"/>
      <c r="V372" s="3830"/>
      <c r="W372" s="3830">
        <v>1084</v>
      </c>
      <c r="X372" s="3830"/>
      <c r="Y372" s="3830"/>
      <c r="Z372" s="3830">
        <v>4167</v>
      </c>
      <c r="AA372" s="3830"/>
      <c r="AB372" s="3836"/>
      <c r="AC372" s="3829">
        <v>8417</v>
      </c>
      <c r="AD372" s="3830"/>
      <c r="AE372" s="3830"/>
      <c r="AF372" s="3830">
        <v>1075</v>
      </c>
      <c r="AG372" s="3830"/>
      <c r="AH372" s="3830"/>
      <c r="AI372" s="3830">
        <v>4247</v>
      </c>
      <c r="AJ372" s="3830"/>
      <c r="AK372" s="3831"/>
      <c r="AL372" s="579"/>
      <c r="AM372" s="579"/>
      <c r="AN372" s="579"/>
      <c r="AO372" s="579"/>
    </row>
    <row r="373" spans="1:41" s="327" customFormat="1" ht="21.75" customHeight="1">
      <c r="A373" s="579"/>
      <c r="B373" s="579"/>
      <c r="C373" s="3833"/>
      <c r="D373" s="3850" t="s">
        <v>1459</v>
      </c>
      <c r="E373" s="3850"/>
      <c r="F373" s="3850"/>
      <c r="G373" s="3850"/>
      <c r="H373" s="3850"/>
      <c r="I373" s="3850"/>
      <c r="J373" s="3851"/>
      <c r="K373" s="3830">
        <v>12550</v>
      </c>
      <c r="L373" s="3830"/>
      <c r="M373" s="3830"/>
      <c r="N373" s="3830">
        <v>1241</v>
      </c>
      <c r="O373" s="3830"/>
      <c r="P373" s="3830"/>
      <c r="Q373" s="3830">
        <v>5496</v>
      </c>
      <c r="R373" s="3830"/>
      <c r="S373" s="3836"/>
      <c r="T373" s="3829">
        <v>12837</v>
      </c>
      <c r="U373" s="3830"/>
      <c r="V373" s="3830"/>
      <c r="W373" s="3830">
        <v>1241</v>
      </c>
      <c r="X373" s="3830"/>
      <c r="Y373" s="3830"/>
      <c r="Z373" s="3830">
        <v>5596</v>
      </c>
      <c r="AA373" s="3830"/>
      <c r="AB373" s="3836"/>
      <c r="AC373" s="3829">
        <v>13033</v>
      </c>
      <c r="AD373" s="3830"/>
      <c r="AE373" s="3830"/>
      <c r="AF373" s="3830">
        <v>1255</v>
      </c>
      <c r="AG373" s="3830"/>
      <c r="AH373" s="3830"/>
      <c r="AI373" s="3830">
        <v>5621</v>
      </c>
      <c r="AJ373" s="3830"/>
      <c r="AK373" s="3831"/>
      <c r="AL373" s="579"/>
      <c r="AM373" s="579"/>
      <c r="AN373" s="579"/>
      <c r="AO373" s="579"/>
    </row>
    <row r="374" spans="1:41" s="327" customFormat="1" ht="21.75" customHeight="1">
      <c r="A374" s="579"/>
      <c r="B374" s="579"/>
      <c r="C374" s="3833"/>
      <c r="D374" s="3850" t="s">
        <v>1460</v>
      </c>
      <c r="E374" s="3850"/>
      <c r="F374" s="3850"/>
      <c r="G374" s="3850"/>
      <c r="H374" s="3850"/>
      <c r="I374" s="3850"/>
      <c r="J374" s="3851"/>
      <c r="K374" s="3830">
        <v>6833</v>
      </c>
      <c r="L374" s="3830"/>
      <c r="M374" s="3830"/>
      <c r="N374" s="3830">
        <v>507</v>
      </c>
      <c r="O374" s="3830"/>
      <c r="P374" s="3830"/>
      <c r="Q374" s="3830">
        <v>2427</v>
      </c>
      <c r="R374" s="3830"/>
      <c r="S374" s="3836"/>
      <c r="T374" s="3829">
        <v>7176</v>
      </c>
      <c r="U374" s="3830"/>
      <c r="V374" s="3830"/>
      <c r="W374" s="3830">
        <v>531</v>
      </c>
      <c r="X374" s="3830"/>
      <c r="Y374" s="3830"/>
      <c r="Z374" s="3830">
        <v>2444</v>
      </c>
      <c r="AA374" s="3830"/>
      <c r="AB374" s="3836"/>
      <c r="AC374" s="3829">
        <v>7390</v>
      </c>
      <c r="AD374" s="3830"/>
      <c r="AE374" s="3830"/>
      <c r="AF374" s="3830">
        <v>534</v>
      </c>
      <c r="AG374" s="3830"/>
      <c r="AH374" s="3830"/>
      <c r="AI374" s="3830">
        <v>2452</v>
      </c>
      <c r="AJ374" s="3830"/>
      <c r="AK374" s="3831"/>
      <c r="AL374" s="579"/>
      <c r="AM374" s="579"/>
      <c r="AN374" s="579"/>
      <c r="AO374" s="579"/>
    </row>
    <row r="375" spans="1:41" s="327" customFormat="1" ht="21.75" customHeight="1">
      <c r="A375" s="579"/>
      <c r="B375" s="579"/>
      <c r="C375" s="3833"/>
      <c r="D375" s="3835" t="s">
        <v>1461</v>
      </c>
      <c r="E375" s="3835"/>
      <c r="F375" s="3835"/>
      <c r="G375" s="3835"/>
      <c r="H375" s="3835"/>
      <c r="I375" s="3835"/>
      <c r="J375" s="3558"/>
      <c r="K375" s="3830">
        <v>7941</v>
      </c>
      <c r="L375" s="3830"/>
      <c r="M375" s="3830"/>
      <c r="N375" s="3830">
        <v>585</v>
      </c>
      <c r="O375" s="3830"/>
      <c r="P375" s="3830"/>
      <c r="Q375" s="3830">
        <v>3672</v>
      </c>
      <c r="R375" s="3830"/>
      <c r="S375" s="3836"/>
      <c r="T375" s="3829">
        <v>8391</v>
      </c>
      <c r="U375" s="3830"/>
      <c r="V375" s="3830"/>
      <c r="W375" s="3830">
        <v>629</v>
      </c>
      <c r="X375" s="3830"/>
      <c r="Y375" s="3830"/>
      <c r="Z375" s="3830">
        <v>3581</v>
      </c>
      <c r="AA375" s="3830"/>
      <c r="AB375" s="3836"/>
      <c r="AC375" s="3829">
        <v>8732</v>
      </c>
      <c r="AD375" s="3830"/>
      <c r="AE375" s="3830"/>
      <c r="AF375" s="3830">
        <v>682</v>
      </c>
      <c r="AG375" s="3830"/>
      <c r="AH375" s="3830"/>
      <c r="AI375" s="3830">
        <v>3606</v>
      </c>
      <c r="AJ375" s="3830"/>
      <c r="AK375" s="3831"/>
      <c r="AL375" s="579"/>
      <c r="AM375" s="579"/>
      <c r="AN375" s="579"/>
      <c r="AO375" s="579"/>
    </row>
    <row r="376" spans="1:41" s="327" customFormat="1" ht="21.75" customHeight="1">
      <c r="A376" s="579"/>
      <c r="B376" s="579"/>
      <c r="C376" s="3833"/>
      <c r="D376" s="3835" t="s">
        <v>1462</v>
      </c>
      <c r="E376" s="3835"/>
      <c r="F376" s="3835"/>
      <c r="G376" s="3835"/>
      <c r="H376" s="3835"/>
      <c r="I376" s="3835"/>
      <c r="J376" s="3558"/>
      <c r="K376" s="3830">
        <v>3642</v>
      </c>
      <c r="L376" s="3830"/>
      <c r="M376" s="3830"/>
      <c r="N376" s="3830">
        <v>260</v>
      </c>
      <c r="O376" s="3830"/>
      <c r="P376" s="3830"/>
      <c r="Q376" s="3830">
        <v>1619</v>
      </c>
      <c r="R376" s="3830"/>
      <c r="S376" s="3836"/>
      <c r="T376" s="3829">
        <v>3760</v>
      </c>
      <c r="U376" s="3830"/>
      <c r="V376" s="3830"/>
      <c r="W376" s="3830">
        <v>248</v>
      </c>
      <c r="X376" s="3830"/>
      <c r="Y376" s="3830"/>
      <c r="Z376" s="3830">
        <v>1454</v>
      </c>
      <c r="AA376" s="3830"/>
      <c r="AB376" s="3836"/>
      <c r="AC376" s="3829">
        <v>3844</v>
      </c>
      <c r="AD376" s="3830"/>
      <c r="AE376" s="3830"/>
      <c r="AF376" s="3830">
        <v>230</v>
      </c>
      <c r="AG376" s="3830"/>
      <c r="AH376" s="3830"/>
      <c r="AI376" s="3830">
        <v>1511</v>
      </c>
      <c r="AJ376" s="3830"/>
      <c r="AK376" s="3831"/>
      <c r="AL376" s="579"/>
      <c r="AM376" s="579"/>
      <c r="AN376" s="579"/>
      <c r="AO376" s="579"/>
    </row>
    <row r="377" spans="1:41" s="327" customFormat="1" ht="21.75" customHeight="1">
      <c r="A377" s="579"/>
      <c r="B377" s="579"/>
      <c r="C377" s="3833"/>
      <c r="D377" s="3835" t="s">
        <v>1463</v>
      </c>
      <c r="E377" s="3835"/>
      <c r="F377" s="3835"/>
      <c r="G377" s="3835"/>
      <c r="H377" s="3835"/>
      <c r="I377" s="3835"/>
      <c r="J377" s="3558"/>
      <c r="K377" s="3830">
        <v>7637</v>
      </c>
      <c r="L377" s="3830"/>
      <c r="M377" s="3830"/>
      <c r="N377" s="3830">
        <v>880</v>
      </c>
      <c r="O377" s="3830"/>
      <c r="P377" s="3830"/>
      <c r="Q377" s="3830">
        <v>3878</v>
      </c>
      <c r="R377" s="3830"/>
      <c r="S377" s="3836"/>
      <c r="T377" s="3829">
        <v>7877</v>
      </c>
      <c r="U377" s="3830"/>
      <c r="V377" s="3830"/>
      <c r="W377" s="3830">
        <v>893</v>
      </c>
      <c r="X377" s="3830"/>
      <c r="Y377" s="3830"/>
      <c r="Z377" s="3830">
        <v>3820</v>
      </c>
      <c r="AA377" s="3830"/>
      <c r="AB377" s="3836"/>
      <c r="AC377" s="3829">
        <v>7887</v>
      </c>
      <c r="AD377" s="3830"/>
      <c r="AE377" s="3830"/>
      <c r="AF377" s="3830">
        <v>894</v>
      </c>
      <c r="AG377" s="3830"/>
      <c r="AH377" s="3830"/>
      <c r="AI377" s="3830">
        <v>3885</v>
      </c>
      <c r="AJ377" s="3830"/>
      <c r="AK377" s="3831"/>
      <c r="AL377" s="579"/>
      <c r="AM377" s="579"/>
      <c r="AN377" s="579"/>
      <c r="AO377" s="579"/>
    </row>
    <row r="378" spans="1:41" s="327" customFormat="1" ht="21.75" customHeight="1">
      <c r="A378" s="579"/>
      <c r="B378" s="579"/>
      <c r="C378" s="3833"/>
      <c r="D378" s="3835" t="s">
        <v>1464</v>
      </c>
      <c r="E378" s="3835"/>
      <c r="F378" s="3835"/>
      <c r="G378" s="3835"/>
      <c r="H378" s="3835"/>
      <c r="I378" s="3835"/>
      <c r="J378" s="3558"/>
      <c r="K378" s="3830">
        <v>2379</v>
      </c>
      <c r="L378" s="3830"/>
      <c r="M378" s="3830"/>
      <c r="N378" s="3830">
        <v>147</v>
      </c>
      <c r="O378" s="3830"/>
      <c r="P378" s="3830"/>
      <c r="Q378" s="3830">
        <v>563</v>
      </c>
      <c r="R378" s="3830"/>
      <c r="S378" s="3836"/>
      <c r="T378" s="3829">
        <v>2402</v>
      </c>
      <c r="U378" s="3830"/>
      <c r="V378" s="3830"/>
      <c r="W378" s="3830">
        <v>151</v>
      </c>
      <c r="X378" s="3830"/>
      <c r="Y378" s="3830"/>
      <c r="Z378" s="3830">
        <v>578</v>
      </c>
      <c r="AA378" s="3830"/>
      <c r="AB378" s="3836"/>
      <c r="AC378" s="3829">
        <v>2416</v>
      </c>
      <c r="AD378" s="3830"/>
      <c r="AE378" s="3830"/>
      <c r="AF378" s="3830">
        <v>160</v>
      </c>
      <c r="AG378" s="3830"/>
      <c r="AH378" s="3830"/>
      <c r="AI378" s="3830">
        <v>566</v>
      </c>
      <c r="AJ378" s="3830"/>
      <c r="AK378" s="3831"/>
      <c r="AL378" s="579"/>
      <c r="AM378" s="579"/>
      <c r="AN378" s="579"/>
      <c r="AO378" s="579"/>
    </row>
    <row r="379" spans="1:41" s="327" customFormat="1" ht="21.75" customHeight="1">
      <c r="A379" s="579"/>
      <c r="B379" s="579"/>
      <c r="C379" s="3833"/>
      <c r="D379" s="3835" t="s">
        <v>1465</v>
      </c>
      <c r="E379" s="3835"/>
      <c r="F379" s="3835"/>
      <c r="G379" s="3835"/>
      <c r="H379" s="3835"/>
      <c r="I379" s="3835"/>
      <c r="J379" s="3558"/>
      <c r="K379" s="3830">
        <v>36546</v>
      </c>
      <c r="L379" s="3830"/>
      <c r="M379" s="3830"/>
      <c r="N379" s="3830">
        <v>4232</v>
      </c>
      <c r="O379" s="3830"/>
      <c r="P379" s="3830"/>
      <c r="Q379" s="3830">
        <v>18280</v>
      </c>
      <c r="R379" s="3830"/>
      <c r="S379" s="3836"/>
      <c r="T379" s="3829">
        <v>37659</v>
      </c>
      <c r="U379" s="3830"/>
      <c r="V379" s="3830"/>
      <c r="W379" s="3830">
        <v>4264</v>
      </c>
      <c r="X379" s="3830"/>
      <c r="Y379" s="3830"/>
      <c r="Z379" s="3830">
        <v>18648</v>
      </c>
      <c r="AA379" s="3830"/>
      <c r="AB379" s="3836"/>
      <c r="AC379" s="3829">
        <v>38607</v>
      </c>
      <c r="AD379" s="3830"/>
      <c r="AE379" s="3830"/>
      <c r="AF379" s="3830">
        <v>4348</v>
      </c>
      <c r="AG379" s="3830"/>
      <c r="AH379" s="3830"/>
      <c r="AI379" s="3830">
        <v>18904</v>
      </c>
      <c r="AJ379" s="3830"/>
      <c r="AK379" s="3831"/>
      <c r="AL379" s="579"/>
      <c r="AM379" s="579"/>
      <c r="AN379" s="579"/>
      <c r="AO379" s="579"/>
    </row>
    <row r="380" spans="1:41" s="327" customFormat="1" ht="21.75" customHeight="1">
      <c r="A380" s="579"/>
      <c r="B380" s="579"/>
      <c r="C380" s="3833"/>
      <c r="D380" s="3835" t="s">
        <v>1466</v>
      </c>
      <c r="E380" s="3835"/>
      <c r="F380" s="3835"/>
      <c r="G380" s="3835"/>
      <c r="H380" s="3835"/>
      <c r="I380" s="3835"/>
      <c r="J380" s="3558"/>
      <c r="K380" s="3830">
        <v>171</v>
      </c>
      <c r="L380" s="3830"/>
      <c r="M380" s="3830"/>
      <c r="N380" s="3830">
        <v>15</v>
      </c>
      <c r="O380" s="3830"/>
      <c r="P380" s="3830"/>
      <c r="Q380" s="3830">
        <v>827</v>
      </c>
      <c r="R380" s="3830"/>
      <c r="S380" s="3836"/>
      <c r="T380" s="3829">
        <v>310</v>
      </c>
      <c r="U380" s="3830"/>
      <c r="V380" s="3830"/>
      <c r="W380" s="3830">
        <v>15</v>
      </c>
      <c r="X380" s="3830"/>
      <c r="Y380" s="3830"/>
      <c r="Z380" s="3830">
        <v>785</v>
      </c>
      <c r="AA380" s="3830"/>
      <c r="AB380" s="3836"/>
      <c r="AC380" s="3829">
        <v>296</v>
      </c>
      <c r="AD380" s="3830"/>
      <c r="AE380" s="3830"/>
      <c r="AF380" s="3830">
        <v>14</v>
      </c>
      <c r="AG380" s="3830"/>
      <c r="AH380" s="3830"/>
      <c r="AI380" s="3830">
        <v>759</v>
      </c>
      <c r="AJ380" s="3830"/>
      <c r="AK380" s="3831"/>
      <c r="AL380" s="579"/>
      <c r="AM380" s="579"/>
      <c r="AN380" s="579"/>
      <c r="AO380" s="579"/>
    </row>
    <row r="381" spans="1:41" s="327" customFormat="1" ht="21.75" customHeight="1">
      <c r="A381" s="579"/>
      <c r="B381" s="579"/>
      <c r="C381" s="3834"/>
      <c r="D381" s="3835" t="s">
        <v>1467</v>
      </c>
      <c r="E381" s="3835"/>
      <c r="F381" s="3835"/>
      <c r="G381" s="3835"/>
      <c r="H381" s="3835"/>
      <c r="I381" s="3835"/>
      <c r="J381" s="3558"/>
      <c r="K381" s="3830">
        <v>92628</v>
      </c>
      <c r="L381" s="3830"/>
      <c r="M381" s="3830"/>
      <c r="N381" s="3830">
        <v>9913</v>
      </c>
      <c r="O381" s="3830"/>
      <c r="P381" s="3830"/>
      <c r="Q381" s="3830">
        <v>44128</v>
      </c>
      <c r="R381" s="3830"/>
      <c r="S381" s="3836"/>
      <c r="T381" s="3829">
        <v>95641</v>
      </c>
      <c r="U381" s="3830"/>
      <c r="V381" s="3830"/>
      <c r="W381" s="3830">
        <v>9993</v>
      </c>
      <c r="X381" s="3830"/>
      <c r="Y381" s="3830"/>
      <c r="Z381" s="3830">
        <v>44369</v>
      </c>
      <c r="AA381" s="3830"/>
      <c r="AB381" s="3836"/>
      <c r="AC381" s="3829">
        <v>97464</v>
      </c>
      <c r="AD381" s="3830"/>
      <c r="AE381" s="3830"/>
      <c r="AF381" s="3830">
        <v>10142</v>
      </c>
      <c r="AG381" s="3830"/>
      <c r="AH381" s="3830"/>
      <c r="AI381" s="3830">
        <v>44794</v>
      </c>
      <c r="AJ381" s="3830"/>
      <c r="AK381" s="3831"/>
      <c r="AL381" s="579"/>
      <c r="AM381" s="579"/>
      <c r="AN381" s="579"/>
      <c r="AO381" s="579"/>
    </row>
    <row r="382" spans="1:41" s="327" customFormat="1" ht="21.75" customHeight="1">
      <c r="A382" s="579"/>
      <c r="B382" s="579"/>
      <c r="C382" s="3832" t="s">
        <v>1468</v>
      </c>
      <c r="D382" s="3835" t="s">
        <v>1469</v>
      </c>
      <c r="E382" s="3835"/>
      <c r="F382" s="3835"/>
      <c r="G382" s="3835"/>
      <c r="H382" s="3835"/>
      <c r="I382" s="3835"/>
      <c r="J382" s="3558"/>
      <c r="K382" s="3830">
        <v>12571</v>
      </c>
      <c r="L382" s="3830"/>
      <c r="M382" s="3830"/>
      <c r="N382" s="3830">
        <v>1594</v>
      </c>
      <c r="O382" s="3830"/>
      <c r="P382" s="3830"/>
      <c r="Q382" s="3830">
        <v>9145</v>
      </c>
      <c r="R382" s="3830"/>
      <c r="S382" s="3836"/>
      <c r="T382" s="3829">
        <v>13158</v>
      </c>
      <c r="U382" s="3830"/>
      <c r="V382" s="3830"/>
      <c r="W382" s="3830">
        <v>1600</v>
      </c>
      <c r="X382" s="3830"/>
      <c r="Y382" s="3830"/>
      <c r="Z382" s="3830">
        <v>8909</v>
      </c>
      <c r="AA382" s="3830"/>
      <c r="AB382" s="3836"/>
      <c r="AC382" s="3829">
        <v>12189</v>
      </c>
      <c r="AD382" s="3830"/>
      <c r="AE382" s="3830"/>
      <c r="AF382" s="3830">
        <v>1575</v>
      </c>
      <c r="AG382" s="3830"/>
      <c r="AH382" s="3830"/>
      <c r="AI382" s="3830">
        <v>9291</v>
      </c>
      <c r="AJ382" s="3830"/>
      <c r="AK382" s="3831"/>
      <c r="AL382" s="579"/>
      <c r="AM382" s="579"/>
      <c r="AN382" s="579"/>
      <c r="AO382" s="579"/>
    </row>
    <row r="383" spans="1:41" s="327" customFormat="1" ht="21.75" customHeight="1">
      <c r="A383" s="579"/>
      <c r="B383" s="579"/>
      <c r="C383" s="3833"/>
      <c r="D383" s="3835" t="s">
        <v>1470</v>
      </c>
      <c r="E383" s="3835"/>
      <c r="F383" s="3835"/>
      <c r="G383" s="3835"/>
      <c r="H383" s="3835"/>
      <c r="I383" s="3835"/>
      <c r="J383" s="3558"/>
      <c r="K383" s="3830">
        <v>21793</v>
      </c>
      <c r="L383" s="3830"/>
      <c r="M383" s="3830"/>
      <c r="N383" s="3830">
        <v>2630</v>
      </c>
      <c r="O383" s="3830"/>
      <c r="P383" s="3830"/>
      <c r="Q383" s="3830">
        <v>15200</v>
      </c>
      <c r="R383" s="3830"/>
      <c r="S383" s="3836"/>
      <c r="T383" s="3829">
        <v>22853</v>
      </c>
      <c r="U383" s="3830"/>
      <c r="V383" s="3830"/>
      <c r="W383" s="3830">
        <v>2588</v>
      </c>
      <c r="X383" s="3830"/>
      <c r="Y383" s="3830"/>
      <c r="Z383" s="3830">
        <v>15378</v>
      </c>
      <c r="AA383" s="3830"/>
      <c r="AB383" s="3836"/>
      <c r="AC383" s="3829">
        <v>19044</v>
      </c>
      <c r="AD383" s="3830"/>
      <c r="AE383" s="3830"/>
      <c r="AF383" s="3830">
        <v>2314</v>
      </c>
      <c r="AG383" s="3830"/>
      <c r="AH383" s="3830"/>
      <c r="AI383" s="3830">
        <v>15781</v>
      </c>
      <c r="AJ383" s="3830"/>
      <c r="AK383" s="3831"/>
      <c r="AL383" s="579"/>
      <c r="AM383" s="579"/>
      <c r="AN383" s="579"/>
      <c r="AO383" s="579"/>
    </row>
    <row r="384" spans="1:41" s="327" customFormat="1" ht="21.75" customHeight="1">
      <c r="A384" s="579"/>
      <c r="B384" s="579"/>
      <c r="C384" s="3833"/>
      <c r="D384" s="3835" t="s">
        <v>1471</v>
      </c>
      <c r="E384" s="3835"/>
      <c r="F384" s="3835"/>
      <c r="G384" s="3835"/>
      <c r="H384" s="3835"/>
      <c r="I384" s="3835"/>
      <c r="J384" s="3558"/>
      <c r="K384" s="3830">
        <v>61</v>
      </c>
      <c r="L384" s="3830"/>
      <c r="M384" s="3830"/>
      <c r="N384" s="3830">
        <v>4</v>
      </c>
      <c r="O384" s="3830"/>
      <c r="P384" s="3830"/>
      <c r="Q384" s="3830" t="s">
        <v>3764</v>
      </c>
      <c r="R384" s="3830"/>
      <c r="S384" s="3836"/>
      <c r="T384" s="3829">
        <v>61</v>
      </c>
      <c r="U384" s="3830"/>
      <c r="V384" s="3830"/>
      <c r="W384" s="3830">
        <v>4</v>
      </c>
      <c r="X384" s="3830"/>
      <c r="Y384" s="3830"/>
      <c r="Z384" s="3830" t="s">
        <v>3765</v>
      </c>
      <c r="AA384" s="3830"/>
      <c r="AB384" s="3836"/>
      <c r="AC384" s="3829">
        <v>60</v>
      </c>
      <c r="AD384" s="3830"/>
      <c r="AE384" s="3830"/>
      <c r="AF384" s="3830">
        <v>4</v>
      </c>
      <c r="AG384" s="3830"/>
      <c r="AH384" s="3830"/>
      <c r="AI384" s="3830" t="s">
        <v>3765</v>
      </c>
      <c r="AJ384" s="3830"/>
      <c r="AK384" s="3831"/>
      <c r="AL384" s="579"/>
      <c r="AM384" s="579"/>
      <c r="AN384" s="579"/>
      <c r="AO384" s="579"/>
    </row>
    <row r="385" spans="1:41" s="327" customFormat="1" ht="21.75" customHeight="1">
      <c r="A385" s="579"/>
      <c r="B385" s="579"/>
      <c r="C385" s="3833"/>
      <c r="D385" s="3835" t="s">
        <v>1472</v>
      </c>
      <c r="E385" s="3835"/>
      <c r="F385" s="3835"/>
      <c r="G385" s="3835"/>
      <c r="H385" s="3835"/>
      <c r="I385" s="3835"/>
      <c r="J385" s="3558"/>
      <c r="K385" s="3830">
        <v>555</v>
      </c>
      <c r="L385" s="3830"/>
      <c r="M385" s="3830"/>
      <c r="N385" s="3830">
        <v>233</v>
      </c>
      <c r="O385" s="3830"/>
      <c r="P385" s="3830"/>
      <c r="Q385" s="3830">
        <v>658</v>
      </c>
      <c r="R385" s="3830"/>
      <c r="S385" s="3836"/>
      <c r="T385" s="3829">
        <v>569</v>
      </c>
      <c r="U385" s="3830"/>
      <c r="V385" s="3830"/>
      <c r="W385" s="3830">
        <v>233</v>
      </c>
      <c r="X385" s="3830"/>
      <c r="Y385" s="3830"/>
      <c r="Z385" s="3830">
        <v>673</v>
      </c>
      <c r="AA385" s="3830"/>
      <c r="AB385" s="3836"/>
      <c r="AC385" s="3829">
        <v>551</v>
      </c>
      <c r="AD385" s="3830"/>
      <c r="AE385" s="3830"/>
      <c r="AF385" s="3830">
        <v>233</v>
      </c>
      <c r="AG385" s="3830"/>
      <c r="AH385" s="3830"/>
      <c r="AI385" s="3830">
        <v>685</v>
      </c>
      <c r="AJ385" s="3830"/>
      <c r="AK385" s="3831"/>
      <c r="AL385" s="579"/>
      <c r="AM385" s="579"/>
      <c r="AN385" s="579"/>
      <c r="AO385" s="579"/>
    </row>
    <row r="386" spans="1:41" s="327" customFormat="1" ht="21.75" customHeight="1">
      <c r="A386" s="579"/>
      <c r="B386" s="579"/>
      <c r="C386" s="3833"/>
      <c r="D386" s="3851" t="s">
        <v>1473</v>
      </c>
      <c r="E386" s="3852"/>
      <c r="F386" s="3852"/>
      <c r="G386" s="3852"/>
      <c r="H386" s="3852"/>
      <c r="I386" s="3852"/>
      <c r="J386" s="3853"/>
      <c r="K386" s="3830">
        <v>944</v>
      </c>
      <c r="L386" s="3830"/>
      <c r="M386" s="3830"/>
      <c r="N386" s="3830">
        <v>390</v>
      </c>
      <c r="O386" s="3830"/>
      <c r="P386" s="3830"/>
      <c r="Q386" s="3830">
        <v>1059</v>
      </c>
      <c r="R386" s="3830"/>
      <c r="S386" s="3836"/>
      <c r="T386" s="3829">
        <v>1133</v>
      </c>
      <c r="U386" s="3830"/>
      <c r="V386" s="3830"/>
      <c r="W386" s="3830">
        <v>390</v>
      </c>
      <c r="X386" s="3830"/>
      <c r="Y386" s="3830"/>
      <c r="Z386" s="3830">
        <v>1137</v>
      </c>
      <c r="AA386" s="3830"/>
      <c r="AB386" s="3836"/>
      <c r="AC386" s="3829">
        <v>1142</v>
      </c>
      <c r="AD386" s="3830"/>
      <c r="AE386" s="3830"/>
      <c r="AF386" s="3830">
        <v>384</v>
      </c>
      <c r="AG386" s="3830"/>
      <c r="AH386" s="3830"/>
      <c r="AI386" s="3830">
        <v>1190</v>
      </c>
      <c r="AJ386" s="3830"/>
      <c r="AK386" s="3831"/>
      <c r="AL386" s="579"/>
      <c r="AM386" s="579"/>
      <c r="AN386" s="579"/>
      <c r="AO386" s="579"/>
    </row>
    <row r="387" spans="1:41" s="327" customFormat="1" ht="21.75" customHeight="1">
      <c r="A387" s="579"/>
      <c r="B387" s="579"/>
      <c r="C387" s="3834"/>
      <c r="D387" s="3835" t="s">
        <v>1467</v>
      </c>
      <c r="E387" s="3835"/>
      <c r="F387" s="3835"/>
      <c r="G387" s="3835"/>
      <c r="H387" s="3835"/>
      <c r="I387" s="3835"/>
      <c r="J387" s="3558"/>
      <c r="K387" s="3830">
        <v>35924</v>
      </c>
      <c r="L387" s="3830"/>
      <c r="M387" s="3830"/>
      <c r="N387" s="3830">
        <v>4851</v>
      </c>
      <c r="O387" s="3830"/>
      <c r="P387" s="3830"/>
      <c r="Q387" s="3830">
        <v>26062</v>
      </c>
      <c r="R387" s="3830"/>
      <c r="S387" s="3836"/>
      <c r="T387" s="3829">
        <v>37774</v>
      </c>
      <c r="U387" s="3830"/>
      <c r="V387" s="3830"/>
      <c r="W387" s="3830">
        <v>4815</v>
      </c>
      <c r="X387" s="3830"/>
      <c r="Y387" s="3830"/>
      <c r="Z387" s="3830">
        <v>26097</v>
      </c>
      <c r="AA387" s="3830"/>
      <c r="AB387" s="3836"/>
      <c r="AC387" s="3829">
        <v>32986</v>
      </c>
      <c r="AD387" s="3830"/>
      <c r="AE387" s="3830"/>
      <c r="AF387" s="3830">
        <v>4510</v>
      </c>
      <c r="AG387" s="3830"/>
      <c r="AH387" s="3830"/>
      <c r="AI387" s="3830">
        <v>26947</v>
      </c>
      <c r="AJ387" s="3830"/>
      <c r="AK387" s="3831"/>
      <c r="AL387" s="579"/>
      <c r="AM387" s="579"/>
      <c r="AN387" s="579"/>
      <c r="AO387" s="579"/>
    </row>
    <row r="388" spans="1:41" s="327" customFormat="1" ht="21.75" customHeight="1">
      <c r="A388" s="579"/>
      <c r="B388" s="579"/>
      <c r="C388" s="3854" t="s">
        <v>1127</v>
      </c>
      <c r="D388" s="3857" t="s">
        <v>1474</v>
      </c>
      <c r="E388" s="3857"/>
      <c r="F388" s="3857"/>
      <c r="G388" s="3857"/>
      <c r="H388" s="3857"/>
      <c r="I388" s="3857"/>
      <c r="J388" s="3858"/>
      <c r="K388" s="3830">
        <v>12957</v>
      </c>
      <c r="L388" s="3830"/>
      <c r="M388" s="3830"/>
      <c r="N388" s="3830">
        <v>772</v>
      </c>
      <c r="O388" s="3830"/>
      <c r="P388" s="3830"/>
      <c r="Q388" s="3830">
        <v>3248</v>
      </c>
      <c r="R388" s="3830"/>
      <c r="S388" s="3836"/>
      <c r="T388" s="3829">
        <v>13244</v>
      </c>
      <c r="U388" s="3830"/>
      <c r="V388" s="3830"/>
      <c r="W388" s="3830">
        <v>822</v>
      </c>
      <c r="X388" s="3830"/>
      <c r="Y388" s="3830"/>
      <c r="Z388" s="3830">
        <v>3362</v>
      </c>
      <c r="AA388" s="3830"/>
      <c r="AB388" s="3836"/>
      <c r="AC388" s="3829">
        <v>13673</v>
      </c>
      <c r="AD388" s="3830"/>
      <c r="AE388" s="3830"/>
      <c r="AF388" s="3830">
        <v>854</v>
      </c>
      <c r="AG388" s="3830"/>
      <c r="AH388" s="3830"/>
      <c r="AI388" s="3830">
        <v>3423</v>
      </c>
      <c r="AJ388" s="3830"/>
      <c r="AK388" s="3831"/>
      <c r="AL388" s="579"/>
      <c r="AM388" s="579"/>
      <c r="AN388" s="579"/>
      <c r="AO388" s="579"/>
    </row>
    <row r="389" spans="1:41" s="327" customFormat="1" ht="21.75" customHeight="1">
      <c r="A389" s="579"/>
      <c r="B389" s="579"/>
      <c r="C389" s="3855"/>
      <c r="D389" s="3857" t="s">
        <v>1475</v>
      </c>
      <c r="E389" s="3857"/>
      <c r="F389" s="3857"/>
      <c r="G389" s="3857"/>
      <c r="H389" s="3857"/>
      <c r="I389" s="3857"/>
      <c r="J389" s="3858"/>
      <c r="K389" s="3830">
        <v>9742</v>
      </c>
      <c r="L389" s="3830"/>
      <c r="M389" s="3830"/>
      <c r="N389" s="3830">
        <v>95</v>
      </c>
      <c r="O389" s="3830"/>
      <c r="P389" s="3830"/>
      <c r="Q389" s="3830">
        <v>1423</v>
      </c>
      <c r="R389" s="3830"/>
      <c r="S389" s="3836"/>
      <c r="T389" s="3829">
        <v>9872</v>
      </c>
      <c r="U389" s="3830"/>
      <c r="V389" s="3830"/>
      <c r="W389" s="3830">
        <v>95</v>
      </c>
      <c r="X389" s="3830"/>
      <c r="Y389" s="3830"/>
      <c r="Z389" s="3830">
        <v>1435</v>
      </c>
      <c r="AA389" s="3830"/>
      <c r="AB389" s="3836"/>
      <c r="AC389" s="3829">
        <v>10053</v>
      </c>
      <c r="AD389" s="3830"/>
      <c r="AE389" s="3830"/>
      <c r="AF389" s="3830">
        <v>95</v>
      </c>
      <c r="AG389" s="3830"/>
      <c r="AH389" s="3830"/>
      <c r="AI389" s="3830">
        <v>1438</v>
      </c>
      <c r="AJ389" s="3830"/>
      <c r="AK389" s="3831"/>
      <c r="AL389" s="579"/>
      <c r="AM389" s="579"/>
      <c r="AN389" s="579"/>
      <c r="AO389" s="579"/>
    </row>
    <row r="390" spans="1:41" s="327" customFormat="1" ht="21.75" customHeight="1">
      <c r="A390" s="579"/>
      <c r="B390" s="579"/>
      <c r="C390" s="3855"/>
      <c r="D390" s="3561" t="s">
        <v>1476</v>
      </c>
      <c r="E390" s="3561"/>
      <c r="F390" s="3561"/>
      <c r="G390" s="3561"/>
      <c r="H390" s="3561"/>
      <c r="I390" s="3561"/>
      <c r="J390" s="3559"/>
      <c r="K390" s="3830">
        <v>6346</v>
      </c>
      <c r="L390" s="3830"/>
      <c r="M390" s="3830"/>
      <c r="N390" s="3830" t="s">
        <v>3765</v>
      </c>
      <c r="O390" s="3830"/>
      <c r="P390" s="3830"/>
      <c r="Q390" s="3830">
        <v>2026</v>
      </c>
      <c r="R390" s="3830"/>
      <c r="S390" s="3836"/>
      <c r="T390" s="3829">
        <v>6470</v>
      </c>
      <c r="U390" s="3830"/>
      <c r="V390" s="3830"/>
      <c r="W390" s="3830" t="s">
        <v>3765</v>
      </c>
      <c r="X390" s="3830"/>
      <c r="Y390" s="3830"/>
      <c r="Z390" s="3830">
        <v>1980</v>
      </c>
      <c r="AA390" s="3830"/>
      <c r="AB390" s="3836"/>
      <c r="AC390" s="3829">
        <v>5199</v>
      </c>
      <c r="AD390" s="3830"/>
      <c r="AE390" s="3830"/>
      <c r="AF390" s="3830" t="s">
        <v>3765</v>
      </c>
      <c r="AG390" s="3830"/>
      <c r="AH390" s="3830"/>
      <c r="AI390" s="3830">
        <v>1513</v>
      </c>
      <c r="AJ390" s="3830"/>
      <c r="AK390" s="3831"/>
      <c r="AL390" s="579"/>
      <c r="AM390" s="579"/>
      <c r="AN390" s="579"/>
      <c r="AO390" s="579"/>
    </row>
    <row r="391" spans="1:41" s="327" customFormat="1" ht="21.75" customHeight="1">
      <c r="A391" s="579"/>
      <c r="B391" s="579"/>
      <c r="C391" s="3855"/>
      <c r="D391" s="3857" t="s">
        <v>1477</v>
      </c>
      <c r="E391" s="3857"/>
      <c r="F391" s="3857"/>
      <c r="G391" s="3857"/>
      <c r="H391" s="3857"/>
      <c r="I391" s="3857"/>
      <c r="J391" s="3858"/>
      <c r="K391" s="3830">
        <v>2843</v>
      </c>
      <c r="L391" s="3830"/>
      <c r="M391" s="3830"/>
      <c r="N391" s="3830">
        <v>62</v>
      </c>
      <c r="O391" s="3830"/>
      <c r="P391" s="3830"/>
      <c r="Q391" s="3830">
        <v>139</v>
      </c>
      <c r="R391" s="3830"/>
      <c r="S391" s="3836"/>
      <c r="T391" s="3829">
        <v>2942</v>
      </c>
      <c r="U391" s="3830"/>
      <c r="V391" s="3830"/>
      <c r="W391" s="3830">
        <v>62</v>
      </c>
      <c r="X391" s="3830"/>
      <c r="Y391" s="3830"/>
      <c r="Z391" s="3830">
        <v>139</v>
      </c>
      <c r="AA391" s="3830"/>
      <c r="AB391" s="3836"/>
      <c r="AC391" s="3829">
        <v>2974</v>
      </c>
      <c r="AD391" s="3830"/>
      <c r="AE391" s="3830"/>
      <c r="AF391" s="3830">
        <v>62</v>
      </c>
      <c r="AG391" s="3830"/>
      <c r="AH391" s="3830"/>
      <c r="AI391" s="3830">
        <v>139</v>
      </c>
      <c r="AJ391" s="3830"/>
      <c r="AK391" s="3831"/>
      <c r="AL391" s="579"/>
      <c r="AM391" s="579"/>
      <c r="AN391" s="579"/>
      <c r="AO391" s="579"/>
    </row>
    <row r="392" spans="1:41" s="327" customFormat="1" ht="21.75" customHeight="1">
      <c r="A392" s="579"/>
      <c r="B392" s="579"/>
      <c r="C392" s="3856"/>
      <c r="D392" s="3857" t="s">
        <v>1478</v>
      </c>
      <c r="E392" s="3857"/>
      <c r="F392" s="3857"/>
      <c r="G392" s="3857"/>
      <c r="H392" s="3857"/>
      <c r="I392" s="3857"/>
      <c r="J392" s="3858"/>
      <c r="K392" s="3830">
        <v>1594</v>
      </c>
      <c r="L392" s="3830"/>
      <c r="M392" s="3830"/>
      <c r="N392" s="3830" t="s">
        <v>3766</v>
      </c>
      <c r="O392" s="3830"/>
      <c r="P392" s="3830"/>
      <c r="Q392" s="3830" t="s">
        <v>3766</v>
      </c>
      <c r="R392" s="3830"/>
      <c r="S392" s="3836"/>
      <c r="T392" s="3829">
        <v>1750</v>
      </c>
      <c r="U392" s="3830"/>
      <c r="V392" s="3830"/>
      <c r="W392" s="3830" t="s">
        <v>3765</v>
      </c>
      <c r="X392" s="3830"/>
      <c r="Y392" s="3830"/>
      <c r="Z392" s="3830" t="s">
        <v>3765</v>
      </c>
      <c r="AA392" s="3830"/>
      <c r="AB392" s="3836"/>
      <c r="AC392" s="3829">
        <v>1878</v>
      </c>
      <c r="AD392" s="3830"/>
      <c r="AE392" s="3830"/>
      <c r="AF392" s="3830" t="s">
        <v>3765</v>
      </c>
      <c r="AG392" s="3830"/>
      <c r="AH392" s="3830"/>
      <c r="AI392" s="3830" t="s">
        <v>3765</v>
      </c>
      <c r="AJ392" s="3830"/>
      <c r="AK392" s="3831"/>
      <c r="AL392" s="579"/>
      <c r="AM392" s="579"/>
      <c r="AN392" s="579"/>
      <c r="AO392" s="579"/>
    </row>
    <row r="393" spans="1:41" s="327" customFormat="1" ht="21.75" customHeight="1">
      <c r="A393" s="579"/>
      <c r="B393" s="579"/>
      <c r="C393" s="3859" t="s">
        <v>1479</v>
      </c>
      <c r="D393" s="3860"/>
      <c r="E393" s="3860"/>
      <c r="F393" s="3860"/>
      <c r="G393" s="3860"/>
      <c r="H393" s="3860"/>
      <c r="I393" s="3860"/>
      <c r="J393" s="3861"/>
      <c r="K393" s="3830">
        <v>162034</v>
      </c>
      <c r="L393" s="3830"/>
      <c r="M393" s="3830"/>
      <c r="N393" s="3830">
        <v>15693</v>
      </c>
      <c r="O393" s="3830"/>
      <c r="P393" s="3830"/>
      <c r="Q393" s="3830">
        <v>77026</v>
      </c>
      <c r="R393" s="3830"/>
      <c r="S393" s="3836"/>
      <c r="T393" s="3829">
        <v>167693</v>
      </c>
      <c r="U393" s="3830"/>
      <c r="V393" s="3830"/>
      <c r="W393" s="3830">
        <v>15787</v>
      </c>
      <c r="X393" s="3830"/>
      <c r="Y393" s="3830"/>
      <c r="Z393" s="3830">
        <v>77382</v>
      </c>
      <c r="AA393" s="3830"/>
      <c r="AB393" s="3836"/>
      <c r="AC393" s="3829">
        <v>164227</v>
      </c>
      <c r="AD393" s="3830"/>
      <c r="AE393" s="3830"/>
      <c r="AF393" s="3830">
        <v>15663</v>
      </c>
      <c r="AG393" s="3830"/>
      <c r="AH393" s="3830"/>
      <c r="AI393" s="3830">
        <v>78254</v>
      </c>
      <c r="AJ393" s="3830"/>
      <c r="AK393" s="3831"/>
      <c r="AL393" s="579"/>
      <c r="AM393" s="579"/>
      <c r="AN393" s="579"/>
      <c r="AO393" s="579"/>
    </row>
    <row r="394" spans="1:41" s="327" customFormat="1" ht="21.75" customHeight="1">
      <c r="A394" s="579"/>
      <c r="B394" s="579"/>
      <c r="C394" s="3832" t="s">
        <v>1480</v>
      </c>
      <c r="D394" s="3835" t="s">
        <v>1481</v>
      </c>
      <c r="E394" s="3835"/>
      <c r="F394" s="3835"/>
      <c r="G394" s="3835"/>
      <c r="H394" s="3835"/>
      <c r="I394" s="3835"/>
      <c r="J394" s="3558"/>
      <c r="K394" s="3830">
        <v>7046</v>
      </c>
      <c r="L394" s="3830"/>
      <c r="M394" s="3830"/>
      <c r="N394" s="3830">
        <v>231</v>
      </c>
      <c r="O394" s="3830"/>
      <c r="P394" s="3830"/>
      <c r="Q394" s="3830">
        <v>2271</v>
      </c>
      <c r="R394" s="3830"/>
      <c r="S394" s="3836"/>
      <c r="T394" s="3829">
        <v>7204</v>
      </c>
      <c r="U394" s="3830"/>
      <c r="V394" s="3830"/>
      <c r="W394" s="3830">
        <v>252</v>
      </c>
      <c r="X394" s="3830"/>
      <c r="Y394" s="3830"/>
      <c r="Z394" s="3830">
        <v>2272</v>
      </c>
      <c r="AA394" s="3830"/>
      <c r="AB394" s="3836"/>
      <c r="AC394" s="3829">
        <v>7202</v>
      </c>
      <c r="AD394" s="3830"/>
      <c r="AE394" s="3830"/>
      <c r="AF394" s="3830">
        <v>274</v>
      </c>
      <c r="AG394" s="3830"/>
      <c r="AH394" s="3830"/>
      <c r="AI394" s="3830">
        <v>2340</v>
      </c>
      <c r="AJ394" s="3830"/>
      <c r="AK394" s="3831"/>
      <c r="AL394" s="579"/>
      <c r="AM394" s="579"/>
      <c r="AN394" s="579"/>
      <c r="AO394" s="579"/>
    </row>
    <row r="395" spans="1:41" s="327" customFormat="1" ht="21.75" customHeight="1">
      <c r="A395" s="579"/>
      <c r="B395" s="579"/>
      <c r="C395" s="3833"/>
      <c r="D395" s="3862" t="s">
        <v>1482</v>
      </c>
      <c r="E395" s="3862"/>
      <c r="F395" s="3862"/>
      <c r="G395" s="3862"/>
      <c r="H395" s="3862"/>
      <c r="I395" s="3862"/>
      <c r="J395" s="3863"/>
      <c r="K395" s="3830">
        <v>632</v>
      </c>
      <c r="L395" s="3830"/>
      <c r="M395" s="3830"/>
      <c r="N395" s="3830" t="s">
        <v>3765</v>
      </c>
      <c r="O395" s="3830"/>
      <c r="P395" s="3830"/>
      <c r="Q395" s="3830">
        <v>28</v>
      </c>
      <c r="R395" s="3830"/>
      <c r="S395" s="3836"/>
      <c r="T395" s="3829">
        <v>629</v>
      </c>
      <c r="U395" s="3830"/>
      <c r="V395" s="3830"/>
      <c r="W395" s="3830" t="s">
        <v>3765</v>
      </c>
      <c r="X395" s="3830"/>
      <c r="Y395" s="3830"/>
      <c r="Z395" s="3830">
        <v>28</v>
      </c>
      <c r="AA395" s="3830"/>
      <c r="AB395" s="3836"/>
      <c r="AC395" s="3829">
        <v>623</v>
      </c>
      <c r="AD395" s="3830"/>
      <c r="AE395" s="3830"/>
      <c r="AF395" s="3830" t="s">
        <v>3765</v>
      </c>
      <c r="AG395" s="3830"/>
      <c r="AH395" s="3830"/>
      <c r="AI395" s="3830">
        <v>28</v>
      </c>
      <c r="AJ395" s="3830"/>
      <c r="AK395" s="3831"/>
      <c r="AL395" s="579"/>
      <c r="AM395" s="579"/>
      <c r="AN395" s="579"/>
      <c r="AO395" s="579"/>
    </row>
    <row r="396" spans="1:41" s="327" customFormat="1" ht="21.75" customHeight="1">
      <c r="A396" s="579"/>
      <c r="B396" s="579"/>
      <c r="C396" s="3833"/>
      <c r="D396" s="3862" t="s">
        <v>1483</v>
      </c>
      <c r="E396" s="3862"/>
      <c r="F396" s="3862"/>
      <c r="G396" s="3862"/>
      <c r="H396" s="3862"/>
      <c r="I396" s="3862"/>
      <c r="J396" s="3863"/>
      <c r="K396" s="3830">
        <v>1621</v>
      </c>
      <c r="L396" s="3830"/>
      <c r="M396" s="3830"/>
      <c r="N396" s="3830" t="s">
        <v>3766</v>
      </c>
      <c r="O396" s="3830"/>
      <c r="P396" s="3830"/>
      <c r="Q396" s="3830">
        <v>948</v>
      </c>
      <c r="R396" s="3830"/>
      <c r="S396" s="3836"/>
      <c r="T396" s="3829">
        <v>1593</v>
      </c>
      <c r="U396" s="3830"/>
      <c r="V396" s="3830"/>
      <c r="W396" s="3830" t="s">
        <v>3766</v>
      </c>
      <c r="X396" s="3830"/>
      <c r="Y396" s="3830"/>
      <c r="Z396" s="3830">
        <v>848</v>
      </c>
      <c r="AA396" s="3830"/>
      <c r="AB396" s="3836"/>
      <c r="AC396" s="3829">
        <v>1544</v>
      </c>
      <c r="AD396" s="3830"/>
      <c r="AE396" s="3830"/>
      <c r="AF396" s="3830" t="s">
        <v>3765</v>
      </c>
      <c r="AG396" s="3830"/>
      <c r="AH396" s="3830"/>
      <c r="AI396" s="3830">
        <v>807</v>
      </c>
      <c r="AJ396" s="3830"/>
      <c r="AK396" s="3831"/>
      <c r="AL396" s="579"/>
      <c r="AM396" s="579"/>
      <c r="AN396" s="579"/>
      <c r="AO396" s="579"/>
    </row>
    <row r="397" spans="1:41" s="327" customFormat="1" ht="21.75" customHeight="1">
      <c r="A397" s="579"/>
      <c r="B397" s="579"/>
      <c r="C397" s="3833"/>
      <c r="D397" s="3862" t="s">
        <v>1484</v>
      </c>
      <c r="E397" s="3862"/>
      <c r="F397" s="3862"/>
      <c r="G397" s="3862"/>
      <c r="H397" s="3862"/>
      <c r="I397" s="3862"/>
      <c r="J397" s="3863"/>
      <c r="K397" s="3830">
        <v>1488</v>
      </c>
      <c r="L397" s="3830"/>
      <c r="M397" s="3830"/>
      <c r="N397" s="3830">
        <v>140</v>
      </c>
      <c r="O397" s="3830"/>
      <c r="P397" s="3830"/>
      <c r="Q397" s="3830">
        <v>649</v>
      </c>
      <c r="R397" s="3830"/>
      <c r="S397" s="3836"/>
      <c r="T397" s="3829">
        <v>1575</v>
      </c>
      <c r="U397" s="3830"/>
      <c r="V397" s="3830"/>
      <c r="W397" s="3830">
        <v>151</v>
      </c>
      <c r="X397" s="3830"/>
      <c r="Y397" s="3830"/>
      <c r="Z397" s="3830">
        <v>700</v>
      </c>
      <c r="AA397" s="3830"/>
      <c r="AB397" s="3836"/>
      <c r="AC397" s="3829">
        <v>1642</v>
      </c>
      <c r="AD397" s="3830"/>
      <c r="AE397" s="3830"/>
      <c r="AF397" s="3830">
        <v>162</v>
      </c>
      <c r="AG397" s="3830"/>
      <c r="AH397" s="3830"/>
      <c r="AI397" s="3830">
        <v>761</v>
      </c>
      <c r="AJ397" s="3830"/>
      <c r="AK397" s="3831"/>
      <c r="AL397" s="579"/>
      <c r="AM397" s="579"/>
      <c r="AN397" s="579"/>
      <c r="AO397" s="579"/>
    </row>
    <row r="398" spans="1:41" s="327" customFormat="1" ht="21.75" customHeight="1">
      <c r="A398" s="579"/>
      <c r="B398" s="579"/>
      <c r="C398" s="3833"/>
      <c r="D398" s="3862" t="s">
        <v>1485</v>
      </c>
      <c r="E398" s="3862"/>
      <c r="F398" s="3862"/>
      <c r="G398" s="3862"/>
      <c r="H398" s="3862"/>
      <c r="I398" s="3862"/>
      <c r="J398" s="3863"/>
      <c r="K398" s="3830">
        <v>1644</v>
      </c>
      <c r="L398" s="3830"/>
      <c r="M398" s="3830"/>
      <c r="N398" s="3830" t="s">
        <v>3765</v>
      </c>
      <c r="O398" s="3830"/>
      <c r="P398" s="3830"/>
      <c r="Q398" s="3830">
        <v>2</v>
      </c>
      <c r="R398" s="3830"/>
      <c r="S398" s="3836"/>
      <c r="T398" s="3829">
        <v>1644</v>
      </c>
      <c r="U398" s="3830"/>
      <c r="V398" s="3830"/>
      <c r="W398" s="3830" t="s">
        <v>3766</v>
      </c>
      <c r="X398" s="3830"/>
      <c r="Y398" s="3830"/>
      <c r="Z398" s="3830">
        <v>2</v>
      </c>
      <c r="AA398" s="3830"/>
      <c r="AB398" s="3836"/>
      <c r="AC398" s="3829">
        <v>1644</v>
      </c>
      <c r="AD398" s="3830"/>
      <c r="AE398" s="3830"/>
      <c r="AF398" s="3830" t="s">
        <v>3765</v>
      </c>
      <c r="AG398" s="3830"/>
      <c r="AH398" s="3830"/>
      <c r="AI398" s="3830">
        <v>2</v>
      </c>
      <c r="AJ398" s="3830"/>
      <c r="AK398" s="3831"/>
      <c r="AL398" s="579"/>
      <c r="AM398" s="579"/>
      <c r="AN398" s="579"/>
      <c r="AO398" s="579"/>
    </row>
    <row r="399" spans="1:41" s="327" customFormat="1" ht="21.75" customHeight="1" thickBot="1">
      <c r="A399" s="579"/>
      <c r="B399" s="579"/>
      <c r="C399" s="3864"/>
      <c r="D399" s="3865" t="s">
        <v>1467</v>
      </c>
      <c r="E399" s="3865"/>
      <c r="F399" s="3865"/>
      <c r="G399" s="3865"/>
      <c r="H399" s="3865"/>
      <c r="I399" s="3865"/>
      <c r="J399" s="3866"/>
      <c r="K399" s="3867">
        <v>12431</v>
      </c>
      <c r="L399" s="3867"/>
      <c r="M399" s="3867"/>
      <c r="N399" s="3867">
        <v>371</v>
      </c>
      <c r="O399" s="3867"/>
      <c r="P399" s="3867"/>
      <c r="Q399" s="3867">
        <v>3898</v>
      </c>
      <c r="R399" s="3867"/>
      <c r="S399" s="3868"/>
      <c r="T399" s="3869">
        <v>12645</v>
      </c>
      <c r="U399" s="3867"/>
      <c r="V399" s="3867"/>
      <c r="W399" s="3867">
        <v>403</v>
      </c>
      <c r="X399" s="3867"/>
      <c r="Y399" s="3867"/>
      <c r="Z399" s="3867">
        <v>3850</v>
      </c>
      <c r="AA399" s="3867"/>
      <c r="AB399" s="3868"/>
      <c r="AC399" s="3869">
        <v>12655</v>
      </c>
      <c r="AD399" s="3867"/>
      <c r="AE399" s="3867"/>
      <c r="AF399" s="3867">
        <v>436</v>
      </c>
      <c r="AG399" s="3867"/>
      <c r="AH399" s="3867"/>
      <c r="AI399" s="3867">
        <v>3938</v>
      </c>
      <c r="AJ399" s="3867"/>
      <c r="AK399" s="3872"/>
      <c r="AL399" s="579"/>
      <c r="AM399" s="579"/>
      <c r="AN399" s="579"/>
      <c r="AO399" s="579"/>
    </row>
    <row r="400" spans="1:41" s="327" customFormat="1" ht="13.5" customHeight="1">
      <c r="A400" s="579"/>
      <c r="B400" s="579"/>
      <c r="C400" s="579" t="s">
        <v>1486</v>
      </c>
      <c r="D400" s="579"/>
      <c r="E400" s="579"/>
      <c r="F400" s="579"/>
      <c r="G400" s="579"/>
      <c r="H400" s="579"/>
      <c r="I400" s="579"/>
      <c r="J400" s="579"/>
      <c r="K400" s="579"/>
      <c r="L400" s="579"/>
      <c r="M400" s="579"/>
      <c r="N400" s="579"/>
      <c r="O400" s="579"/>
      <c r="P400" s="861"/>
      <c r="Q400" s="579"/>
      <c r="R400" s="579"/>
      <c r="S400" s="579"/>
      <c r="T400" s="579"/>
      <c r="U400" s="579"/>
      <c r="V400" s="861"/>
      <c r="W400" s="579"/>
      <c r="X400" s="579"/>
      <c r="Y400" s="861"/>
      <c r="Z400" s="579"/>
      <c r="AA400" s="579"/>
      <c r="AB400" s="579"/>
      <c r="AC400" s="579"/>
      <c r="AD400" s="579"/>
      <c r="AE400" s="579"/>
      <c r="AF400" s="579"/>
      <c r="AG400" s="579"/>
      <c r="AH400" s="579"/>
      <c r="AI400" s="579"/>
      <c r="AJ400" s="579"/>
      <c r="AK400" s="580" t="s">
        <v>2270</v>
      </c>
      <c r="AL400" s="579"/>
      <c r="AM400" s="579"/>
      <c r="AN400" s="579"/>
      <c r="AO400" s="579"/>
    </row>
    <row r="401" spans="1:41" s="327" customFormat="1" ht="13.5" customHeight="1">
      <c r="A401" s="579"/>
      <c r="B401" s="579"/>
      <c r="C401" s="579" t="s">
        <v>1487</v>
      </c>
      <c r="D401" s="579"/>
      <c r="E401" s="579"/>
      <c r="F401" s="579"/>
      <c r="G401" s="579"/>
      <c r="H401" s="579"/>
      <c r="I401" s="579"/>
      <c r="J401" s="579"/>
      <c r="K401" s="579"/>
      <c r="L401" s="579"/>
      <c r="M401" s="579"/>
      <c r="N401" s="579"/>
      <c r="O401" s="579"/>
      <c r="P401" s="861"/>
      <c r="Q401" s="579"/>
      <c r="R401" s="579"/>
      <c r="S401" s="579"/>
      <c r="T401" s="579"/>
      <c r="U401" s="579"/>
      <c r="V401" s="861"/>
      <c r="W401" s="579"/>
      <c r="X401" s="579"/>
      <c r="Y401" s="861"/>
      <c r="Z401" s="579"/>
      <c r="AA401" s="579"/>
      <c r="AB401" s="579"/>
      <c r="AC401" s="579"/>
      <c r="AD401" s="579"/>
      <c r="AE401" s="579"/>
      <c r="AF401" s="579"/>
      <c r="AG401" s="579"/>
      <c r="AH401" s="579"/>
      <c r="AI401" s="579"/>
      <c r="AJ401" s="579"/>
      <c r="AK401" s="580"/>
      <c r="AL401" s="579"/>
      <c r="AM401" s="579"/>
      <c r="AN401" s="579"/>
      <c r="AO401" s="579"/>
    </row>
    <row r="402" spans="1:41" s="327" customFormat="1" ht="13.5" customHeight="1">
      <c r="A402" s="579"/>
      <c r="B402" s="579"/>
      <c r="C402" s="579" t="s">
        <v>1488</v>
      </c>
      <c r="D402" s="579"/>
      <c r="E402" s="579"/>
      <c r="F402" s="579"/>
      <c r="G402" s="579"/>
      <c r="H402" s="579"/>
      <c r="I402" s="579"/>
      <c r="J402" s="579"/>
      <c r="K402" s="579"/>
      <c r="L402" s="579"/>
      <c r="M402" s="579"/>
      <c r="N402" s="579"/>
      <c r="O402" s="579"/>
      <c r="P402" s="861"/>
      <c r="Q402" s="579"/>
      <c r="R402" s="579"/>
      <c r="S402" s="579"/>
      <c r="T402" s="579"/>
      <c r="U402" s="579"/>
      <c r="V402" s="861"/>
      <c r="W402" s="579"/>
      <c r="X402" s="579"/>
      <c r="Y402" s="861"/>
      <c r="Z402" s="579"/>
      <c r="AA402" s="579"/>
      <c r="AB402" s="579"/>
      <c r="AC402" s="579"/>
      <c r="AD402" s="579"/>
      <c r="AE402" s="579"/>
      <c r="AF402" s="579"/>
      <c r="AG402" s="579"/>
      <c r="AH402" s="579"/>
      <c r="AI402" s="579"/>
      <c r="AJ402" s="579"/>
      <c r="AL402" s="579"/>
      <c r="AM402" s="579"/>
      <c r="AN402" s="579"/>
      <c r="AO402" s="579"/>
    </row>
    <row r="403" spans="1:41" s="327" customFormat="1">
      <c r="A403" s="579"/>
      <c r="B403" s="579"/>
      <c r="C403" s="579"/>
      <c r="D403" s="579"/>
      <c r="E403" s="579"/>
      <c r="F403" s="579"/>
      <c r="G403" s="579"/>
      <c r="H403" s="579"/>
      <c r="I403" s="579"/>
      <c r="J403" s="579"/>
      <c r="K403" s="579"/>
      <c r="L403" s="579"/>
      <c r="M403" s="579"/>
      <c r="N403" s="579"/>
      <c r="O403" s="861"/>
      <c r="P403" s="579"/>
      <c r="Q403" s="579"/>
      <c r="R403" s="579"/>
      <c r="S403" s="579"/>
      <c r="T403" s="579"/>
      <c r="U403" s="861"/>
      <c r="V403" s="579"/>
      <c r="W403" s="579"/>
      <c r="X403" s="861"/>
      <c r="Y403" s="579"/>
      <c r="Z403" s="579"/>
      <c r="AA403" s="579"/>
      <c r="AB403" s="579"/>
      <c r="AC403" s="579"/>
      <c r="AD403" s="579"/>
      <c r="AE403" s="579"/>
      <c r="AF403" s="579"/>
      <c r="AG403" s="579"/>
      <c r="AH403" s="579"/>
      <c r="AI403" s="579"/>
      <c r="AJ403" s="580"/>
      <c r="AK403" s="579"/>
      <c r="AL403" s="579"/>
      <c r="AM403" s="579"/>
      <c r="AN403" s="579"/>
      <c r="AO403" s="579"/>
    </row>
    <row r="404" spans="1:41" s="327" customFormat="1" ht="17.25" customHeight="1">
      <c r="A404" s="583" t="s">
        <v>2930</v>
      </c>
      <c r="B404" s="579"/>
      <c r="C404" s="579"/>
      <c r="D404" s="579"/>
      <c r="E404" s="579"/>
      <c r="F404" s="579"/>
      <c r="G404" s="579"/>
      <c r="H404" s="579"/>
      <c r="I404" s="579"/>
      <c r="J404" s="579"/>
      <c r="K404" s="579"/>
      <c r="L404" s="579"/>
      <c r="M404" s="579"/>
      <c r="N404" s="579"/>
      <c r="O404" s="861"/>
      <c r="P404" s="579"/>
      <c r="Q404" s="579"/>
      <c r="R404" s="579"/>
      <c r="S404" s="579"/>
      <c r="T404" s="579"/>
      <c r="U404" s="861"/>
      <c r="V404" s="579"/>
      <c r="W404" s="579"/>
      <c r="X404" s="861"/>
      <c r="Y404" s="579"/>
      <c r="Z404" s="579"/>
      <c r="AA404" s="579"/>
      <c r="AB404" s="579"/>
      <c r="AC404" s="579"/>
      <c r="AD404" s="579"/>
      <c r="AE404" s="579"/>
      <c r="AF404" s="579"/>
      <c r="AG404" s="579"/>
      <c r="AH404" s="579"/>
      <c r="AI404" s="579"/>
      <c r="AJ404" s="579"/>
      <c r="AK404" s="579"/>
      <c r="AL404" s="579"/>
      <c r="AM404" s="579"/>
      <c r="AN404" s="579"/>
      <c r="AO404" s="579"/>
    </row>
    <row r="405" spans="1:41" s="327" customFormat="1" ht="15" customHeight="1">
      <c r="A405" s="583"/>
      <c r="B405" s="579"/>
      <c r="C405" s="579"/>
      <c r="D405" s="579"/>
      <c r="E405" s="579"/>
      <c r="F405" s="579"/>
      <c r="G405" s="579"/>
      <c r="H405" s="579"/>
      <c r="I405" s="579"/>
      <c r="J405" s="579"/>
      <c r="K405" s="579"/>
      <c r="L405" s="579"/>
      <c r="M405" s="579"/>
      <c r="N405" s="579"/>
      <c r="O405" s="861"/>
      <c r="P405" s="579"/>
      <c r="Q405" s="579"/>
      <c r="R405" s="579"/>
      <c r="S405" s="579"/>
      <c r="T405" s="579"/>
      <c r="U405" s="861"/>
      <c r="V405" s="579"/>
      <c r="W405" s="579"/>
      <c r="X405" s="861"/>
      <c r="Y405" s="579"/>
      <c r="Z405" s="579"/>
      <c r="AA405" s="579"/>
      <c r="AB405" s="579"/>
      <c r="AC405" s="579"/>
      <c r="AD405" s="579"/>
      <c r="AE405" s="579"/>
      <c r="AF405" s="579"/>
      <c r="AG405" s="579"/>
      <c r="AH405" s="579"/>
      <c r="AI405" s="579"/>
      <c r="AJ405" s="579"/>
      <c r="AK405" s="580" t="s">
        <v>3440</v>
      </c>
      <c r="AL405" s="579"/>
      <c r="AM405" s="579"/>
      <c r="AN405" s="579"/>
      <c r="AO405" s="579"/>
    </row>
    <row r="406" spans="1:41" s="327" customFormat="1" ht="15" customHeight="1" thickBot="1">
      <c r="A406" s="583"/>
      <c r="B406" s="579"/>
      <c r="C406" s="579"/>
      <c r="D406" s="579"/>
      <c r="E406" s="579"/>
      <c r="F406" s="579"/>
      <c r="G406" s="579"/>
      <c r="H406" s="579"/>
      <c r="I406" s="579"/>
      <c r="J406" s="579"/>
      <c r="K406" s="579"/>
      <c r="L406" s="579"/>
      <c r="M406" s="579"/>
      <c r="N406" s="579"/>
      <c r="O406" s="1168"/>
      <c r="P406" s="579"/>
      <c r="Q406" s="579"/>
      <c r="R406" s="579"/>
      <c r="S406" s="579"/>
      <c r="T406" s="579"/>
      <c r="U406" s="1168"/>
      <c r="V406" s="579"/>
      <c r="W406" s="579"/>
      <c r="X406" s="1168"/>
      <c r="Y406" s="579"/>
      <c r="Z406" s="579"/>
      <c r="AA406" s="579"/>
      <c r="AB406" s="579"/>
      <c r="AC406" s="579"/>
      <c r="AD406" s="579"/>
      <c r="AE406" s="579"/>
      <c r="AF406" s="579"/>
      <c r="AG406" s="579"/>
      <c r="AH406" s="579"/>
      <c r="AI406" s="579"/>
      <c r="AJ406" s="579"/>
      <c r="AK406" s="1171" t="s">
        <v>3762</v>
      </c>
      <c r="AL406" s="579"/>
      <c r="AM406" s="579"/>
      <c r="AN406" s="579"/>
      <c r="AO406" s="579"/>
    </row>
    <row r="407" spans="1:41" s="327" customFormat="1" ht="22.5" customHeight="1">
      <c r="A407" s="579"/>
      <c r="B407" s="579"/>
      <c r="C407" s="3438" t="s">
        <v>1739</v>
      </c>
      <c r="D407" s="3873"/>
      <c r="E407" s="3873"/>
      <c r="F407" s="3873"/>
      <c r="G407" s="3873"/>
      <c r="H407" s="3873"/>
      <c r="I407" s="3873"/>
      <c r="J407" s="3874"/>
      <c r="K407" s="3839" t="s">
        <v>2267</v>
      </c>
      <c r="L407" s="3840"/>
      <c r="M407" s="3840"/>
      <c r="N407" s="3840"/>
      <c r="O407" s="3840"/>
      <c r="P407" s="3840"/>
      <c r="Q407" s="3840"/>
      <c r="R407" s="3840"/>
      <c r="S407" s="3841"/>
      <c r="T407" s="3842" t="s">
        <v>2268</v>
      </c>
      <c r="U407" s="3840"/>
      <c r="V407" s="3840"/>
      <c r="W407" s="3840"/>
      <c r="X407" s="3840"/>
      <c r="Y407" s="3840"/>
      <c r="Z407" s="3840"/>
      <c r="AA407" s="3840"/>
      <c r="AB407" s="3841"/>
      <c r="AC407" s="3842" t="s">
        <v>2269</v>
      </c>
      <c r="AD407" s="3840"/>
      <c r="AE407" s="3840"/>
      <c r="AF407" s="3840"/>
      <c r="AG407" s="3840"/>
      <c r="AH407" s="3840"/>
      <c r="AI407" s="3840"/>
      <c r="AJ407" s="3840"/>
      <c r="AK407" s="3843"/>
      <c r="AL407" s="579"/>
      <c r="AM407" s="579"/>
      <c r="AN407" s="579"/>
      <c r="AO407" s="579"/>
    </row>
    <row r="408" spans="1:41" s="327" customFormat="1" ht="22.5" customHeight="1">
      <c r="A408" s="579"/>
      <c r="B408" s="579"/>
      <c r="C408" s="3875"/>
      <c r="D408" s="3876"/>
      <c r="E408" s="3876"/>
      <c r="F408" s="3876"/>
      <c r="G408" s="3876"/>
      <c r="H408" s="3876"/>
      <c r="I408" s="3876"/>
      <c r="J408" s="3877"/>
      <c r="K408" s="3677" t="s">
        <v>771</v>
      </c>
      <c r="L408" s="3678"/>
      <c r="M408" s="3878"/>
      <c r="N408" s="3677" t="s">
        <v>770</v>
      </c>
      <c r="O408" s="3678"/>
      <c r="P408" s="3678"/>
      <c r="Q408" s="3677" t="s">
        <v>1454</v>
      </c>
      <c r="R408" s="3678"/>
      <c r="S408" s="3847"/>
      <c r="T408" s="3871" t="s">
        <v>771</v>
      </c>
      <c r="U408" s="3678"/>
      <c r="V408" s="3678"/>
      <c r="W408" s="3677" t="s">
        <v>770</v>
      </c>
      <c r="X408" s="3678"/>
      <c r="Y408" s="3678"/>
      <c r="Z408" s="3677" t="s">
        <v>1454</v>
      </c>
      <c r="AA408" s="3678"/>
      <c r="AB408" s="3847"/>
      <c r="AC408" s="3678" t="s">
        <v>771</v>
      </c>
      <c r="AD408" s="3678"/>
      <c r="AE408" s="3678"/>
      <c r="AF408" s="3677" t="s">
        <v>770</v>
      </c>
      <c r="AG408" s="3678"/>
      <c r="AH408" s="3678"/>
      <c r="AI408" s="3677" t="s">
        <v>1454</v>
      </c>
      <c r="AJ408" s="3678"/>
      <c r="AK408" s="3679"/>
      <c r="AL408" s="861"/>
      <c r="AM408" s="579"/>
      <c r="AN408" s="579"/>
      <c r="AO408" s="579"/>
    </row>
    <row r="409" spans="1:41" s="327" customFormat="1" ht="21.75" customHeight="1">
      <c r="A409" s="579"/>
      <c r="B409" s="579"/>
      <c r="C409" s="3838" t="s">
        <v>3341</v>
      </c>
      <c r="D409" s="3444"/>
      <c r="E409" s="3444"/>
      <c r="F409" s="3444"/>
      <c r="G409" s="3444"/>
      <c r="H409" s="3444"/>
      <c r="I409" s="3444"/>
      <c r="J409" s="3446"/>
      <c r="K409" s="3830">
        <v>421884</v>
      </c>
      <c r="L409" s="3830"/>
      <c r="M409" s="3830"/>
      <c r="N409" s="3830">
        <v>7387</v>
      </c>
      <c r="O409" s="3830"/>
      <c r="P409" s="3830"/>
      <c r="Q409" s="3830">
        <v>82871</v>
      </c>
      <c r="R409" s="3830"/>
      <c r="S409" s="3836"/>
      <c r="T409" s="3870">
        <v>437059</v>
      </c>
      <c r="U409" s="3830"/>
      <c r="V409" s="3830"/>
      <c r="W409" s="3830">
        <v>8264</v>
      </c>
      <c r="X409" s="3830"/>
      <c r="Y409" s="3830"/>
      <c r="Z409" s="3830">
        <v>80093</v>
      </c>
      <c r="AA409" s="3830"/>
      <c r="AB409" s="3836"/>
      <c r="AC409" s="3829">
        <v>432035</v>
      </c>
      <c r="AD409" s="3830"/>
      <c r="AE409" s="3830"/>
      <c r="AF409" s="3830">
        <v>8123</v>
      </c>
      <c r="AG409" s="3830"/>
      <c r="AH409" s="3830"/>
      <c r="AI409" s="3830">
        <v>84455</v>
      </c>
      <c r="AJ409" s="3830"/>
      <c r="AK409" s="3831"/>
      <c r="AL409" s="579"/>
      <c r="AM409" s="579"/>
      <c r="AN409" s="579"/>
      <c r="AO409" s="579"/>
    </row>
    <row r="410" spans="1:41" s="327" customFormat="1" ht="21.75" customHeight="1">
      <c r="A410" s="579"/>
      <c r="B410" s="579"/>
      <c r="C410" s="3879" t="s">
        <v>1489</v>
      </c>
      <c r="D410" s="3835" t="s">
        <v>1456</v>
      </c>
      <c r="E410" s="3835"/>
      <c r="F410" s="3835"/>
      <c r="G410" s="3835"/>
      <c r="H410" s="3835"/>
      <c r="I410" s="3835"/>
      <c r="J410" s="3835"/>
      <c r="K410" s="3830">
        <v>2770</v>
      </c>
      <c r="L410" s="3830"/>
      <c r="M410" s="3830"/>
      <c r="N410" s="3830">
        <v>38</v>
      </c>
      <c r="O410" s="3830"/>
      <c r="P410" s="3830"/>
      <c r="Q410" s="3830">
        <v>245</v>
      </c>
      <c r="R410" s="3830"/>
      <c r="S410" s="3836"/>
      <c r="T410" s="3870">
        <v>2324</v>
      </c>
      <c r="U410" s="3830"/>
      <c r="V410" s="3830"/>
      <c r="W410" s="3830">
        <v>74</v>
      </c>
      <c r="X410" s="3830"/>
      <c r="Y410" s="3830"/>
      <c r="Z410" s="3830">
        <v>270</v>
      </c>
      <c r="AA410" s="3830"/>
      <c r="AB410" s="3836"/>
      <c r="AC410" s="3829">
        <v>2021</v>
      </c>
      <c r="AD410" s="3830"/>
      <c r="AE410" s="3830"/>
      <c r="AF410" s="3830">
        <v>87</v>
      </c>
      <c r="AG410" s="3830"/>
      <c r="AH410" s="3830"/>
      <c r="AI410" s="3830">
        <v>192</v>
      </c>
      <c r="AJ410" s="3830"/>
      <c r="AK410" s="3831"/>
      <c r="AL410" s="579"/>
      <c r="AM410" s="579"/>
      <c r="AN410" s="579"/>
      <c r="AO410" s="579"/>
    </row>
    <row r="411" spans="1:41" s="327" customFormat="1" ht="21.75" customHeight="1">
      <c r="A411" s="579"/>
      <c r="B411" s="579"/>
      <c r="C411" s="3879"/>
      <c r="D411" s="3835" t="s">
        <v>1457</v>
      </c>
      <c r="E411" s="3835"/>
      <c r="F411" s="3835"/>
      <c r="G411" s="3835"/>
      <c r="H411" s="3835"/>
      <c r="I411" s="3835"/>
      <c r="J411" s="3835"/>
      <c r="K411" s="3830">
        <v>5115</v>
      </c>
      <c r="L411" s="3830"/>
      <c r="M411" s="3830"/>
      <c r="N411" s="3830">
        <v>173</v>
      </c>
      <c r="O411" s="3830"/>
      <c r="P411" s="3830"/>
      <c r="Q411" s="3830">
        <v>843</v>
      </c>
      <c r="R411" s="3830"/>
      <c r="S411" s="3836"/>
      <c r="T411" s="3870">
        <v>5573</v>
      </c>
      <c r="U411" s="3830"/>
      <c r="V411" s="3830"/>
      <c r="W411" s="3830">
        <v>170</v>
      </c>
      <c r="X411" s="3830"/>
      <c r="Y411" s="3830"/>
      <c r="Z411" s="3830">
        <v>767</v>
      </c>
      <c r="AA411" s="3830"/>
      <c r="AB411" s="3836"/>
      <c r="AC411" s="3829">
        <v>5501</v>
      </c>
      <c r="AD411" s="3830"/>
      <c r="AE411" s="3830"/>
      <c r="AF411" s="3830">
        <v>208</v>
      </c>
      <c r="AG411" s="3830"/>
      <c r="AH411" s="3830"/>
      <c r="AI411" s="3830">
        <v>912</v>
      </c>
      <c r="AJ411" s="3830"/>
      <c r="AK411" s="3831"/>
      <c r="AL411" s="579"/>
      <c r="AM411" s="579"/>
      <c r="AN411" s="579"/>
      <c r="AO411" s="579"/>
    </row>
    <row r="412" spans="1:41" s="327" customFormat="1" ht="21.75" customHeight="1">
      <c r="A412" s="579"/>
      <c r="B412" s="579"/>
      <c r="C412" s="3879"/>
      <c r="D412" s="3835" t="s">
        <v>1458</v>
      </c>
      <c r="E412" s="3835"/>
      <c r="F412" s="3835"/>
      <c r="G412" s="3835"/>
      <c r="H412" s="3835"/>
      <c r="I412" s="3835"/>
      <c r="J412" s="3835"/>
      <c r="K412" s="3830">
        <v>13300</v>
      </c>
      <c r="L412" s="3830"/>
      <c r="M412" s="3830"/>
      <c r="N412" s="3830">
        <v>242</v>
      </c>
      <c r="O412" s="3830"/>
      <c r="P412" s="3830"/>
      <c r="Q412" s="3830">
        <v>1621</v>
      </c>
      <c r="R412" s="3830"/>
      <c r="S412" s="3836"/>
      <c r="T412" s="3870">
        <v>13784</v>
      </c>
      <c r="U412" s="3830"/>
      <c r="V412" s="3830"/>
      <c r="W412" s="3830">
        <v>228</v>
      </c>
      <c r="X412" s="3830"/>
      <c r="Y412" s="3830"/>
      <c r="Z412" s="3830">
        <v>1911</v>
      </c>
      <c r="AA412" s="3830"/>
      <c r="AB412" s="3836"/>
      <c r="AC412" s="3829">
        <v>12559</v>
      </c>
      <c r="AD412" s="3830"/>
      <c r="AE412" s="3830"/>
      <c r="AF412" s="3830">
        <v>238</v>
      </c>
      <c r="AG412" s="3830"/>
      <c r="AH412" s="3830"/>
      <c r="AI412" s="3830">
        <v>2000</v>
      </c>
      <c r="AJ412" s="3830"/>
      <c r="AK412" s="3831"/>
      <c r="AL412" s="579"/>
      <c r="AM412" s="579"/>
      <c r="AN412" s="579"/>
      <c r="AO412" s="579"/>
    </row>
    <row r="413" spans="1:41" s="327" customFormat="1" ht="21.75" customHeight="1">
      <c r="A413" s="579"/>
      <c r="B413" s="579"/>
      <c r="C413" s="3879"/>
      <c r="D413" s="3850" t="s">
        <v>1459</v>
      </c>
      <c r="E413" s="3850"/>
      <c r="F413" s="3850"/>
      <c r="G413" s="3850"/>
      <c r="H413" s="3850"/>
      <c r="I413" s="3850"/>
      <c r="J413" s="3850"/>
      <c r="K413" s="3830">
        <v>13020</v>
      </c>
      <c r="L413" s="3830"/>
      <c r="M413" s="3830"/>
      <c r="N413" s="3830">
        <v>190</v>
      </c>
      <c r="O413" s="3830"/>
      <c r="P413" s="3830"/>
      <c r="Q413" s="3830">
        <v>1511</v>
      </c>
      <c r="R413" s="3830"/>
      <c r="S413" s="3836"/>
      <c r="T413" s="3870">
        <v>13230</v>
      </c>
      <c r="U413" s="3830"/>
      <c r="V413" s="3830"/>
      <c r="W413" s="3830">
        <v>240</v>
      </c>
      <c r="X413" s="3830"/>
      <c r="Y413" s="3830"/>
      <c r="Z413" s="3830">
        <v>1452</v>
      </c>
      <c r="AA413" s="3830"/>
      <c r="AB413" s="3836"/>
      <c r="AC413" s="3829">
        <v>13051</v>
      </c>
      <c r="AD413" s="3830"/>
      <c r="AE413" s="3830"/>
      <c r="AF413" s="3830">
        <v>245</v>
      </c>
      <c r="AG413" s="3830"/>
      <c r="AH413" s="3830"/>
      <c r="AI413" s="3830">
        <v>1531</v>
      </c>
      <c r="AJ413" s="3830"/>
      <c r="AK413" s="3831"/>
      <c r="AL413" s="579"/>
      <c r="AM413" s="579"/>
      <c r="AN413" s="579"/>
      <c r="AO413" s="579"/>
    </row>
    <row r="414" spans="1:41" s="327" customFormat="1" ht="21.75" customHeight="1">
      <c r="A414" s="579"/>
      <c r="B414" s="579"/>
      <c r="C414" s="3879"/>
      <c r="D414" s="3850" t="s">
        <v>1460</v>
      </c>
      <c r="E414" s="3850"/>
      <c r="F414" s="3850"/>
      <c r="G414" s="3850"/>
      <c r="H414" s="3850"/>
      <c r="I414" s="3850"/>
      <c r="J414" s="3850"/>
      <c r="K414" s="3830">
        <v>10797</v>
      </c>
      <c r="L414" s="3830"/>
      <c r="M414" s="3830"/>
      <c r="N414" s="3830">
        <v>313</v>
      </c>
      <c r="O414" s="3830"/>
      <c r="P414" s="3830"/>
      <c r="Q414" s="3830">
        <v>1960</v>
      </c>
      <c r="R414" s="3830"/>
      <c r="S414" s="3836"/>
      <c r="T414" s="3870">
        <v>11525</v>
      </c>
      <c r="U414" s="3830"/>
      <c r="V414" s="3830"/>
      <c r="W414" s="3830">
        <v>397</v>
      </c>
      <c r="X414" s="3830"/>
      <c r="Y414" s="3830"/>
      <c r="Z414" s="3830">
        <v>1913</v>
      </c>
      <c r="AA414" s="3830"/>
      <c r="AB414" s="3836"/>
      <c r="AC414" s="3829">
        <v>12164</v>
      </c>
      <c r="AD414" s="3830"/>
      <c r="AE414" s="3830"/>
      <c r="AF414" s="3830">
        <v>411</v>
      </c>
      <c r="AG414" s="3830"/>
      <c r="AH414" s="3830"/>
      <c r="AI414" s="3830">
        <v>1860</v>
      </c>
      <c r="AJ414" s="3830"/>
      <c r="AK414" s="3831"/>
      <c r="AL414" s="579"/>
      <c r="AM414" s="579"/>
      <c r="AN414" s="579"/>
      <c r="AO414" s="579"/>
    </row>
    <row r="415" spans="1:41" s="327" customFormat="1" ht="21.75" customHeight="1">
      <c r="A415" s="579"/>
      <c r="B415" s="579"/>
      <c r="C415" s="3879"/>
      <c r="D415" s="3835" t="s">
        <v>1461</v>
      </c>
      <c r="E415" s="3835"/>
      <c r="F415" s="3835"/>
      <c r="G415" s="3835"/>
      <c r="H415" s="3835"/>
      <c r="I415" s="3835"/>
      <c r="J415" s="3835"/>
      <c r="K415" s="3830">
        <v>32761</v>
      </c>
      <c r="L415" s="3830"/>
      <c r="M415" s="3830"/>
      <c r="N415" s="3830">
        <v>922</v>
      </c>
      <c r="O415" s="3830"/>
      <c r="P415" s="3830"/>
      <c r="Q415" s="3830">
        <v>4915</v>
      </c>
      <c r="R415" s="3830"/>
      <c r="S415" s="3836"/>
      <c r="T415" s="3870">
        <v>33956</v>
      </c>
      <c r="U415" s="3830"/>
      <c r="V415" s="3830"/>
      <c r="W415" s="3830">
        <v>915</v>
      </c>
      <c r="X415" s="3830"/>
      <c r="Y415" s="3830"/>
      <c r="Z415" s="3830">
        <v>4657</v>
      </c>
      <c r="AA415" s="3830"/>
      <c r="AB415" s="3836"/>
      <c r="AC415" s="3829">
        <v>32503</v>
      </c>
      <c r="AD415" s="3830"/>
      <c r="AE415" s="3830"/>
      <c r="AF415" s="3830">
        <v>975</v>
      </c>
      <c r="AG415" s="3830"/>
      <c r="AH415" s="3830"/>
      <c r="AI415" s="3830">
        <v>4496</v>
      </c>
      <c r="AJ415" s="3830"/>
      <c r="AK415" s="3831"/>
      <c r="AL415" s="579"/>
      <c r="AM415" s="579"/>
      <c r="AN415" s="579"/>
      <c r="AO415" s="579"/>
    </row>
    <row r="416" spans="1:41" s="327" customFormat="1" ht="21.75" customHeight="1">
      <c r="A416" s="579"/>
      <c r="B416" s="579"/>
      <c r="C416" s="3879"/>
      <c r="D416" s="3835" t="s">
        <v>1462</v>
      </c>
      <c r="E416" s="3835"/>
      <c r="F416" s="3835"/>
      <c r="G416" s="3835"/>
      <c r="H416" s="3835"/>
      <c r="I416" s="3835"/>
      <c r="J416" s="3835"/>
      <c r="K416" s="3830">
        <v>6597</v>
      </c>
      <c r="L416" s="3830"/>
      <c r="M416" s="3830"/>
      <c r="N416" s="3830">
        <v>108</v>
      </c>
      <c r="O416" s="3830"/>
      <c r="P416" s="3830"/>
      <c r="Q416" s="3830">
        <v>868</v>
      </c>
      <c r="R416" s="3830"/>
      <c r="S416" s="3836"/>
      <c r="T416" s="3870">
        <v>7113</v>
      </c>
      <c r="U416" s="3830"/>
      <c r="V416" s="3830"/>
      <c r="W416" s="3830">
        <v>166</v>
      </c>
      <c r="X416" s="3830"/>
      <c r="Y416" s="3830"/>
      <c r="Z416" s="3830">
        <v>921</v>
      </c>
      <c r="AA416" s="3830"/>
      <c r="AB416" s="3836"/>
      <c r="AC416" s="3829">
        <v>6838</v>
      </c>
      <c r="AD416" s="3830"/>
      <c r="AE416" s="3830"/>
      <c r="AF416" s="3830">
        <v>176</v>
      </c>
      <c r="AG416" s="3830"/>
      <c r="AH416" s="3830"/>
      <c r="AI416" s="3830">
        <v>1141</v>
      </c>
      <c r="AJ416" s="3830"/>
      <c r="AK416" s="3831"/>
      <c r="AL416" s="579"/>
      <c r="AM416" s="579"/>
      <c r="AN416" s="579"/>
      <c r="AO416" s="579"/>
    </row>
    <row r="417" spans="1:41" s="327" customFormat="1" ht="21.75" customHeight="1">
      <c r="A417" s="579"/>
      <c r="B417" s="579"/>
      <c r="C417" s="3879"/>
      <c r="D417" s="3835" t="s">
        <v>1463</v>
      </c>
      <c r="E417" s="3835"/>
      <c r="F417" s="3835"/>
      <c r="G417" s="3835"/>
      <c r="H417" s="3835"/>
      <c r="I417" s="3835"/>
      <c r="J417" s="3835"/>
      <c r="K417" s="3830">
        <v>14217</v>
      </c>
      <c r="L417" s="3830"/>
      <c r="M417" s="3830"/>
      <c r="N417" s="3830">
        <v>298</v>
      </c>
      <c r="O417" s="3830"/>
      <c r="P417" s="3830"/>
      <c r="Q417" s="3830">
        <v>2621</v>
      </c>
      <c r="R417" s="3830"/>
      <c r="S417" s="3836"/>
      <c r="T417" s="3870">
        <v>13977</v>
      </c>
      <c r="U417" s="3830"/>
      <c r="V417" s="3830"/>
      <c r="W417" s="3830">
        <v>403</v>
      </c>
      <c r="X417" s="3830"/>
      <c r="Y417" s="3830"/>
      <c r="Z417" s="3830">
        <v>2284</v>
      </c>
      <c r="AA417" s="3830"/>
      <c r="AB417" s="3836"/>
      <c r="AC417" s="3829">
        <v>13581</v>
      </c>
      <c r="AD417" s="3830"/>
      <c r="AE417" s="3830"/>
      <c r="AF417" s="3830">
        <v>320</v>
      </c>
      <c r="AG417" s="3830"/>
      <c r="AH417" s="3830"/>
      <c r="AI417" s="3830">
        <v>2527</v>
      </c>
      <c r="AJ417" s="3830"/>
      <c r="AK417" s="3831"/>
      <c r="AL417" s="579"/>
      <c r="AM417" s="579"/>
      <c r="AN417" s="579"/>
      <c r="AO417" s="579"/>
    </row>
    <row r="418" spans="1:41" s="327" customFormat="1" ht="21.75" customHeight="1">
      <c r="A418" s="579"/>
      <c r="B418" s="579"/>
      <c r="C418" s="3879"/>
      <c r="D418" s="3835" t="s">
        <v>1464</v>
      </c>
      <c r="E418" s="3835"/>
      <c r="F418" s="3835"/>
      <c r="G418" s="3835"/>
      <c r="H418" s="3835"/>
      <c r="I418" s="3835"/>
      <c r="J418" s="3835"/>
      <c r="K418" s="3830">
        <v>1898</v>
      </c>
      <c r="L418" s="3830"/>
      <c r="M418" s="3830"/>
      <c r="N418" s="3830">
        <v>38</v>
      </c>
      <c r="O418" s="3830"/>
      <c r="P418" s="3830"/>
      <c r="Q418" s="3830">
        <v>172</v>
      </c>
      <c r="R418" s="3830"/>
      <c r="S418" s="3836"/>
      <c r="T418" s="3870">
        <v>2241</v>
      </c>
      <c r="U418" s="3830"/>
      <c r="V418" s="3830"/>
      <c r="W418" s="3830">
        <v>41</v>
      </c>
      <c r="X418" s="3830"/>
      <c r="Y418" s="3830"/>
      <c r="Z418" s="3830">
        <v>206</v>
      </c>
      <c r="AA418" s="3830"/>
      <c r="AB418" s="3836"/>
      <c r="AC418" s="3829">
        <v>2057</v>
      </c>
      <c r="AD418" s="3830"/>
      <c r="AE418" s="3830"/>
      <c r="AF418" s="3830">
        <v>46</v>
      </c>
      <c r="AG418" s="3830"/>
      <c r="AH418" s="3830"/>
      <c r="AI418" s="3830">
        <v>259</v>
      </c>
      <c r="AJ418" s="3830"/>
      <c r="AK418" s="3831"/>
      <c r="AL418" s="579"/>
      <c r="AM418" s="579"/>
      <c r="AN418" s="579"/>
      <c r="AO418" s="579"/>
    </row>
    <row r="419" spans="1:41" s="327" customFormat="1" ht="21.75" customHeight="1">
      <c r="A419" s="579"/>
      <c r="B419" s="579"/>
      <c r="C419" s="3879"/>
      <c r="D419" s="3835" t="s">
        <v>1465</v>
      </c>
      <c r="E419" s="3835"/>
      <c r="F419" s="3835"/>
      <c r="G419" s="3835"/>
      <c r="H419" s="3835"/>
      <c r="I419" s="3835"/>
      <c r="J419" s="3835"/>
      <c r="K419" s="3830">
        <v>66654</v>
      </c>
      <c r="L419" s="3830"/>
      <c r="M419" s="3830"/>
      <c r="N419" s="3830">
        <v>1137</v>
      </c>
      <c r="O419" s="3830"/>
      <c r="P419" s="3830"/>
      <c r="Q419" s="3830">
        <v>11615</v>
      </c>
      <c r="R419" s="3830"/>
      <c r="S419" s="3836"/>
      <c r="T419" s="3870">
        <v>71661</v>
      </c>
      <c r="U419" s="3830"/>
      <c r="V419" s="3830"/>
      <c r="W419" s="3830">
        <v>1059</v>
      </c>
      <c r="X419" s="3830"/>
      <c r="Y419" s="3830"/>
      <c r="Z419" s="3830">
        <v>10070</v>
      </c>
      <c r="AA419" s="3830"/>
      <c r="AB419" s="3836"/>
      <c r="AC419" s="3829">
        <v>68547</v>
      </c>
      <c r="AD419" s="3830"/>
      <c r="AE419" s="3830"/>
      <c r="AF419" s="3830">
        <v>1193</v>
      </c>
      <c r="AG419" s="3830"/>
      <c r="AH419" s="3830"/>
      <c r="AI419" s="3830">
        <v>9626</v>
      </c>
      <c r="AJ419" s="3830"/>
      <c r="AK419" s="3831"/>
      <c r="AL419" s="579"/>
      <c r="AM419" s="579"/>
      <c r="AN419" s="579"/>
      <c r="AO419" s="579"/>
    </row>
    <row r="420" spans="1:41" s="327" customFormat="1" ht="21.75" customHeight="1">
      <c r="A420" s="579"/>
      <c r="B420" s="579"/>
      <c r="C420" s="3879"/>
      <c r="D420" s="3835" t="s">
        <v>1466</v>
      </c>
      <c r="E420" s="3835"/>
      <c r="F420" s="3835"/>
      <c r="G420" s="3835"/>
      <c r="H420" s="3835"/>
      <c r="I420" s="3835"/>
      <c r="J420" s="3835"/>
      <c r="K420" s="3830">
        <v>7955</v>
      </c>
      <c r="L420" s="3830"/>
      <c r="M420" s="3830"/>
      <c r="N420" s="3830">
        <v>150</v>
      </c>
      <c r="O420" s="3830"/>
      <c r="P420" s="3830"/>
      <c r="Q420" s="3830">
        <v>3453</v>
      </c>
      <c r="R420" s="3830"/>
      <c r="S420" s="3836"/>
      <c r="T420" s="3870">
        <v>6096</v>
      </c>
      <c r="U420" s="3830"/>
      <c r="V420" s="3830"/>
      <c r="W420" s="3830">
        <v>55</v>
      </c>
      <c r="X420" s="3830"/>
      <c r="Y420" s="3830"/>
      <c r="Z420" s="3830">
        <v>3197</v>
      </c>
      <c r="AA420" s="3830"/>
      <c r="AB420" s="3836"/>
      <c r="AC420" s="3829">
        <v>5669</v>
      </c>
      <c r="AD420" s="3830"/>
      <c r="AE420" s="3830"/>
      <c r="AF420" s="3830">
        <v>49</v>
      </c>
      <c r="AG420" s="3830"/>
      <c r="AH420" s="3830"/>
      <c r="AI420" s="3830">
        <v>3277</v>
      </c>
      <c r="AJ420" s="3830"/>
      <c r="AK420" s="3831"/>
      <c r="AL420" s="579"/>
      <c r="AM420" s="579"/>
      <c r="AN420" s="579"/>
      <c r="AO420" s="579"/>
    </row>
    <row r="421" spans="1:41" s="327" customFormat="1" ht="21.75" customHeight="1">
      <c r="A421" s="579"/>
      <c r="B421" s="579"/>
      <c r="C421" s="3879"/>
      <c r="D421" s="3835" t="s">
        <v>1467</v>
      </c>
      <c r="E421" s="3835"/>
      <c r="F421" s="3835"/>
      <c r="G421" s="3835"/>
      <c r="H421" s="3835"/>
      <c r="I421" s="3835"/>
      <c r="J421" s="3835"/>
      <c r="K421" s="3830">
        <v>175084</v>
      </c>
      <c r="L421" s="3830"/>
      <c r="M421" s="3830"/>
      <c r="N421" s="3830">
        <v>3609</v>
      </c>
      <c r="O421" s="3830"/>
      <c r="P421" s="3830"/>
      <c r="Q421" s="3830">
        <v>29824</v>
      </c>
      <c r="R421" s="3830"/>
      <c r="S421" s="3836"/>
      <c r="T421" s="3870">
        <v>181480</v>
      </c>
      <c r="U421" s="3830"/>
      <c r="V421" s="3830"/>
      <c r="W421" s="3830">
        <v>3748</v>
      </c>
      <c r="X421" s="3830"/>
      <c r="Y421" s="3830"/>
      <c r="Z421" s="3830">
        <v>27648</v>
      </c>
      <c r="AA421" s="3830"/>
      <c r="AB421" s="3836"/>
      <c r="AC421" s="3829">
        <v>174491</v>
      </c>
      <c r="AD421" s="3830"/>
      <c r="AE421" s="3830"/>
      <c r="AF421" s="3830">
        <v>3948</v>
      </c>
      <c r="AG421" s="3830"/>
      <c r="AH421" s="3830"/>
      <c r="AI421" s="3830">
        <v>27821</v>
      </c>
      <c r="AJ421" s="3830"/>
      <c r="AK421" s="3831"/>
      <c r="AL421" s="579"/>
      <c r="AM421" s="579"/>
      <c r="AN421" s="579"/>
      <c r="AO421" s="579"/>
    </row>
    <row r="422" spans="1:41" s="327" customFormat="1" ht="21.75" customHeight="1">
      <c r="A422" s="579"/>
      <c r="B422" s="579"/>
      <c r="C422" s="3880" t="s">
        <v>1490</v>
      </c>
      <c r="D422" s="3835" t="s">
        <v>1491</v>
      </c>
      <c r="E422" s="3835"/>
      <c r="F422" s="3835"/>
      <c r="G422" s="3835"/>
      <c r="H422" s="3835"/>
      <c r="I422" s="3835"/>
      <c r="J422" s="3835"/>
      <c r="K422" s="3830">
        <v>164209</v>
      </c>
      <c r="L422" s="3830"/>
      <c r="M422" s="3830"/>
      <c r="N422" s="3830">
        <v>2808</v>
      </c>
      <c r="O422" s="3830"/>
      <c r="P422" s="3830"/>
      <c r="Q422" s="3830">
        <v>33617</v>
      </c>
      <c r="R422" s="3830"/>
      <c r="S422" s="3836"/>
      <c r="T422" s="3829">
        <v>174102</v>
      </c>
      <c r="U422" s="3830"/>
      <c r="V422" s="3830"/>
      <c r="W422" s="3830">
        <v>3163</v>
      </c>
      <c r="X422" s="3830"/>
      <c r="Y422" s="3830"/>
      <c r="Z422" s="3830">
        <v>33933</v>
      </c>
      <c r="AA422" s="3830"/>
      <c r="AB422" s="3836"/>
      <c r="AC422" s="3829">
        <v>178200</v>
      </c>
      <c r="AD422" s="3830"/>
      <c r="AE422" s="3830"/>
      <c r="AF422" s="3830">
        <v>3061</v>
      </c>
      <c r="AG422" s="3830"/>
      <c r="AH422" s="3830"/>
      <c r="AI422" s="3830">
        <v>36261</v>
      </c>
      <c r="AJ422" s="3830"/>
      <c r="AK422" s="3831"/>
      <c r="AL422" s="579"/>
      <c r="AM422" s="579"/>
      <c r="AN422" s="579"/>
      <c r="AO422" s="579"/>
    </row>
    <row r="423" spans="1:41" s="327" customFormat="1" ht="21.75" customHeight="1">
      <c r="A423" s="579"/>
      <c r="B423" s="579"/>
      <c r="C423" s="3880"/>
      <c r="D423" s="3835" t="s">
        <v>1476</v>
      </c>
      <c r="E423" s="3835"/>
      <c r="F423" s="3835"/>
      <c r="G423" s="3835"/>
      <c r="H423" s="3835"/>
      <c r="I423" s="3835"/>
      <c r="J423" s="3835"/>
      <c r="K423" s="3830">
        <v>21462</v>
      </c>
      <c r="L423" s="3830"/>
      <c r="M423" s="3830"/>
      <c r="N423" s="3830">
        <v>53</v>
      </c>
      <c r="O423" s="3830"/>
      <c r="P423" s="3830"/>
      <c r="Q423" s="3830">
        <v>5865</v>
      </c>
      <c r="R423" s="3830"/>
      <c r="S423" s="3836"/>
      <c r="T423" s="3829">
        <v>22009</v>
      </c>
      <c r="U423" s="3830"/>
      <c r="V423" s="3830"/>
      <c r="W423" s="3830">
        <v>313</v>
      </c>
      <c r="X423" s="3830"/>
      <c r="Y423" s="3830"/>
      <c r="Z423" s="3830">
        <v>5594</v>
      </c>
      <c r="AA423" s="3830"/>
      <c r="AB423" s="3836"/>
      <c r="AC423" s="3829">
        <v>21723</v>
      </c>
      <c r="AD423" s="3830"/>
      <c r="AE423" s="3830"/>
      <c r="AF423" s="3830">
        <v>150</v>
      </c>
      <c r="AG423" s="3830"/>
      <c r="AH423" s="3830"/>
      <c r="AI423" s="3830">
        <v>5952</v>
      </c>
      <c r="AJ423" s="3830"/>
      <c r="AK423" s="3831"/>
      <c r="AL423" s="579"/>
      <c r="AM423" s="579"/>
      <c r="AN423" s="579"/>
      <c r="AO423" s="579"/>
    </row>
    <row r="424" spans="1:41" s="327" customFormat="1" ht="21.75" customHeight="1">
      <c r="A424" s="579"/>
      <c r="B424" s="579"/>
      <c r="C424" s="3880"/>
      <c r="D424" s="3835" t="s">
        <v>1492</v>
      </c>
      <c r="E424" s="3835"/>
      <c r="F424" s="3835"/>
      <c r="G424" s="3835"/>
      <c r="H424" s="3835"/>
      <c r="I424" s="3835"/>
      <c r="J424" s="3835"/>
      <c r="K424" s="3830">
        <v>5911</v>
      </c>
      <c r="L424" s="3830"/>
      <c r="M424" s="3830"/>
      <c r="N424" s="3830">
        <v>3</v>
      </c>
      <c r="O424" s="3830"/>
      <c r="P424" s="3830"/>
      <c r="Q424" s="3830">
        <v>19</v>
      </c>
      <c r="R424" s="3830"/>
      <c r="S424" s="3836"/>
      <c r="T424" s="3829">
        <v>5621</v>
      </c>
      <c r="U424" s="3830"/>
      <c r="V424" s="3830"/>
      <c r="W424" s="3830">
        <v>9</v>
      </c>
      <c r="X424" s="3830"/>
      <c r="Y424" s="3830"/>
      <c r="Z424" s="3830">
        <v>26</v>
      </c>
      <c r="AA424" s="3830"/>
      <c r="AB424" s="3836"/>
      <c r="AC424" s="3829">
        <v>5550</v>
      </c>
      <c r="AD424" s="3830"/>
      <c r="AE424" s="3830"/>
      <c r="AF424" s="3830">
        <v>10</v>
      </c>
      <c r="AG424" s="3830"/>
      <c r="AH424" s="3830"/>
      <c r="AI424" s="3830">
        <v>54</v>
      </c>
      <c r="AJ424" s="3830"/>
      <c r="AK424" s="3831"/>
      <c r="AL424" s="579"/>
      <c r="AM424" s="579"/>
      <c r="AN424" s="579"/>
      <c r="AO424" s="579"/>
    </row>
    <row r="425" spans="1:41" s="327" customFormat="1" ht="21.75" customHeight="1">
      <c r="A425" s="579"/>
      <c r="B425" s="579"/>
      <c r="C425" s="3881" t="s">
        <v>1493</v>
      </c>
      <c r="D425" s="3882"/>
      <c r="E425" s="3882"/>
      <c r="F425" s="3882"/>
      <c r="G425" s="3882"/>
      <c r="H425" s="3882"/>
      <c r="I425" s="3882"/>
      <c r="J425" s="3882"/>
      <c r="K425" s="3830">
        <v>366666</v>
      </c>
      <c r="L425" s="3830"/>
      <c r="M425" s="3830"/>
      <c r="N425" s="3830">
        <v>6473</v>
      </c>
      <c r="O425" s="3830"/>
      <c r="P425" s="3830"/>
      <c r="Q425" s="3830">
        <v>69325</v>
      </c>
      <c r="R425" s="3830"/>
      <c r="S425" s="3836"/>
      <c r="T425" s="3829">
        <v>383212</v>
      </c>
      <c r="U425" s="3830"/>
      <c r="V425" s="3830"/>
      <c r="W425" s="3830">
        <v>7233</v>
      </c>
      <c r="X425" s="3830"/>
      <c r="Y425" s="3830"/>
      <c r="Z425" s="3830">
        <v>67201</v>
      </c>
      <c r="AA425" s="3830"/>
      <c r="AB425" s="3836"/>
      <c r="AC425" s="3829">
        <v>379964</v>
      </c>
      <c r="AD425" s="3830"/>
      <c r="AE425" s="3830"/>
      <c r="AF425" s="3830">
        <v>7169</v>
      </c>
      <c r="AG425" s="3830"/>
      <c r="AH425" s="3830"/>
      <c r="AI425" s="3830">
        <v>70088</v>
      </c>
      <c r="AJ425" s="3830"/>
      <c r="AK425" s="3831"/>
      <c r="AL425" s="579"/>
      <c r="AM425" s="579"/>
      <c r="AN425" s="579"/>
      <c r="AO425" s="579"/>
    </row>
    <row r="426" spans="1:41" s="327" customFormat="1" ht="21.75" customHeight="1">
      <c r="A426" s="579"/>
      <c r="B426" s="579"/>
      <c r="C426" s="3879" t="s">
        <v>1494</v>
      </c>
      <c r="D426" s="3835" t="s">
        <v>1481</v>
      </c>
      <c r="E426" s="3835"/>
      <c r="F426" s="3835"/>
      <c r="G426" s="3835"/>
      <c r="H426" s="3835"/>
      <c r="I426" s="3835"/>
      <c r="J426" s="3835"/>
      <c r="K426" s="3830">
        <v>29491</v>
      </c>
      <c r="L426" s="3830"/>
      <c r="M426" s="3830"/>
      <c r="N426" s="3830">
        <v>442</v>
      </c>
      <c r="O426" s="3830"/>
      <c r="P426" s="3830"/>
      <c r="Q426" s="3830">
        <v>5857</v>
      </c>
      <c r="R426" s="3830"/>
      <c r="S426" s="3836"/>
      <c r="T426" s="3829">
        <v>29327</v>
      </c>
      <c r="U426" s="3830"/>
      <c r="V426" s="3830"/>
      <c r="W426" s="3830">
        <v>517</v>
      </c>
      <c r="X426" s="3830"/>
      <c r="Y426" s="3830"/>
      <c r="Z426" s="3830">
        <v>6023</v>
      </c>
      <c r="AA426" s="3830"/>
      <c r="AB426" s="3836"/>
      <c r="AC426" s="3829">
        <v>28481</v>
      </c>
      <c r="AD426" s="3830"/>
      <c r="AE426" s="3830"/>
      <c r="AF426" s="3830">
        <v>499</v>
      </c>
      <c r="AG426" s="3830"/>
      <c r="AH426" s="3830"/>
      <c r="AI426" s="3830">
        <v>5814</v>
      </c>
      <c r="AJ426" s="3830"/>
      <c r="AK426" s="3831"/>
      <c r="AL426" s="579"/>
      <c r="AM426" s="579"/>
      <c r="AN426" s="579"/>
      <c r="AO426" s="579"/>
    </row>
    <row r="427" spans="1:41" s="327" customFormat="1" ht="21.75" customHeight="1">
      <c r="A427" s="579"/>
      <c r="B427" s="579"/>
      <c r="C427" s="3879"/>
      <c r="D427" s="3862" t="s">
        <v>1482</v>
      </c>
      <c r="E427" s="3862"/>
      <c r="F427" s="3862"/>
      <c r="G427" s="3862"/>
      <c r="H427" s="3862"/>
      <c r="I427" s="3862"/>
      <c r="J427" s="3862"/>
      <c r="K427" s="3830">
        <v>453</v>
      </c>
      <c r="L427" s="3830"/>
      <c r="M427" s="3830"/>
      <c r="N427" s="3830" t="s">
        <v>3765</v>
      </c>
      <c r="O427" s="3830"/>
      <c r="P427" s="3830"/>
      <c r="Q427" s="3830">
        <v>17</v>
      </c>
      <c r="R427" s="3830"/>
      <c r="S427" s="3836"/>
      <c r="T427" s="3829">
        <v>134</v>
      </c>
      <c r="U427" s="3830"/>
      <c r="V427" s="3830"/>
      <c r="W427" s="3830" t="s">
        <v>3765</v>
      </c>
      <c r="X427" s="3830"/>
      <c r="Y427" s="3830"/>
      <c r="Z427" s="3830">
        <v>3</v>
      </c>
      <c r="AA427" s="3830"/>
      <c r="AB427" s="3836"/>
      <c r="AC427" s="3829">
        <v>220</v>
      </c>
      <c r="AD427" s="3830"/>
      <c r="AE427" s="3830"/>
      <c r="AF427" s="3830" t="s">
        <v>3765</v>
      </c>
      <c r="AG427" s="3830"/>
      <c r="AH427" s="3830"/>
      <c r="AI427" s="3830">
        <v>14</v>
      </c>
      <c r="AJ427" s="3830"/>
      <c r="AK427" s="3831"/>
      <c r="AL427" s="579"/>
      <c r="AM427" s="579"/>
      <c r="AN427" s="579"/>
      <c r="AO427" s="579"/>
    </row>
    <row r="428" spans="1:41" s="327" customFormat="1" ht="21.75" customHeight="1">
      <c r="A428" s="579"/>
      <c r="B428" s="579"/>
      <c r="C428" s="3879"/>
      <c r="D428" s="3862" t="s">
        <v>1483</v>
      </c>
      <c r="E428" s="3862"/>
      <c r="F428" s="3862"/>
      <c r="G428" s="3862"/>
      <c r="H428" s="3862"/>
      <c r="I428" s="3862"/>
      <c r="J428" s="3862"/>
      <c r="K428" s="3830">
        <v>1286</v>
      </c>
      <c r="L428" s="3830"/>
      <c r="M428" s="3830"/>
      <c r="N428" s="3830" t="s">
        <v>3766</v>
      </c>
      <c r="O428" s="3830"/>
      <c r="P428" s="3830"/>
      <c r="Q428" s="3830">
        <v>631</v>
      </c>
      <c r="R428" s="3830"/>
      <c r="S428" s="3836"/>
      <c r="T428" s="3829">
        <v>722</v>
      </c>
      <c r="U428" s="3830"/>
      <c r="V428" s="3830"/>
      <c r="W428" s="3830">
        <v>1</v>
      </c>
      <c r="X428" s="3830"/>
      <c r="Y428" s="3830"/>
      <c r="Z428" s="3830">
        <v>326</v>
      </c>
      <c r="AA428" s="3830"/>
      <c r="AB428" s="3836"/>
      <c r="AC428" s="3829">
        <v>661</v>
      </c>
      <c r="AD428" s="3830"/>
      <c r="AE428" s="3830"/>
      <c r="AF428" s="3830">
        <v>1</v>
      </c>
      <c r="AG428" s="3830"/>
      <c r="AH428" s="3830"/>
      <c r="AI428" s="3830">
        <v>295</v>
      </c>
      <c r="AJ428" s="3830"/>
      <c r="AK428" s="3831"/>
      <c r="AL428" s="579"/>
      <c r="AM428" s="579"/>
      <c r="AN428" s="579"/>
      <c r="AO428" s="579"/>
    </row>
    <row r="429" spans="1:41" s="327" customFormat="1" ht="21.75" customHeight="1">
      <c r="A429" s="579"/>
      <c r="B429" s="579"/>
      <c r="C429" s="3879"/>
      <c r="D429" s="3862" t="s">
        <v>1484</v>
      </c>
      <c r="E429" s="3862"/>
      <c r="F429" s="3862"/>
      <c r="G429" s="3862"/>
      <c r="H429" s="3862"/>
      <c r="I429" s="3862"/>
      <c r="J429" s="3862"/>
      <c r="K429" s="3830">
        <v>23988</v>
      </c>
      <c r="L429" s="3830"/>
      <c r="M429" s="3830"/>
      <c r="N429" s="3830">
        <v>472</v>
      </c>
      <c r="O429" s="3830"/>
      <c r="P429" s="3830"/>
      <c r="Q429" s="3830">
        <v>7041</v>
      </c>
      <c r="R429" s="3830"/>
      <c r="S429" s="3836"/>
      <c r="T429" s="3829">
        <v>23664</v>
      </c>
      <c r="U429" s="3830"/>
      <c r="V429" s="3830"/>
      <c r="W429" s="3830">
        <v>513</v>
      </c>
      <c r="X429" s="3830"/>
      <c r="Y429" s="3830"/>
      <c r="Z429" s="3830">
        <v>6540</v>
      </c>
      <c r="AA429" s="3830"/>
      <c r="AB429" s="3836"/>
      <c r="AC429" s="3829">
        <v>22709</v>
      </c>
      <c r="AD429" s="3830"/>
      <c r="AE429" s="3830"/>
      <c r="AF429" s="3830">
        <v>454</v>
      </c>
      <c r="AG429" s="3830"/>
      <c r="AH429" s="3830"/>
      <c r="AI429" s="3830">
        <v>8244</v>
      </c>
      <c r="AJ429" s="3830"/>
      <c r="AK429" s="3831"/>
      <c r="AL429" s="579"/>
      <c r="AM429" s="579"/>
      <c r="AN429" s="579"/>
      <c r="AO429" s="579"/>
    </row>
    <row r="430" spans="1:41" s="327" customFormat="1" ht="21.75" customHeight="1">
      <c r="A430" s="579"/>
      <c r="B430" s="579"/>
      <c r="C430" s="3879"/>
      <c r="D430" s="3862" t="s">
        <v>1495</v>
      </c>
      <c r="E430" s="3862"/>
      <c r="F430" s="3862"/>
      <c r="G430" s="3862"/>
      <c r="H430" s="3862"/>
      <c r="I430" s="3862"/>
      <c r="J430" s="3862"/>
      <c r="K430" s="3830" t="s">
        <v>3765</v>
      </c>
      <c r="L430" s="3830"/>
      <c r="M430" s="3830"/>
      <c r="N430" s="3830" t="s">
        <v>3766</v>
      </c>
      <c r="O430" s="3830"/>
      <c r="P430" s="3830"/>
      <c r="Q430" s="3830" t="s">
        <v>3764</v>
      </c>
      <c r="R430" s="3830"/>
      <c r="S430" s="3836"/>
      <c r="T430" s="3829" t="s">
        <v>3765</v>
      </c>
      <c r="U430" s="3830"/>
      <c r="V430" s="3830"/>
      <c r="W430" s="3830" t="s">
        <v>3765</v>
      </c>
      <c r="X430" s="3830"/>
      <c r="Y430" s="3830"/>
      <c r="Z430" s="3830" t="s">
        <v>3765</v>
      </c>
      <c r="AA430" s="3830"/>
      <c r="AB430" s="3836"/>
      <c r="AC430" s="3829" t="s">
        <v>3765</v>
      </c>
      <c r="AD430" s="3830"/>
      <c r="AE430" s="3830"/>
      <c r="AF430" s="3830" t="s">
        <v>3765</v>
      </c>
      <c r="AG430" s="3830"/>
      <c r="AH430" s="3830"/>
      <c r="AI430" s="3830" t="s">
        <v>3766</v>
      </c>
      <c r="AJ430" s="3830"/>
      <c r="AK430" s="3831"/>
      <c r="AL430" s="579"/>
      <c r="AM430" s="579"/>
      <c r="AN430" s="579"/>
      <c r="AO430" s="579"/>
    </row>
    <row r="431" spans="1:41" s="327" customFormat="1" ht="21.75" customHeight="1" thickBot="1">
      <c r="A431" s="579"/>
      <c r="B431" s="579"/>
      <c r="C431" s="3883"/>
      <c r="D431" s="3865" t="s">
        <v>1467</v>
      </c>
      <c r="E431" s="3865"/>
      <c r="F431" s="3865"/>
      <c r="G431" s="3865"/>
      <c r="H431" s="3865"/>
      <c r="I431" s="3865"/>
      <c r="J431" s="3865"/>
      <c r="K431" s="3867">
        <v>55218</v>
      </c>
      <c r="L431" s="3867"/>
      <c r="M431" s="3867"/>
      <c r="N431" s="3867">
        <v>914</v>
      </c>
      <c r="O431" s="3867"/>
      <c r="P431" s="3867"/>
      <c r="Q431" s="3867">
        <v>13546</v>
      </c>
      <c r="R431" s="3867"/>
      <c r="S431" s="3868"/>
      <c r="T431" s="3869">
        <v>53847</v>
      </c>
      <c r="U431" s="3867"/>
      <c r="V431" s="3867"/>
      <c r="W431" s="3867">
        <v>1031</v>
      </c>
      <c r="X431" s="3867"/>
      <c r="Y431" s="3867"/>
      <c r="Z431" s="3867">
        <v>12892</v>
      </c>
      <c r="AA431" s="3867"/>
      <c r="AB431" s="3868"/>
      <c r="AC431" s="3869">
        <v>52071</v>
      </c>
      <c r="AD431" s="3867"/>
      <c r="AE431" s="3867"/>
      <c r="AF431" s="3867">
        <v>954</v>
      </c>
      <c r="AG431" s="3867"/>
      <c r="AH431" s="3867"/>
      <c r="AI431" s="3867">
        <v>14367</v>
      </c>
      <c r="AJ431" s="3867"/>
      <c r="AK431" s="3872"/>
      <c r="AL431" s="579"/>
      <c r="AM431" s="579"/>
      <c r="AN431" s="579"/>
      <c r="AO431" s="579"/>
    </row>
    <row r="432" spans="1:41" s="327" customFormat="1" ht="13.5" customHeight="1">
      <c r="A432" s="579"/>
      <c r="B432" s="579"/>
      <c r="C432" s="579" t="s">
        <v>1496</v>
      </c>
      <c r="D432" s="579"/>
      <c r="E432" s="579"/>
      <c r="F432" s="579"/>
      <c r="G432" s="579"/>
      <c r="H432" s="579"/>
      <c r="I432" s="579"/>
      <c r="J432" s="579"/>
      <c r="K432" s="579"/>
      <c r="L432" s="579"/>
      <c r="M432" s="579"/>
      <c r="N432" s="579"/>
      <c r="O432" s="579"/>
      <c r="P432" s="579"/>
      <c r="Q432" s="579"/>
      <c r="R432" s="579"/>
      <c r="S432" s="579"/>
      <c r="T432" s="579"/>
      <c r="U432" s="579"/>
      <c r="V432" s="579"/>
      <c r="W432" s="579"/>
      <c r="X432" s="579"/>
      <c r="Y432" s="579"/>
      <c r="Z432" s="579"/>
      <c r="AA432" s="579"/>
      <c r="AB432" s="579"/>
      <c r="AC432" s="579"/>
      <c r="AD432" s="579"/>
      <c r="AE432" s="579"/>
      <c r="AF432" s="579"/>
      <c r="AG432" s="579"/>
      <c r="AH432" s="579"/>
      <c r="AI432" s="579"/>
      <c r="AJ432" s="579"/>
      <c r="AK432" s="580" t="s">
        <v>2270</v>
      </c>
      <c r="AL432" s="579"/>
      <c r="AM432" s="579"/>
      <c r="AN432" s="579"/>
      <c r="AO432" s="579"/>
    </row>
    <row r="433" spans="1:41" s="327" customFormat="1">
      <c r="A433" s="579"/>
      <c r="B433" s="579"/>
      <c r="C433" s="579"/>
      <c r="D433" s="579"/>
      <c r="E433" s="579"/>
      <c r="F433" s="579"/>
      <c r="G433" s="579"/>
      <c r="H433" s="579"/>
      <c r="I433" s="579"/>
      <c r="J433" s="579"/>
      <c r="K433" s="579"/>
      <c r="L433" s="579"/>
      <c r="M433" s="579"/>
      <c r="N433" s="579"/>
      <c r="O433" s="579"/>
      <c r="P433" s="579"/>
      <c r="Q433" s="579"/>
      <c r="R433" s="579"/>
      <c r="S433" s="579"/>
      <c r="T433" s="579"/>
      <c r="U433" s="579"/>
      <c r="V433" s="579"/>
      <c r="W433" s="579"/>
      <c r="X433" s="579"/>
      <c r="Y433" s="579"/>
      <c r="Z433" s="579"/>
      <c r="AA433" s="579"/>
      <c r="AB433" s="579"/>
      <c r="AC433" s="579"/>
      <c r="AD433" s="579"/>
      <c r="AE433" s="579"/>
      <c r="AF433" s="579"/>
      <c r="AG433" s="579"/>
      <c r="AH433" s="579"/>
      <c r="AI433" s="579"/>
      <c r="AJ433" s="579"/>
      <c r="AK433" s="579"/>
      <c r="AL433" s="579"/>
      <c r="AM433" s="579"/>
      <c r="AN433" s="579"/>
      <c r="AO433" s="579"/>
    </row>
    <row r="434" spans="1:41" s="327" customFormat="1" ht="17.25">
      <c r="A434" s="583" t="s">
        <v>2931</v>
      </c>
      <c r="B434" s="579"/>
      <c r="C434" s="579"/>
      <c r="D434" s="579"/>
      <c r="E434" s="579"/>
      <c r="F434" s="579"/>
      <c r="G434" s="579"/>
      <c r="H434" s="579"/>
      <c r="I434" s="579"/>
      <c r="J434" s="579"/>
      <c r="K434" s="579"/>
      <c r="L434" s="579"/>
      <c r="M434" s="579"/>
      <c r="N434" s="579"/>
      <c r="O434" s="579"/>
      <c r="P434" s="579"/>
      <c r="Q434" s="579"/>
      <c r="R434" s="579"/>
      <c r="S434" s="579"/>
      <c r="T434" s="579"/>
      <c r="U434" s="579"/>
      <c r="V434" s="579"/>
      <c r="W434" s="579"/>
      <c r="X434" s="579"/>
      <c r="Y434" s="579"/>
      <c r="Z434" s="579"/>
      <c r="AA434" s="579"/>
      <c r="AB434" s="579"/>
      <c r="AC434" s="579"/>
      <c r="AD434" s="579"/>
      <c r="AE434" s="579"/>
      <c r="AF434" s="579"/>
      <c r="AG434" s="579"/>
      <c r="AH434" s="579"/>
      <c r="AI434" s="579"/>
      <c r="AJ434" s="579"/>
      <c r="AK434" s="579"/>
      <c r="AL434" s="579"/>
      <c r="AM434" s="579"/>
      <c r="AN434" s="579"/>
      <c r="AO434" s="579"/>
    </row>
    <row r="435" spans="1:41" s="327" customFormat="1" ht="15" customHeight="1">
      <c r="A435" s="583"/>
      <c r="B435" s="579"/>
      <c r="C435" s="579"/>
      <c r="D435" s="579"/>
      <c r="E435" s="579"/>
      <c r="F435" s="579"/>
      <c r="G435" s="579"/>
      <c r="H435" s="579"/>
      <c r="I435" s="579"/>
      <c r="J435" s="579"/>
      <c r="K435" s="579"/>
      <c r="L435" s="579"/>
      <c r="M435" s="579"/>
      <c r="N435" s="579"/>
      <c r="O435" s="579"/>
      <c r="P435" s="579"/>
      <c r="Q435" s="579"/>
      <c r="R435" s="579"/>
      <c r="S435" s="579"/>
      <c r="T435" s="579"/>
      <c r="U435" s="579"/>
      <c r="V435" s="579"/>
      <c r="W435" s="579"/>
      <c r="X435" s="579"/>
      <c r="Y435" s="579"/>
      <c r="Z435" s="579"/>
      <c r="AA435" s="579"/>
      <c r="AB435" s="579"/>
      <c r="AC435" s="579"/>
      <c r="AD435" s="579"/>
      <c r="AE435" s="579"/>
      <c r="AF435" s="579"/>
      <c r="AG435" s="579"/>
      <c r="AH435" s="579"/>
      <c r="AI435" s="579"/>
      <c r="AJ435" s="579"/>
      <c r="AK435" s="580" t="s">
        <v>3440</v>
      </c>
      <c r="AL435" s="579"/>
      <c r="AM435" s="579"/>
      <c r="AN435" s="579"/>
      <c r="AO435" s="579"/>
    </row>
    <row r="436" spans="1:41" s="327" customFormat="1" ht="15" customHeight="1" thickBot="1">
      <c r="A436" s="583"/>
      <c r="B436" s="579"/>
      <c r="C436" s="579"/>
      <c r="D436" s="579"/>
      <c r="E436" s="579"/>
      <c r="F436" s="579"/>
      <c r="G436" s="579"/>
      <c r="H436" s="579"/>
      <c r="I436" s="579"/>
      <c r="J436" s="579"/>
      <c r="K436" s="579"/>
      <c r="L436" s="579"/>
      <c r="M436" s="579"/>
      <c r="N436" s="579"/>
      <c r="O436" s="579"/>
      <c r="P436" s="579"/>
      <c r="Q436" s="579"/>
      <c r="R436" s="579"/>
      <c r="S436" s="579"/>
      <c r="T436" s="579"/>
      <c r="U436" s="579"/>
      <c r="V436" s="579"/>
      <c r="W436" s="579"/>
      <c r="X436" s="579"/>
      <c r="Y436" s="579"/>
      <c r="Z436" s="579"/>
      <c r="AA436" s="579"/>
      <c r="AB436" s="579"/>
      <c r="AC436" s="579"/>
      <c r="AD436" s="579"/>
      <c r="AE436" s="579"/>
      <c r="AF436" s="579"/>
      <c r="AG436" s="579"/>
      <c r="AH436" s="579"/>
      <c r="AI436" s="579"/>
      <c r="AJ436" s="579"/>
      <c r="AK436" s="1171" t="s">
        <v>3763</v>
      </c>
      <c r="AL436" s="579"/>
      <c r="AM436" s="579"/>
      <c r="AN436" s="579"/>
      <c r="AO436" s="579"/>
    </row>
    <row r="437" spans="1:41" s="327" customFormat="1" ht="25.5" customHeight="1">
      <c r="A437" s="579"/>
      <c r="B437" s="579"/>
      <c r="C437" s="3438" t="s">
        <v>1739</v>
      </c>
      <c r="D437" s="3430"/>
      <c r="E437" s="3430"/>
      <c r="F437" s="3430"/>
      <c r="G437" s="3430"/>
      <c r="H437" s="3430"/>
      <c r="I437" s="3430"/>
      <c r="J437" s="3431"/>
      <c r="K437" s="3839" t="s">
        <v>2267</v>
      </c>
      <c r="L437" s="3840"/>
      <c r="M437" s="3840"/>
      <c r="N437" s="3840"/>
      <c r="O437" s="3840"/>
      <c r="P437" s="3840"/>
      <c r="Q437" s="3840"/>
      <c r="R437" s="3840"/>
      <c r="S437" s="3841"/>
      <c r="T437" s="3842" t="s">
        <v>2268</v>
      </c>
      <c r="U437" s="3840"/>
      <c r="V437" s="3840"/>
      <c r="W437" s="3840"/>
      <c r="X437" s="3840"/>
      <c r="Y437" s="3840"/>
      <c r="Z437" s="3840"/>
      <c r="AA437" s="3840"/>
      <c r="AB437" s="3841"/>
      <c r="AC437" s="3840" t="s">
        <v>2269</v>
      </c>
      <c r="AD437" s="3840"/>
      <c r="AE437" s="3840"/>
      <c r="AF437" s="3840"/>
      <c r="AG437" s="3840"/>
      <c r="AH437" s="3840"/>
      <c r="AI437" s="3840"/>
      <c r="AJ437" s="3840"/>
      <c r="AK437" s="3843"/>
      <c r="AL437" s="579"/>
      <c r="AM437" s="579"/>
      <c r="AN437" s="579"/>
      <c r="AO437" s="579"/>
    </row>
    <row r="438" spans="1:41" s="327" customFormat="1" ht="25.5" customHeight="1">
      <c r="A438" s="579"/>
      <c r="B438" s="579"/>
      <c r="C438" s="3440"/>
      <c r="D438" s="3407"/>
      <c r="E438" s="3407"/>
      <c r="F438" s="3407"/>
      <c r="G438" s="3407"/>
      <c r="H438" s="3407"/>
      <c r="I438" s="3407"/>
      <c r="J438" s="3408"/>
      <c r="K438" s="3546" t="s">
        <v>771</v>
      </c>
      <c r="L438" s="3547"/>
      <c r="M438" s="3548"/>
      <c r="N438" s="3546" t="s">
        <v>1497</v>
      </c>
      <c r="O438" s="3547"/>
      <c r="P438" s="3548"/>
      <c r="Q438" s="3546" t="s">
        <v>1454</v>
      </c>
      <c r="R438" s="3547"/>
      <c r="S438" s="3890"/>
      <c r="T438" s="3891" t="s">
        <v>771</v>
      </c>
      <c r="U438" s="3547"/>
      <c r="V438" s="3547"/>
      <c r="W438" s="3546" t="s">
        <v>1497</v>
      </c>
      <c r="X438" s="3547"/>
      <c r="Y438" s="3547"/>
      <c r="Z438" s="3546" t="s">
        <v>1454</v>
      </c>
      <c r="AA438" s="3547"/>
      <c r="AB438" s="3890"/>
      <c r="AC438" s="3547" t="s">
        <v>771</v>
      </c>
      <c r="AD438" s="3547"/>
      <c r="AE438" s="3548"/>
      <c r="AF438" s="3546" t="s">
        <v>770</v>
      </c>
      <c r="AG438" s="3547"/>
      <c r="AH438" s="3548"/>
      <c r="AI438" s="3546" t="s">
        <v>1454</v>
      </c>
      <c r="AJ438" s="3547"/>
      <c r="AK438" s="3604"/>
      <c r="AL438" s="579"/>
      <c r="AM438" s="579"/>
      <c r="AN438" s="579"/>
      <c r="AO438" s="579"/>
    </row>
    <row r="439" spans="1:41" s="327" customFormat="1" ht="25.5" customHeight="1">
      <c r="A439" s="579"/>
      <c r="B439" s="579"/>
      <c r="C439" s="3884" t="s">
        <v>3693</v>
      </c>
      <c r="D439" s="3857"/>
      <c r="E439" s="3857"/>
      <c r="F439" s="3857"/>
      <c r="G439" s="3857"/>
      <c r="H439" s="3857"/>
      <c r="I439" s="3857"/>
      <c r="J439" s="3858"/>
      <c r="K439" s="3885">
        <v>13801</v>
      </c>
      <c r="L439" s="3886"/>
      <c r="M439" s="3887"/>
      <c r="N439" s="3885">
        <v>1120</v>
      </c>
      <c r="O439" s="3886"/>
      <c r="P439" s="3887"/>
      <c r="Q439" s="3885">
        <v>5783</v>
      </c>
      <c r="R439" s="3886"/>
      <c r="S439" s="3888"/>
      <c r="T439" s="3889">
        <v>14006</v>
      </c>
      <c r="U439" s="3886"/>
      <c r="V439" s="3887"/>
      <c r="W439" s="3885">
        <v>1255</v>
      </c>
      <c r="X439" s="3886"/>
      <c r="Y439" s="3887"/>
      <c r="Z439" s="3885">
        <v>5534</v>
      </c>
      <c r="AA439" s="3886"/>
      <c r="AB439" s="3888"/>
      <c r="AC439" s="3886">
        <v>13200</v>
      </c>
      <c r="AD439" s="3886"/>
      <c r="AE439" s="3886"/>
      <c r="AF439" s="3885">
        <v>1273</v>
      </c>
      <c r="AG439" s="3886"/>
      <c r="AH439" s="3886"/>
      <c r="AI439" s="3885">
        <v>6119</v>
      </c>
      <c r="AJ439" s="3886"/>
      <c r="AK439" s="3899"/>
      <c r="AL439" s="579"/>
      <c r="AM439" s="579"/>
      <c r="AN439" s="579"/>
      <c r="AO439" s="579"/>
    </row>
    <row r="440" spans="1:41" s="327" customFormat="1" ht="25.5" customHeight="1">
      <c r="A440" s="579"/>
      <c r="B440" s="579"/>
      <c r="C440" s="3900" t="s">
        <v>1498</v>
      </c>
      <c r="D440" s="3901"/>
      <c r="E440" s="3901"/>
      <c r="F440" s="3901"/>
      <c r="G440" s="3901"/>
      <c r="H440" s="3901"/>
      <c r="I440" s="3901"/>
      <c r="J440" s="3902"/>
      <c r="K440" s="3471">
        <v>8657</v>
      </c>
      <c r="L440" s="3469"/>
      <c r="M440" s="3470"/>
      <c r="N440" s="3471">
        <v>633</v>
      </c>
      <c r="O440" s="3469"/>
      <c r="P440" s="3470"/>
      <c r="Q440" s="3471">
        <v>3238</v>
      </c>
      <c r="R440" s="3469"/>
      <c r="S440" s="3472"/>
      <c r="T440" s="3903">
        <v>7731</v>
      </c>
      <c r="U440" s="3469"/>
      <c r="V440" s="3470"/>
      <c r="W440" s="3471">
        <v>656</v>
      </c>
      <c r="X440" s="3469"/>
      <c r="Y440" s="3470"/>
      <c r="Z440" s="3471">
        <v>3130</v>
      </c>
      <c r="AA440" s="3469"/>
      <c r="AB440" s="3472"/>
      <c r="AC440" s="3469">
        <v>7307</v>
      </c>
      <c r="AD440" s="3469"/>
      <c r="AE440" s="3469"/>
      <c r="AF440" s="3471">
        <v>701</v>
      </c>
      <c r="AG440" s="3469"/>
      <c r="AH440" s="3469"/>
      <c r="AI440" s="3471">
        <v>3397</v>
      </c>
      <c r="AJ440" s="3469"/>
      <c r="AK440" s="3892"/>
      <c r="AL440" s="579"/>
      <c r="AM440" s="579"/>
      <c r="AN440" s="579"/>
      <c r="AO440" s="579"/>
    </row>
    <row r="441" spans="1:41" s="327" customFormat="1" ht="25.5" customHeight="1">
      <c r="A441" s="579"/>
      <c r="B441" s="579"/>
      <c r="C441" s="3893" t="s">
        <v>1499</v>
      </c>
      <c r="D441" s="3894"/>
      <c r="E441" s="3558" t="s">
        <v>1500</v>
      </c>
      <c r="F441" s="3561"/>
      <c r="G441" s="3561"/>
      <c r="H441" s="3561"/>
      <c r="I441" s="3561"/>
      <c r="J441" s="3559"/>
      <c r="K441" s="3885">
        <v>162034</v>
      </c>
      <c r="L441" s="3886"/>
      <c r="M441" s="3887"/>
      <c r="N441" s="3885">
        <v>15693</v>
      </c>
      <c r="O441" s="3886"/>
      <c r="P441" s="3887"/>
      <c r="Q441" s="3885">
        <v>77026</v>
      </c>
      <c r="R441" s="3886"/>
      <c r="S441" s="3888"/>
      <c r="T441" s="3889">
        <v>167693</v>
      </c>
      <c r="U441" s="3886"/>
      <c r="V441" s="3887"/>
      <c r="W441" s="3885">
        <v>15787</v>
      </c>
      <c r="X441" s="3886"/>
      <c r="Y441" s="3887"/>
      <c r="Z441" s="3885">
        <v>77382</v>
      </c>
      <c r="AA441" s="3886"/>
      <c r="AB441" s="3888"/>
      <c r="AC441" s="3886">
        <v>164227</v>
      </c>
      <c r="AD441" s="3886"/>
      <c r="AE441" s="3886"/>
      <c r="AF441" s="3885">
        <v>15663</v>
      </c>
      <c r="AG441" s="3886"/>
      <c r="AH441" s="3886"/>
      <c r="AI441" s="3885">
        <v>78254</v>
      </c>
      <c r="AJ441" s="3886"/>
      <c r="AK441" s="3899"/>
      <c r="AL441" s="579"/>
      <c r="AM441" s="579"/>
      <c r="AN441" s="579"/>
      <c r="AO441" s="579"/>
    </row>
    <row r="442" spans="1:41" s="327" customFormat="1" ht="25.5" customHeight="1">
      <c r="A442" s="579"/>
      <c r="B442" s="579"/>
      <c r="C442" s="3895"/>
      <c r="D442" s="3896"/>
      <c r="E442" s="3558" t="s">
        <v>1494</v>
      </c>
      <c r="F442" s="3561"/>
      <c r="G442" s="3561"/>
      <c r="H442" s="3561"/>
      <c r="I442" s="3561"/>
      <c r="J442" s="3559"/>
      <c r="K442" s="3885">
        <v>12431</v>
      </c>
      <c r="L442" s="3886"/>
      <c r="M442" s="3887"/>
      <c r="N442" s="3885">
        <v>371</v>
      </c>
      <c r="O442" s="3886"/>
      <c r="P442" s="3887"/>
      <c r="Q442" s="3885">
        <v>3898</v>
      </c>
      <c r="R442" s="3886"/>
      <c r="S442" s="3888"/>
      <c r="T442" s="3889">
        <v>12645</v>
      </c>
      <c r="U442" s="3886"/>
      <c r="V442" s="3887"/>
      <c r="W442" s="3885">
        <v>403</v>
      </c>
      <c r="X442" s="3886"/>
      <c r="Y442" s="3887"/>
      <c r="Z442" s="3885">
        <v>3850</v>
      </c>
      <c r="AA442" s="3886"/>
      <c r="AB442" s="3888"/>
      <c r="AC442" s="3886">
        <v>12655</v>
      </c>
      <c r="AD442" s="3886"/>
      <c r="AE442" s="3886"/>
      <c r="AF442" s="3885">
        <v>436</v>
      </c>
      <c r="AG442" s="3886"/>
      <c r="AH442" s="3886"/>
      <c r="AI442" s="3885">
        <v>3938</v>
      </c>
      <c r="AJ442" s="3886"/>
      <c r="AK442" s="3899"/>
      <c r="AL442" s="579"/>
      <c r="AM442" s="579"/>
      <c r="AN442" s="579"/>
      <c r="AO442" s="579"/>
    </row>
    <row r="443" spans="1:41" s="327" customFormat="1" ht="25.5" customHeight="1">
      <c r="A443" s="579"/>
      <c r="B443" s="579"/>
      <c r="C443" s="3897"/>
      <c r="D443" s="3898"/>
      <c r="E443" s="3558" t="s">
        <v>3</v>
      </c>
      <c r="F443" s="3561"/>
      <c r="G443" s="3561"/>
      <c r="H443" s="3561"/>
      <c r="I443" s="3561"/>
      <c r="J443" s="3559"/>
      <c r="K443" s="3885">
        <v>174465</v>
      </c>
      <c r="L443" s="3886"/>
      <c r="M443" s="3887"/>
      <c r="N443" s="3885">
        <v>16064</v>
      </c>
      <c r="O443" s="3886"/>
      <c r="P443" s="3887"/>
      <c r="Q443" s="3885">
        <v>80924</v>
      </c>
      <c r="R443" s="3886"/>
      <c r="S443" s="3888"/>
      <c r="T443" s="3889">
        <v>180338</v>
      </c>
      <c r="U443" s="3886"/>
      <c r="V443" s="3887"/>
      <c r="W443" s="3885">
        <v>16190</v>
      </c>
      <c r="X443" s="3886"/>
      <c r="Y443" s="3887"/>
      <c r="Z443" s="3885">
        <v>81232</v>
      </c>
      <c r="AA443" s="3886"/>
      <c r="AB443" s="3888"/>
      <c r="AC443" s="3886">
        <v>176882</v>
      </c>
      <c r="AD443" s="3886"/>
      <c r="AE443" s="3886"/>
      <c r="AF443" s="3885">
        <v>16099</v>
      </c>
      <c r="AG443" s="3886"/>
      <c r="AH443" s="3886"/>
      <c r="AI443" s="3885">
        <v>82192</v>
      </c>
      <c r="AJ443" s="3886"/>
      <c r="AK443" s="3899"/>
      <c r="AL443" s="579"/>
      <c r="AM443" s="579"/>
      <c r="AN443" s="579"/>
      <c r="AO443" s="579"/>
    </row>
    <row r="444" spans="1:41" s="327" customFormat="1" ht="25.5" customHeight="1">
      <c r="A444" s="579"/>
      <c r="B444" s="579"/>
      <c r="C444" s="3904" t="s">
        <v>1501</v>
      </c>
      <c r="D444" s="3561"/>
      <c r="E444" s="3561"/>
      <c r="F444" s="3561"/>
      <c r="G444" s="3561"/>
      <c r="H444" s="3561"/>
      <c r="I444" s="3561"/>
      <c r="J444" s="3559"/>
      <c r="K444" s="3885">
        <v>231070</v>
      </c>
      <c r="L444" s="3886"/>
      <c r="M444" s="3887"/>
      <c r="N444" s="3885">
        <v>12835</v>
      </c>
      <c r="O444" s="3886"/>
      <c r="P444" s="3887"/>
      <c r="Q444" s="3885">
        <v>38300</v>
      </c>
      <c r="R444" s="3886"/>
      <c r="S444" s="3888"/>
      <c r="T444" s="3889">
        <v>250846</v>
      </c>
      <c r="U444" s="3886"/>
      <c r="V444" s="3887"/>
      <c r="W444" s="3885">
        <v>15086</v>
      </c>
      <c r="X444" s="3886"/>
      <c r="Y444" s="3887"/>
      <c r="Z444" s="3885">
        <v>38078</v>
      </c>
      <c r="AA444" s="3886"/>
      <c r="AB444" s="3888"/>
      <c r="AC444" s="3886">
        <v>236427</v>
      </c>
      <c r="AD444" s="3886"/>
      <c r="AE444" s="3886"/>
      <c r="AF444" s="3885">
        <v>13148</v>
      </c>
      <c r="AG444" s="3886"/>
      <c r="AH444" s="3886"/>
      <c r="AI444" s="3885">
        <v>40666</v>
      </c>
      <c r="AJ444" s="3886"/>
      <c r="AK444" s="3899"/>
      <c r="AL444" s="579"/>
      <c r="AM444" s="579"/>
      <c r="AN444" s="579"/>
      <c r="AO444" s="579"/>
    </row>
    <row r="445" spans="1:41" s="327" customFormat="1" ht="25.5" customHeight="1">
      <c r="A445" s="579"/>
      <c r="B445" s="579"/>
      <c r="C445" s="3900" t="s">
        <v>1502</v>
      </c>
      <c r="D445" s="3901"/>
      <c r="E445" s="3901"/>
      <c r="F445" s="3901"/>
      <c r="G445" s="3901"/>
      <c r="H445" s="3901"/>
      <c r="I445" s="3901"/>
      <c r="J445" s="3902"/>
      <c r="K445" s="3471">
        <v>83689</v>
      </c>
      <c r="L445" s="3469"/>
      <c r="M445" s="3470"/>
      <c r="N445" s="3471">
        <v>1899</v>
      </c>
      <c r="O445" s="3469"/>
      <c r="P445" s="3470"/>
      <c r="Q445" s="3471">
        <v>15465</v>
      </c>
      <c r="R445" s="3469"/>
      <c r="S445" s="3472"/>
      <c r="T445" s="3903">
        <v>91198</v>
      </c>
      <c r="U445" s="3469"/>
      <c r="V445" s="3470"/>
      <c r="W445" s="3471">
        <v>1941</v>
      </c>
      <c r="X445" s="3469"/>
      <c r="Y445" s="3470"/>
      <c r="Z445" s="3471">
        <v>14997</v>
      </c>
      <c r="AA445" s="3469"/>
      <c r="AB445" s="3472"/>
      <c r="AC445" s="3469">
        <v>91711</v>
      </c>
      <c r="AD445" s="3469"/>
      <c r="AE445" s="3469"/>
      <c r="AF445" s="3471">
        <v>2020</v>
      </c>
      <c r="AG445" s="3469"/>
      <c r="AH445" s="3469"/>
      <c r="AI445" s="3471">
        <v>15440</v>
      </c>
      <c r="AJ445" s="3469"/>
      <c r="AK445" s="3892"/>
      <c r="AL445" s="579"/>
      <c r="AM445" s="579"/>
      <c r="AN445" s="579"/>
      <c r="AO445" s="579"/>
    </row>
    <row r="446" spans="1:41" s="327" customFormat="1" ht="25.5" customHeight="1">
      <c r="A446" s="579"/>
      <c r="B446" s="579"/>
      <c r="C446" s="3893" t="s">
        <v>1503</v>
      </c>
      <c r="D446" s="3894"/>
      <c r="E446" s="3558" t="s">
        <v>1500</v>
      </c>
      <c r="F446" s="3561"/>
      <c r="G446" s="3561"/>
      <c r="H446" s="3561"/>
      <c r="I446" s="3561"/>
      <c r="J446" s="3559"/>
      <c r="K446" s="3885">
        <v>366666</v>
      </c>
      <c r="L446" s="3886"/>
      <c r="M446" s="3887"/>
      <c r="N446" s="3885">
        <v>6473</v>
      </c>
      <c r="O446" s="3886"/>
      <c r="P446" s="3887"/>
      <c r="Q446" s="3885">
        <v>69325</v>
      </c>
      <c r="R446" s="3886"/>
      <c r="S446" s="3888"/>
      <c r="T446" s="3889">
        <v>383212</v>
      </c>
      <c r="U446" s="3886"/>
      <c r="V446" s="3887"/>
      <c r="W446" s="3885">
        <v>7233</v>
      </c>
      <c r="X446" s="3886"/>
      <c r="Y446" s="3887"/>
      <c r="Z446" s="3885">
        <v>67201</v>
      </c>
      <c r="AA446" s="3886"/>
      <c r="AB446" s="3888"/>
      <c r="AC446" s="3886">
        <v>379964</v>
      </c>
      <c r="AD446" s="3886"/>
      <c r="AE446" s="3887"/>
      <c r="AF446" s="3885">
        <v>7169</v>
      </c>
      <c r="AG446" s="3886"/>
      <c r="AH446" s="3887"/>
      <c r="AI446" s="3885">
        <v>70088</v>
      </c>
      <c r="AJ446" s="3886"/>
      <c r="AK446" s="3899"/>
      <c r="AL446" s="856"/>
      <c r="AM446" s="579"/>
      <c r="AN446" s="579"/>
      <c r="AO446" s="579"/>
    </row>
    <row r="447" spans="1:41" s="327" customFormat="1" ht="25.5" customHeight="1">
      <c r="A447" s="579"/>
      <c r="B447" s="579"/>
      <c r="C447" s="3895"/>
      <c r="D447" s="3896"/>
      <c r="E447" s="3558" t="s">
        <v>1494</v>
      </c>
      <c r="F447" s="3561"/>
      <c r="G447" s="3561"/>
      <c r="H447" s="3561"/>
      <c r="I447" s="3561"/>
      <c r="J447" s="3559"/>
      <c r="K447" s="3885">
        <v>55218</v>
      </c>
      <c r="L447" s="3886"/>
      <c r="M447" s="3887"/>
      <c r="N447" s="3885">
        <v>914</v>
      </c>
      <c r="O447" s="3886"/>
      <c r="P447" s="3887"/>
      <c r="Q447" s="3885">
        <v>13546</v>
      </c>
      <c r="R447" s="3886"/>
      <c r="S447" s="3888"/>
      <c r="T447" s="3889">
        <v>53847</v>
      </c>
      <c r="U447" s="3886"/>
      <c r="V447" s="3887"/>
      <c r="W447" s="3885">
        <v>1031</v>
      </c>
      <c r="X447" s="3886"/>
      <c r="Y447" s="3887"/>
      <c r="Z447" s="3885">
        <v>12892</v>
      </c>
      <c r="AA447" s="3886"/>
      <c r="AB447" s="3888"/>
      <c r="AC447" s="3886">
        <v>52071</v>
      </c>
      <c r="AD447" s="3886"/>
      <c r="AE447" s="3887"/>
      <c r="AF447" s="3885">
        <v>954</v>
      </c>
      <c r="AG447" s="3886"/>
      <c r="AH447" s="3887"/>
      <c r="AI447" s="3885">
        <v>14367</v>
      </c>
      <c r="AJ447" s="3886"/>
      <c r="AK447" s="3899"/>
      <c r="AL447" s="856"/>
      <c r="AM447" s="579"/>
      <c r="AN447" s="579"/>
      <c r="AO447" s="579"/>
    </row>
    <row r="448" spans="1:41" s="327" customFormat="1" ht="25.5" customHeight="1">
      <c r="A448" s="579"/>
      <c r="B448" s="579"/>
      <c r="C448" s="3895"/>
      <c r="D448" s="3896"/>
      <c r="E448" s="3851" t="s">
        <v>1504</v>
      </c>
      <c r="F448" s="3852"/>
      <c r="G448" s="3852"/>
      <c r="H448" s="3852"/>
      <c r="I448" s="3852"/>
      <c r="J448" s="3853"/>
      <c r="K448" s="3885">
        <v>23782</v>
      </c>
      <c r="L448" s="3886"/>
      <c r="M448" s="3887"/>
      <c r="N448" s="3885">
        <v>117</v>
      </c>
      <c r="O448" s="3886"/>
      <c r="P448" s="3887"/>
      <c r="Q448" s="3885">
        <v>2453</v>
      </c>
      <c r="R448" s="3886"/>
      <c r="S448" s="3888"/>
      <c r="T448" s="3889">
        <v>25623</v>
      </c>
      <c r="U448" s="3886"/>
      <c r="V448" s="3887"/>
      <c r="W448" s="3885">
        <v>276</v>
      </c>
      <c r="X448" s="3886"/>
      <c r="Y448" s="3887"/>
      <c r="Z448" s="3885">
        <v>3008</v>
      </c>
      <c r="AA448" s="3886"/>
      <c r="AB448" s="3888"/>
      <c r="AC448" s="3886">
        <v>25827</v>
      </c>
      <c r="AD448" s="3886"/>
      <c r="AE448" s="3887"/>
      <c r="AF448" s="3885">
        <v>133</v>
      </c>
      <c r="AG448" s="3886"/>
      <c r="AH448" s="3887"/>
      <c r="AI448" s="3885">
        <v>2834</v>
      </c>
      <c r="AJ448" s="3886"/>
      <c r="AK448" s="3899"/>
      <c r="AL448" s="856"/>
      <c r="AM448" s="579"/>
      <c r="AN448" s="579"/>
      <c r="AO448" s="579"/>
    </row>
    <row r="449" spans="1:41" s="327" customFormat="1" ht="25.5" customHeight="1">
      <c r="A449" s="579"/>
      <c r="B449" s="579"/>
      <c r="C449" s="3897"/>
      <c r="D449" s="3898"/>
      <c r="E449" s="3654" t="s">
        <v>3</v>
      </c>
      <c r="F449" s="3848"/>
      <c r="G449" s="3848"/>
      <c r="H449" s="3848"/>
      <c r="I449" s="3848"/>
      <c r="J449" s="3655"/>
      <c r="K449" s="3905">
        <v>421884</v>
      </c>
      <c r="L449" s="3906"/>
      <c r="M449" s="3907"/>
      <c r="N449" s="3905">
        <v>7387</v>
      </c>
      <c r="O449" s="3906"/>
      <c r="P449" s="3907"/>
      <c r="Q449" s="3905">
        <v>82871</v>
      </c>
      <c r="R449" s="3906"/>
      <c r="S449" s="3908"/>
      <c r="T449" s="3909">
        <v>437059</v>
      </c>
      <c r="U449" s="3906"/>
      <c r="V449" s="3907"/>
      <c r="W449" s="3905">
        <v>8264</v>
      </c>
      <c r="X449" s="3906"/>
      <c r="Y449" s="3907"/>
      <c r="Z449" s="3905">
        <v>80093</v>
      </c>
      <c r="AA449" s="3906"/>
      <c r="AB449" s="3908"/>
      <c r="AC449" s="3906">
        <v>432035</v>
      </c>
      <c r="AD449" s="3906"/>
      <c r="AE449" s="3907"/>
      <c r="AF449" s="3905">
        <v>8123</v>
      </c>
      <c r="AG449" s="3906"/>
      <c r="AH449" s="3907"/>
      <c r="AI449" s="3885">
        <v>84455</v>
      </c>
      <c r="AJ449" s="3886"/>
      <c r="AK449" s="3899"/>
      <c r="AL449" s="856"/>
      <c r="AM449" s="579"/>
      <c r="AN449" s="579"/>
      <c r="AO449" s="579"/>
    </row>
    <row r="450" spans="1:41" s="327" customFormat="1" ht="25.5" customHeight="1">
      <c r="A450" s="579"/>
      <c r="B450" s="579"/>
      <c r="C450" s="3884" t="s">
        <v>1505</v>
      </c>
      <c r="D450" s="3857"/>
      <c r="E450" s="3857"/>
      <c r="F450" s="3857"/>
      <c r="G450" s="3857"/>
      <c r="H450" s="3857"/>
      <c r="I450" s="3857"/>
      <c r="J450" s="3858"/>
      <c r="K450" s="3910">
        <v>5.7</v>
      </c>
      <c r="L450" s="3911"/>
      <c r="M450" s="3913"/>
      <c r="N450" s="3910">
        <v>0.1</v>
      </c>
      <c r="O450" s="3911"/>
      <c r="P450" s="3913"/>
      <c r="Q450" s="3910">
        <v>1.1000000000000001</v>
      </c>
      <c r="R450" s="3911"/>
      <c r="S450" s="3912"/>
      <c r="T450" s="3915">
        <v>5.9</v>
      </c>
      <c r="U450" s="3911"/>
      <c r="V450" s="3913"/>
      <c r="W450" s="3910">
        <v>0.1</v>
      </c>
      <c r="X450" s="3911"/>
      <c r="Y450" s="3913"/>
      <c r="Z450" s="3910">
        <v>1.1000000000000001</v>
      </c>
      <c r="AA450" s="3911"/>
      <c r="AB450" s="3912"/>
      <c r="AC450" s="3911">
        <v>5.9</v>
      </c>
      <c r="AD450" s="3911"/>
      <c r="AE450" s="3913"/>
      <c r="AF450" s="3910">
        <v>0.1</v>
      </c>
      <c r="AG450" s="3911"/>
      <c r="AH450" s="3913"/>
      <c r="AI450" s="3910">
        <v>1.2</v>
      </c>
      <c r="AJ450" s="3911"/>
      <c r="AK450" s="3914"/>
      <c r="AL450" s="591"/>
      <c r="AM450" s="579"/>
      <c r="AN450" s="579"/>
      <c r="AO450" s="579"/>
    </row>
    <row r="451" spans="1:41" s="327" customFormat="1" ht="25.5" customHeight="1">
      <c r="A451" s="579"/>
      <c r="B451" s="579"/>
      <c r="C451" s="3884" t="s">
        <v>1506</v>
      </c>
      <c r="D451" s="3857"/>
      <c r="E451" s="3857"/>
      <c r="F451" s="3857"/>
      <c r="G451" s="3857"/>
      <c r="H451" s="3857"/>
      <c r="I451" s="3857"/>
      <c r="J451" s="3858"/>
      <c r="K451" s="3885">
        <v>2173</v>
      </c>
      <c r="L451" s="3886"/>
      <c r="M451" s="3887"/>
      <c r="N451" s="3885">
        <v>32</v>
      </c>
      <c r="O451" s="3886"/>
      <c r="P451" s="3887"/>
      <c r="Q451" s="3885">
        <v>129</v>
      </c>
      <c r="R451" s="3886"/>
      <c r="S451" s="3888"/>
      <c r="T451" s="3886">
        <v>1836</v>
      </c>
      <c r="U451" s="3886"/>
      <c r="V451" s="3887"/>
      <c r="W451" s="3885">
        <v>30</v>
      </c>
      <c r="X451" s="3886"/>
      <c r="Y451" s="3887"/>
      <c r="Z451" s="3885">
        <v>109</v>
      </c>
      <c r="AA451" s="3886"/>
      <c r="AB451" s="3888"/>
      <c r="AC451" s="3886">
        <v>1516</v>
      </c>
      <c r="AD451" s="3886"/>
      <c r="AE451" s="3887"/>
      <c r="AF451" s="3885">
        <v>24</v>
      </c>
      <c r="AG451" s="3886"/>
      <c r="AH451" s="3887"/>
      <c r="AI451" s="3885">
        <v>157</v>
      </c>
      <c r="AJ451" s="3886"/>
      <c r="AK451" s="3899"/>
      <c r="AL451" s="856"/>
      <c r="AM451" s="579"/>
      <c r="AN451" s="579"/>
      <c r="AO451" s="579"/>
    </row>
    <row r="452" spans="1:41" s="327" customFormat="1" ht="25.5" customHeight="1">
      <c r="A452" s="579"/>
      <c r="B452" s="579"/>
      <c r="C452" s="3884" t="s">
        <v>1507</v>
      </c>
      <c r="D452" s="3857"/>
      <c r="E452" s="3857"/>
      <c r="F452" s="3857"/>
      <c r="G452" s="3857"/>
      <c r="H452" s="3857"/>
      <c r="I452" s="3857"/>
      <c r="J452" s="3858"/>
      <c r="K452" s="3885">
        <v>266</v>
      </c>
      <c r="L452" s="3886"/>
      <c r="M452" s="3887"/>
      <c r="N452" s="3885">
        <v>6</v>
      </c>
      <c r="O452" s="3886"/>
      <c r="P452" s="3887"/>
      <c r="Q452" s="3885">
        <v>50</v>
      </c>
      <c r="R452" s="3886"/>
      <c r="S452" s="3888"/>
      <c r="T452" s="3886">
        <v>281</v>
      </c>
      <c r="U452" s="3886"/>
      <c r="V452" s="3887"/>
      <c r="W452" s="3885">
        <v>6</v>
      </c>
      <c r="X452" s="3886"/>
      <c r="Y452" s="3887"/>
      <c r="Z452" s="3885">
        <v>48</v>
      </c>
      <c r="AA452" s="3886"/>
      <c r="AB452" s="3888"/>
      <c r="AC452" s="3886">
        <v>283</v>
      </c>
      <c r="AD452" s="3886"/>
      <c r="AE452" s="3887"/>
      <c r="AF452" s="3885">
        <v>6</v>
      </c>
      <c r="AG452" s="3886"/>
      <c r="AH452" s="3887"/>
      <c r="AI452" s="3885">
        <v>48</v>
      </c>
      <c r="AJ452" s="3886"/>
      <c r="AK452" s="3899"/>
      <c r="AL452" s="856"/>
      <c r="AM452" s="579"/>
      <c r="AN452" s="579"/>
      <c r="AO452" s="579"/>
    </row>
    <row r="453" spans="1:41" s="327" customFormat="1" ht="25.5" customHeight="1">
      <c r="A453" s="579"/>
      <c r="B453" s="579"/>
      <c r="C453" s="3884" t="s">
        <v>1508</v>
      </c>
      <c r="D453" s="3857"/>
      <c r="E453" s="3857"/>
      <c r="F453" s="3857"/>
      <c r="G453" s="3857"/>
      <c r="H453" s="3857"/>
      <c r="I453" s="3857"/>
      <c r="J453" s="3858"/>
      <c r="K453" s="3471">
        <v>1339</v>
      </c>
      <c r="L453" s="3469"/>
      <c r="M453" s="3470"/>
      <c r="N453" s="3471">
        <v>24</v>
      </c>
      <c r="O453" s="3469"/>
      <c r="P453" s="3470"/>
      <c r="Q453" s="3471">
        <v>266</v>
      </c>
      <c r="R453" s="3469"/>
      <c r="S453" s="3472"/>
      <c r="T453" s="3469">
        <v>1345</v>
      </c>
      <c r="U453" s="3469"/>
      <c r="V453" s="3470"/>
      <c r="W453" s="3471">
        <v>26</v>
      </c>
      <c r="X453" s="3469"/>
      <c r="Y453" s="3470"/>
      <c r="Z453" s="3471">
        <v>258</v>
      </c>
      <c r="AA453" s="3469"/>
      <c r="AB453" s="3472"/>
      <c r="AC453" s="3469">
        <v>1333</v>
      </c>
      <c r="AD453" s="3469"/>
      <c r="AE453" s="3470"/>
      <c r="AF453" s="3471">
        <v>25</v>
      </c>
      <c r="AG453" s="3469"/>
      <c r="AH453" s="3470"/>
      <c r="AI453" s="3471">
        <v>263</v>
      </c>
      <c r="AJ453" s="3469"/>
      <c r="AK453" s="3892"/>
      <c r="AL453" s="856"/>
      <c r="AM453" s="579"/>
      <c r="AN453" s="579"/>
      <c r="AO453" s="579"/>
    </row>
    <row r="454" spans="1:41" s="327" customFormat="1" ht="25.5" customHeight="1">
      <c r="A454" s="579"/>
      <c r="B454" s="579"/>
      <c r="C454" s="3895" t="s">
        <v>1509</v>
      </c>
      <c r="D454" s="3896"/>
      <c r="E454" s="3558" t="s">
        <v>771</v>
      </c>
      <c r="F454" s="3561"/>
      <c r="G454" s="3561"/>
      <c r="H454" s="3561"/>
      <c r="I454" s="3561"/>
      <c r="J454" s="3559"/>
      <c r="K454" s="3885">
        <v>59729</v>
      </c>
      <c r="L454" s="3886"/>
      <c r="M454" s="3887"/>
      <c r="N454" s="3885">
        <v>724</v>
      </c>
      <c r="O454" s="3886"/>
      <c r="P454" s="3887"/>
      <c r="Q454" s="3885">
        <v>3410</v>
      </c>
      <c r="R454" s="3886"/>
      <c r="S454" s="3888"/>
      <c r="T454" s="3886">
        <v>63300</v>
      </c>
      <c r="U454" s="3886"/>
      <c r="V454" s="3887"/>
      <c r="W454" s="3885">
        <v>750</v>
      </c>
      <c r="X454" s="3886"/>
      <c r="Y454" s="3887"/>
      <c r="Z454" s="3885">
        <v>3848</v>
      </c>
      <c r="AA454" s="3886"/>
      <c r="AB454" s="3888"/>
      <c r="AC454" s="3886">
        <v>63855</v>
      </c>
      <c r="AD454" s="3886"/>
      <c r="AE454" s="3887"/>
      <c r="AF454" s="3885">
        <v>769</v>
      </c>
      <c r="AG454" s="3886"/>
      <c r="AH454" s="3887"/>
      <c r="AI454" s="3885">
        <v>4259</v>
      </c>
      <c r="AJ454" s="3886"/>
      <c r="AK454" s="3899"/>
      <c r="AL454" s="856"/>
      <c r="AM454" s="579"/>
      <c r="AN454" s="579"/>
      <c r="AO454" s="579"/>
    </row>
    <row r="455" spans="1:41" s="327" customFormat="1" ht="25.5" customHeight="1">
      <c r="A455" s="579"/>
      <c r="B455" s="579"/>
      <c r="C455" s="3895"/>
      <c r="D455" s="3896"/>
      <c r="E455" s="3558" t="s">
        <v>770</v>
      </c>
      <c r="F455" s="3561"/>
      <c r="G455" s="3561"/>
      <c r="H455" s="3561"/>
      <c r="I455" s="3561"/>
      <c r="J455" s="3559"/>
      <c r="K455" s="3885">
        <v>1064</v>
      </c>
      <c r="L455" s="3886"/>
      <c r="M455" s="3887"/>
      <c r="N455" s="3885">
        <v>789</v>
      </c>
      <c r="O455" s="3886"/>
      <c r="P455" s="3887"/>
      <c r="Q455" s="3885">
        <v>513</v>
      </c>
      <c r="R455" s="3886"/>
      <c r="S455" s="3888"/>
      <c r="T455" s="3886">
        <v>1740</v>
      </c>
      <c r="U455" s="3886"/>
      <c r="V455" s="3887"/>
      <c r="W455" s="3885">
        <v>818</v>
      </c>
      <c r="X455" s="3886"/>
      <c r="Y455" s="3887"/>
      <c r="Z455" s="3885">
        <v>454</v>
      </c>
      <c r="AA455" s="3886"/>
      <c r="AB455" s="3888"/>
      <c r="AC455" s="3886">
        <v>1926</v>
      </c>
      <c r="AD455" s="3886"/>
      <c r="AE455" s="3887"/>
      <c r="AF455" s="3885">
        <v>839</v>
      </c>
      <c r="AG455" s="3886"/>
      <c r="AH455" s="3887"/>
      <c r="AI455" s="3885">
        <v>488</v>
      </c>
      <c r="AJ455" s="3886"/>
      <c r="AK455" s="3899"/>
      <c r="AL455" s="856"/>
      <c r="AM455" s="579"/>
      <c r="AN455" s="579"/>
      <c r="AO455" s="579"/>
    </row>
    <row r="456" spans="1:41" s="327" customFormat="1" ht="25.5" customHeight="1">
      <c r="A456" s="579"/>
      <c r="B456" s="579"/>
      <c r="C456" s="3895"/>
      <c r="D456" s="3896"/>
      <c r="E456" s="3558" t="s">
        <v>769</v>
      </c>
      <c r="F456" s="3561"/>
      <c r="G456" s="3561"/>
      <c r="H456" s="3561"/>
      <c r="I456" s="3561"/>
      <c r="J456" s="3559"/>
      <c r="K456" s="3885">
        <v>2766</v>
      </c>
      <c r="L456" s="3886"/>
      <c r="M456" s="3887"/>
      <c r="N456" s="3885">
        <v>255</v>
      </c>
      <c r="O456" s="3886"/>
      <c r="P456" s="3887"/>
      <c r="Q456" s="3885">
        <v>10391</v>
      </c>
      <c r="R456" s="3886"/>
      <c r="S456" s="3888"/>
      <c r="T456" s="3886">
        <v>3127</v>
      </c>
      <c r="U456" s="3886"/>
      <c r="V456" s="3887"/>
      <c r="W456" s="3885">
        <v>244</v>
      </c>
      <c r="X456" s="3886"/>
      <c r="Y456" s="3887"/>
      <c r="Z456" s="3885">
        <v>9402</v>
      </c>
      <c r="AA456" s="3886"/>
      <c r="AB456" s="3888"/>
      <c r="AC456" s="3886">
        <v>2940</v>
      </c>
      <c r="AD456" s="3886"/>
      <c r="AE456" s="3887"/>
      <c r="AF456" s="3885">
        <v>265</v>
      </c>
      <c r="AG456" s="3886"/>
      <c r="AH456" s="3887"/>
      <c r="AI456" s="3885">
        <v>9127</v>
      </c>
      <c r="AJ456" s="3886"/>
      <c r="AK456" s="3899"/>
      <c r="AL456" s="856"/>
      <c r="AM456" s="579"/>
      <c r="AN456" s="579"/>
      <c r="AO456" s="579"/>
    </row>
    <row r="457" spans="1:41" s="327" customFormat="1" ht="25.5" customHeight="1">
      <c r="A457" s="579"/>
      <c r="B457" s="579"/>
      <c r="C457" s="3895"/>
      <c r="D457" s="3896"/>
      <c r="E457" s="3558" t="s">
        <v>1510</v>
      </c>
      <c r="F457" s="3561"/>
      <c r="G457" s="3561"/>
      <c r="H457" s="3561"/>
      <c r="I457" s="3561"/>
      <c r="J457" s="3559"/>
      <c r="K457" s="3885">
        <v>21482</v>
      </c>
      <c r="L457" s="3886"/>
      <c r="M457" s="3887"/>
      <c r="N457" s="3885">
        <v>220</v>
      </c>
      <c r="O457" s="3886"/>
      <c r="P457" s="3887"/>
      <c r="Q457" s="3885">
        <v>1944</v>
      </c>
      <c r="R457" s="3886"/>
      <c r="S457" s="3888"/>
      <c r="T457" s="3886">
        <v>24605</v>
      </c>
      <c r="U457" s="3886"/>
      <c r="V457" s="3887"/>
      <c r="W457" s="3885">
        <v>258</v>
      </c>
      <c r="X457" s="3886"/>
      <c r="Y457" s="3887"/>
      <c r="Z457" s="3885">
        <v>2179</v>
      </c>
      <c r="AA457" s="3886"/>
      <c r="AB457" s="3888"/>
      <c r="AC457" s="3886">
        <v>24604</v>
      </c>
      <c r="AD457" s="3886"/>
      <c r="AE457" s="3887"/>
      <c r="AF457" s="3885">
        <v>203</v>
      </c>
      <c r="AG457" s="3886"/>
      <c r="AH457" s="3887"/>
      <c r="AI457" s="3885">
        <v>2316</v>
      </c>
      <c r="AJ457" s="3886"/>
      <c r="AK457" s="3899"/>
      <c r="AL457" s="856"/>
      <c r="AM457" s="579"/>
      <c r="AN457" s="579"/>
      <c r="AO457" s="579"/>
    </row>
    <row r="458" spans="1:41" s="327" customFormat="1" ht="25.5" customHeight="1" thickBot="1">
      <c r="A458" s="579"/>
      <c r="B458" s="579"/>
      <c r="C458" s="3916"/>
      <c r="D458" s="3917"/>
      <c r="E458" s="3918" t="s">
        <v>1062</v>
      </c>
      <c r="F458" s="3919"/>
      <c r="G458" s="3919"/>
      <c r="H458" s="3919"/>
      <c r="I458" s="3919"/>
      <c r="J458" s="3920"/>
      <c r="K458" s="1455">
        <v>85041</v>
      </c>
      <c r="L458" s="1461"/>
      <c r="M458" s="1462"/>
      <c r="N458" s="1455">
        <v>1988</v>
      </c>
      <c r="O458" s="1461"/>
      <c r="P458" s="1462"/>
      <c r="Q458" s="1455">
        <v>16258</v>
      </c>
      <c r="R458" s="1461"/>
      <c r="S458" s="3921"/>
      <c r="T458" s="1461">
        <v>92772</v>
      </c>
      <c r="U458" s="1461"/>
      <c r="V458" s="1462"/>
      <c r="W458" s="1455">
        <v>2070</v>
      </c>
      <c r="X458" s="1461"/>
      <c r="Y458" s="1462"/>
      <c r="Z458" s="1455">
        <v>15883</v>
      </c>
      <c r="AA458" s="1461"/>
      <c r="AB458" s="3921"/>
      <c r="AC458" s="1461">
        <v>93325</v>
      </c>
      <c r="AD458" s="1461"/>
      <c r="AE458" s="1462"/>
      <c r="AF458" s="1455">
        <v>2076</v>
      </c>
      <c r="AG458" s="1461"/>
      <c r="AH458" s="1462"/>
      <c r="AI458" s="1455">
        <v>16190</v>
      </c>
      <c r="AJ458" s="1461"/>
      <c r="AK458" s="1547"/>
      <c r="AL458" s="856"/>
      <c r="AM458" s="579"/>
      <c r="AN458" s="579"/>
      <c r="AO458" s="579"/>
    </row>
    <row r="459" spans="1:41" s="327" customFormat="1" ht="13.5" customHeight="1">
      <c r="A459" s="579"/>
      <c r="B459" s="579"/>
      <c r="C459" s="579"/>
      <c r="D459" s="579"/>
      <c r="E459" s="579"/>
      <c r="F459" s="579"/>
      <c r="G459" s="579"/>
      <c r="H459" s="579"/>
      <c r="I459" s="579"/>
      <c r="J459" s="579"/>
      <c r="K459" s="579"/>
      <c r="L459" s="579"/>
      <c r="M459" s="579"/>
      <c r="N459" s="579"/>
      <c r="O459" s="579"/>
      <c r="P459" s="579"/>
      <c r="Q459" s="579"/>
      <c r="R459" s="579"/>
      <c r="S459" s="579"/>
      <c r="T459" s="579"/>
      <c r="U459" s="579"/>
      <c r="V459" s="579"/>
      <c r="W459" s="579"/>
      <c r="X459" s="579"/>
      <c r="Y459" s="579"/>
      <c r="Z459" s="579"/>
      <c r="AA459" s="579"/>
      <c r="AB459" s="579"/>
      <c r="AC459" s="579"/>
      <c r="AD459" s="579"/>
      <c r="AE459" s="579"/>
      <c r="AF459" s="579"/>
      <c r="AG459" s="579"/>
      <c r="AH459" s="579"/>
      <c r="AI459" s="579"/>
      <c r="AJ459" s="579"/>
      <c r="AK459" s="580" t="s">
        <v>2270</v>
      </c>
      <c r="AL459" s="579"/>
      <c r="AM459" s="579"/>
      <c r="AN459" s="579"/>
      <c r="AO459" s="579"/>
    </row>
    <row r="460" spans="1:41" s="327" customFormat="1" ht="22.5" customHeight="1">
      <c r="A460" s="579"/>
      <c r="B460" s="579"/>
      <c r="C460" s="579"/>
      <c r="D460" s="579"/>
      <c r="E460" s="579"/>
      <c r="F460" s="579"/>
      <c r="G460" s="579"/>
      <c r="H460" s="579"/>
      <c r="I460" s="579"/>
      <c r="J460" s="579"/>
      <c r="K460" s="579"/>
      <c r="L460" s="579"/>
      <c r="M460" s="579"/>
      <c r="N460" s="579"/>
      <c r="O460" s="579"/>
      <c r="P460" s="579"/>
      <c r="Q460" s="579"/>
      <c r="R460" s="579"/>
      <c r="S460" s="579"/>
      <c r="T460" s="579"/>
      <c r="U460" s="579"/>
      <c r="V460" s="579"/>
      <c r="W460" s="579"/>
      <c r="X460" s="579"/>
      <c r="Y460" s="579"/>
      <c r="Z460" s="579"/>
      <c r="AA460" s="579"/>
      <c r="AB460" s="579"/>
      <c r="AC460" s="579"/>
      <c r="AD460" s="579"/>
      <c r="AE460" s="579"/>
      <c r="AF460" s="579"/>
      <c r="AG460" s="579"/>
      <c r="AH460" s="579"/>
      <c r="AI460" s="579"/>
      <c r="AJ460" s="579"/>
      <c r="AK460" s="579"/>
      <c r="AL460" s="579"/>
      <c r="AM460" s="579"/>
      <c r="AN460" s="579"/>
      <c r="AO460" s="579"/>
    </row>
    <row r="461" spans="1:41" s="327" customFormat="1" ht="17.25">
      <c r="A461" s="583" t="s">
        <v>2932</v>
      </c>
      <c r="B461" s="579"/>
      <c r="C461" s="579"/>
      <c r="D461" s="579"/>
      <c r="E461" s="579"/>
      <c r="F461" s="579"/>
      <c r="G461" s="579"/>
      <c r="H461" s="579"/>
      <c r="I461" s="579"/>
      <c r="J461" s="579"/>
      <c r="K461" s="579"/>
      <c r="L461" s="579"/>
      <c r="M461" s="579"/>
      <c r="N461" s="579"/>
      <c r="O461" s="579"/>
      <c r="P461" s="579"/>
      <c r="Q461" s="579"/>
      <c r="R461" s="579"/>
      <c r="S461" s="579"/>
      <c r="T461" s="579"/>
      <c r="U461" s="579"/>
      <c r="V461" s="579"/>
      <c r="W461" s="579"/>
      <c r="X461" s="579"/>
      <c r="Y461" s="579"/>
      <c r="Z461" s="579"/>
      <c r="AA461" s="579"/>
      <c r="AB461" s="579"/>
      <c r="AC461" s="579"/>
      <c r="AD461" s="579"/>
      <c r="AE461" s="579"/>
      <c r="AF461" s="579"/>
      <c r="AG461" s="579"/>
      <c r="AH461" s="579"/>
      <c r="AI461" s="579"/>
      <c r="AJ461" s="579"/>
      <c r="AK461" s="579"/>
      <c r="AL461" s="579"/>
      <c r="AM461" s="579"/>
      <c r="AN461" s="579"/>
      <c r="AO461" s="579"/>
    </row>
    <row r="462" spans="1:41" s="327" customFormat="1" ht="15" customHeight="1" thickBot="1">
      <c r="A462" s="579"/>
      <c r="B462" s="579"/>
      <c r="C462" s="579"/>
      <c r="D462" s="579"/>
      <c r="E462" s="579"/>
      <c r="F462" s="579"/>
      <c r="G462" s="579"/>
      <c r="H462" s="592"/>
      <c r="I462" s="579"/>
      <c r="J462" s="579"/>
      <c r="K462" s="579"/>
      <c r="L462" s="579"/>
      <c r="M462" s="579"/>
      <c r="N462" s="579"/>
      <c r="O462" s="579"/>
      <c r="P462" s="579"/>
      <c r="Q462" s="579"/>
      <c r="R462" s="579"/>
      <c r="S462" s="579"/>
      <c r="T462" s="579"/>
      <c r="U462" s="579"/>
      <c r="V462" s="579"/>
      <c r="W462" s="579"/>
      <c r="X462" s="579"/>
      <c r="Y462" s="579"/>
      <c r="Z462" s="579"/>
      <c r="AA462" s="579"/>
      <c r="AB462" s="579"/>
      <c r="AC462" s="580" t="s">
        <v>289</v>
      </c>
      <c r="AD462" s="579"/>
      <c r="AE462" s="579"/>
      <c r="AF462" s="579"/>
      <c r="AG462" s="579"/>
      <c r="AH462" s="579"/>
      <c r="AI462" s="579"/>
      <c r="AJ462" s="579"/>
      <c r="AK462" s="579"/>
      <c r="AL462" s="579"/>
      <c r="AM462" s="579"/>
      <c r="AN462" s="579"/>
      <c r="AO462" s="579"/>
    </row>
    <row r="463" spans="1:41" s="327" customFormat="1" ht="18" customHeight="1">
      <c r="A463" s="579"/>
      <c r="B463" s="579"/>
      <c r="C463" s="3438" t="s">
        <v>3330</v>
      </c>
      <c r="D463" s="3430"/>
      <c r="E463" s="3430"/>
      <c r="F463" s="3430"/>
      <c r="G463" s="3430"/>
      <c r="H463" s="3430"/>
      <c r="I463" s="3431"/>
      <c r="J463" s="3608" t="s">
        <v>1511</v>
      </c>
      <c r="K463" s="3430"/>
      <c r="L463" s="3430"/>
      <c r="M463" s="3430"/>
      <c r="N463" s="3430"/>
      <c r="O463" s="3430"/>
      <c r="P463" s="3430"/>
      <c r="Q463" s="3430"/>
      <c r="R463" s="3430"/>
      <c r="S463" s="3430"/>
      <c r="T463" s="3430"/>
      <c r="U463" s="3431"/>
      <c r="V463" s="3932" t="s">
        <v>2952</v>
      </c>
      <c r="W463" s="3932"/>
      <c r="X463" s="3932"/>
      <c r="Y463" s="3932"/>
      <c r="Z463" s="3932"/>
      <c r="AA463" s="3932"/>
      <c r="AB463" s="3932"/>
      <c r="AC463" s="3933"/>
      <c r="AD463" s="853"/>
      <c r="AE463" s="579"/>
      <c r="AF463" s="579"/>
      <c r="AG463" s="579"/>
      <c r="AH463" s="579"/>
      <c r="AI463" s="579"/>
      <c r="AJ463" s="579"/>
      <c r="AK463" s="579"/>
      <c r="AL463" s="579"/>
      <c r="AM463" s="579"/>
      <c r="AN463" s="579"/>
      <c r="AO463" s="579"/>
    </row>
    <row r="464" spans="1:41" s="327" customFormat="1" ht="24" customHeight="1">
      <c r="A464" s="579"/>
      <c r="B464" s="579"/>
      <c r="C464" s="3440"/>
      <c r="D464" s="3407"/>
      <c r="E464" s="3407"/>
      <c r="F464" s="3407"/>
      <c r="G464" s="3407"/>
      <c r="H464" s="3407"/>
      <c r="I464" s="3408"/>
      <c r="J464" s="3558" t="s">
        <v>305</v>
      </c>
      <c r="K464" s="3561"/>
      <c r="L464" s="3561"/>
      <c r="M464" s="3559"/>
      <c r="N464" s="3558" t="s">
        <v>4</v>
      </c>
      <c r="O464" s="3561"/>
      <c r="P464" s="3561"/>
      <c r="Q464" s="3559"/>
      <c r="R464" s="3844" t="s">
        <v>5</v>
      </c>
      <c r="S464" s="3845"/>
      <c r="T464" s="3845"/>
      <c r="U464" s="3846"/>
      <c r="V464" s="3882" t="s">
        <v>1512</v>
      </c>
      <c r="W464" s="3882"/>
      <c r="X464" s="3882"/>
      <c r="Y464" s="3882"/>
      <c r="Z464" s="3462" t="s">
        <v>1513</v>
      </c>
      <c r="AA464" s="3462"/>
      <c r="AB464" s="3462"/>
      <c r="AC464" s="3490"/>
      <c r="AD464" s="579"/>
      <c r="AE464" s="579"/>
      <c r="AF464" s="579"/>
      <c r="AG464" s="579"/>
      <c r="AH464" s="579"/>
      <c r="AI464" s="579"/>
      <c r="AJ464" s="579"/>
      <c r="AK464" s="579"/>
      <c r="AL464" s="579"/>
      <c r="AM464" s="579"/>
      <c r="AN464" s="579"/>
      <c r="AO464" s="579"/>
    </row>
    <row r="465" spans="1:41" s="327" customFormat="1" ht="18.75" customHeight="1">
      <c r="A465" s="579"/>
      <c r="B465" s="579"/>
      <c r="C465" s="3611" t="s">
        <v>2285</v>
      </c>
      <c r="D465" s="3467"/>
      <c r="E465" s="3467"/>
      <c r="F465" s="3467"/>
      <c r="G465" s="3467"/>
      <c r="H465" s="3467"/>
      <c r="I465" s="3468"/>
      <c r="J465" s="3929"/>
      <c r="K465" s="3930"/>
      <c r="L465" s="3930"/>
      <c r="M465" s="3931"/>
      <c r="N465" s="3929"/>
      <c r="O465" s="3930"/>
      <c r="P465" s="3930"/>
      <c r="Q465" s="3931"/>
      <c r="R465" s="3652"/>
      <c r="S465" s="3656"/>
      <c r="T465" s="3656"/>
      <c r="U465" s="3653"/>
      <c r="V465" s="3652"/>
      <c r="W465" s="3656"/>
      <c r="X465" s="3656"/>
      <c r="Y465" s="3653"/>
      <c r="Z465" s="3652"/>
      <c r="AA465" s="3656"/>
      <c r="AB465" s="3656"/>
      <c r="AC465" s="3657"/>
      <c r="AD465" s="579"/>
      <c r="AE465" s="579"/>
      <c r="AF465" s="579"/>
      <c r="AG465" s="579"/>
      <c r="AH465" s="579"/>
      <c r="AI465" s="579"/>
      <c r="AJ465" s="579"/>
      <c r="AK465" s="579"/>
      <c r="AL465" s="579"/>
      <c r="AM465" s="579"/>
      <c r="AN465" s="579"/>
      <c r="AO465" s="579"/>
    </row>
    <row r="466" spans="1:41" s="327" customFormat="1" ht="18.75" customHeight="1">
      <c r="A466" s="579"/>
      <c r="B466" s="579"/>
      <c r="C466" s="3922" t="s">
        <v>771</v>
      </c>
      <c r="D466" s="3436"/>
      <c r="E466" s="3436"/>
      <c r="F466" s="3436"/>
      <c r="G466" s="3436"/>
      <c r="H466" s="3436"/>
      <c r="I466" s="3436"/>
      <c r="J466" s="3923">
        <v>639</v>
      </c>
      <c r="K466" s="3924"/>
      <c r="L466" s="3924"/>
      <c r="M466" s="3925"/>
      <c r="N466" s="3662">
        <v>318</v>
      </c>
      <c r="O466" s="3664"/>
      <c r="P466" s="3664"/>
      <c r="Q466" s="3663"/>
      <c r="R466" s="3662">
        <v>321</v>
      </c>
      <c r="S466" s="3664"/>
      <c r="T466" s="3664"/>
      <c r="U466" s="3663"/>
      <c r="V466" s="3662">
        <v>447</v>
      </c>
      <c r="W466" s="3664"/>
      <c r="X466" s="3664"/>
      <c r="Y466" s="3663"/>
      <c r="Z466" s="3926">
        <v>70</v>
      </c>
      <c r="AA466" s="3927"/>
      <c r="AB466" s="3927"/>
      <c r="AC466" s="3928"/>
      <c r="AD466" s="579"/>
      <c r="AE466" s="579"/>
      <c r="AF466" s="579"/>
      <c r="AG466" s="579"/>
      <c r="AH466" s="579"/>
      <c r="AI466" s="579"/>
      <c r="AJ466" s="579"/>
      <c r="AK466" s="579"/>
      <c r="AL466" s="579"/>
      <c r="AM466" s="579"/>
      <c r="AN466" s="579"/>
      <c r="AO466" s="579"/>
    </row>
    <row r="467" spans="1:41" s="327" customFormat="1" ht="18.75" customHeight="1">
      <c r="A467" s="579"/>
      <c r="B467" s="579"/>
      <c r="C467" s="3922" t="s">
        <v>770</v>
      </c>
      <c r="D467" s="3436"/>
      <c r="E467" s="3436"/>
      <c r="F467" s="3436"/>
      <c r="G467" s="3436"/>
      <c r="H467" s="3436"/>
      <c r="I467" s="3436"/>
      <c r="J467" s="3923">
        <v>54</v>
      </c>
      <c r="K467" s="3924"/>
      <c r="L467" s="3924"/>
      <c r="M467" s="3925"/>
      <c r="N467" s="3662">
        <v>15</v>
      </c>
      <c r="O467" s="3664"/>
      <c r="P467" s="3664"/>
      <c r="Q467" s="3663"/>
      <c r="R467" s="3662">
        <v>39</v>
      </c>
      <c r="S467" s="3664"/>
      <c r="T467" s="3664"/>
      <c r="U467" s="3663"/>
      <c r="V467" s="3662">
        <v>44</v>
      </c>
      <c r="W467" s="3664"/>
      <c r="X467" s="3664"/>
      <c r="Y467" s="3663"/>
      <c r="Z467" s="3926">
        <v>81.5</v>
      </c>
      <c r="AA467" s="3927"/>
      <c r="AB467" s="3927"/>
      <c r="AC467" s="3928"/>
      <c r="AD467" s="579"/>
      <c r="AE467" s="579"/>
      <c r="AF467" s="579"/>
      <c r="AG467" s="579"/>
      <c r="AH467" s="579"/>
      <c r="AI467" s="579"/>
      <c r="AJ467" s="579"/>
      <c r="AK467" s="579"/>
      <c r="AL467" s="579"/>
      <c r="AM467" s="579"/>
      <c r="AN467" s="579"/>
      <c r="AO467" s="579"/>
    </row>
    <row r="468" spans="1:41" s="327" customFormat="1" ht="18.75" customHeight="1">
      <c r="A468" s="579"/>
      <c r="B468" s="579"/>
      <c r="C468" s="3922" t="s">
        <v>1069</v>
      </c>
      <c r="D468" s="3436"/>
      <c r="E468" s="3436"/>
      <c r="F468" s="3436"/>
      <c r="G468" s="3436"/>
      <c r="H468" s="3436"/>
      <c r="I468" s="3436"/>
      <c r="J468" s="3923">
        <v>150</v>
      </c>
      <c r="K468" s="3924"/>
      <c r="L468" s="3924"/>
      <c r="M468" s="3925"/>
      <c r="N468" s="3662">
        <v>71</v>
      </c>
      <c r="O468" s="3664"/>
      <c r="P468" s="3664"/>
      <c r="Q468" s="3663"/>
      <c r="R468" s="3662">
        <v>79</v>
      </c>
      <c r="S468" s="3664"/>
      <c r="T468" s="3664"/>
      <c r="U468" s="3663"/>
      <c r="V468" s="3662">
        <v>115</v>
      </c>
      <c r="W468" s="3664"/>
      <c r="X468" s="3664"/>
      <c r="Y468" s="3663"/>
      <c r="Z468" s="3926">
        <v>76.7</v>
      </c>
      <c r="AA468" s="3927"/>
      <c r="AB468" s="3927"/>
      <c r="AC468" s="3928"/>
      <c r="AD468" s="579"/>
      <c r="AE468" s="579"/>
      <c r="AF468" s="579"/>
      <c r="AG468" s="579"/>
      <c r="AH468" s="579"/>
      <c r="AI468" s="579"/>
      <c r="AJ468" s="579"/>
      <c r="AK468" s="579"/>
      <c r="AL468" s="579"/>
      <c r="AM468" s="579"/>
      <c r="AN468" s="579"/>
      <c r="AO468" s="579"/>
    </row>
    <row r="469" spans="1:41" s="327" customFormat="1" ht="18.75" customHeight="1">
      <c r="A469" s="579"/>
      <c r="B469" s="579"/>
      <c r="C469" s="3934"/>
      <c r="D469" s="3659"/>
      <c r="E469" s="3659"/>
      <c r="F469" s="3659"/>
      <c r="G469" s="3659"/>
      <c r="H469" s="3659"/>
      <c r="I469" s="3659"/>
      <c r="J469" s="3923"/>
      <c r="K469" s="3924"/>
      <c r="L469" s="3924"/>
      <c r="M469" s="3925"/>
      <c r="N469" s="3923"/>
      <c r="O469" s="3924"/>
      <c r="P469" s="3924"/>
      <c r="Q469" s="3925"/>
      <c r="R469" s="3662"/>
      <c r="S469" s="3664"/>
      <c r="T469" s="3664"/>
      <c r="U469" s="3663"/>
      <c r="V469" s="3662"/>
      <c r="W469" s="3664"/>
      <c r="X469" s="3664"/>
      <c r="Y469" s="3663"/>
      <c r="Z469" s="3926"/>
      <c r="AA469" s="3927"/>
      <c r="AB469" s="3927"/>
      <c r="AC469" s="3928"/>
      <c r="AD469" s="579"/>
      <c r="AE469" s="579"/>
      <c r="AF469" s="579"/>
      <c r="AG469" s="579"/>
      <c r="AH469" s="579"/>
      <c r="AI469" s="579"/>
      <c r="AJ469" s="579"/>
      <c r="AK469" s="579"/>
      <c r="AL469" s="579"/>
      <c r="AM469" s="579"/>
      <c r="AN469" s="579"/>
      <c r="AO469" s="579"/>
    </row>
    <row r="470" spans="1:41" s="327" customFormat="1" ht="18.75" customHeight="1">
      <c r="A470" s="579"/>
      <c r="B470" s="579"/>
      <c r="C470" s="1386" t="s">
        <v>2286</v>
      </c>
      <c r="D470" s="1387"/>
      <c r="E470" s="1387"/>
      <c r="F470" s="1387"/>
      <c r="G470" s="1387"/>
      <c r="H470" s="1387"/>
      <c r="I470" s="1388"/>
      <c r="J470" s="3923">
        <v>763</v>
      </c>
      <c r="K470" s="3924"/>
      <c r="L470" s="3924"/>
      <c r="M470" s="3925"/>
      <c r="N470" s="3662">
        <v>402</v>
      </c>
      <c r="O470" s="3664"/>
      <c r="P470" s="3664"/>
      <c r="Q470" s="3663"/>
      <c r="R470" s="3662">
        <v>361</v>
      </c>
      <c r="S470" s="3664"/>
      <c r="T470" s="3664"/>
      <c r="U470" s="3663"/>
      <c r="V470" s="3662">
        <v>614</v>
      </c>
      <c r="W470" s="3664"/>
      <c r="X470" s="3664"/>
      <c r="Y470" s="3663"/>
      <c r="Z470" s="3926">
        <v>80.5</v>
      </c>
      <c r="AA470" s="3927"/>
      <c r="AB470" s="3927"/>
      <c r="AC470" s="3928"/>
      <c r="AD470" s="579"/>
      <c r="AE470" s="579"/>
      <c r="AF470" s="579"/>
      <c r="AG470" s="579"/>
      <c r="AH470" s="579"/>
      <c r="AI470" s="579"/>
      <c r="AJ470" s="579"/>
      <c r="AK470" s="579"/>
      <c r="AL470" s="579"/>
      <c r="AM470" s="579"/>
      <c r="AN470" s="579"/>
      <c r="AO470" s="579"/>
    </row>
    <row r="471" spans="1:41" s="327" customFormat="1" ht="18.75" customHeight="1">
      <c r="A471" s="579"/>
      <c r="B471" s="579"/>
      <c r="C471" s="1386" t="s">
        <v>2287</v>
      </c>
      <c r="D471" s="1387"/>
      <c r="E471" s="1387"/>
      <c r="F471" s="1387"/>
      <c r="G471" s="1387"/>
      <c r="H471" s="1387"/>
      <c r="I471" s="1388"/>
      <c r="J471" s="3923">
        <v>774</v>
      </c>
      <c r="K471" s="3924"/>
      <c r="L471" s="3924"/>
      <c r="M471" s="3925"/>
      <c r="N471" s="3662">
        <v>398</v>
      </c>
      <c r="O471" s="3664"/>
      <c r="P471" s="3664"/>
      <c r="Q471" s="3663"/>
      <c r="R471" s="3662">
        <v>376</v>
      </c>
      <c r="S471" s="3664"/>
      <c r="T471" s="3664"/>
      <c r="U471" s="3663"/>
      <c r="V471" s="3662">
        <v>612</v>
      </c>
      <c r="W471" s="3664"/>
      <c r="X471" s="3664"/>
      <c r="Y471" s="3663"/>
      <c r="Z471" s="3926">
        <v>79.069999999999993</v>
      </c>
      <c r="AA471" s="3927"/>
      <c r="AB471" s="3927"/>
      <c r="AC471" s="3928"/>
      <c r="AD471" s="579"/>
      <c r="AE471" s="579"/>
      <c r="AF471" s="579"/>
      <c r="AG471" s="579"/>
      <c r="AH471" s="579"/>
      <c r="AI471" s="579"/>
      <c r="AJ471" s="579"/>
      <c r="AK471" s="579"/>
      <c r="AL471" s="579"/>
      <c r="AM471" s="579"/>
      <c r="AN471" s="579"/>
      <c r="AO471" s="579"/>
    </row>
    <row r="472" spans="1:41" s="327" customFormat="1" ht="18.75" customHeight="1">
      <c r="A472" s="579"/>
      <c r="B472" s="579"/>
      <c r="C472" s="1386" t="s">
        <v>2288</v>
      </c>
      <c r="D472" s="1387"/>
      <c r="E472" s="1387"/>
      <c r="F472" s="1387"/>
      <c r="G472" s="1387"/>
      <c r="H472" s="1387"/>
      <c r="I472" s="1388"/>
      <c r="J472" s="3923">
        <v>753</v>
      </c>
      <c r="K472" s="3924"/>
      <c r="L472" s="3924"/>
      <c r="M472" s="3925"/>
      <c r="N472" s="3435">
        <v>370</v>
      </c>
      <c r="O472" s="3426"/>
      <c r="P472" s="3426"/>
      <c r="Q472" s="3436"/>
      <c r="R472" s="3435">
        <v>383</v>
      </c>
      <c r="S472" s="3426"/>
      <c r="T472" s="3426"/>
      <c r="U472" s="3436"/>
      <c r="V472" s="3662">
        <v>565</v>
      </c>
      <c r="W472" s="3664"/>
      <c r="X472" s="3664"/>
      <c r="Y472" s="3663"/>
      <c r="Z472" s="3926">
        <v>75.03</v>
      </c>
      <c r="AA472" s="3927"/>
      <c r="AB472" s="3927"/>
      <c r="AC472" s="3928"/>
      <c r="AD472" s="579"/>
      <c r="AE472" s="579"/>
      <c r="AF472" s="579"/>
      <c r="AG472" s="579"/>
      <c r="AH472" s="579"/>
      <c r="AI472" s="579"/>
      <c r="AJ472" s="579"/>
      <c r="AK472" s="579"/>
      <c r="AL472" s="579"/>
      <c r="AM472" s="579"/>
      <c r="AN472" s="579"/>
      <c r="AO472" s="579"/>
    </row>
    <row r="473" spans="1:41" s="327" customFormat="1" ht="18.75" customHeight="1" thickBot="1">
      <c r="A473" s="579"/>
      <c r="B473" s="579"/>
      <c r="C473" s="1529" t="s">
        <v>2289</v>
      </c>
      <c r="D473" s="1530"/>
      <c r="E473" s="1530"/>
      <c r="F473" s="1530"/>
      <c r="G473" s="1530"/>
      <c r="H473" s="1530"/>
      <c r="I473" s="1531"/>
      <c r="J473" s="3935">
        <v>764</v>
      </c>
      <c r="K473" s="3936"/>
      <c r="L473" s="3936"/>
      <c r="M473" s="3937"/>
      <c r="N473" s="3740">
        <v>363</v>
      </c>
      <c r="O473" s="3741"/>
      <c r="P473" s="3741"/>
      <c r="Q473" s="3742"/>
      <c r="R473" s="3740">
        <v>401</v>
      </c>
      <c r="S473" s="3741"/>
      <c r="T473" s="3741"/>
      <c r="U473" s="3742"/>
      <c r="V473" s="3675">
        <v>591</v>
      </c>
      <c r="W473" s="3673"/>
      <c r="X473" s="3673"/>
      <c r="Y473" s="3674"/>
      <c r="Z473" s="3938">
        <v>77.36</v>
      </c>
      <c r="AA473" s="3939"/>
      <c r="AB473" s="3939"/>
      <c r="AC473" s="3940"/>
      <c r="AD473" s="579"/>
      <c r="AE473" s="579"/>
      <c r="AF473" s="579"/>
      <c r="AG473" s="579"/>
      <c r="AH473" s="579"/>
      <c r="AI473" s="579"/>
      <c r="AJ473" s="579"/>
      <c r="AK473" s="579"/>
      <c r="AL473" s="579"/>
      <c r="AM473" s="579"/>
      <c r="AN473" s="579"/>
      <c r="AO473" s="579"/>
    </row>
    <row r="474" spans="1:41" s="327" customFormat="1" ht="13.5" customHeight="1">
      <c r="A474" s="579"/>
      <c r="B474" s="579"/>
      <c r="C474" s="579" t="s">
        <v>3118</v>
      </c>
      <c r="D474" s="579"/>
      <c r="E474" s="579"/>
      <c r="F474" s="579"/>
      <c r="G474" s="579"/>
      <c r="H474" s="593"/>
      <c r="I474" s="579"/>
      <c r="J474" s="579"/>
      <c r="K474" s="579"/>
      <c r="L474" s="579"/>
      <c r="M474" s="579"/>
      <c r="N474" s="579"/>
      <c r="O474" s="579"/>
      <c r="P474" s="579"/>
      <c r="Q474" s="579"/>
      <c r="R474" s="579"/>
      <c r="S474" s="579"/>
      <c r="T474" s="579"/>
      <c r="U474" s="579"/>
      <c r="V474" s="579"/>
      <c r="W474" s="579"/>
      <c r="X474" s="579"/>
      <c r="Y474" s="579"/>
      <c r="Z474" s="579"/>
      <c r="AA474" s="579"/>
      <c r="AB474" s="579"/>
      <c r="AC474" s="580" t="s">
        <v>2270</v>
      </c>
      <c r="AD474" s="579"/>
      <c r="AE474" s="579"/>
      <c r="AF474" s="579"/>
      <c r="AG474" s="579"/>
      <c r="AH474" s="579"/>
      <c r="AI474" s="579"/>
      <c r="AJ474" s="579"/>
      <c r="AK474" s="579"/>
      <c r="AL474" s="579"/>
      <c r="AM474" s="579"/>
      <c r="AN474" s="579"/>
      <c r="AO474" s="579"/>
    </row>
    <row r="475" spans="1:41" s="327" customFormat="1">
      <c r="A475" s="579"/>
      <c r="B475" s="579"/>
      <c r="C475" s="579"/>
      <c r="D475" s="579"/>
      <c r="E475" s="579"/>
      <c r="F475" s="579"/>
      <c r="G475" s="579"/>
      <c r="H475" s="579"/>
      <c r="I475" s="579"/>
      <c r="J475" s="579"/>
      <c r="K475" s="579"/>
      <c r="L475" s="579"/>
      <c r="M475" s="579"/>
      <c r="N475" s="579"/>
      <c r="O475" s="579"/>
      <c r="P475" s="579"/>
      <c r="Q475" s="579"/>
      <c r="R475" s="579"/>
      <c r="S475" s="579"/>
      <c r="T475" s="579"/>
      <c r="U475" s="579"/>
      <c r="V475" s="579"/>
      <c r="W475" s="579"/>
      <c r="X475" s="579"/>
      <c r="Y475" s="579"/>
      <c r="Z475" s="579"/>
      <c r="AA475" s="579"/>
      <c r="AB475" s="579"/>
      <c r="AC475" s="579"/>
      <c r="AD475" s="579"/>
      <c r="AE475" s="579"/>
      <c r="AF475" s="579"/>
      <c r="AG475" s="579"/>
      <c r="AH475" s="579"/>
      <c r="AI475" s="579"/>
      <c r="AJ475" s="579"/>
      <c r="AK475" s="579"/>
      <c r="AL475" s="579"/>
      <c r="AM475" s="579"/>
      <c r="AN475" s="579"/>
      <c r="AO475" s="579"/>
    </row>
    <row r="476" spans="1:41" s="327" customFormat="1" ht="17.25">
      <c r="A476" s="583" t="s">
        <v>2933</v>
      </c>
      <c r="B476" s="579"/>
      <c r="C476" s="579"/>
      <c r="D476" s="579"/>
      <c r="E476" s="579"/>
      <c r="F476" s="579"/>
      <c r="G476" s="579"/>
      <c r="H476" s="579"/>
      <c r="I476" s="579"/>
      <c r="J476" s="579"/>
      <c r="K476" s="579"/>
      <c r="L476" s="579"/>
      <c r="M476" s="579"/>
      <c r="N476" s="579"/>
      <c r="O476" s="579"/>
      <c r="P476" s="579"/>
      <c r="Q476" s="579"/>
      <c r="R476" s="579"/>
      <c r="S476" s="579"/>
      <c r="T476" s="579"/>
      <c r="U476" s="579"/>
      <c r="V476" s="579"/>
      <c r="W476" s="579"/>
      <c r="X476" s="579"/>
      <c r="Y476" s="579"/>
      <c r="Z476" s="579"/>
      <c r="AA476" s="579"/>
      <c r="AB476" s="579"/>
      <c r="AC476" s="579"/>
      <c r="AD476" s="579"/>
      <c r="AE476" s="579"/>
      <c r="AF476" s="579"/>
      <c r="AG476" s="579"/>
      <c r="AH476" s="579"/>
      <c r="AI476" s="579"/>
      <c r="AJ476" s="579"/>
      <c r="AK476" s="579"/>
      <c r="AL476" s="579"/>
      <c r="AM476" s="579"/>
      <c r="AN476" s="579"/>
      <c r="AO476" s="579"/>
    </row>
    <row r="477" spans="1:41" s="327" customFormat="1" ht="13.5" customHeight="1">
      <c r="A477" s="579"/>
      <c r="B477" s="579"/>
      <c r="C477" s="579"/>
      <c r="D477" s="579"/>
      <c r="E477" s="579"/>
      <c r="F477" s="579"/>
      <c r="G477" s="579"/>
      <c r="H477" s="579"/>
      <c r="I477" s="579"/>
      <c r="J477" s="579"/>
      <c r="K477" s="579"/>
      <c r="L477" s="579"/>
      <c r="M477" s="579"/>
      <c r="N477" s="579"/>
      <c r="O477" s="579"/>
      <c r="P477" s="579"/>
      <c r="Q477" s="579"/>
      <c r="R477" s="579"/>
      <c r="S477" s="579"/>
      <c r="T477" s="579"/>
      <c r="U477" s="579"/>
      <c r="V477" s="579"/>
      <c r="W477" s="579"/>
      <c r="X477" s="579"/>
      <c r="Y477" s="579"/>
      <c r="Z477" s="579"/>
      <c r="AA477" s="579"/>
      <c r="AB477" s="579"/>
      <c r="AC477" s="579"/>
      <c r="AD477" s="579"/>
      <c r="AE477" s="579"/>
      <c r="AF477" s="579"/>
      <c r="AG477" s="579"/>
      <c r="AH477" s="579"/>
      <c r="AI477" s="579"/>
      <c r="AJ477" s="579"/>
      <c r="AK477" s="579"/>
      <c r="AL477" s="579"/>
      <c r="AM477" s="579"/>
      <c r="AN477" s="579"/>
      <c r="AO477" s="579"/>
    </row>
    <row r="478" spans="1:41" s="327" customFormat="1" ht="15.75" customHeight="1">
      <c r="A478" s="579"/>
      <c r="B478" s="582"/>
      <c r="C478" s="594" t="s">
        <v>3695</v>
      </c>
      <c r="D478" s="584"/>
      <c r="E478" s="584"/>
      <c r="F478" s="584"/>
      <c r="G478" s="584"/>
      <c r="H478" s="584"/>
      <c r="I478" s="584"/>
      <c r="J478" s="584"/>
      <c r="K478" s="584"/>
      <c r="L478" s="584"/>
      <c r="M478" s="584"/>
      <c r="N478" s="579"/>
      <c r="O478" s="579"/>
      <c r="P478" s="579"/>
      <c r="Q478" s="579"/>
      <c r="R478" s="579"/>
      <c r="S478" s="579"/>
      <c r="T478" s="579"/>
      <c r="U478" s="579"/>
      <c r="V478" s="579"/>
      <c r="W478" s="579"/>
      <c r="X478" s="579"/>
      <c r="Y478" s="579"/>
      <c r="Z478" s="579"/>
      <c r="AA478" s="579"/>
      <c r="AB478" s="579"/>
      <c r="AC478" s="579"/>
      <c r="AD478" s="579"/>
      <c r="AE478" s="579"/>
      <c r="AF478" s="579"/>
      <c r="AG478" s="579"/>
      <c r="AH478" s="579"/>
      <c r="AI478" s="579"/>
      <c r="AJ478" s="579"/>
      <c r="AK478" s="579"/>
      <c r="AL478" s="579"/>
      <c r="AM478" s="579"/>
      <c r="AN478" s="579"/>
      <c r="AO478" s="580" t="s">
        <v>3626</v>
      </c>
    </row>
    <row r="479" spans="1:41" s="327" customFormat="1" ht="15" customHeight="1" thickBot="1">
      <c r="A479" s="579"/>
      <c r="B479" s="582"/>
      <c r="C479" s="579"/>
      <c r="D479" s="579"/>
      <c r="E479" s="579"/>
      <c r="F479" s="579"/>
      <c r="G479" s="579"/>
      <c r="H479" s="579"/>
      <c r="I479" s="579"/>
      <c r="J479" s="579"/>
      <c r="K479" s="582"/>
      <c r="L479" s="595"/>
      <c r="M479" s="596"/>
      <c r="N479" s="579"/>
      <c r="O479" s="579"/>
      <c r="P479" s="579"/>
      <c r="Q479" s="579"/>
      <c r="R479" s="579"/>
      <c r="S479" s="579"/>
      <c r="T479" s="579"/>
      <c r="U479" s="579"/>
      <c r="V479" s="579"/>
      <c r="W479" s="579"/>
      <c r="X479" s="579"/>
      <c r="Y479" s="579"/>
      <c r="Z479" s="579"/>
      <c r="AA479" s="579"/>
      <c r="AB479" s="579"/>
      <c r="AC479" s="579"/>
      <c r="AD479" s="579"/>
      <c r="AE479" s="579"/>
      <c r="AF479" s="579"/>
      <c r="AG479" s="579"/>
      <c r="AH479" s="579"/>
      <c r="AI479" s="579"/>
      <c r="AJ479" s="579"/>
      <c r="AK479" s="579"/>
      <c r="AL479" s="579"/>
      <c r="AM479" s="579"/>
      <c r="AN479" s="579"/>
      <c r="AO479" s="580" t="s">
        <v>1111</v>
      </c>
    </row>
    <row r="480" spans="1:41" s="327" customFormat="1" ht="13.5" customHeight="1">
      <c r="A480" s="579"/>
      <c r="B480" s="582"/>
      <c r="C480" s="3941" t="s">
        <v>3311</v>
      </c>
      <c r="D480" s="3602"/>
      <c r="E480" s="3602"/>
      <c r="F480" s="3602"/>
      <c r="G480" s="3602"/>
      <c r="H480" s="3605"/>
      <c r="I480" s="3608" t="s">
        <v>1</v>
      </c>
      <c r="J480" s="3430"/>
      <c r="K480" s="3431"/>
      <c r="L480" s="3608" t="s">
        <v>1514</v>
      </c>
      <c r="M480" s="3430"/>
      <c r="N480" s="3430"/>
      <c r="O480" s="3430"/>
      <c r="P480" s="3430"/>
      <c r="Q480" s="3430"/>
      <c r="R480" s="3430"/>
      <c r="S480" s="3430"/>
      <c r="T480" s="3430"/>
      <c r="U480" s="3430"/>
      <c r="V480" s="3430"/>
      <c r="W480" s="3430"/>
      <c r="X480" s="3430"/>
      <c r="Y480" s="3430"/>
      <c r="Z480" s="3430"/>
      <c r="AA480" s="3430"/>
      <c r="AB480" s="3430"/>
      <c r="AC480" s="3430"/>
      <c r="AD480" s="3430"/>
      <c r="AE480" s="3430"/>
      <c r="AF480" s="3430"/>
      <c r="AG480" s="3430"/>
      <c r="AH480" s="3430"/>
      <c r="AI480" s="3430"/>
      <c r="AJ480" s="3430"/>
      <c r="AK480" s="3430"/>
      <c r="AL480" s="3430"/>
      <c r="AM480" s="3430"/>
      <c r="AN480" s="3430"/>
      <c r="AO480" s="3617"/>
    </row>
    <row r="481" spans="1:41" s="327" customFormat="1" ht="13.5">
      <c r="A481" s="579"/>
      <c r="B481" s="582"/>
      <c r="C481" s="3942"/>
      <c r="D481" s="3433"/>
      <c r="E481" s="3433"/>
      <c r="F481" s="3433"/>
      <c r="G481" s="3433"/>
      <c r="H481" s="3434"/>
      <c r="I481" s="3944"/>
      <c r="J481" s="3405"/>
      <c r="K481" s="3406"/>
      <c r="L481" s="3621" t="s">
        <v>3</v>
      </c>
      <c r="M481" s="3622"/>
      <c r="N481" s="3623"/>
      <c r="O481" s="3882" t="s">
        <v>1515</v>
      </c>
      <c r="P481" s="3882"/>
      <c r="Q481" s="3882"/>
      <c r="R481" s="3882"/>
      <c r="S481" s="3882"/>
      <c r="T481" s="3882"/>
      <c r="U481" s="3882"/>
      <c r="V481" s="3882"/>
      <c r="W481" s="3882"/>
      <c r="X481" s="3882"/>
      <c r="Y481" s="3882"/>
      <c r="Z481" s="3882"/>
      <c r="AA481" s="3882"/>
      <c r="AB481" s="3882"/>
      <c r="AC481" s="3882"/>
      <c r="AD481" s="3882"/>
      <c r="AE481" s="3882"/>
      <c r="AF481" s="3882"/>
      <c r="AG481" s="3462" t="s">
        <v>1516</v>
      </c>
      <c r="AH481" s="3462"/>
      <c r="AI481" s="3462"/>
      <c r="AJ481" s="3882" t="s">
        <v>1517</v>
      </c>
      <c r="AK481" s="3882"/>
      <c r="AL481" s="3882"/>
      <c r="AM481" s="3882" t="s">
        <v>1518</v>
      </c>
      <c r="AN481" s="3882"/>
      <c r="AO481" s="3957"/>
    </row>
    <row r="482" spans="1:41" s="327" customFormat="1" ht="13.5" customHeight="1">
      <c r="A482" s="579"/>
      <c r="B482" s="582"/>
      <c r="C482" s="3942"/>
      <c r="D482" s="3433"/>
      <c r="E482" s="3433"/>
      <c r="F482" s="3433"/>
      <c r="G482" s="3433"/>
      <c r="H482" s="3434"/>
      <c r="I482" s="3944"/>
      <c r="J482" s="3405"/>
      <c r="K482" s="3406"/>
      <c r="L482" s="3944"/>
      <c r="M482" s="3405"/>
      <c r="N482" s="3406"/>
      <c r="O482" s="3504" t="s">
        <v>1519</v>
      </c>
      <c r="P482" s="3505"/>
      <c r="Q482" s="3506"/>
      <c r="R482" s="3964" t="s">
        <v>1520</v>
      </c>
      <c r="S482" s="3965"/>
      <c r="T482" s="3966"/>
      <c r="U482" s="3964" t="s">
        <v>1521</v>
      </c>
      <c r="V482" s="3965"/>
      <c r="W482" s="3966"/>
      <c r="X482" s="3964" t="s">
        <v>1522</v>
      </c>
      <c r="Y482" s="3965"/>
      <c r="Z482" s="3966"/>
      <c r="AA482" s="3964" t="s">
        <v>2290</v>
      </c>
      <c r="AB482" s="3965"/>
      <c r="AC482" s="3966"/>
      <c r="AD482" s="3964" t="s">
        <v>1523</v>
      </c>
      <c r="AE482" s="3965"/>
      <c r="AF482" s="3966"/>
      <c r="AG482" s="3964" t="s">
        <v>1524</v>
      </c>
      <c r="AH482" s="3965"/>
      <c r="AI482" s="3966"/>
      <c r="AJ482" s="3948" t="s">
        <v>1525</v>
      </c>
      <c r="AK482" s="3949"/>
      <c r="AL482" s="3961"/>
      <c r="AM482" s="3948" t="s">
        <v>1526</v>
      </c>
      <c r="AN482" s="3949"/>
      <c r="AO482" s="3950"/>
    </row>
    <row r="483" spans="1:41" s="327" customFormat="1" ht="13.5">
      <c r="A483" s="579"/>
      <c r="B483" s="582"/>
      <c r="C483" s="3942"/>
      <c r="D483" s="3433"/>
      <c r="E483" s="3433"/>
      <c r="F483" s="3433"/>
      <c r="G483" s="3433"/>
      <c r="H483" s="3434"/>
      <c r="I483" s="3944"/>
      <c r="J483" s="3405"/>
      <c r="K483" s="3406"/>
      <c r="L483" s="3944"/>
      <c r="M483" s="3405"/>
      <c r="N483" s="3406"/>
      <c r="O483" s="3945"/>
      <c r="P483" s="3946"/>
      <c r="Q483" s="3947"/>
      <c r="R483" s="3967"/>
      <c r="S483" s="3968"/>
      <c r="T483" s="3969"/>
      <c r="U483" s="3967"/>
      <c r="V483" s="3968"/>
      <c r="W483" s="3969"/>
      <c r="X483" s="3967"/>
      <c r="Y483" s="3968"/>
      <c r="Z483" s="3969"/>
      <c r="AA483" s="3967"/>
      <c r="AB483" s="3968"/>
      <c r="AC483" s="3969"/>
      <c r="AD483" s="3967"/>
      <c r="AE483" s="3968"/>
      <c r="AF483" s="3969"/>
      <c r="AG483" s="3967"/>
      <c r="AH483" s="3968"/>
      <c r="AI483" s="3969"/>
      <c r="AJ483" s="3951"/>
      <c r="AK483" s="3952"/>
      <c r="AL483" s="3962"/>
      <c r="AM483" s="3951"/>
      <c r="AN483" s="3952"/>
      <c r="AO483" s="3953"/>
    </row>
    <row r="484" spans="1:41" s="327" customFormat="1" ht="13.5">
      <c r="A484" s="579"/>
      <c r="B484" s="582"/>
      <c r="C484" s="3943"/>
      <c r="D484" s="3547"/>
      <c r="E484" s="3547"/>
      <c r="F484" s="3547"/>
      <c r="G484" s="3547"/>
      <c r="H484" s="3548"/>
      <c r="I484" s="3451"/>
      <c r="J484" s="3407"/>
      <c r="K484" s="3408"/>
      <c r="L484" s="3451"/>
      <c r="M484" s="3407"/>
      <c r="N484" s="3408"/>
      <c r="O484" s="3732"/>
      <c r="P484" s="3729"/>
      <c r="Q484" s="3730"/>
      <c r="R484" s="3970"/>
      <c r="S484" s="3971"/>
      <c r="T484" s="3972"/>
      <c r="U484" s="3970"/>
      <c r="V484" s="3971"/>
      <c r="W484" s="3972"/>
      <c r="X484" s="3970"/>
      <c r="Y484" s="3971"/>
      <c r="Z484" s="3972"/>
      <c r="AA484" s="3970"/>
      <c r="AB484" s="3971"/>
      <c r="AC484" s="3972"/>
      <c r="AD484" s="3970"/>
      <c r="AE484" s="3971"/>
      <c r="AF484" s="3972"/>
      <c r="AG484" s="3970"/>
      <c r="AH484" s="3971"/>
      <c r="AI484" s="3972"/>
      <c r="AJ484" s="3954"/>
      <c r="AK484" s="3955"/>
      <c r="AL484" s="3963"/>
      <c r="AM484" s="3954"/>
      <c r="AN484" s="3955"/>
      <c r="AO484" s="3956"/>
    </row>
    <row r="485" spans="1:41" s="327" customFormat="1" ht="13.5">
      <c r="A485" s="579"/>
      <c r="B485" s="582"/>
      <c r="C485" s="3480" t="s">
        <v>3680</v>
      </c>
      <c r="D485" s="1388"/>
      <c r="E485" s="1388"/>
      <c r="F485" s="1388"/>
      <c r="G485" s="1388"/>
      <c r="H485" s="1388"/>
      <c r="I485" s="3516">
        <v>201</v>
      </c>
      <c r="J485" s="3492"/>
      <c r="K485" s="3493"/>
      <c r="L485" s="3516">
        <v>13</v>
      </c>
      <c r="M485" s="3492"/>
      <c r="N485" s="3493"/>
      <c r="O485" s="3516">
        <v>1</v>
      </c>
      <c r="P485" s="3492"/>
      <c r="Q485" s="3493"/>
      <c r="R485" s="3516">
        <v>5</v>
      </c>
      <c r="S485" s="3492"/>
      <c r="T485" s="3493"/>
      <c r="U485" s="3516">
        <v>1</v>
      </c>
      <c r="V485" s="3492"/>
      <c r="W485" s="3493"/>
      <c r="X485" s="3516">
        <v>1</v>
      </c>
      <c r="Y485" s="3492"/>
      <c r="Z485" s="3493"/>
      <c r="AA485" s="3516">
        <v>1</v>
      </c>
      <c r="AB485" s="3492"/>
      <c r="AC485" s="3493"/>
      <c r="AD485" s="3466">
        <v>1</v>
      </c>
      <c r="AE485" s="3467"/>
      <c r="AF485" s="3468"/>
      <c r="AG485" s="3466">
        <v>1</v>
      </c>
      <c r="AH485" s="3467"/>
      <c r="AI485" s="3468"/>
      <c r="AJ485" s="3466">
        <v>1</v>
      </c>
      <c r="AK485" s="3467"/>
      <c r="AL485" s="3468"/>
      <c r="AM485" s="3466">
        <v>1</v>
      </c>
      <c r="AN485" s="3467"/>
      <c r="AO485" s="3637"/>
    </row>
    <row r="486" spans="1:41" s="327" customFormat="1" ht="14.25" thickBot="1">
      <c r="A486" s="579"/>
      <c r="B486" s="582"/>
      <c r="C486" s="1529" t="s">
        <v>2104</v>
      </c>
      <c r="D486" s="1530"/>
      <c r="E486" s="1530"/>
      <c r="F486" s="1530"/>
      <c r="G486" s="1530"/>
      <c r="H486" s="1530"/>
      <c r="I486" s="3612">
        <v>208</v>
      </c>
      <c r="J486" s="3609"/>
      <c r="K486" s="3610"/>
      <c r="L486" s="3612">
        <v>14</v>
      </c>
      <c r="M486" s="3609"/>
      <c r="N486" s="3610"/>
      <c r="O486" s="3612">
        <v>1</v>
      </c>
      <c r="P486" s="3609"/>
      <c r="Q486" s="3610"/>
      <c r="R486" s="3612">
        <v>5</v>
      </c>
      <c r="S486" s="3609"/>
      <c r="T486" s="3610"/>
      <c r="U486" s="3612">
        <v>1</v>
      </c>
      <c r="V486" s="3609"/>
      <c r="W486" s="3610"/>
      <c r="X486" s="3612">
        <v>1</v>
      </c>
      <c r="Y486" s="3609"/>
      <c r="Z486" s="3610"/>
      <c r="AA486" s="3612">
        <v>1</v>
      </c>
      <c r="AB486" s="3609"/>
      <c r="AC486" s="3610"/>
      <c r="AD486" s="3523">
        <v>1</v>
      </c>
      <c r="AE486" s="1530"/>
      <c r="AF486" s="1531"/>
      <c r="AG486" s="3523">
        <v>1</v>
      </c>
      <c r="AH486" s="1530"/>
      <c r="AI486" s="1531"/>
      <c r="AJ486" s="3523">
        <v>1</v>
      </c>
      <c r="AK486" s="1530"/>
      <c r="AL486" s="1531"/>
      <c r="AM486" s="3523">
        <v>2</v>
      </c>
      <c r="AN486" s="1530"/>
      <c r="AO486" s="3524"/>
    </row>
    <row r="487" spans="1:41" s="327" customFormat="1" ht="13.5">
      <c r="A487" s="579"/>
      <c r="B487" s="582"/>
      <c r="C487" s="579"/>
      <c r="D487" s="579"/>
      <c r="E487" s="579"/>
      <c r="F487" s="579"/>
      <c r="G487" s="579"/>
      <c r="H487" s="579"/>
      <c r="I487" s="579"/>
      <c r="J487" s="579"/>
      <c r="K487" s="3641"/>
      <c r="L487" s="3641"/>
      <c r="M487" s="3641"/>
      <c r="N487" s="579"/>
      <c r="O487" s="579"/>
      <c r="P487" s="579"/>
      <c r="Q487" s="579"/>
      <c r="R487" s="579"/>
      <c r="S487" s="579"/>
      <c r="T487" s="579"/>
      <c r="U487" s="579"/>
      <c r="V487" s="579"/>
      <c r="W487" s="579"/>
      <c r="X487" s="579"/>
      <c r="Y487" s="579"/>
      <c r="Z487" s="579"/>
      <c r="AA487" s="579"/>
      <c r="AB487" s="579"/>
      <c r="AC487" s="579"/>
      <c r="AD487" s="579"/>
      <c r="AE487" s="579"/>
      <c r="AF487" s="579"/>
      <c r="AG487" s="579"/>
      <c r="AH487" s="579"/>
      <c r="AI487" s="579"/>
      <c r="AJ487" s="579"/>
      <c r="AK487" s="579"/>
      <c r="AL487" s="579"/>
      <c r="AM487" s="579"/>
      <c r="AN487" s="579"/>
      <c r="AO487" s="580" t="s">
        <v>2291</v>
      </c>
    </row>
    <row r="488" spans="1:41" s="327" customFormat="1" ht="18.75" customHeight="1">
      <c r="A488" s="579"/>
      <c r="B488" s="579"/>
      <c r="C488" s="579"/>
      <c r="D488" s="579"/>
      <c r="E488" s="579"/>
      <c r="F488" s="579"/>
      <c r="G488" s="579"/>
      <c r="H488" s="579"/>
      <c r="I488" s="579"/>
      <c r="J488" s="579"/>
      <c r="K488" s="579"/>
      <c r="L488" s="579"/>
      <c r="M488" s="579"/>
      <c r="N488" s="579"/>
      <c r="O488" s="579"/>
      <c r="P488" s="579"/>
      <c r="Q488" s="579"/>
      <c r="R488" s="579"/>
      <c r="S488" s="579"/>
      <c r="T488" s="579"/>
      <c r="U488" s="579"/>
      <c r="V488" s="579"/>
      <c r="W488" s="579"/>
      <c r="X488" s="579"/>
      <c r="Y488" s="579"/>
      <c r="Z488" s="579"/>
      <c r="AA488" s="579"/>
      <c r="AB488" s="579"/>
      <c r="AC488" s="579"/>
      <c r="AD488" s="579"/>
      <c r="AE488" s="579"/>
      <c r="AF488" s="579"/>
      <c r="AG488" s="579"/>
      <c r="AH488" s="579"/>
      <c r="AI488" s="579"/>
      <c r="AJ488" s="579"/>
      <c r="AK488" s="579"/>
      <c r="AL488" s="579"/>
      <c r="AM488" s="579"/>
      <c r="AN488" s="579"/>
      <c r="AO488" s="579"/>
    </row>
    <row r="489" spans="1:41" s="327" customFormat="1" ht="15" customHeight="1">
      <c r="A489" s="579"/>
      <c r="B489" s="579"/>
      <c r="C489" s="597" t="s">
        <v>3696</v>
      </c>
      <c r="D489" s="579"/>
      <c r="E489" s="579"/>
      <c r="F489" s="579"/>
      <c r="G489" s="579"/>
      <c r="H489" s="579"/>
      <c r="I489" s="579"/>
      <c r="J489" s="579"/>
      <c r="K489" s="579"/>
      <c r="L489" s="579"/>
      <c r="M489" s="579"/>
      <c r="N489" s="582"/>
      <c r="O489" s="579"/>
      <c r="P489" s="579"/>
      <c r="Q489" s="579"/>
      <c r="R489" s="579"/>
      <c r="S489" s="579"/>
      <c r="T489" s="579"/>
      <c r="U489" s="579"/>
      <c r="V489" s="579"/>
      <c r="W489" s="579"/>
      <c r="X489" s="579"/>
      <c r="Y489" s="579"/>
      <c r="Z489" s="579"/>
      <c r="AA489" s="579"/>
      <c r="AB489" s="579"/>
      <c r="AC489" s="579"/>
      <c r="AD489" s="579"/>
      <c r="AE489" s="579"/>
      <c r="AF489" s="579"/>
      <c r="AG489" s="579"/>
      <c r="AH489" s="579"/>
      <c r="AI489" s="579"/>
      <c r="AJ489" s="579"/>
      <c r="AK489" s="579"/>
      <c r="AL489" s="579"/>
      <c r="AM489" s="579"/>
      <c r="AN489" s="579"/>
      <c r="AO489" s="580" t="s">
        <v>3626</v>
      </c>
    </row>
    <row r="490" spans="1:41" s="327" customFormat="1" ht="15" customHeight="1" thickBot="1">
      <c r="A490" s="579"/>
      <c r="B490" s="579"/>
      <c r="C490" s="579"/>
      <c r="D490" s="579"/>
      <c r="E490" s="579"/>
      <c r="F490" s="579"/>
      <c r="G490" s="579"/>
      <c r="H490" s="579"/>
      <c r="I490" s="579"/>
      <c r="J490" s="579"/>
      <c r="K490" s="579"/>
      <c r="L490" s="582"/>
      <c r="M490" s="598"/>
      <c r="N490" s="596"/>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80" t="s">
        <v>1111</v>
      </c>
    </row>
    <row r="491" spans="1:41" s="327" customFormat="1" ht="12" customHeight="1">
      <c r="A491" s="579"/>
      <c r="B491" s="579"/>
      <c r="C491" s="3438" t="s">
        <v>3311</v>
      </c>
      <c r="D491" s="3430"/>
      <c r="E491" s="3430"/>
      <c r="F491" s="3430"/>
      <c r="G491" s="3430"/>
      <c r="H491" s="3431"/>
      <c r="I491" s="3839" t="s">
        <v>1527</v>
      </c>
      <c r="J491" s="3958"/>
      <c r="K491" s="3958"/>
      <c r="L491" s="3958"/>
      <c r="M491" s="3958"/>
      <c r="N491" s="3958"/>
      <c r="O491" s="3958"/>
      <c r="P491" s="3958"/>
      <c r="Q491" s="3958"/>
      <c r="R491" s="3958"/>
      <c r="S491" s="3958"/>
      <c r="T491" s="3958"/>
      <c r="U491" s="3958"/>
      <c r="V491" s="3958"/>
      <c r="W491" s="3959"/>
      <c r="X491" s="3840" t="s">
        <v>1528</v>
      </c>
      <c r="Y491" s="3840"/>
      <c r="Z491" s="3840"/>
      <c r="AA491" s="3840"/>
      <c r="AB491" s="3840"/>
      <c r="AC491" s="3840"/>
      <c r="AD491" s="3840"/>
      <c r="AE491" s="3840"/>
      <c r="AF491" s="3840"/>
      <c r="AG491" s="3840"/>
      <c r="AH491" s="3840"/>
      <c r="AI491" s="3840"/>
      <c r="AJ491" s="3840"/>
      <c r="AK491" s="3840"/>
      <c r="AL491" s="3840"/>
      <c r="AM491" s="3840"/>
      <c r="AN491" s="3840"/>
      <c r="AO491" s="3843"/>
    </row>
    <row r="492" spans="1:41" s="327" customFormat="1" ht="13.5" customHeight="1">
      <c r="A492" s="579"/>
      <c r="B492" s="579"/>
      <c r="C492" s="3439"/>
      <c r="D492" s="3405"/>
      <c r="E492" s="3405"/>
      <c r="F492" s="3405"/>
      <c r="G492" s="3405"/>
      <c r="H492" s="3406"/>
      <c r="I492" s="3443" t="s">
        <v>1515</v>
      </c>
      <c r="J492" s="3444"/>
      <c r="K492" s="3444"/>
      <c r="L492" s="3444"/>
      <c r="M492" s="3444"/>
      <c r="N492" s="3444"/>
      <c r="O492" s="3444"/>
      <c r="P492" s="3444"/>
      <c r="Q492" s="3444"/>
      <c r="R492" s="3444"/>
      <c r="S492" s="3444"/>
      <c r="T492" s="3444"/>
      <c r="U492" s="3444"/>
      <c r="V492" s="3444"/>
      <c r="W492" s="3446"/>
      <c r="X492" s="3433" t="s">
        <v>1515</v>
      </c>
      <c r="Y492" s="3433"/>
      <c r="Z492" s="3433"/>
      <c r="AA492" s="3433"/>
      <c r="AB492" s="3433"/>
      <c r="AC492" s="3433"/>
      <c r="AD492" s="3433"/>
      <c r="AE492" s="3433"/>
      <c r="AF492" s="3433"/>
      <c r="AG492" s="3433"/>
      <c r="AH492" s="3433"/>
      <c r="AI492" s="3433"/>
      <c r="AJ492" s="3433"/>
      <c r="AK492" s="3433"/>
      <c r="AL492" s="3433"/>
      <c r="AM492" s="3433"/>
      <c r="AN492" s="3433"/>
      <c r="AO492" s="3960"/>
    </row>
    <row r="493" spans="1:41" s="327" customFormat="1" ht="12" customHeight="1">
      <c r="A493" s="579"/>
      <c r="B493" s="579"/>
      <c r="C493" s="3439"/>
      <c r="D493" s="3405"/>
      <c r="E493" s="3405"/>
      <c r="F493" s="3405"/>
      <c r="G493" s="3405"/>
      <c r="H493" s="3406"/>
      <c r="I493" s="3948" t="s">
        <v>3</v>
      </c>
      <c r="J493" s="3949"/>
      <c r="K493" s="3961"/>
      <c r="L493" s="3948" t="s">
        <v>1525</v>
      </c>
      <c r="M493" s="3949"/>
      <c r="N493" s="3961"/>
      <c r="O493" s="3948" t="s">
        <v>1529</v>
      </c>
      <c r="P493" s="3949"/>
      <c r="Q493" s="3961"/>
      <c r="R493" s="3948" t="s">
        <v>1530</v>
      </c>
      <c r="S493" s="3949"/>
      <c r="T493" s="3961"/>
      <c r="U493" s="3948" t="s">
        <v>1523</v>
      </c>
      <c r="V493" s="3949"/>
      <c r="W493" s="3961"/>
      <c r="X493" s="3948" t="s">
        <v>3</v>
      </c>
      <c r="Y493" s="3949"/>
      <c r="Z493" s="3961"/>
      <c r="AA493" s="3948" t="s">
        <v>1525</v>
      </c>
      <c r="AB493" s="3949"/>
      <c r="AC493" s="3961"/>
      <c r="AD493" s="3948" t="s">
        <v>1529</v>
      </c>
      <c r="AE493" s="3949"/>
      <c r="AF493" s="3961"/>
      <c r="AG493" s="3948" t="s">
        <v>1524</v>
      </c>
      <c r="AH493" s="3949"/>
      <c r="AI493" s="3961"/>
      <c r="AJ493" s="3948" t="s">
        <v>1522</v>
      </c>
      <c r="AK493" s="3949"/>
      <c r="AL493" s="3961"/>
      <c r="AM493" s="3948" t="s">
        <v>1523</v>
      </c>
      <c r="AN493" s="3949"/>
      <c r="AO493" s="3950"/>
    </row>
    <row r="494" spans="1:41" s="327" customFormat="1">
      <c r="A494" s="579"/>
      <c r="B494" s="579"/>
      <c r="C494" s="3439"/>
      <c r="D494" s="3405"/>
      <c r="E494" s="3405"/>
      <c r="F494" s="3405"/>
      <c r="G494" s="3405"/>
      <c r="H494" s="3406"/>
      <c r="I494" s="3951"/>
      <c r="J494" s="3952"/>
      <c r="K494" s="3962"/>
      <c r="L494" s="3951"/>
      <c r="M494" s="3952"/>
      <c r="N494" s="3962"/>
      <c r="O494" s="3951"/>
      <c r="P494" s="3952"/>
      <c r="Q494" s="3962"/>
      <c r="R494" s="3951"/>
      <c r="S494" s="3952"/>
      <c r="T494" s="3962"/>
      <c r="U494" s="3951"/>
      <c r="V494" s="3952"/>
      <c r="W494" s="3962"/>
      <c r="X494" s="3951"/>
      <c r="Y494" s="3952"/>
      <c r="Z494" s="3962"/>
      <c r="AA494" s="3951"/>
      <c r="AB494" s="3952"/>
      <c r="AC494" s="3962"/>
      <c r="AD494" s="3951"/>
      <c r="AE494" s="3952"/>
      <c r="AF494" s="3962"/>
      <c r="AG494" s="3951"/>
      <c r="AH494" s="3952"/>
      <c r="AI494" s="3962"/>
      <c r="AJ494" s="3951"/>
      <c r="AK494" s="3952"/>
      <c r="AL494" s="3962"/>
      <c r="AM494" s="3951"/>
      <c r="AN494" s="3952"/>
      <c r="AO494" s="3953"/>
    </row>
    <row r="495" spans="1:41" s="327" customFormat="1">
      <c r="A495" s="579"/>
      <c r="B495" s="579"/>
      <c r="C495" s="3440"/>
      <c r="D495" s="3407"/>
      <c r="E495" s="3407"/>
      <c r="F495" s="3407"/>
      <c r="G495" s="3407"/>
      <c r="H495" s="3408"/>
      <c r="I495" s="3954"/>
      <c r="J495" s="3955"/>
      <c r="K495" s="3963"/>
      <c r="L495" s="3954"/>
      <c r="M495" s="3955"/>
      <c r="N495" s="3963"/>
      <c r="O495" s="3954"/>
      <c r="P495" s="3955"/>
      <c r="Q495" s="3963"/>
      <c r="R495" s="3954"/>
      <c r="S495" s="3955"/>
      <c r="T495" s="3963"/>
      <c r="U495" s="3954"/>
      <c r="V495" s="3955"/>
      <c r="W495" s="3963"/>
      <c r="X495" s="3954"/>
      <c r="Y495" s="3955"/>
      <c r="Z495" s="3963"/>
      <c r="AA495" s="3954"/>
      <c r="AB495" s="3955"/>
      <c r="AC495" s="3963"/>
      <c r="AD495" s="3954"/>
      <c r="AE495" s="3955"/>
      <c r="AF495" s="3963"/>
      <c r="AG495" s="3954"/>
      <c r="AH495" s="3955"/>
      <c r="AI495" s="3963"/>
      <c r="AJ495" s="3954"/>
      <c r="AK495" s="3955"/>
      <c r="AL495" s="3963"/>
      <c r="AM495" s="3954"/>
      <c r="AN495" s="3955"/>
      <c r="AO495" s="3956"/>
    </row>
    <row r="496" spans="1:41" s="327" customFormat="1" ht="13.5" customHeight="1">
      <c r="A496" s="579"/>
      <c r="B496" s="579"/>
      <c r="C496" s="3480" t="s">
        <v>3680</v>
      </c>
      <c r="D496" s="1388"/>
      <c r="E496" s="1388"/>
      <c r="F496" s="1388"/>
      <c r="G496" s="1388"/>
      <c r="H496" s="1388"/>
      <c r="I496" s="3562">
        <v>41</v>
      </c>
      <c r="J496" s="3598"/>
      <c r="K496" s="3563"/>
      <c r="L496" s="3562">
        <v>31</v>
      </c>
      <c r="M496" s="3598"/>
      <c r="N496" s="3563"/>
      <c r="O496" s="3562">
        <v>1</v>
      </c>
      <c r="P496" s="3598"/>
      <c r="Q496" s="3563"/>
      <c r="R496" s="3562">
        <v>2</v>
      </c>
      <c r="S496" s="3598"/>
      <c r="T496" s="3563"/>
      <c r="U496" s="3562">
        <v>7</v>
      </c>
      <c r="V496" s="3598"/>
      <c r="W496" s="3563"/>
      <c r="X496" s="3562">
        <v>147</v>
      </c>
      <c r="Y496" s="3598"/>
      <c r="Z496" s="3563"/>
      <c r="AA496" s="3516">
        <v>66</v>
      </c>
      <c r="AB496" s="3492"/>
      <c r="AC496" s="3493"/>
      <c r="AD496" s="3516">
        <v>1</v>
      </c>
      <c r="AE496" s="3492"/>
      <c r="AF496" s="3493"/>
      <c r="AG496" s="3516">
        <v>13</v>
      </c>
      <c r="AH496" s="3492"/>
      <c r="AI496" s="3493"/>
      <c r="AJ496" s="3516">
        <v>39</v>
      </c>
      <c r="AK496" s="3492"/>
      <c r="AL496" s="3493"/>
      <c r="AM496" s="3516">
        <v>28</v>
      </c>
      <c r="AN496" s="3492"/>
      <c r="AO496" s="3522"/>
    </row>
    <row r="497" spans="1:41" s="327" customFormat="1" ht="14.25" customHeight="1" thickBot="1">
      <c r="A497" s="579"/>
      <c r="B497" s="579"/>
      <c r="C497" s="1529" t="s">
        <v>2104</v>
      </c>
      <c r="D497" s="1530"/>
      <c r="E497" s="1530"/>
      <c r="F497" s="1530"/>
      <c r="G497" s="1530"/>
      <c r="H497" s="1530"/>
      <c r="I497" s="3612">
        <v>46</v>
      </c>
      <c r="J497" s="3609"/>
      <c r="K497" s="3610"/>
      <c r="L497" s="3612">
        <v>36</v>
      </c>
      <c r="M497" s="3609"/>
      <c r="N497" s="3610"/>
      <c r="O497" s="3612">
        <v>1</v>
      </c>
      <c r="P497" s="3609"/>
      <c r="Q497" s="3610"/>
      <c r="R497" s="3612">
        <v>2</v>
      </c>
      <c r="S497" s="3609"/>
      <c r="T497" s="3610"/>
      <c r="U497" s="3612">
        <v>7</v>
      </c>
      <c r="V497" s="3609"/>
      <c r="W497" s="3610"/>
      <c r="X497" s="3612">
        <v>148</v>
      </c>
      <c r="Y497" s="3609"/>
      <c r="Z497" s="3610"/>
      <c r="AA497" s="3612">
        <v>67</v>
      </c>
      <c r="AB497" s="3609"/>
      <c r="AC497" s="3610"/>
      <c r="AD497" s="3612">
        <v>1</v>
      </c>
      <c r="AE497" s="3609"/>
      <c r="AF497" s="3610"/>
      <c r="AG497" s="3612">
        <v>13</v>
      </c>
      <c r="AH497" s="3609"/>
      <c r="AI497" s="3610"/>
      <c r="AJ497" s="3612">
        <v>39</v>
      </c>
      <c r="AK497" s="3609"/>
      <c r="AL497" s="3610"/>
      <c r="AM497" s="3612">
        <v>28</v>
      </c>
      <c r="AN497" s="3609"/>
      <c r="AO497" s="3613"/>
    </row>
    <row r="498" spans="1:41" s="327" customFormat="1" ht="13.5">
      <c r="A498" s="579"/>
      <c r="B498" s="579"/>
      <c r="C498" s="582"/>
      <c r="D498" s="582"/>
      <c r="E498" s="582"/>
      <c r="F498" s="582"/>
      <c r="G498" s="582"/>
      <c r="H498" s="582"/>
      <c r="I498" s="582"/>
      <c r="J498" s="582"/>
      <c r="K498" s="582"/>
      <c r="L498" s="3641"/>
      <c r="M498" s="3641"/>
      <c r="N498" s="3641"/>
      <c r="O498" s="579"/>
      <c r="P498" s="579"/>
      <c r="Q498" s="579"/>
      <c r="R498" s="579"/>
      <c r="S498" s="579"/>
      <c r="T498" s="579"/>
      <c r="U498" s="579"/>
      <c r="V498" s="579"/>
      <c r="W498" s="579"/>
      <c r="X498" s="579"/>
      <c r="Y498" s="579"/>
      <c r="Z498" s="579"/>
      <c r="AA498" s="579"/>
      <c r="AB498" s="579"/>
      <c r="AC498" s="579"/>
      <c r="AD498" s="579"/>
      <c r="AE498" s="579"/>
      <c r="AF498" s="579"/>
      <c r="AG498" s="579"/>
      <c r="AH498" s="579"/>
      <c r="AI498" s="579"/>
      <c r="AJ498" s="579"/>
      <c r="AK498" s="579"/>
      <c r="AL498" s="579"/>
      <c r="AM498" s="579"/>
      <c r="AN498" s="579"/>
      <c r="AO498" s="580" t="s">
        <v>2291</v>
      </c>
    </row>
    <row r="499" spans="1:41" s="327" customFormat="1" ht="13.5">
      <c r="A499" s="579"/>
      <c r="B499" s="579"/>
      <c r="C499" s="582"/>
      <c r="D499" s="582"/>
      <c r="E499" s="582"/>
      <c r="F499" s="582"/>
      <c r="G499" s="582"/>
      <c r="H499" s="582"/>
      <c r="I499" s="582"/>
      <c r="J499" s="582"/>
      <c r="K499" s="582"/>
      <c r="L499" s="872"/>
      <c r="M499" s="872"/>
      <c r="N499" s="872"/>
      <c r="O499" s="579"/>
      <c r="P499" s="579"/>
      <c r="Q499" s="579"/>
      <c r="R499" s="579"/>
      <c r="S499" s="579"/>
      <c r="T499" s="579"/>
      <c r="U499" s="579"/>
      <c r="V499" s="579"/>
      <c r="W499" s="579"/>
      <c r="X499" s="579"/>
      <c r="Y499" s="579"/>
      <c r="Z499" s="579"/>
      <c r="AA499" s="579"/>
      <c r="AB499" s="579"/>
      <c r="AC499" s="579"/>
      <c r="AD499" s="579"/>
      <c r="AE499" s="579"/>
      <c r="AF499" s="579"/>
      <c r="AG499" s="579"/>
      <c r="AH499" s="579"/>
      <c r="AI499" s="579"/>
      <c r="AJ499" s="579"/>
      <c r="AK499" s="579"/>
      <c r="AL499" s="579"/>
      <c r="AM499" s="579"/>
      <c r="AN499" s="579"/>
      <c r="AO499" s="580"/>
    </row>
    <row r="500" spans="1:41" s="327" customFormat="1" ht="17.25">
      <c r="A500" s="583" t="s">
        <v>2934</v>
      </c>
      <c r="B500" s="584"/>
      <c r="C500" s="584"/>
      <c r="D500" s="584"/>
      <c r="E500" s="584"/>
      <c r="F500" s="584"/>
      <c r="G500" s="579"/>
      <c r="H500" s="579"/>
      <c r="I500" s="579"/>
      <c r="J500" s="579"/>
      <c r="K500" s="579"/>
      <c r="L500" s="579"/>
      <c r="M500" s="579"/>
      <c r="N500" s="579"/>
      <c r="O500" s="579"/>
      <c r="P500" s="579"/>
      <c r="Q500" s="579"/>
      <c r="R500" s="579"/>
      <c r="S500" s="579"/>
      <c r="T500" s="579"/>
      <c r="U500" s="579"/>
      <c r="V500" s="579"/>
      <c r="W500" s="579"/>
      <c r="X500" s="579"/>
      <c r="Y500" s="579"/>
      <c r="Z500" s="579"/>
      <c r="AA500" s="579"/>
      <c r="AB500" s="579"/>
      <c r="AC500" s="579"/>
      <c r="AD500" s="579"/>
      <c r="AE500" s="579"/>
      <c r="AF500" s="579"/>
      <c r="AG500" s="579"/>
      <c r="AH500" s="579"/>
      <c r="AI500" s="579"/>
      <c r="AJ500" s="579"/>
      <c r="AK500" s="579"/>
      <c r="AL500" s="579"/>
      <c r="AM500" s="579"/>
      <c r="AN500" s="579"/>
      <c r="AO500" s="579"/>
    </row>
    <row r="501" spans="1:41" s="327" customFormat="1" ht="13.5" customHeight="1">
      <c r="A501" s="583"/>
      <c r="B501" s="584"/>
      <c r="C501" s="584"/>
      <c r="D501" s="584"/>
      <c r="E501" s="584"/>
      <c r="F501" s="584"/>
      <c r="G501" s="579"/>
      <c r="H501" s="579"/>
      <c r="I501" s="579"/>
      <c r="J501" s="579"/>
      <c r="K501" s="579"/>
      <c r="L501" s="579"/>
      <c r="M501" s="579"/>
      <c r="N501" s="579"/>
      <c r="O501" s="579"/>
      <c r="P501" s="579"/>
      <c r="Q501" s="579"/>
      <c r="R501" s="579"/>
      <c r="S501" s="579"/>
      <c r="T501" s="579"/>
      <c r="U501" s="579"/>
      <c r="V501" s="579"/>
      <c r="W501" s="579"/>
      <c r="X501" s="579"/>
      <c r="Y501" s="579"/>
      <c r="Z501" s="579"/>
      <c r="AA501" s="579"/>
      <c r="AB501" s="579"/>
      <c r="AC501" s="579"/>
      <c r="AD501" s="579"/>
      <c r="AE501" s="579"/>
      <c r="AF501" s="579"/>
      <c r="AG501" s="579"/>
      <c r="AH501" s="579"/>
      <c r="AI501" s="579"/>
      <c r="AJ501" s="579"/>
      <c r="AK501" s="579"/>
      <c r="AL501" s="579"/>
      <c r="AM501" s="579"/>
      <c r="AN501" s="579"/>
      <c r="AO501" s="579"/>
    </row>
    <row r="502" spans="1:41" s="327" customFormat="1" ht="15" customHeight="1">
      <c r="A502" s="3975" t="s">
        <v>3694</v>
      </c>
      <c r="B502" s="3975"/>
      <c r="C502" s="3975"/>
      <c r="D502" s="3975"/>
      <c r="E502" s="3975"/>
      <c r="F502" s="3975"/>
      <c r="G502" s="3975"/>
      <c r="H502" s="3975"/>
      <c r="I502" s="3975"/>
      <c r="J502" s="3975"/>
      <c r="K502" s="3975"/>
      <c r="L502" s="599"/>
      <c r="M502" s="579"/>
      <c r="N502" s="579"/>
      <c r="O502" s="579"/>
      <c r="P502" s="579"/>
      <c r="Q502" s="579"/>
      <c r="R502" s="579"/>
      <c r="S502" s="579"/>
      <c r="T502" s="579"/>
      <c r="U502" s="579"/>
      <c r="V502" s="579"/>
      <c r="W502" s="579"/>
      <c r="X502" s="579"/>
      <c r="Y502" s="579"/>
      <c r="Z502" s="579"/>
      <c r="AA502" s="579"/>
      <c r="AB502" s="579"/>
      <c r="AC502" s="579"/>
      <c r="AD502" s="579"/>
      <c r="AE502" s="579"/>
      <c r="AF502" s="579"/>
      <c r="AG502" s="579"/>
      <c r="AH502" s="579"/>
      <c r="AI502" s="579"/>
      <c r="AJ502" s="579"/>
      <c r="AK502" s="579"/>
      <c r="AL502" s="579"/>
      <c r="AM502" s="579"/>
      <c r="AN502" s="579"/>
      <c r="AO502" s="579"/>
    </row>
    <row r="503" spans="1:41" s="327" customFormat="1" ht="15" customHeight="1" thickBot="1">
      <c r="A503" s="579"/>
      <c r="B503" s="579"/>
      <c r="C503" s="579"/>
      <c r="D503" s="579"/>
      <c r="E503" s="587"/>
      <c r="F503" s="587"/>
      <c r="G503" s="579"/>
      <c r="H503" s="579"/>
      <c r="I503" s="579"/>
      <c r="J503" s="579"/>
      <c r="K503" s="579"/>
      <c r="L503" s="579"/>
      <c r="M503" s="579"/>
      <c r="N503" s="579"/>
      <c r="O503" s="579"/>
      <c r="P503" s="579"/>
      <c r="Q503" s="579"/>
      <c r="R503" s="579"/>
      <c r="S503" s="579"/>
      <c r="T503" s="579"/>
      <c r="U503" s="579"/>
      <c r="V503" s="579"/>
      <c r="W503" s="579"/>
      <c r="X503" s="579"/>
      <c r="Y503" s="579"/>
      <c r="Z503" s="579"/>
      <c r="AA503" s="579"/>
      <c r="AB503" s="579"/>
      <c r="AC503" s="579"/>
      <c r="AD503" s="579"/>
      <c r="AE503" s="579"/>
      <c r="AF503" s="579"/>
      <c r="AG503" s="579"/>
      <c r="AH503" s="579"/>
      <c r="AI503" s="579"/>
      <c r="AJ503" s="579"/>
      <c r="AK503" s="579"/>
      <c r="AL503" s="579"/>
      <c r="AM503" s="579"/>
      <c r="AN503" s="579"/>
      <c r="AO503" s="580" t="s">
        <v>3697</v>
      </c>
    </row>
    <row r="504" spans="1:41" s="327" customFormat="1" ht="13.5" customHeight="1">
      <c r="A504" s="3976" t="s">
        <v>1258</v>
      </c>
      <c r="B504" s="3424"/>
      <c r="C504" s="3424"/>
      <c r="D504" s="3424"/>
      <c r="E504" s="3424"/>
      <c r="F504" s="3424"/>
      <c r="G504" s="3424"/>
      <c r="H504" s="3424"/>
      <c r="I504" s="3424"/>
      <c r="J504" s="3423" t="s">
        <v>1259</v>
      </c>
      <c r="K504" s="3424"/>
      <c r="L504" s="3424"/>
      <c r="M504" s="3424"/>
      <c r="N504" s="3424"/>
      <c r="O504" s="3424"/>
      <c r="P504" s="3424"/>
      <c r="Q504" s="3424"/>
      <c r="R504" s="3424"/>
      <c r="S504" s="3424"/>
      <c r="T504" s="3424"/>
      <c r="U504" s="3424"/>
      <c r="V504" s="3545"/>
      <c r="W504" s="3424" t="s">
        <v>1531</v>
      </c>
      <c r="X504" s="3424"/>
      <c r="Y504" s="3424"/>
      <c r="Z504" s="3545"/>
      <c r="AA504" s="3423" t="s">
        <v>93</v>
      </c>
      <c r="AB504" s="3424"/>
      <c r="AC504" s="3424"/>
      <c r="AD504" s="3424"/>
      <c r="AE504" s="3424"/>
      <c r="AF504" s="3424"/>
      <c r="AG504" s="3545"/>
      <c r="AH504" s="3423" t="s">
        <v>1532</v>
      </c>
      <c r="AI504" s="3424"/>
      <c r="AJ504" s="3424"/>
      <c r="AK504" s="3424"/>
      <c r="AL504" s="3424"/>
      <c r="AM504" s="3424"/>
      <c r="AN504" s="3424"/>
      <c r="AO504" s="3425"/>
    </row>
    <row r="505" spans="1:41" s="327" customFormat="1" ht="13.5" customHeight="1">
      <c r="A505" s="3973" t="s">
        <v>2292</v>
      </c>
      <c r="B505" s="3556"/>
      <c r="C505" s="3556"/>
      <c r="D505" s="3556"/>
      <c r="E505" s="3556"/>
      <c r="F505" s="3556"/>
      <c r="G505" s="3556"/>
      <c r="H505" s="3556"/>
      <c r="I505" s="3974"/>
      <c r="J505" s="3555" t="s">
        <v>2298</v>
      </c>
      <c r="K505" s="3556"/>
      <c r="L505" s="3556"/>
      <c r="M505" s="3556"/>
      <c r="N505" s="3556"/>
      <c r="O505" s="3556"/>
      <c r="P505" s="3556"/>
      <c r="Q505" s="3556"/>
      <c r="R505" s="3556"/>
      <c r="S505" s="3556"/>
      <c r="T505" s="3556"/>
      <c r="U505" s="3556"/>
      <c r="V505" s="3974"/>
      <c r="W505" s="3624" t="s">
        <v>3844</v>
      </c>
      <c r="X505" s="3625"/>
      <c r="Y505" s="3625"/>
      <c r="Z505" s="3626"/>
      <c r="AA505" s="3555" t="s">
        <v>2309</v>
      </c>
      <c r="AB505" s="3556"/>
      <c r="AC505" s="3556"/>
      <c r="AD505" s="3556"/>
      <c r="AE505" s="3556"/>
      <c r="AF505" s="3556"/>
      <c r="AG505" s="3974"/>
      <c r="AH505" s="3555" t="s">
        <v>2318</v>
      </c>
      <c r="AI505" s="3556"/>
      <c r="AJ505" s="3556"/>
      <c r="AK505" s="3556"/>
      <c r="AL505" s="3556"/>
      <c r="AM505" s="3556"/>
      <c r="AN505" s="3556"/>
      <c r="AO505" s="3557"/>
    </row>
    <row r="506" spans="1:41" s="327" customFormat="1" ht="13.5" customHeight="1">
      <c r="A506" s="3537" t="s">
        <v>3698</v>
      </c>
      <c r="B506" s="3456"/>
      <c r="C506" s="3456"/>
      <c r="D506" s="3456"/>
      <c r="E506" s="3456"/>
      <c r="F506" s="3456"/>
      <c r="G506" s="3456"/>
      <c r="H506" s="3456"/>
      <c r="I506" s="3457"/>
      <c r="J506" s="3455" t="s">
        <v>3699</v>
      </c>
      <c r="K506" s="3456"/>
      <c r="L506" s="3456"/>
      <c r="M506" s="3456"/>
      <c r="N506" s="3456"/>
      <c r="O506" s="3456"/>
      <c r="P506" s="3456"/>
      <c r="Q506" s="3456"/>
      <c r="R506" s="3456"/>
      <c r="S506" s="3456"/>
      <c r="T506" s="3456"/>
      <c r="U506" s="3456"/>
      <c r="V506" s="3457"/>
      <c r="W506" s="3432" t="s">
        <v>3845</v>
      </c>
      <c r="X506" s="3433"/>
      <c r="Y506" s="3433"/>
      <c r="Z506" s="3434"/>
      <c r="AA506" s="3455" t="s">
        <v>2310</v>
      </c>
      <c r="AB506" s="3456"/>
      <c r="AC506" s="3456"/>
      <c r="AD506" s="3456"/>
      <c r="AE506" s="3456"/>
      <c r="AF506" s="3456"/>
      <c r="AG506" s="3457"/>
      <c r="AH506" s="3455" t="s">
        <v>2319</v>
      </c>
      <c r="AI506" s="3456"/>
      <c r="AJ506" s="3456"/>
      <c r="AK506" s="3456"/>
      <c r="AL506" s="3456"/>
      <c r="AM506" s="3456"/>
      <c r="AN506" s="3456"/>
      <c r="AO506" s="3525"/>
    </row>
    <row r="507" spans="1:41" s="327" customFormat="1" ht="13.5" customHeight="1">
      <c r="A507" s="3537"/>
      <c r="B507" s="3456"/>
      <c r="C507" s="3456"/>
      <c r="D507" s="3456"/>
      <c r="E507" s="3456"/>
      <c r="F507" s="3456"/>
      <c r="G507" s="3456"/>
      <c r="H507" s="3456"/>
      <c r="I507" s="3457"/>
      <c r="J507" s="3455" t="s">
        <v>2953</v>
      </c>
      <c r="K507" s="3456"/>
      <c r="L507" s="3456"/>
      <c r="M507" s="3456"/>
      <c r="N507" s="3456"/>
      <c r="O507" s="3456"/>
      <c r="P507" s="3456"/>
      <c r="Q507" s="3456"/>
      <c r="R507" s="3456"/>
      <c r="S507" s="3456"/>
      <c r="T507" s="3456"/>
      <c r="U507" s="3456"/>
      <c r="V507" s="3457"/>
      <c r="W507" s="3432" t="s">
        <v>3846</v>
      </c>
      <c r="X507" s="3433"/>
      <c r="Y507" s="3433"/>
      <c r="Z507" s="3434"/>
      <c r="AA507" s="3455"/>
      <c r="AB507" s="3456"/>
      <c r="AC507" s="3456"/>
      <c r="AD507" s="3456"/>
      <c r="AE507" s="3456"/>
      <c r="AF507" s="3456"/>
      <c r="AG507" s="3457"/>
      <c r="AH507" s="3455"/>
      <c r="AI507" s="3456"/>
      <c r="AJ507" s="3456"/>
      <c r="AK507" s="3456"/>
      <c r="AL507" s="3456"/>
      <c r="AM507" s="3456"/>
      <c r="AN507" s="3456"/>
      <c r="AO507" s="3525"/>
    </row>
    <row r="508" spans="1:41" s="327" customFormat="1" ht="13.5" customHeight="1">
      <c r="A508" s="3537" t="s">
        <v>3700</v>
      </c>
      <c r="B508" s="3456"/>
      <c r="C508" s="3456"/>
      <c r="D508" s="3456"/>
      <c r="E508" s="3456"/>
      <c r="F508" s="3456"/>
      <c r="G508" s="3456"/>
      <c r="H508" s="3456"/>
      <c r="I508" s="3457"/>
      <c r="J508" s="3455" t="s">
        <v>2299</v>
      </c>
      <c r="K508" s="3456"/>
      <c r="L508" s="3456"/>
      <c r="M508" s="3456"/>
      <c r="N508" s="3456"/>
      <c r="O508" s="3456"/>
      <c r="P508" s="3456"/>
      <c r="Q508" s="3456"/>
      <c r="R508" s="3456"/>
      <c r="S508" s="3456"/>
      <c r="T508" s="3456"/>
      <c r="U508" s="3456"/>
      <c r="V508" s="3457"/>
      <c r="W508" s="3432" t="s">
        <v>3847</v>
      </c>
      <c r="X508" s="3433"/>
      <c r="Y508" s="3433"/>
      <c r="Z508" s="3434"/>
      <c r="AA508" s="3455" t="s">
        <v>2311</v>
      </c>
      <c r="AB508" s="3456"/>
      <c r="AC508" s="3456"/>
      <c r="AD508" s="3456"/>
      <c r="AE508" s="3456"/>
      <c r="AF508" s="3456"/>
      <c r="AG508" s="3457"/>
      <c r="AH508" s="3977" t="s">
        <v>2326</v>
      </c>
      <c r="AI508" s="3978"/>
      <c r="AJ508" s="3978"/>
      <c r="AK508" s="3978"/>
      <c r="AL508" s="3978"/>
      <c r="AM508" s="3978"/>
      <c r="AN508" s="3978"/>
      <c r="AO508" s="3979"/>
    </row>
    <row r="509" spans="1:41" s="327" customFormat="1" ht="13.5" customHeight="1">
      <c r="A509" s="3537" t="s">
        <v>3700</v>
      </c>
      <c r="B509" s="3456"/>
      <c r="C509" s="3456"/>
      <c r="D509" s="3456"/>
      <c r="E509" s="3456"/>
      <c r="F509" s="3456"/>
      <c r="G509" s="3456"/>
      <c r="H509" s="3456"/>
      <c r="I509" s="3457"/>
      <c r="J509" s="3455" t="s">
        <v>2300</v>
      </c>
      <c r="K509" s="3456"/>
      <c r="L509" s="3456"/>
      <c r="M509" s="3456"/>
      <c r="N509" s="3456"/>
      <c r="O509" s="3456"/>
      <c r="P509" s="3456"/>
      <c r="Q509" s="3456"/>
      <c r="R509" s="3456"/>
      <c r="S509" s="3456"/>
      <c r="T509" s="3456"/>
      <c r="U509" s="3456"/>
      <c r="V509" s="3457"/>
      <c r="W509" s="3432" t="s">
        <v>3847</v>
      </c>
      <c r="X509" s="3433"/>
      <c r="Y509" s="3433"/>
      <c r="Z509" s="3434"/>
      <c r="AA509" s="3455" t="s">
        <v>2311</v>
      </c>
      <c r="AB509" s="3456"/>
      <c r="AC509" s="3456"/>
      <c r="AD509" s="3456"/>
      <c r="AE509" s="3456"/>
      <c r="AF509" s="3456"/>
      <c r="AG509" s="3457"/>
      <c r="AH509" s="3977" t="s">
        <v>2320</v>
      </c>
      <c r="AI509" s="3978"/>
      <c r="AJ509" s="3978"/>
      <c r="AK509" s="3978"/>
      <c r="AL509" s="3978"/>
      <c r="AM509" s="3978"/>
      <c r="AN509" s="3978"/>
      <c r="AO509" s="3979"/>
    </row>
    <row r="510" spans="1:41" s="327" customFormat="1" ht="13.5" customHeight="1">
      <c r="A510" s="3537" t="s">
        <v>3701</v>
      </c>
      <c r="B510" s="3456"/>
      <c r="C510" s="3456"/>
      <c r="D510" s="3456"/>
      <c r="E510" s="3456"/>
      <c r="F510" s="3456"/>
      <c r="G510" s="3456"/>
      <c r="H510" s="3456"/>
      <c r="I510" s="3457"/>
      <c r="J510" s="3455" t="s">
        <v>2301</v>
      </c>
      <c r="K510" s="3456"/>
      <c r="L510" s="3456"/>
      <c r="M510" s="3456"/>
      <c r="N510" s="3456"/>
      <c r="O510" s="3456"/>
      <c r="P510" s="3456"/>
      <c r="Q510" s="3456"/>
      <c r="R510" s="3456"/>
      <c r="S510" s="3456"/>
      <c r="T510" s="3456"/>
      <c r="U510" s="3456"/>
      <c r="V510" s="3457"/>
      <c r="W510" s="3432" t="s">
        <v>3848</v>
      </c>
      <c r="X510" s="3433"/>
      <c r="Y510" s="3433"/>
      <c r="Z510" s="3434"/>
      <c r="AA510" s="3455" t="s">
        <v>2311</v>
      </c>
      <c r="AB510" s="3456"/>
      <c r="AC510" s="3456"/>
      <c r="AD510" s="3456"/>
      <c r="AE510" s="3456"/>
      <c r="AF510" s="3456"/>
      <c r="AG510" s="3457"/>
      <c r="AH510" s="3455" t="s">
        <v>2320</v>
      </c>
      <c r="AI510" s="3456"/>
      <c r="AJ510" s="3456"/>
      <c r="AK510" s="3456"/>
      <c r="AL510" s="3456"/>
      <c r="AM510" s="3456"/>
      <c r="AN510" s="3456"/>
      <c r="AO510" s="3525"/>
    </row>
    <row r="511" spans="1:41" s="327" customFormat="1" ht="13.5" customHeight="1">
      <c r="A511" s="3537" t="s">
        <v>3701</v>
      </c>
      <c r="B511" s="3456"/>
      <c r="C511" s="3456"/>
      <c r="D511" s="3456"/>
      <c r="E511" s="3456"/>
      <c r="F511" s="3456"/>
      <c r="G511" s="3456"/>
      <c r="H511" s="3456"/>
      <c r="I511" s="3457"/>
      <c r="J511" s="3455" t="s">
        <v>2302</v>
      </c>
      <c r="K511" s="3456"/>
      <c r="L511" s="3456"/>
      <c r="M511" s="3456"/>
      <c r="N511" s="3456"/>
      <c r="O511" s="3456"/>
      <c r="P511" s="3456"/>
      <c r="Q511" s="3456"/>
      <c r="R511" s="3456"/>
      <c r="S511" s="3456"/>
      <c r="T511" s="3456"/>
      <c r="U511" s="3456"/>
      <c r="V511" s="3457"/>
      <c r="W511" s="3432" t="s">
        <v>3848</v>
      </c>
      <c r="X511" s="3433"/>
      <c r="Y511" s="3433"/>
      <c r="Z511" s="3434"/>
      <c r="AA511" s="3455" t="s">
        <v>2311</v>
      </c>
      <c r="AB511" s="3456"/>
      <c r="AC511" s="3456"/>
      <c r="AD511" s="3456"/>
      <c r="AE511" s="3456"/>
      <c r="AF511" s="3456"/>
      <c r="AG511" s="3457"/>
      <c r="AH511" s="3455" t="s">
        <v>2320</v>
      </c>
      <c r="AI511" s="3456"/>
      <c r="AJ511" s="3456"/>
      <c r="AK511" s="3456"/>
      <c r="AL511" s="3456"/>
      <c r="AM511" s="3456"/>
      <c r="AN511" s="3456"/>
      <c r="AO511" s="3525"/>
    </row>
    <row r="512" spans="1:41" s="327" customFormat="1" ht="13.5" customHeight="1">
      <c r="A512" s="3537" t="s">
        <v>2293</v>
      </c>
      <c r="B512" s="3456"/>
      <c r="C512" s="3456"/>
      <c r="D512" s="3456"/>
      <c r="E512" s="3456"/>
      <c r="F512" s="3456"/>
      <c r="G512" s="3456"/>
      <c r="H512" s="3456"/>
      <c r="I512" s="3457"/>
      <c r="J512" s="3552" t="s">
        <v>2303</v>
      </c>
      <c r="K512" s="3553"/>
      <c r="L512" s="3553"/>
      <c r="M512" s="3553"/>
      <c r="N512" s="3553"/>
      <c r="O512" s="3553"/>
      <c r="P512" s="3553"/>
      <c r="Q512" s="3553"/>
      <c r="R512" s="3553"/>
      <c r="S512" s="3553"/>
      <c r="T512" s="3553"/>
      <c r="U512" s="3553"/>
      <c r="V512" s="3554"/>
      <c r="W512" s="3432" t="s">
        <v>3849</v>
      </c>
      <c r="X512" s="3433"/>
      <c r="Y512" s="3433"/>
      <c r="Z512" s="3434"/>
      <c r="AA512" s="3455" t="s">
        <v>2312</v>
      </c>
      <c r="AB512" s="3456"/>
      <c r="AC512" s="3456"/>
      <c r="AD512" s="3456"/>
      <c r="AE512" s="3456"/>
      <c r="AF512" s="3456"/>
      <c r="AG512" s="3457"/>
      <c r="AH512" s="3455" t="s">
        <v>3681</v>
      </c>
      <c r="AI512" s="3456"/>
      <c r="AJ512" s="3456"/>
      <c r="AK512" s="3456"/>
      <c r="AL512" s="3456"/>
      <c r="AM512" s="3456"/>
      <c r="AN512" s="3456"/>
      <c r="AO512" s="3525"/>
    </row>
    <row r="513" spans="1:41" s="327" customFormat="1" ht="13.5" customHeight="1">
      <c r="A513" s="3537"/>
      <c r="B513" s="3456"/>
      <c r="C513" s="3456"/>
      <c r="D513" s="3456"/>
      <c r="E513" s="3456"/>
      <c r="F513" s="3456"/>
      <c r="G513" s="3456"/>
      <c r="H513" s="3456"/>
      <c r="I513" s="3457"/>
      <c r="J513" s="3980"/>
      <c r="K513" s="3981"/>
      <c r="L513" s="3981"/>
      <c r="M513" s="3981"/>
      <c r="N513" s="3981"/>
      <c r="O513" s="3981"/>
      <c r="P513" s="3981"/>
      <c r="Q513" s="3981"/>
      <c r="R513" s="3981"/>
      <c r="S513" s="3981"/>
      <c r="T513" s="3981"/>
      <c r="U513" s="3981"/>
      <c r="V513" s="3982"/>
      <c r="W513" s="3944"/>
      <c r="X513" s="3405"/>
      <c r="Y513" s="3405"/>
      <c r="Z513" s="3406"/>
      <c r="AA513" s="3420" t="s">
        <v>2313</v>
      </c>
      <c r="AB513" s="3421"/>
      <c r="AC513" s="3421"/>
      <c r="AD513" s="3421"/>
      <c r="AE513" s="3421"/>
      <c r="AF513" s="3421"/>
      <c r="AG513" s="3983"/>
      <c r="AH513" s="3420" t="s">
        <v>2321</v>
      </c>
      <c r="AI513" s="3421"/>
      <c r="AJ513" s="3421"/>
      <c r="AK513" s="3421"/>
      <c r="AL513" s="3421"/>
      <c r="AM513" s="3421"/>
      <c r="AN513" s="3421"/>
      <c r="AO513" s="3422"/>
    </row>
    <row r="514" spans="1:41" s="327" customFormat="1" ht="13.5" customHeight="1">
      <c r="A514" s="3984" t="s">
        <v>2294</v>
      </c>
      <c r="B514" s="3421"/>
      <c r="C514" s="3421"/>
      <c r="D514" s="3421"/>
      <c r="E514" s="3421"/>
      <c r="F514" s="3421"/>
      <c r="G514" s="3421"/>
      <c r="H514" s="3421"/>
      <c r="I514" s="3983"/>
      <c r="J514" s="3980" t="s">
        <v>2304</v>
      </c>
      <c r="K514" s="3981"/>
      <c r="L514" s="3981"/>
      <c r="M514" s="3981"/>
      <c r="N514" s="3981"/>
      <c r="O514" s="3981"/>
      <c r="P514" s="3981"/>
      <c r="Q514" s="3981"/>
      <c r="R514" s="3981"/>
      <c r="S514" s="3981"/>
      <c r="T514" s="3981"/>
      <c r="U514" s="3981"/>
      <c r="V514" s="3982"/>
      <c r="W514" s="3985" t="s">
        <v>3850</v>
      </c>
      <c r="X514" s="3986"/>
      <c r="Y514" s="3986"/>
      <c r="Z514" s="3987"/>
      <c r="AA514" s="3980" t="s">
        <v>2309</v>
      </c>
      <c r="AB514" s="3981"/>
      <c r="AC514" s="3981"/>
      <c r="AD514" s="3981"/>
      <c r="AE514" s="3981"/>
      <c r="AF514" s="3981"/>
      <c r="AG514" s="3982"/>
      <c r="AH514" s="3420" t="s">
        <v>2322</v>
      </c>
      <c r="AI514" s="3421"/>
      <c r="AJ514" s="3421"/>
      <c r="AK514" s="3421"/>
      <c r="AL514" s="3421"/>
      <c r="AM514" s="3421"/>
      <c r="AN514" s="3421"/>
      <c r="AO514" s="3422"/>
    </row>
    <row r="515" spans="1:41" s="327" customFormat="1" ht="13.5" customHeight="1">
      <c r="A515" s="3984" t="s">
        <v>2295</v>
      </c>
      <c r="B515" s="3421"/>
      <c r="C515" s="3421"/>
      <c r="D515" s="3421"/>
      <c r="E515" s="3421"/>
      <c r="F515" s="3421"/>
      <c r="G515" s="3421"/>
      <c r="H515" s="3421"/>
      <c r="I515" s="3983"/>
      <c r="J515" s="3980" t="s">
        <v>3702</v>
      </c>
      <c r="K515" s="3981"/>
      <c r="L515" s="3981"/>
      <c r="M515" s="3981"/>
      <c r="N515" s="3981"/>
      <c r="O515" s="3981"/>
      <c r="P515" s="3981"/>
      <c r="Q515" s="3981"/>
      <c r="R515" s="3981"/>
      <c r="S515" s="3981"/>
      <c r="T515" s="3981"/>
      <c r="U515" s="3981"/>
      <c r="V515" s="3982"/>
      <c r="W515" s="3985"/>
      <c r="X515" s="3986"/>
      <c r="Y515" s="3986"/>
      <c r="Z515" s="3987"/>
      <c r="AA515" s="3420" t="s">
        <v>2310</v>
      </c>
      <c r="AB515" s="3421"/>
      <c r="AC515" s="3421"/>
      <c r="AD515" s="3421"/>
      <c r="AE515" s="3421"/>
      <c r="AF515" s="3421"/>
      <c r="AG515" s="3983"/>
      <c r="AH515" s="3420" t="s">
        <v>2319</v>
      </c>
      <c r="AI515" s="3421"/>
      <c r="AJ515" s="3421"/>
      <c r="AK515" s="3421"/>
      <c r="AL515" s="3421"/>
      <c r="AM515" s="3421"/>
      <c r="AN515" s="3421"/>
      <c r="AO515" s="3422"/>
    </row>
    <row r="516" spans="1:41" s="327" customFormat="1" ht="13.5" customHeight="1">
      <c r="A516" s="3984"/>
      <c r="B516" s="3421"/>
      <c r="C516" s="3421"/>
      <c r="D516" s="3421"/>
      <c r="E516" s="3421"/>
      <c r="F516" s="3421"/>
      <c r="G516" s="3421"/>
      <c r="H516" s="3421"/>
      <c r="I516" s="3983"/>
      <c r="J516" s="3980" t="s">
        <v>3682</v>
      </c>
      <c r="K516" s="3981"/>
      <c r="L516" s="3981"/>
      <c r="M516" s="3981"/>
      <c r="N516" s="3981"/>
      <c r="O516" s="3981"/>
      <c r="P516" s="3981"/>
      <c r="Q516" s="3981"/>
      <c r="R516" s="3981"/>
      <c r="S516" s="3981"/>
      <c r="T516" s="3981"/>
      <c r="U516" s="3981"/>
      <c r="V516" s="3982"/>
      <c r="W516" s="3985"/>
      <c r="X516" s="3986"/>
      <c r="Y516" s="3986"/>
      <c r="Z516" s="3987"/>
      <c r="AA516" s="3420"/>
      <c r="AB516" s="3421"/>
      <c r="AC516" s="3421"/>
      <c r="AD516" s="3421"/>
      <c r="AE516" s="3421"/>
      <c r="AF516" s="3421"/>
      <c r="AG516" s="3983"/>
      <c r="AH516" s="3420"/>
      <c r="AI516" s="3421"/>
      <c r="AJ516" s="3421"/>
      <c r="AK516" s="3421"/>
      <c r="AL516" s="3421"/>
      <c r="AM516" s="3421"/>
      <c r="AN516" s="3421"/>
      <c r="AO516" s="3422"/>
    </row>
    <row r="517" spans="1:41" s="327" customFormat="1" ht="13.5" customHeight="1">
      <c r="A517" s="3984" t="s">
        <v>2296</v>
      </c>
      <c r="B517" s="3421"/>
      <c r="C517" s="3421"/>
      <c r="D517" s="3421"/>
      <c r="E517" s="3421"/>
      <c r="F517" s="3421"/>
      <c r="G517" s="3421"/>
      <c r="H517" s="3421"/>
      <c r="I517" s="3983"/>
      <c r="J517" s="3980" t="s">
        <v>2305</v>
      </c>
      <c r="K517" s="3981"/>
      <c r="L517" s="3981"/>
      <c r="M517" s="3981"/>
      <c r="N517" s="3981"/>
      <c r="O517" s="3981"/>
      <c r="P517" s="3981"/>
      <c r="Q517" s="3981"/>
      <c r="R517" s="3981"/>
      <c r="S517" s="3981"/>
      <c r="T517" s="3981"/>
      <c r="U517" s="3981"/>
      <c r="V517" s="3982"/>
      <c r="W517" s="3985"/>
      <c r="X517" s="3986"/>
      <c r="Y517" s="3986"/>
      <c r="Z517" s="3987"/>
      <c r="AA517" s="3420"/>
      <c r="AB517" s="3421"/>
      <c r="AC517" s="3421"/>
      <c r="AD517" s="3421"/>
      <c r="AE517" s="3421"/>
      <c r="AF517" s="3421"/>
      <c r="AG517" s="3983"/>
      <c r="AH517" s="3420" t="s">
        <v>2323</v>
      </c>
      <c r="AI517" s="3421"/>
      <c r="AJ517" s="3421"/>
      <c r="AK517" s="3421"/>
      <c r="AL517" s="3421"/>
      <c r="AM517" s="3421"/>
      <c r="AN517" s="3421"/>
      <c r="AO517" s="3422"/>
    </row>
    <row r="518" spans="1:41" s="327" customFormat="1" ht="13.5" customHeight="1">
      <c r="A518" s="3984" t="s">
        <v>2297</v>
      </c>
      <c r="B518" s="3421"/>
      <c r="C518" s="3421"/>
      <c r="D518" s="3421"/>
      <c r="E518" s="3421"/>
      <c r="F518" s="3421"/>
      <c r="G518" s="3421"/>
      <c r="H518" s="3421"/>
      <c r="I518" s="3983"/>
      <c r="J518" s="3980" t="s">
        <v>2307</v>
      </c>
      <c r="K518" s="3981"/>
      <c r="L518" s="3981"/>
      <c r="M518" s="3981"/>
      <c r="N518" s="3981"/>
      <c r="O518" s="3981"/>
      <c r="P518" s="3981"/>
      <c r="Q518" s="3981"/>
      <c r="R518" s="3981"/>
      <c r="S518" s="3981"/>
      <c r="T518" s="3981"/>
      <c r="U518" s="3981"/>
      <c r="V518" s="3982"/>
      <c r="W518" s="3985"/>
      <c r="X518" s="3986"/>
      <c r="Y518" s="3986"/>
      <c r="Z518" s="3987"/>
      <c r="AA518" s="3420" t="s">
        <v>2316</v>
      </c>
      <c r="AB518" s="3421"/>
      <c r="AC518" s="3421"/>
      <c r="AD518" s="3421"/>
      <c r="AE518" s="3421"/>
      <c r="AF518" s="3421"/>
      <c r="AG518" s="3983"/>
      <c r="AH518" s="3420" t="s">
        <v>2327</v>
      </c>
      <c r="AI518" s="3421"/>
      <c r="AJ518" s="3421"/>
      <c r="AK518" s="3421"/>
      <c r="AL518" s="3421"/>
      <c r="AM518" s="3421"/>
      <c r="AN518" s="3421"/>
      <c r="AO518" s="3422"/>
    </row>
    <row r="519" spans="1:41" s="327" customFormat="1" ht="13.5" customHeight="1">
      <c r="A519" s="3984" t="s">
        <v>3703</v>
      </c>
      <c r="B519" s="3421"/>
      <c r="C519" s="3421"/>
      <c r="D519" s="3421"/>
      <c r="E519" s="3421"/>
      <c r="F519" s="3421"/>
      <c r="G519" s="3421"/>
      <c r="H519" s="3421"/>
      <c r="I519" s="3983"/>
      <c r="J519" s="3420" t="s">
        <v>3704</v>
      </c>
      <c r="K519" s="3421"/>
      <c r="L519" s="3421"/>
      <c r="M519" s="3421"/>
      <c r="N519" s="3421"/>
      <c r="O519" s="3421"/>
      <c r="P519" s="3421"/>
      <c r="Q519" s="3421"/>
      <c r="R519" s="3421"/>
      <c r="S519" s="3421"/>
      <c r="T519" s="3421"/>
      <c r="U519" s="3421"/>
      <c r="V519" s="3983"/>
      <c r="W519" s="3944" t="s">
        <v>3851</v>
      </c>
      <c r="X519" s="3405"/>
      <c r="Y519" s="3405"/>
      <c r="Z519" s="3406"/>
      <c r="AA519" s="3420" t="s">
        <v>2317</v>
      </c>
      <c r="AB519" s="3421"/>
      <c r="AC519" s="3421"/>
      <c r="AD519" s="3421"/>
      <c r="AE519" s="3421"/>
      <c r="AF519" s="3421"/>
      <c r="AG519" s="3983"/>
      <c r="AH519" s="3420" t="s">
        <v>2325</v>
      </c>
      <c r="AI519" s="3421"/>
      <c r="AJ519" s="3421"/>
      <c r="AK519" s="3421"/>
      <c r="AL519" s="3421"/>
      <c r="AM519" s="3421"/>
      <c r="AN519" s="3421"/>
      <c r="AO519" s="3422"/>
    </row>
    <row r="520" spans="1:41" s="327" customFormat="1" ht="13.5" customHeight="1">
      <c r="A520" s="3984" t="s">
        <v>3705</v>
      </c>
      <c r="B520" s="3421"/>
      <c r="C520" s="3421"/>
      <c r="D520" s="3421"/>
      <c r="E520" s="3421"/>
      <c r="F520" s="3421"/>
      <c r="G520" s="3421"/>
      <c r="H520" s="3421"/>
      <c r="I520" s="3983"/>
      <c r="J520" s="3980" t="s">
        <v>2306</v>
      </c>
      <c r="K520" s="3981"/>
      <c r="L520" s="3981"/>
      <c r="M520" s="3981"/>
      <c r="N520" s="3981"/>
      <c r="O520" s="3981"/>
      <c r="P520" s="3981"/>
      <c r="Q520" s="3981"/>
      <c r="R520" s="3981"/>
      <c r="S520" s="3981"/>
      <c r="T520" s="3981"/>
      <c r="U520" s="3981"/>
      <c r="V520" s="3982"/>
      <c r="W520" s="3985" t="s">
        <v>3852</v>
      </c>
      <c r="X520" s="3986"/>
      <c r="Y520" s="3986"/>
      <c r="Z520" s="3987"/>
      <c r="AA520" s="3420" t="s">
        <v>2314</v>
      </c>
      <c r="AB520" s="3421"/>
      <c r="AC520" s="3421"/>
      <c r="AD520" s="3421"/>
      <c r="AE520" s="3421"/>
      <c r="AF520" s="3421"/>
      <c r="AG520" s="3983"/>
      <c r="AH520" s="3420" t="s">
        <v>2324</v>
      </c>
      <c r="AI520" s="3421"/>
      <c r="AJ520" s="3421"/>
      <c r="AK520" s="3421"/>
      <c r="AL520" s="3421"/>
      <c r="AM520" s="3421"/>
      <c r="AN520" s="3421"/>
      <c r="AO520" s="3422"/>
    </row>
    <row r="521" spans="1:41" s="327" customFormat="1" ht="13.5" customHeight="1">
      <c r="A521" s="3984" t="s">
        <v>3706</v>
      </c>
      <c r="B521" s="3421"/>
      <c r="C521" s="3421"/>
      <c r="D521" s="3421"/>
      <c r="E521" s="3421"/>
      <c r="F521" s="3421"/>
      <c r="G521" s="3421"/>
      <c r="H521" s="3421"/>
      <c r="I521" s="3983"/>
      <c r="J521" s="3980" t="s">
        <v>3610</v>
      </c>
      <c r="K521" s="3981"/>
      <c r="L521" s="3981"/>
      <c r="M521" s="3981"/>
      <c r="N521" s="3981"/>
      <c r="O521" s="3981"/>
      <c r="P521" s="3981"/>
      <c r="Q521" s="3981"/>
      <c r="R521" s="3981"/>
      <c r="S521" s="3981"/>
      <c r="T521" s="3981"/>
      <c r="U521" s="3981"/>
      <c r="V521" s="3982"/>
      <c r="W521" s="3985" t="s">
        <v>3853</v>
      </c>
      <c r="X521" s="3986"/>
      <c r="Y521" s="3986"/>
      <c r="Z521" s="3987"/>
      <c r="AA521" s="3420" t="s">
        <v>2436</v>
      </c>
      <c r="AB521" s="3421"/>
      <c r="AC521" s="3421"/>
      <c r="AD521" s="3421"/>
      <c r="AE521" s="3421"/>
      <c r="AF521" s="3421"/>
      <c r="AG521" s="3983"/>
      <c r="AH521" s="3420" t="s">
        <v>2324</v>
      </c>
      <c r="AI521" s="3421"/>
      <c r="AJ521" s="3421"/>
      <c r="AK521" s="3421"/>
      <c r="AL521" s="3421"/>
      <c r="AM521" s="3421"/>
      <c r="AN521" s="3421"/>
      <c r="AO521" s="3422"/>
    </row>
    <row r="522" spans="1:41" s="1132" customFormat="1" ht="13.5" customHeight="1" thickBot="1">
      <c r="A522" s="4189"/>
      <c r="B522" s="3531"/>
      <c r="C522" s="3531"/>
      <c r="D522" s="3531"/>
      <c r="E522" s="3531"/>
      <c r="F522" s="3531"/>
      <c r="G522" s="3531"/>
      <c r="H522" s="3531"/>
      <c r="I522" s="4062"/>
      <c r="J522" s="4190" t="s">
        <v>3611</v>
      </c>
      <c r="K522" s="4191"/>
      <c r="L522" s="4191"/>
      <c r="M522" s="4191"/>
      <c r="N522" s="4191"/>
      <c r="O522" s="4191"/>
      <c r="P522" s="4191"/>
      <c r="Q522" s="4191"/>
      <c r="R522" s="4191"/>
      <c r="S522" s="4191"/>
      <c r="T522" s="4191"/>
      <c r="U522" s="4191"/>
      <c r="V522" s="4191"/>
      <c r="W522" s="4192"/>
      <c r="X522" s="4193"/>
      <c r="Y522" s="4193"/>
      <c r="Z522" s="4193"/>
      <c r="AA522" s="3530"/>
      <c r="AB522" s="3531"/>
      <c r="AC522" s="3531"/>
      <c r="AD522" s="3531"/>
      <c r="AE522" s="3531"/>
      <c r="AF522" s="3531"/>
      <c r="AG522" s="3531"/>
      <c r="AH522" s="3530"/>
      <c r="AI522" s="3531"/>
      <c r="AJ522" s="3531"/>
      <c r="AK522" s="3531"/>
      <c r="AL522" s="3531"/>
      <c r="AM522" s="3531"/>
      <c r="AN522" s="3531"/>
      <c r="AO522" s="3532"/>
    </row>
    <row r="523" spans="1:41" s="327" customFormat="1" ht="13.5" customHeight="1">
      <c r="A523" s="579"/>
      <c r="B523" s="579"/>
      <c r="C523" s="579"/>
      <c r="D523" s="579"/>
      <c r="E523" s="3641"/>
      <c r="F523" s="3641"/>
      <c r="G523" s="579"/>
      <c r="H523" s="579"/>
      <c r="I523" s="579"/>
      <c r="J523" s="579"/>
      <c r="K523" s="579"/>
      <c r="L523" s="579"/>
      <c r="M523" s="579"/>
      <c r="N523" s="579"/>
      <c r="O523" s="579"/>
      <c r="P523" s="579"/>
      <c r="Q523" s="579"/>
      <c r="R523" s="579"/>
      <c r="S523" s="579"/>
      <c r="T523" s="579"/>
      <c r="U523" s="579"/>
      <c r="V523" s="579"/>
      <c r="W523" s="579"/>
      <c r="X523" s="579"/>
      <c r="Y523" s="579"/>
      <c r="Z523" s="579"/>
      <c r="AA523" s="579"/>
      <c r="AB523" s="579"/>
      <c r="AC523" s="579"/>
      <c r="AD523" s="579"/>
      <c r="AE523" s="579"/>
      <c r="AF523" s="579"/>
      <c r="AG523" s="579"/>
      <c r="AH523" s="579"/>
      <c r="AI523" s="579"/>
      <c r="AJ523" s="579"/>
      <c r="AK523" s="579"/>
      <c r="AL523" s="579"/>
      <c r="AM523" s="579"/>
      <c r="AN523" s="579"/>
      <c r="AO523" s="580" t="s">
        <v>2308</v>
      </c>
    </row>
    <row r="524" spans="1:41" s="327" customFormat="1" ht="18.75" customHeight="1">
      <c r="A524" s="579"/>
      <c r="B524" s="579"/>
      <c r="C524" s="579"/>
      <c r="D524" s="579"/>
      <c r="E524" s="872"/>
      <c r="F524" s="872"/>
      <c r="G524" s="579"/>
      <c r="H524" s="579"/>
      <c r="I524" s="579"/>
      <c r="J524" s="579"/>
      <c r="K524" s="579"/>
      <c r="L524" s="579"/>
      <c r="M524" s="579"/>
      <c r="N524" s="579"/>
      <c r="O524" s="579"/>
      <c r="P524" s="579"/>
      <c r="Q524" s="579"/>
      <c r="R524" s="579"/>
      <c r="S524" s="579"/>
      <c r="T524" s="579"/>
      <c r="U524" s="579"/>
      <c r="V524" s="579"/>
      <c r="W524" s="579"/>
      <c r="X524" s="579"/>
      <c r="Y524" s="579"/>
      <c r="Z524" s="579"/>
      <c r="AA524" s="579"/>
      <c r="AB524" s="579"/>
      <c r="AC524" s="579"/>
      <c r="AD524" s="579"/>
      <c r="AE524" s="579"/>
      <c r="AF524" s="579"/>
      <c r="AG524" s="579"/>
      <c r="AH524" s="579"/>
      <c r="AI524" s="579"/>
      <c r="AJ524" s="579"/>
      <c r="AK524" s="579"/>
      <c r="AL524" s="579"/>
      <c r="AM524" s="579"/>
      <c r="AN524" s="579"/>
      <c r="AO524" s="580"/>
    </row>
    <row r="525" spans="1:41" s="327" customFormat="1" ht="15" customHeight="1">
      <c r="A525" s="3975" t="s">
        <v>3707</v>
      </c>
      <c r="B525" s="3975"/>
      <c r="C525" s="3975"/>
      <c r="D525" s="3975"/>
      <c r="E525" s="3975"/>
      <c r="F525" s="3975"/>
      <c r="G525" s="3975"/>
      <c r="H525" s="3975"/>
      <c r="I525" s="3975"/>
      <c r="J525" s="3975"/>
      <c r="K525" s="3975"/>
      <c r="L525" s="3975"/>
      <c r="M525" s="3975"/>
      <c r="N525" s="579"/>
      <c r="O525" s="579"/>
      <c r="P525" s="579"/>
      <c r="Q525" s="579"/>
      <c r="R525" s="579"/>
      <c r="S525" s="579"/>
      <c r="T525" s="579"/>
      <c r="U525" s="579"/>
      <c r="V525" s="579"/>
      <c r="W525" s="579"/>
      <c r="X525" s="579"/>
      <c r="Y525" s="579"/>
      <c r="Z525" s="579"/>
      <c r="AA525" s="579"/>
      <c r="AB525" s="579"/>
      <c r="AC525" s="579"/>
      <c r="AD525" s="579"/>
      <c r="AE525" s="579"/>
      <c r="AF525" s="579"/>
      <c r="AG525" s="579"/>
      <c r="AH525" s="579"/>
      <c r="AI525" s="579"/>
      <c r="AJ525" s="579"/>
      <c r="AK525" s="579"/>
      <c r="AL525" s="579"/>
      <c r="AM525" s="579"/>
      <c r="AN525" s="579"/>
      <c r="AO525" s="579"/>
    </row>
    <row r="526" spans="1:41" s="327" customFormat="1" ht="15" customHeight="1" thickBot="1">
      <c r="A526" s="579"/>
      <c r="B526" s="579"/>
      <c r="C526" s="579"/>
      <c r="D526" s="579"/>
      <c r="E526" s="3627"/>
      <c r="F526" s="3627"/>
      <c r="G526" s="579"/>
      <c r="H526" s="579"/>
      <c r="I526" s="579"/>
      <c r="J526" s="579"/>
      <c r="K526" s="579"/>
      <c r="L526" s="579"/>
      <c r="M526" s="579"/>
      <c r="N526" s="579"/>
      <c r="O526" s="579"/>
      <c r="P526" s="579"/>
      <c r="Q526" s="579"/>
      <c r="R526" s="579"/>
      <c r="S526" s="579"/>
      <c r="T526" s="579"/>
      <c r="U526" s="579"/>
      <c r="V526" s="579"/>
      <c r="W526" s="579"/>
      <c r="X526" s="579"/>
      <c r="Y526" s="579"/>
      <c r="Z526" s="579"/>
      <c r="AA526" s="579"/>
      <c r="AB526" s="579"/>
      <c r="AC526" s="579"/>
      <c r="AD526" s="579"/>
      <c r="AE526" s="579"/>
      <c r="AF526" s="579"/>
      <c r="AG526" s="579"/>
      <c r="AH526" s="579"/>
      <c r="AI526" s="579"/>
      <c r="AJ526" s="579"/>
      <c r="AK526" s="579"/>
      <c r="AL526" s="579"/>
      <c r="AM526" s="579"/>
      <c r="AN526" s="579"/>
      <c r="AO526" s="580" t="s">
        <v>3697</v>
      </c>
    </row>
    <row r="527" spans="1:41" s="327" customFormat="1" ht="13.5" customHeight="1">
      <c r="A527" s="3976" t="s">
        <v>1258</v>
      </c>
      <c r="B527" s="3424"/>
      <c r="C527" s="3424"/>
      <c r="D527" s="3424"/>
      <c r="E527" s="3424"/>
      <c r="F527" s="3424"/>
      <c r="G527" s="3424"/>
      <c r="H527" s="3424"/>
      <c r="I527" s="3424"/>
      <c r="J527" s="3423" t="s">
        <v>1259</v>
      </c>
      <c r="K527" s="3424"/>
      <c r="L527" s="3424"/>
      <c r="M527" s="3424"/>
      <c r="N527" s="3424"/>
      <c r="O527" s="3424"/>
      <c r="P527" s="3424"/>
      <c r="Q527" s="3424"/>
      <c r="R527" s="3424"/>
      <c r="S527" s="3424"/>
      <c r="T527" s="3424"/>
      <c r="U527" s="3424"/>
      <c r="V527" s="3545"/>
      <c r="W527" s="3424" t="s">
        <v>1531</v>
      </c>
      <c r="X527" s="3424"/>
      <c r="Y527" s="3424"/>
      <c r="Z527" s="3545"/>
      <c r="AA527" s="3423" t="s">
        <v>93</v>
      </c>
      <c r="AB527" s="3424"/>
      <c r="AC527" s="3424"/>
      <c r="AD527" s="3424"/>
      <c r="AE527" s="3424"/>
      <c r="AF527" s="3424"/>
      <c r="AG527" s="3545"/>
      <c r="AH527" s="3423" t="s">
        <v>1532</v>
      </c>
      <c r="AI527" s="3424"/>
      <c r="AJ527" s="3424"/>
      <c r="AK527" s="3424"/>
      <c r="AL527" s="3424"/>
      <c r="AM527" s="3424"/>
      <c r="AN527" s="3424"/>
      <c r="AO527" s="3425"/>
    </row>
    <row r="528" spans="1:41" s="327" customFormat="1" ht="13.5" customHeight="1">
      <c r="A528" s="3973" t="s">
        <v>3708</v>
      </c>
      <c r="B528" s="3556"/>
      <c r="C528" s="3556"/>
      <c r="D528" s="3556"/>
      <c r="E528" s="3556"/>
      <c r="F528" s="3556"/>
      <c r="G528" s="3556"/>
      <c r="H528" s="3556"/>
      <c r="I528" s="3974"/>
      <c r="J528" s="909" t="s">
        <v>2954</v>
      </c>
      <c r="K528" s="879"/>
      <c r="L528" s="879"/>
      <c r="M528" s="879"/>
      <c r="N528" s="879"/>
      <c r="O528" s="879"/>
      <c r="P528" s="879"/>
      <c r="Q528" s="879"/>
      <c r="R528" s="879"/>
      <c r="S528" s="879"/>
      <c r="T528" s="879"/>
      <c r="U528" s="879"/>
      <c r="V528" s="879"/>
      <c r="W528" s="3624" t="s">
        <v>3854</v>
      </c>
      <c r="X528" s="3625"/>
      <c r="Y528" s="3625"/>
      <c r="Z528" s="3626"/>
      <c r="AA528" s="3555" t="s">
        <v>2341</v>
      </c>
      <c r="AB528" s="3556"/>
      <c r="AC528" s="3556"/>
      <c r="AD528" s="3556"/>
      <c r="AE528" s="3556"/>
      <c r="AF528" s="3556"/>
      <c r="AG528" s="3974"/>
      <c r="AH528" s="3555" t="s">
        <v>2322</v>
      </c>
      <c r="AI528" s="3556"/>
      <c r="AJ528" s="3556"/>
      <c r="AK528" s="3556"/>
      <c r="AL528" s="3556"/>
      <c r="AM528" s="3556"/>
      <c r="AN528" s="3556"/>
      <c r="AO528" s="3557"/>
    </row>
    <row r="529" spans="1:41" s="327" customFormat="1" ht="13.5" customHeight="1">
      <c r="A529" s="3537" t="s">
        <v>3708</v>
      </c>
      <c r="B529" s="3456"/>
      <c r="C529" s="3456"/>
      <c r="D529" s="3456"/>
      <c r="E529" s="3456"/>
      <c r="F529" s="3456"/>
      <c r="G529" s="3456"/>
      <c r="H529" s="3456"/>
      <c r="I529" s="3457"/>
      <c r="J529" s="875" t="s">
        <v>2328</v>
      </c>
      <c r="K529" s="876"/>
      <c r="L529" s="876"/>
      <c r="M529" s="876"/>
      <c r="N529" s="876"/>
      <c r="O529" s="876"/>
      <c r="P529" s="876"/>
      <c r="Q529" s="876"/>
      <c r="R529" s="876"/>
      <c r="S529" s="876"/>
      <c r="T529" s="876"/>
      <c r="U529" s="876"/>
      <c r="V529" s="876"/>
      <c r="W529" s="3432" t="s">
        <v>3847</v>
      </c>
      <c r="X529" s="3433"/>
      <c r="Y529" s="3433"/>
      <c r="Z529" s="3434"/>
      <c r="AA529" s="3455" t="s">
        <v>2315</v>
      </c>
      <c r="AB529" s="3456"/>
      <c r="AC529" s="3456"/>
      <c r="AD529" s="3456"/>
      <c r="AE529" s="3456"/>
      <c r="AF529" s="3456"/>
      <c r="AG529" s="3457"/>
      <c r="AH529" s="3455" t="s">
        <v>2345</v>
      </c>
      <c r="AI529" s="3456"/>
      <c r="AJ529" s="3456"/>
      <c r="AK529" s="3456"/>
      <c r="AL529" s="3456"/>
      <c r="AM529" s="3456"/>
      <c r="AN529" s="3456"/>
      <c r="AO529" s="3525"/>
    </row>
    <row r="530" spans="1:41" s="327" customFormat="1" ht="13.5" customHeight="1">
      <c r="A530" s="3537" t="s">
        <v>3708</v>
      </c>
      <c r="B530" s="3456"/>
      <c r="C530" s="3456"/>
      <c r="D530" s="3456"/>
      <c r="E530" s="3456"/>
      <c r="F530" s="3456"/>
      <c r="G530" s="3456"/>
      <c r="H530" s="3456"/>
      <c r="I530" s="3457"/>
      <c r="J530" s="875" t="s">
        <v>2629</v>
      </c>
      <c r="K530" s="876"/>
      <c r="L530" s="876"/>
      <c r="M530" s="876"/>
      <c r="N530" s="876"/>
      <c r="O530" s="876"/>
      <c r="P530" s="876"/>
      <c r="Q530" s="876"/>
      <c r="R530" s="876"/>
      <c r="S530" s="876"/>
      <c r="T530" s="876"/>
      <c r="U530" s="876"/>
      <c r="V530" s="876"/>
      <c r="W530" s="3432" t="s">
        <v>3847</v>
      </c>
      <c r="X530" s="3433"/>
      <c r="Y530" s="3433"/>
      <c r="Z530" s="3434"/>
      <c r="AA530" s="3455" t="s">
        <v>2315</v>
      </c>
      <c r="AB530" s="3456"/>
      <c r="AC530" s="3456"/>
      <c r="AD530" s="3456"/>
      <c r="AE530" s="3456"/>
      <c r="AF530" s="3456"/>
      <c r="AG530" s="3457"/>
      <c r="AH530" s="3455" t="s">
        <v>2345</v>
      </c>
      <c r="AI530" s="3456"/>
      <c r="AJ530" s="3456"/>
      <c r="AK530" s="3456"/>
      <c r="AL530" s="3456"/>
      <c r="AM530" s="3456"/>
      <c r="AN530" s="3456"/>
      <c r="AO530" s="3525"/>
    </row>
    <row r="531" spans="1:41" s="327" customFormat="1" ht="13.5" customHeight="1">
      <c r="A531" s="3537" t="s">
        <v>3708</v>
      </c>
      <c r="B531" s="3456"/>
      <c r="C531" s="3456"/>
      <c r="D531" s="3456"/>
      <c r="E531" s="3456"/>
      <c r="F531" s="3456"/>
      <c r="G531" s="3456"/>
      <c r="H531" s="3456"/>
      <c r="I531" s="3457"/>
      <c r="J531" s="875" t="s">
        <v>2329</v>
      </c>
      <c r="K531" s="876"/>
      <c r="L531" s="876"/>
      <c r="M531" s="876"/>
      <c r="N531" s="876"/>
      <c r="O531" s="876"/>
      <c r="P531" s="876"/>
      <c r="Q531" s="876"/>
      <c r="R531" s="876"/>
      <c r="S531" s="876"/>
      <c r="T531" s="876"/>
      <c r="U531" s="876"/>
      <c r="V531" s="876"/>
      <c r="W531" s="3432" t="s">
        <v>3847</v>
      </c>
      <c r="X531" s="3433"/>
      <c r="Y531" s="3433"/>
      <c r="Z531" s="3434"/>
      <c r="AA531" s="3455" t="s">
        <v>2315</v>
      </c>
      <c r="AB531" s="3456"/>
      <c r="AC531" s="3456"/>
      <c r="AD531" s="3456"/>
      <c r="AE531" s="3456"/>
      <c r="AF531" s="3456"/>
      <c r="AG531" s="3457"/>
      <c r="AH531" s="3455" t="s">
        <v>2345</v>
      </c>
      <c r="AI531" s="3456"/>
      <c r="AJ531" s="3456"/>
      <c r="AK531" s="3456"/>
      <c r="AL531" s="3456"/>
      <c r="AM531" s="3456"/>
      <c r="AN531" s="3456"/>
      <c r="AO531" s="3525"/>
    </row>
    <row r="532" spans="1:41" s="327" customFormat="1" ht="13.5" customHeight="1">
      <c r="A532" s="3537" t="s">
        <v>3708</v>
      </c>
      <c r="B532" s="3456"/>
      <c r="C532" s="3456"/>
      <c r="D532" s="3456"/>
      <c r="E532" s="3456"/>
      <c r="F532" s="3456"/>
      <c r="G532" s="3456"/>
      <c r="H532" s="3456"/>
      <c r="I532" s="3457"/>
      <c r="J532" s="875" t="s">
        <v>2330</v>
      </c>
      <c r="K532" s="876"/>
      <c r="L532" s="876"/>
      <c r="M532" s="876"/>
      <c r="N532" s="876"/>
      <c r="O532" s="876"/>
      <c r="P532" s="876"/>
      <c r="Q532" s="876"/>
      <c r="R532" s="876"/>
      <c r="S532" s="876"/>
      <c r="T532" s="876"/>
      <c r="U532" s="876"/>
      <c r="V532" s="876"/>
      <c r="W532" s="3432" t="s">
        <v>3847</v>
      </c>
      <c r="X532" s="3433"/>
      <c r="Y532" s="3433"/>
      <c r="Z532" s="3434"/>
      <c r="AA532" s="3455" t="s">
        <v>2315</v>
      </c>
      <c r="AB532" s="3456"/>
      <c r="AC532" s="3456"/>
      <c r="AD532" s="3456"/>
      <c r="AE532" s="3456"/>
      <c r="AF532" s="3456"/>
      <c r="AG532" s="3457"/>
      <c r="AH532" s="3455" t="s">
        <v>2345</v>
      </c>
      <c r="AI532" s="3456"/>
      <c r="AJ532" s="3456"/>
      <c r="AK532" s="3456"/>
      <c r="AL532" s="3456"/>
      <c r="AM532" s="3456"/>
      <c r="AN532" s="3456"/>
      <c r="AO532" s="3525"/>
    </row>
    <row r="533" spans="1:41" s="327" customFormat="1" ht="13.5" customHeight="1">
      <c r="A533" s="3537" t="s">
        <v>3708</v>
      </c>
      <c r="B533" s="3456"/>
      <c r="C533" s="3456"/>
      <c r="D533" s="3456"/>
      <c r="E533" s="3456"/>
      <c r="F533" s="3456"/>
      <c r="G533" s="3456"/>
      <c r="H533" s="3456"/>
      <c r="I533" s="3457"/>
      <c r="J533" s="875" t="s">
        <v>2331</v>
      </c>
      <c r="K533" s="876"/>
      <c r="L533" s="876"/>
      <c r="M533" s="876"/>
      <c r="N533" s="876"/>
      <c r="O533" s="876"/>
      <c r="P533" s="876"/>
      <c r="Q533" s="876"/>
      <c r="R533" s="876"/>
      <c r="S533" s="876"/>
      <c r="T533" s="876"/>
      <c r="U533" s="876"/>
      <c r="V533" s="876"/>
      <c r="W533" s="3432" t="s">
        <v>3855</v>
      </c>
      <c r="X533" s="3433"/>
      <c r="Y533" s="3433"/>
      <c r="Z533" s="3434"/>
      <c r="AA533" s="3455" t="s">
        <v>2316</v>
      </c>
      <c r="AB533" s="3456"/>
      <c r="AC533" s="3456"/>
      <c r="AD533" s="3456"/>
      <c r="AE533" s="3456"/>
      <c r="AF533" s="3456"/>
      <c r="AG533" s="3457"/>
      <c r="AH533" s="3455" t="s">
        <v>2346</v>
      </c>
      <c r="AI533" s="3456"/>
      <c r="AJ533" s="3456"/>
      <c r="AK533" s="3456"/>
      <c r="AL533" s="3456"/>
      <c r="AM533" s="3456"/>
      <c r="AN533" s="3456"/>
      <c r="AO533" s="3525"/>
    </row>
    <row r="534" spans="1:41" s="327" customFormat="1" ht="13.5" customHeight="1">
      <c r="A534" s="3537" t="s">
        <v>3708</v>
      </c>
      <c r="B534" s="3456"/>
      <c r="C534" s="3456"/>
      <c r="D534" s="3456"/>
      <c r="E534" s="3456"/>
      <c r="F534" s="3456"/>
      <c r="G534" s="3456"/>
      <c r="H534" s="3456"/>
      <c r="I534" s="3457"/>
      <c r="J534" s="875" t="s">
        <v>2332</v>
      </c>
      <c r="K534" s="876"/>
      <c r="L534" s="876"/>
      <c r="M534" s="876"/>
      <c r="N534" s="876"/>
      <c r="O534" s="876"/>
      <c r="P534" s="876"/>
      <c r="Q534" s="876"/>
      <c r="R534" s="876"/>
      <c r="S534" s="876"/>
      <c r="T534" s="876"/>
      <c r="U534" s="876"/>
      <c r="V534" s="876"/>
      <c r="W534" s="3432" t="s">
        <v>3856</v>
      </c>
      <c r="X534" s="3433"/>
      <c r="Y534" s="3433"/>
      <c r="Z534" s="3434"/>
      <c r="AA534" s="3455" t="s">
        <v>2316</v>
      </c>
      <c r="AB534" s="3456"/>
      <c r="AC534" s="3456"/>
      <c r="AD534" s="3456"/>
      <c r="AE534" s="3456"/>
      <c r="AF534" s="3456"/>
      <c r="AG534" s="3457"/>
      <c r="AH534" s="3455" t="s">
        <v>2346</v>
      </c>
      <c r="AI534" s="3456"/>
      <c r="AJ534" s="3456"/>
      <c r="AK534" s="3456"/>
      <c r="AL534" s="3456"/>
      <c r="AM534" s="3456"/>
      <c r="AN534" s="3456"/>
      <c r="AO534" s="3525"/>
    </row>
    <row r="535" spans="1:41" s="327" customFormat="1" ht="13.5" customHeight="1">
      <c r="A535" s="3537" t="s">
        <v>3708</v>
      </c>
      <c r="B535" s="3456"/>
      <c r="C535" s="3456"/>
      <c r="D535" s="3456"/>
      <c r="E535" s="3456"/>
      <c r="F535" s="3456"/>
      <c r="G535" s="3456"/>
      <c r="H535" s="3456"/>
      <c r="I535" s="3457"/>
      <c r="J535" s="875" t="s">
        <v>2333</v>
      </c>
      <c r="K535" s="876"/>
      <c r="L535" s="876"/>
      <c r="M535" s="876"/>
      <c r="N535" s="876"/>
      <c r="O535" s="876"/>
      <c r="P535" s="876"/>
      <c r="Q535" s="876"/>
      <c r="R535" s="876"/>
      <c r="S535" s="876"/>
      <c r="T535" s="876"/>
      <c r="U535" s="876"/>
      <c r="V535" s="876"/>
      <c r="W535" s="3432" t="s">
        <v>3856</v>
      </c>
      <c r="X535" s="3433"/>
      <c r="Y535" s="3433"/>
      <c r="Z535" s="3434"/>
      <c r="AA535" s="3455" t="s">
        <v>2316</v>
      </c>
      <c r="AB535" s="3456"/>
      <c r="AC535" s="3456"/>
      <c r="AD535" s="3456"/>
      <c r="AE535" s="3456"/>
      <c r="AF535" s="3456"/>
      <c r="AG535" s="3457"/>
      <c r="AH535" s="3455" t="s">
        <v>2346</v>
      </c>
      <c r="AI535" s="3456"/>
      <c r="AJ535" s="3456"/>
      <c r="AK535" s="3456"/>
      <c r="AL535" s="3456"/>
      <c r="AM535" s="3456"/>
      <c r="AN535" s="3456"/>
      <c r="AO535" s="3525"/>
    </row>
    <row r="536" spans="1:41" s="327" customFormat="1" ht="13.5" customHeight="1">
      <c r="A536" s="3537" t="s">
        <v>3708</v>
      </c>
      <c r="B536" s="3456"/>
      <c r="C536" s="3456"/>
      <c r="D536" s="3456"/>
      <c r="E536" s="3456"/>
      <c r="F536" s="3456"/>
      <c r="G536" s="3456"/>
      <c r="H536" s="3456"/>
      <c r="I536" s="3457"/>
      <c r="J536" s="875" t="s">
        <v>2334</v>
      </c>
      <c r="K536" s="876"/>
      <c r="L536" s="876"/>
      <c r="M536" s="876"/>
      <c r="N536" s="876"/>
      <c r="O536" s="876"/>
      <c r="P536" s="876"/>
      <c r="Q536" s="876"/>
      <c r="R536" s="876"/>
      <c r="S536" s="876"/>
      <c r="T536" s="876"/>
      <c r="U536" s="876"/>
      <c r="V536" s="876"/>
      <c r="W536" s="3432" t="s">
        <v>3854</v>
      </c>
      <c r="X536" s="3433"/>
      <c r="Y536" s="3433"/>
      <c r="Z536" s="3434"/>
      <c r="AA536" s="3455" t="s">
        <v>2317</v>
      </c>
      <c r="AB536" s="3456"/>
      <c r="AC536" s="3456"/>
      <c r="AD536" s="3456"/>
      <c r="AE536" s="3456"/>
      <c r="AF536" s="3456"/>
      <c r="AG536" s="3457"/>
      <c r="AH536" s="3455" t="s">
        <v>2347</v>
      </c>
      <c r="AI536" s="3456"/>
      <c r="AJ536" s="3456"/>
      <c r="AK536" s="3456"/>
      <c r="AL536" s="3456"/>
      <c r="AM536" s="3456"/>
      <c r="AN536" s="3456"/>
      <c r="AO536" s="3525"/>
    </row>
    <row r="537" spans="1:41" s="327" customFormat="1" ht="13.5" customHeight="1">
      <c r="A537" s="3537" t="s">
        <v>3708</v>
      </c>
      <c r="B537" s="3456"/>
      <c r="C537" s="3456"/>
      <c r="D537" s="3456"/>
      <c r="E537" s="3456"/>
      <c r="F537" s="3456"/>
      <c r="G537" s="3456"/>
      <c r="H537" s="3456"/>
      <c r="I537" s="3457"/>
      <c r="J537" s="875" t="s">
        <v>2335</v>
      </c>
      <c r="K537" s="876"/>
      <c r="L537" s="876"/>
      <c r="M537" s="876"/>
      <c r="N537" s="876"/>
      <c r="O537" s="876"/>
      <c r="P537" s="876"/>
      <c r="Q537" s="876"/>
      <c r="R537" s="876"/>
      <c r="S537" s="876"/>
      <c r="T537" s="876"/>
      <c r="U537" s="876"/>
      <c r="V537" s="876"/>
      <c r="W537" s="3432" t="s">
        <v>3857</v>
      </c>
      <c r="X537" s="3433"/>
      <c r="Y537" s="3433"/>
      <c r="Z537" s="3434"/>
      <c r="AA537" s="3455" t="s">
        <v>2317</v>
      </c>
      <c r="AB537" s="3456"/>
      <c r="AC537" s="3456"/>
      <c r="AD537" s="3456"/>
      <c r="AE537" s="3456"/>
      <c r="AF537" s="3456"/>
      <c r="AG537" s="3457"/>
      <c r="AH537" s="3455" t="s">
        <v>2347</v>
      </c>
      <c r="AI537" s="3456"/>
      <c r="AJ537" s="3456"/>
      <c r="AK537" s="3456"/>
      <c r="AL537" s="3456"/>
      <c r="AM537" s="3456"/>
      <c r="AN537" s="3456"/>
      <c r="AO537" s="3525"/>
    </row>
    <row r="538" spans="1:41" s="327" customFormat="1" ht="13.5" customHeight="1">
      <c r="A538" s="3537" t="s">
        <v>3709</v>
      </c>
      <c r="B538" s="3456"/>
      <c r="C538" s="3456"/>
      <c r="D538" s="3456"/>
      <c r="E538" s="3456"/>
      <c r="F538" s="3456"/>
      <c r="G538" s="3456"/>
      <c r="H538" s="3456"/>
      <c r="I538" s="3457"/>
      <c r="J538" s="875" t="s">
        <v>2336</v>
      </c>
      <c r="K538" s="876"/>
      <c r="L538" s="876"/>
      <c r="M538" s="876"/>
      <c r="N538" s="876"/>
      <c r="O538" s="876"/>
      <c r="P538" s="876"/>
      <c r="Q538" s="876"/>
      <c r="R538" s="876"/>
      <c r="S538" s="876"/>
      <c r="T538" s="876"/>
      <c r="U538" s="876"/>
      <c r="V538" s="876"/>
      <c r="W538" s="3432" t="s">
        <v>3858</v>
      </c>
      <c r="X538" s="3433"/>
      <c r="Y538" s="3433"/>
      <c r="Z538" s="3434"/>
      <c r="AA538" s="3455" t="s">
        <v>2315</v>
      </c>
      <c r="AB538" s="3456"/>
      <c r="AC538" s="3456"/>
      <c r="AD538" s="3456"/>
      <c r="AE538" s="3456"/>
      <c r="AF538" s="3456"/>
      <c r="AG538" s="3457"/>
      <c r="AH538" s="3455" t="s">
        <v>2345</v>
      </c>
      <c r="AI538" s="3456"/>
      <c r="AJ538" s="3456"/>
      <c r="AK538" s="3456"/>
      <c r="AL538" s="3456"/>
      <c r="AM538" s="3456"/>
      <c r="AN538" s="3456"/>
      <c r="AO538" s="3525"/>
    </row>
    <row r="539" spans="1:41" s="327" customFormat="1" ht="13.5" customHeight="1">
      <c r="A539" s="3537" t="s">
        <v>3709</v>
      </c>
      <c r="B539" s="3456"/>
      <c r="C539" s="3456"/>
      <c r="D539" s="3456"/>
      <c r="E539" s="3456"/>
      <c r="F539" s="3456"/>
      <c r="G539" s="3456"/>
      <c r="H539" s="3456"/>
      <c r="I539" s="3457"/>
      <c r="J539" s="875" t="s">
        <v>2337</v>
      </c>
      <c r="K539" s="876"/>
      <c r="L539" s="876"/>
      <c r="M539" s="876"/>
      <c r="N539" s="876"/>
      <c r="O539" s="876"/>
      <c r="P539" s="876"/>
      <c r="Q539" s="876"/>
      <c r="R539" s="876"/>
      <c r="S539" s="876"/>
      <c r="T539" s="876"/>
      <c r="U539" s="876"/>
      <c r="V539" s="876"/>
      <c r="W539" s="3432" t="s">
        <v>3858</v>
      </c>
      <c r="X539" s="3433"/>
      <c r="Y539" s="3433"/>
      <c r="Z539" s="3434"/>
      <c r="AA539" s="3455" t="s">
        <v>2342</v>
      </c>
      <c r="AB539" s="3456"/>
      <c r="AC539" s="3456"/>
      <c r="AD539" s="3456"/>
      <c r="AE539" s="3456"/>
      <c r="AF539" s="3456"/>
      <c r="AG539" s="3457"/>
      <c r="AH539" s="3455" t="s">
        <v>2348</v>
      </c>
      <c r="AI539" s="3456"/>
      <c r="AJ539" s="3456"/>
      <c r="AK539" s="3456"/>
      <c r="AL539" s="3456"/>
      <c r="AM539" s="3456"/>
      <c r="AN539" s="3456"/>
      <c r="AO539" s="3525"/>
    </row>
    <row r="540" spans="1:41" s="327" customFormat="1" ht="13.5" customHeight="1">
      <c r="A540" s="3537" t="s">
        <v>3709</v>
      </c>
      <c r="B540" s="3456"/>
      <c r="C540" s="3456"/>
      <c r="D540" s="3456"/>
      <c r="E540" s="3456"/>
      <c r="F540" s="3456"/>
      <c r="G540" s="3456"/>
      <c r="H540" s="3456"/>
      <c r="I540" s="3457"/>
      <c r="J540" s="875" t="s">
        <v>3710</v>
      </c>
      <c r="K540" s="876"/>
      <c r="L540" s="876"/>
      <c r="M540" s="876"/>
      <c r="N540" s="876"/>
      <c r="O540" s="876"/>
      <c r="P540" s="876"/>
      <c r="Q540" s="876"/>
      <c r="R540" s="876"/>
      <c r="S540" s="876"/>
      <c r="T540" s="876"/>
      <c r="U540" s="876"/>
      <c r="V540" s="876"/>
      <c r="W540" s="3432" t="s">
        <v>3858</v>
      </c>
      <c r="X540" s="3433"/>
      <c r="Y540" s="3433"/>
      <c r="Z540" s="3434"/>
      <c r="AA540" s="3455" t="s">
        <v>2315</v>
      </c>
      <c r="AB540" s="3456"/>
      <c r="AC540" s="3456"/>
      <c r="AD540" s="3456"/>
      <c r="AE540" s="3456"/>
      <c r="AF540" s="3456"/>
      <c r="AG540" s="3457"/>
      <c r="AH540" s="3455" t="s">
        <v>2345</v>
      </c>
      <c r="AI540" s="3456"/>
      <c r="AJ540" s="3456"/>
      <c r="AK540" s="3456"/>
      <c r="AL540" s="3456"/>
      <c r="AM540" s="3456"/>
      <c r="AN540" s="3456"/>
      <c r="AO540" s="3525"/>
    </row>
    <row r="541" spans="1:41" s="327" customFormat="1" ht="13.5" customHeight="1">
      <c r="A541" s="3537" t="s">
        <v>3709</v>
      </c>
      <c r="B541" s="3456"/>
      <c r="C541" s="3456"/>
      <c r="D541" s="3456"/>
      <c r="E541" s="3456"/>
      <c r="F541" s="3456"/>
      <c r="G541" s="3456"/>
      <c r="H541" s="3456"/>
      <c r="I541" s="3457"/>
      <c r="J541" s="875" t="s">
        <v>2338</v>
      </c>
      <c r="K541" s="876"/>
      <c r="L541" s="876"/>
      <c r="M541" s="876"/>
      <c r="N541" s="876"/>
      <c r="O541" s="876"/>
      <c r="P541" s="876"/>
      <c r="Q541" s="876"/>
      <c r="R541" s="876"/>
      <c r="S541" s="876"/>
      <c r="T541" s="876"/>
      <c r="U541" s="876"/>
      <c r="V541" s="876"/>
      <c r="W541" s="3432" t="s">
        <v>3858</v>
      </c>
      <c r="X541" s="3433"/>
      <c r="Y541" s="3433"/>
      <c r="Z541" s="3434"/>
      <c r="AA541" s="3455" t="s">
        <v>2315</v>
      </c>
      <c r="AB541" s="3456"/>
      <c r="AC541" s="3456"/>
      <c r="AD541" s="3456"/>
      <c r="AE541" s="3456"/>
      <c r="AF541" s="3456"/>
      <c r="AG541" s="3457"/>
      <c r="AH541" s="3420" t="s">
        <v>2345</v>
      </c>
      <c r="AI541" s="3421"/>
      <c r="AJ541" s="3421"/>
      <c r="AK541" s="3421"/>
      <c r="AL541" s="3421"/>
      <c r="AM541" s="3421"/>
      <c r="AN541" s="3421"/>
      <c r="AO541" s="3422"/>
    </row>
    <row r="542" spans="1:41" s="327" customFormat="1" ht="13.5" customHeight="1">
      <c r="A542" s="3551" t="s">
        <v>3709</v>
      </c>
      <c r="B542" s="3543"/>
      <c r="C542" s="3543"/>
      <c r="D542" s="3543"/>
      <c r="E542" s="3543"/>
      <c r="F542" s="3543"/>
      <c r="G542" s="3543"/>
      <c r="H542" s="3543"/>
      <c r="I542" s="3544"/>
      <c r="J542" s="600" t="s">
        <v>2630</v>
      </c>
      <c r="K542" s="601"/>
      <c r="L542" s="601"/>
      <c r="M542" s="601"/>
      <c r="N542" s="601"/>
      <c r="O542" s="601"/>
      <c r="P542" s="601"/>
      <c r="Q542" s="601"/>
      <c r="R542" s="601"/>
      <c r="S542" s="601"/>
      <c r="T542" s="601"/>
      <c r="U542" s="601"/>
      <c r="V542" s="601"/>
      <c r="W542" s="3546" t="s">
        <v>3866</v>
      </c>
      <c r="X542" s="3547"/>
      <c r="Y542" s="3547"/>
      <c r="Z542" s="3548"/>
      <c r="AA542" s="3542" t="s">
        <v>2343</v>
      </c>
      <c r="AB542" s="3543"/>
      <c r="AC542" s="3543"/>
      <c r="AD542" s="3543"/>
      <c r="AE542" s="3543"/>
      <c r="AF542" s="3543"/>
      <c r="AG542" s="3544"/>
      <c r="AH542" s="3539" t="s">
        <v>2349</v>
      </c>
      <c r="AI542" s="3540"/>
      <c r="AJ542" s="3540"/>
      <c r="AK542" s="3540"/>
      <c r="AL542" s="3540"/>
      <c r="AM542" s="3540"/>
      <c r="AN542" s="3540"/>
      <c r="AO542" s="3541"/>
    </row>
    <row r="543" spans="1:41" s="327" customFormat="1" ht="15" thickBot="1">
      <c r="A543" s="4159" t="s">
        <v>3711</v>
      </c>
      <c r="B543" s="4159"/>
      <c r="C543" s="4159"/>
      <c r="D543" s="4159"/>
      <c r="E543" s="4159"/>
      <c r="F543" s="4159"/>
      <c r="G543" s="4159"/>
      <c r="H543" s="4159"/>
      <c r="I543" s="4159"/>
      <c r="J543" s="4159"/>
      <c r="K543" s="4159"/>
      <c r="L543" s="4159"/>
      <c r="M543" s="4159"/>
      <c r="N543" s="826"/>
      <c r="O543" s="826"/>
      <c r="P543" s="826"/>
      <c r="Q543" s="826"/>
      <c r="R543" s="826"/>
      <c r="S543" s="826"/>
      <c r="T543" s="826"/>
      <c r="U543" s="826"/>
      <c r="V543" s="826"/>
      <c r="W543" s="826"/>
      <c r="X543" s="826"/>
      <c r="Y543" s="826"/>
      <c r="Z543" s="867"/>
      <c r="AA543" s="871"/>
      <c r="AB543" s="871"/>
      <c r="AC543" s="871"/>
      <c r="AD543" s="871"/>
      <c r="AE543" s="871"/>
      <c r="AF543" s="871"/>
      <c r="AG543" s="871"/>
      <c r="AH543" s="869"/>
      <c r="AI543" s="869"/>
      <c r="AJ543" s="869"/>
      <c r="AK543" s="869"/>
      <c r="AL543" s="869"/>
      <c r="AM543" s="869"/>
      <c r="AN543" s="869"/>
      <c r="AO543" s="869"/>
    </row>
    <row r="544" spans="1:41" s="327" customFormat="1" ht="13.5" customHeight="1">
      <c r="A544" s="3976" t="s">
        <v>1258</v>
      </c>
      <c r="B544" s="3424"/>
      <c r="C544" s="3424"/>
      <c r="D544" s="3424"/>
      <c r="E544" s="3424"/>
      <c r="F544" s="3424"/>
      <c r="G544" s="3424"/>
      <c r="H544" s="3424"/>
      <c r="I544" s="3424"/>
      <c r="J544" s="3423" t="s">
        <v>1259</v>
      </c>
      <c r="K544" s="3424"/>
      <c r="L544" s="3424"/>
      <c r="M544" s="3424"/>
      <c r="N544" s="3424"/>
      <c r="O544" s="3424"/>
      <c r="P544" s="3424"/>
      <c r="Q544" s="3424"/>
      <c r="R544" s="3424"/>
      <c r="S544" s="3424"/>
      <c r="T544" s="3424"/>
      <c r="U544" s="3424"/>
      <c r="V544" s="3545"/>
      <c r="W544" s="3424" t="s">
        <v>1531</v>
      </c>
      <c r="X544" s="3424"/>
      <c r="Y544" s="3424"/>
      <c r="Z544" s="3545"/>
      <c r="AA544" s="3423" t="s">
        <v>93</v>
      </c>
      <c r="AB544" s="3424"/>
      <c r="AC544" s="3424"/>
      <c r="AD544" s="3424"/>
      <c r="AE544" s="3424"/>
      <c r="AF544" s="3424"/>
      <c r="AG544" s="3545"/>
      <c r="AH544" s="3423" t="s">
        <v>1532</v>
      </c>
      <c r="AI544" s="3424"/>
      <c r="AJ544" s="3424"/>
      <c r="AK544" s="3424"/>
      <c r="AL544" s="3424"/>
      <c r="AM544" s="3424"/>
      <c r="AN544" s="3424"/>
      <c r="AO544" s="3425"/>
    </row>
    <row r="545" spans="1:41" s="327" customFormat="1" ht="13.5" customHeight="1">
      <c r="A545" s="3537" t="s">
        <v>3712</v>
      </c>
      <c r="B545" s="3456"/>
      <c r="C545" s="3456"/>
      <c r="D545" s="3456"/>
      <c r="E545" s="3456"/>
      <c r="F545" s="3456"/>
      <c r="G545" s="3456"/>
      <c r="H545" s="3456"/>
      <c r="I545" s="3457"/>
      <c r="J545" s="875" t="s">
        <v>3713</v>
      </c>
      <c r="K545" s="876"/>
      <c r="L545" s="876"/>
      <c r="M545" s="876"/>
      <c r="N545" s="876"/>
      <c r="O545" s="876"/>
      <c r="P545" s="876"/>
      <c r="Q545" s="876"/>
      <c r="R545" s="876"/>
      <c r="S545" s="876"/>
      <c r="T545" s="876"/>
      <c r="U545" s="876"/>
      <c r="V545" s="876"/>
      <c r="W545" s="3624" t="s">
        <v>3852</v>
      </c>
      <c r="X545" s="3625"/>
      <c r="Y545" s="3625"/>
      <c r="Z545" s="3626"/>
      <c r="AA545" s="3455" t="s">
        <v>2344</v>
      </c>
      <c r="AB545" s="3456"/>
      <c r="AC545" s="3456"/>
      <c r="AD545" s="3456"/>
      <c r="AE545" s="3456"/>
      <c r="AF545" s="3456"/>
      <c r="AG545" s="3457"/>
      <c r="AH545" s="3420" t="s">
        <v>2319</v>
      </c>
      <c r="AI545" s="3421"/>
      <c r="AJ545" s="3421"/>
      <c r="AK545" s="3421"/>
      <c r="AL545" s="3421"/>
      <c r="AM545" s="3421"/>
      <c r="AN545" s="3421"/>
      <c r="AO545" s="3422"/>
    </row>
    <row r="546" spans="1:41" s="327" customFormat="1" ht="13.5" customHeight="1">
      <c r="A546" s="3537" t="s">
        <v>3712</v>
      </c>
      <c r="B546" s="3456"/>
      <c r="C546" s="3456"/>
      <c r="D546" s="3456"/>
      <c r="E546" s="3456"/>
      <c r="F546" s="3456"/>
      <c r="G546" s="3456"/>
      <c r="H546" s="3456"/>
      <c r="I546" s="3457"/>
      <c r="J546" s="875" t="s">
        <v>3714</v>
      </c>
      <c r="K546" s="876"/>
      <c r="L546" s="876"/>
      <c r="M546" s="876"/>
      <c r="N546" s="876"/>
      <c r="O546" s="876"/>
      <c r="P546" s="876"/>
      <c r="Q546" s="876"/>
      <c r="R546" s="876"/>
      <c r="S546" s="876"/>
      <c r="T546" s="876"/>
      <c r="U546" s="876"/>
      <c r="V546" s="876"/>
      <c r="W546" s="3432" t="s">
        <v>3852</v>
      </c>
      <c r="X546" s="3433"/>
      <c r="Y546" s="3433"/>
      <c r="Z546" s="3434"/>
      <c r="AA546" s="3455" t="s">
        <v>2344</v>
      </c>
      <c r="AB546" s="3456"/>
      <c r="AC546" s="3456"/>
      <c r="AD546" s="3456"/>
      <c r="AE546" s="3456"/>
      <c r="AF546" s="3456"/>
      <c r="AG546" s="3457"/>
      <c r="AH546" s="3420" t="s">
        <v>2319</v>
      </c>
      <c r="AI546" s="3421"/>
      <c r="AJ546" s="3421"/>
      <c r="AK546" s="3421"/>
      <c r="AL546" s="3421"/>
      <c r="AM546" s="3421"/>
      <c r="AN546" s="3421"/>
      <c r="AO546" s="3422"/>
    </row>
    <row r="547" spans="1:41" s="327" customFormat="1" ht="13.5" customHeight="1">
      <c r="A547" s="3537" t="s">
        <v>3712</v>
      </c>
      <c r="B547" s="3456"/>
      <c r="C547" s="3456"/>
      <c r="D547" s="3456"/>
      <c r="E547" s="3456"/>
      <c r="F547" s="3456"/>
      <c r="G547" s="3456"/>
      <c r="H547" s="3456"/>
      <c r="I547" s="3457"/>
      <c r="J547" s="875" t="s">
        <v>3843</v>
      </c>
      <c r="K547" s="876"/>
      <c r="L547" s="876"/>
      <c r="M547" s="876"/>
      <c r="N547" s="876"/>
      <c r="O547" s="876"/>
      <c r="P547" s="876"/>
      <c r="Q547" s="876"/>
      <c r="R547" s="876"/>
      <c r="S547" s="876"/>
      <c r="T547" s="876"/>
      <c r="U547" s="876"/>
      <c r="V547" s="876"/>
      <c r="W547" s="3432" t="s">
        <v>3852</v>
      </c>
      <c r="X547" s="3433"/>
      <c r="Y547" s="3433"/>
      <c r="Z547" s="3434"/>
      <c r="AA547" s="3455" t="s">
        <v>2344</v>
      </c>
      <c r="AB547" s="3456"/>
      <c r="AC547" s="3456"/>
      <c r="AD547" s="3456"/>
      <c r="AE547" s="3456"/>
      <c r="AF547" s="3456"/>
      <c r="AG547" s="3457"/>
      <c r="AH547" s="3420" t="s">
        <v>2319</v>
      </c>
      <c r="AI547" s="3421"/>
      <c r="AJ547" s="3421"/>
      <c r="AK547" s="3421"/>
      <c r="AL547" s="3421"/>
      <c r="AM547" s="3421"/>
      <c r="AN547" s="3421"/>
      <c r="AO547" s="3422"/>
    </row>
    <row r="548" spans="1:41" s="327" customFormat="1" ht="13.5" customHeight="1">
      <c r="A548" s="3537" t="s">
        <v>3712</v>
      </c>
      <c r="B548" s="3456"/>
      <c r="C548" s="3456"/>
      <c r="D548" s="3456"/>
      <c r="E548" s="3456"/>
      <c r="F548" s="3456"/>
      <c r="G548" s="3456"/>
      <c r="H548" s="3456"/>
      <c r="I548" s="3457"/>
      <c r="J548" s="875" t="s">
        <v>2631</v>
      </c>
      <c r="K548" s="876"/>
      <c r="L548" s="876"/>
      <c r="M548" s="876"/>
      <c r="N548" s="876"/>
      <c r="O548" s="876"/>
      <c r="P548" s="876"/>
      <c r="Q548" s="876"/>
      <c r="R548" s="876"/>
      <c r="S548" s="876"/>
      <c r="T548" s="876"/>
      <c r="U548" s="876"/>
      <c r="V548" s="876"/>
      <c r="W548" s="3432" t="s">
        <v>3852</v>
      </c>
      <c r="X548" s="3433"/>
      <c r="Y548" s="3433"/>
      <c r="Z548" s="3434"/>
      <c r="AA548" s="3455" t="s">
        <v>2344</v>
      </c>
      <c r="AB548" s="3456"/>
      <c r="AC548" s="3456"/>
      <c r="AD548" s="3456"/>
      <c r="AE548" s="3456"/>
      <c r="AF548" s="3456"/>
      <c r="AG548" s="3457"/>
      <c r="AH548" s="3420" t="s">
        <v>2319</v>
      </c>
      <c r="AI548" s="3421"/>
      <c r="AJ548" s="3421"/>
      <c r="AK548" s="3421"/>
      <c r="AL548" s="3421"/>
      <c r="AM548" s="3421"/>
      <c r="AN548" s="3421"/>
      <c r="AO548" s="3422"/>
    </row>
    <row r="549" spans="1:41" s="327" customFormat="1" ht="13.5" customHeight="1">
      <c r="A549" s="3537" t="s">
        <v>3712</v>
      </c>
      <c r="B549" s="3456"/>
      <c r="C549" s="3456"/>
      <c r="D549" s="3456"/>
      <c r="E549" s="3456"/>
      <c r="F549" s="3456"/>
      <c r="G549" s="3456"/>
      <c r="H549" s="3456"/>
      <c r="I549" s="3457"/>
      <c r="J549" s="875" t="s">
        <v>2339</v>
      </c>
      <c r="K549" s="876"/>
      <c r="L549" s="876"/>
      <c r="M549" s="876"/>
      <c r="N549" s="876"/>
      <c r="O549" s="876"/>
      <c r="P549" s="876"/>
      <c r="Q549" s="876"/>
      <c r="R549" s="876"/>
      <c r="S549" s="876"/>
      <c r="T549" s="876"/>
      <c r="U549" s="876"/>
      <c r="V549" s="876"/>
      <c r="W549" s="3432" t="s">
        <v>3852</v>
      </c>
      <c r="X549" s="3433"/>
      <c r="Y549" s="3433"/>
      <c r="Z549" s="3434"/>
      <c r="AA549" s="3455" t="s">
        <v>2314</v>
      </c>
      <c r="AB549" s="3456"/>
      <c r="AC549" s="3456"/>
      <c r="AD549" s="3456"/>
      <c r="AE549" s="3456"/>
      <c r="AF549" s="3456"/>
      <c r="AG549" s="3457"/>
      <c r="AH549" s="3420" t="s">
        <v>2324</v>
      </c>
      <c r="AI549" s="3421"/>
      <c r="AJ549" s="3421"/>
      <c r="AK549" s="3421"/>
      <c r="AL549" s="3421"/>
      <c r="AM549" s="3421"/>
      <c r="AN549" s="3421"/>
      <c r="AO549" s="3422"/>
    </row>
    <row r="550" spans="1:41" s="327" customFormat="1" ht="13.5" customHeight="1">
      <c r="A550" s="3537" t="s">
        <v>3712</v>
      </c>
      <c r="B550" s="3456"/>
      <c r="C550" s="3456"/>
      <c r="D550" s="3456"/>
      <c r="E550" s="3456"/>
      <c r="F550" s="3456"/>
      <c r="G550" s="3456"/>
      <c r="H550" s="3456"/>
      <c r="I550" s="3457"/>
      <c r="J550" s="875" t="s">
        <v>2632</v>
      </c>
      <c r="K550" s="876"/>
      <c r="L550" s="876"/>
      <c r="M550" s="876"/>
      <c r="N550" s="876"/>
      <c r="O550" s="876"/>
      <c r="P550" s="876"/>
      <c r="Q550" s="876"/>
      <c r="R550" s="876"/>
      <c r="S550" s="876"/>
      <c r="T550" s="876"/>
      <c r="U550" s="876"/>
      <c r="V550" s="876"/>
      <c r="W550" s="3432" t="s">
        <v>3852</v>
      </c>
      <c r="X550" s="3433"/>
      <c r="Y550" s="3433"/>
      <c r="Z550" s="3434"/>
      <c r="AA550" s="3455" t="s">
        <v>2314</v>
      </c>
      <c r="AB550" s="3456"/>
      <c r="AC550" s="3456"/>
      <c r="AD550" s="3456"/>
      <c r="AE550" s="3456"/>
      <c r="AF550" s="3456"/>
      <c r="AG550" s="3457"/>
      <c r="AH550" s="3420" t="s">
        <v>2324</v>
      </c>
      <c r="AI550" s="3421"/>
      <c r="AJ550" s="3421"/>
      <c r="AK550" s="3421"/>
      <c r="AL550" s="3421"/>
      <c r="AM550" s="3421"/>
      <c r="AN550" s="3421"/>
      <c r="AO550" s="3422"/>
    </row>
    <row r="551" spans="1:41" s="327" customFormat="1" ht="13.5" customHeight="1">
      <c r="A551" s="3537" t="s">
        <v>3712</v>
      </c>
      <c r="B551" s="3456"/>
      <c r="C551" s="3456"/>
      <c r="D551" s="3456"/>
      <c r="E551" s="3456"/>
      <c r="F551" s="3456"/>
      <c r="G551" s="3456"/>
      <c r="H551" s="3456"/>
      <c r="I551" s="3457"/>
      <c r="J551" s="875" t="s">
        <v>2340</v>
      </c>
      <c r="K551" s="876"/>
      <c r="L551" s="876"/>
      <c r="M551" s="876"/>
      <c r="N551" s="876"/>
      <c r="O551" s="876"/>
      <c r="P551" s="876"/>
      <c r="Q551" s="876"/>
      <c r="R551" s="876"/>
      <c r="S551" s="876"/>
      <c r="T551" s="876"/>
      <c r="U551" s="876"/>
      <c r="V551" s="876"/>
      <c r="W551" s="3432" t="s">
        <v>3852</v>
      </c>
      <c r="X551" s="3433"/>
      <c r="Y551" s="3433"/>
      <c r="Z551" s="3434"/>
      <c r="AA551" s="3455" t="s">
        <v>2314</v>
      </c>
      <c r="AB551" s="3456"/>
      <c r="AC551" s="3456"/>
      <c r="AD551" s="3456"/>
      <c r="AE551" s="3456"/>
      <c r="AF551" s="3456"/>
      <c r="AG551" s="3457"/>
      <c r="AH551" s="3420" t="s">
        <v>2324</v>
      </c>
      <c r="AI551" s="3421"/>
      <c r="AJ551" s="3421"/>
      <c r="AK551" s="3421"/>
      <c r="AL551" s="3421"/>
      <c r="AM551" s="3421"/>
      <c r="AN551" s="3421"/>
      <c r="AO551" s="3422"/>
    </row>
    <row r="552" spans="1:41" s="327" customFormat="1" ht="13.5" customHeight="1">
      <c r="A552" s="3537" t="s">
        <v>3712</v>
      </c>
      <c r="B552" s="3456"/>
      <c r="C552" s="3456"/>
      <c r="D552" s="3456"/>
      <c r="E552" s="3456"/>
      <c r="F552" s="3456"/>
      <c r="G552" s="3456"/>
      <c r="H552" s="3456"/>
      <c r="I552" s="3457"/>
      <c r="J552" s="875" t="s">
        <v>2352</v>
      </c>
      <c r="K552" s="876"/>
      <c r="L552" s="876"/>
      <c r="M552" s="876"/>
      <c r="N552" s="876"/>
      <c r="O552" s="876"/>
      <c r="P552" s="876"/>
      <c r="Q552" s="876"/>
      <c r="R552" s="876"/>
      <c r="S552" s="876"/>
      <c r="T552" s="876"/>
      <c r="U552" s="876"/>
      <c r="V552" s="876"/>
      <c r="W552" s="3432" t="s">
        <v>3852</v>
      </c>
      <c r="X552" s="3433"/>
      <c r="Y552" s="3433"/>
      <c r="Z552" s="3434"/>
      <c r="AA552" s="3455" t="s">
        <v>2374</v>
      </c>
      <c r="AB552" s="3456"/>
      <c r="AC552" s="3456"/>
      <c r="AD552" s="3456"/>
      <c r="AE552" s="3456"/>
      <c r="AF552" s="3456"/>
      <c r="AG552" s="3457"/>
      <c r="AH552" s="3420" t="s">
        <v>2384</v>
      </c>
      <c r="AI552" s="3421"/>
      <c r="AJ552" s="3421"/>
      <c r="AK552" s="3421"/>
      <c r="AL552" s="3421"/>
      <c r="AM552" s="3421"/>
      <c r="AN552" s="3421"/>
      <c r="AO552" s="3422"/>
    </row>
    <row r="553" spans="1:41" s="327" customFormat="1" ht="13.5" customHeight="1">
      <c r="A553" s="3537" t="s">
        <v>3712</v>
      </c>
      <c r="B553" s="3456"/>
      <c r="C553" s="3456"/>
      <c r="D553" s="3456"/>
      <c r="E553" s="3456"/>
      <c r="F553" s="3456"/>
      <c r="G553" s="3456"/>
      <c r="H553" s="3456"/>
      <c r="I553" s="3457"/>
      <c r="J553" s="875" t="s">
        <v>3715</v>
      </c>
      <c r="K553" s="876"/>
      <c r="L553" s="876"/>
      <c r="M553" s="876"/>
      <c r="N553" s="876"/>
      <c r="O553" s="876"/>
      <c r="P553" s="876"/>
      <c r="Q553" s="876"/>
      <c r="R553" s="876"/>
      <c r="S553" s="876"/>
      <c r="T553" s="876"/>
      <c r="U553" s="876"/>
      <c r="V553" s="876"/>
      <c r="W553" s="3432" t="s">
        <v>3852</v>
      </c>
      <c r="X553" s="3433"/>
      <c r="Y553" s="3433"/>
      <c r="Z553" s="3434"/>
      <c r="AA553" s="3455" t="s">
        <v>2314</v>
      </c>
      <c r="AB553" s="3456"/>
      <c r="AC553" s="3456"/>
      <c r="AD553" s="3456"/>
      <c r="AE553" s="3456"/>
      <c r="AF553" s="3456"/>
      <c r="AG553" s="3457"/>
      <c r="AH553" s="3420" t="s">
        <v>2324</v>
      </c>
      <c r="AI553" s="3421"/>
      <c r="AJ553" s="3421"/>
      <c r="AK553" s="3421"/>
      <c r="AL553" s="3421"/>
      <c r="AM553" s="3421"/>
      <c r="AN553" s="3421"/>
      <c r="AO553" s="3422"/>
    </row>
    <row r="554" spans="1:41" s="327" customFormat="1" ht="13.5" customHeight="1">
      <c r="A554" s="3537" t="s">
        <v>3712</v>
      </c>
      <c r="B554" s="3456"/>
      <c r="C554" s="3456"/>
      <c r="D554" s="3456"/>
      <c r="E554" s="3456"/>
      <c r="F554" s="3456"/>
      <c r="G554" s="3456"/>
      <c r="H554" s="3456"/>
      <c r="I554" s="3457"/>
      <c r="J554" s="875" t="s">
        <v>2353</v>
      </c>
      <c r="K554" s="876"/>
      <c r="L554" s="876"/>
      <c r="M554" s="876"/>
      <c r="N554" s="876"/>
      <c r="O554" s="876"/>
      <c r="P554" s="876"/>
      <c r="Q554" s="876"/>
      <c r="R554" s="876"/>
      <c r="S554" s="876"/>
      <c r="T554" s="876"/>
      <c r="U554" s="876"/>
      <c r="V554" s="876"/>
      <c r="W554" s="3432" t="s">
        <v>3852</v>
      </c>
      <c r="X554" s="3433"/>
      <c r="Y554" s="3433"/>
      <c r="Z554" s="3434"/>
      <c r="AA554" s="3455" t="s">
        <v>2314</v>
      </c>
      <c r="AB554" s="3456"/>
      <c r="AC554" s="3456"/>
      <c r="AD554" s="3456"/>
      <c r="AE554" s="3456"/>
      <c r="AF554" s="3456"/>
      <c r="AG554" s="3457"/>
      <c r="AH554" s="3420" t="s">
        <v>2324</v>
      </c>
      <c r="AI554" s="3421"/>
      <c r="AJ554" s="3421"/>
      <c r="AK554" s="3421"/>
      <c r="AL554" s="3421"/>
      <c r="AM554" s="3421"/>
      <c r="AN554" s="3421"/>
      <c r="AO554" s="3422"/>
    </row>
    <row r="555" spans="1:41" s="327" customFormat="1" ht="13.5" customHeight="1">
      <c r="A555" s="3537" t="s">
        <v>3712</v>
      </c>
      <c r="B555" s="3456"/>
      <c r="C555" s="3456"/>
      <c r="D555" s="3456"/>
      <c r="E555" s="3456"/>
      <c r="F555" s="3456"/>
      <c r="G555" s="3456"/>
      <c r="H555" s="3456"/>
      <c r="I555" s="3457"/>
      <c r="J555" s="875" t="s">
        <v>2354</v>
      </c>
      <c r="K555" s="876"/>
      <c r="L555" s="876"/>
      <c r="M555" s="876"/>
      <c r="N555" s="876"/>
      <c r="O555" s="876"/>
      <c r="P555" s="876"/>
      <c r="Q555" s="876"/>
      <c r="R555" s="876"/>
      <c r="S555" s="876"/>
      <c r="T555" s="876"/>
      <c r="U555" s="876"/>
      <c r="V555" s="876"/>
      <c r="W555" s="3432" t="s">
        <v>3852</v>
      </c>
      <c r="X555" s="3433"/>
      <c r="Y555" s="3433"/>
      <c r="Z555" s="3434"/>
      <c r="AA555" s="3455" t="s">
        <v>2314</v>
      </c>
      <c r="AB555" s="3456"/>
      <c r="AC555" s="3456"/>
      <c r="AD555" s="3456"/>
      <c r="AE555" s="3456"/>
      <c r="AF555" s="3456"/>
      <c r="AG555" s="3457"/>
      <c r="AH555" s="3420" t="s">
        <v>2324</v>
      </c>
      <c r="AI555" s="3421"/>
      <c r="AJ555" s="3421"/>
      <c r="AK555" s="3421"/>
      <c r="AL555" s="3421"/>
      <c r="AM555" s="3421"/>
      <c r="AN555" s="3421"/>
      <c r="AO555" s="3422"/>
    </row>
    <row r="556" spans="1:41" s="327" customFormat="1" ht="13.5" customHeight="1">
      <c r="A556" s="3537" t="s">
        <v>3712</v>
      </c>
      <c r="B556" s="3456"/>
      <c r="C556" s="3456"/>
      <c r="D556" s="3456"/>
      <c r="E556" s="3456"/>
      <c r="F556" s="3456"/>
      <c r="G556" s="3456"/>
      <c r="H556" s="3456"/>
      <c r="I556" s="3457"/>
      <c r="J556" s="875" t="s">
        <v>2355</v>
      </c>
      <c r="K556" s="876"/>
      <c r="L556" s="876"/>
      <c r="M556" s="876"/>
      <c r="N556" s="876"/>
      <c r="O556" s="876"/>
      <c r="P556" s="876"/>
      <c r="Q556" s="876"/>
      <c r="R556" s="876"/>
      <c r="S556" s="876"/>
      <c r="T556" s="876"/>
      <c r="U556" s="876"/>
      <c r="V556" s="876"/>
      <c r="W556" s="3432" t="s">
        <v>2373</v>
      </c>
      <c r="X556" s="3433"/>
      <c r="Y556" s="3433"/>
      <c r="Z556" s="3434"/>
      <c r="AA556" s="3455" t="s">
        <v>2314</v>
      </c>
      <c r="AB556" s="3456"/>
      <c r="AC556" s="3456"/>
      <c r="AD556" s="3456"/>
      <c r="AE556" s="3456"/>
      <c r="AF556" s="3456"/>
      <c r="AG556" s="3457"/>
      <c r="AH556" s="3420" t="s">
        <v>2324</v>
      </c>
      <c r="AI556" s="3421"/>
      <c r="AJ556" s="3421"/>
      <c r="AK556" s="3421"/>
      <c r="AL556" s="3421"/>
      <c r="AM556" s="3421"/>
      <c r="AN556" s="3421"/>
      <c r="AO556" s="3422"/>
    </row>
    <row r="557" spans="1:41" s="327" customFormat="1" ht="13.5" customHeight="1">
      <c r="A557" s="3537" t="s">
        <v>3712</v>
      </c>
      <c r="B557" s="3456"/>
      <c r="C557" s="3456"/>
      <c r="D557" s="3456"/>
      <c r="E557" s="3456"/>
      <c r="F557" s="3456"/>
      <c r="G557" s="3456"/>
      <c r="H557" s="3456"/>
      <c r="I557" s="3457"/>
      <c r="J557" s="875" t="s">
        <v>2356</v>
      </c>
      <c r="K557" s="876"/>
      <c r="L557" s="876"/>
      <c r="M557" s="876"/>
      <c r="N557" s="876"/>
      <c r="O557" s="876"/>
      <c r="P557" s="876"/>
      <c r="Q557" s="876"/>
      <c r="R557" s="876"/>
      <c r="S557" s="876"/>
      <c r="T557" s="876"/>
      <c r="U557" s="876"/>
      <c r="V557" s="876"/>
      <c r="W557" s="3432" t="s">
        <v>3859</v>
      </c>
      <c r="X557" s="3433"/>
      <c r="Y557" s="3433"/>
      <c r="Z557" s="3434"/>
      <c r="AA557" s="3455" t="s">
        <v>2314</v>
      </c>
      <c r="AB557" s="3456"/>
      <c r="AC557" s="3456"/>
      <c r="AD557" s="3456"/>
      <c r="AE557" s="3456"/>
      <c r="AF557" s="3456"/>
      <c r="AG557" s="3457"/>
      <c r="AH557" s="3420" t="s">
        <v>2324</v>
      </c>
      <c r="AI557" s="3421"/>
      <c r="AJ557" s="3421"/>
      <c r="AK557" s="3421"/>
      <c r="AL557" s="3421"/>
      <c r="AM557" s="3421"/>
      <c r="AN557" s="3421"/>
      <c r="AO557" s="3422"/>
    </row>
    <row r="558" spans="1:41" s="327" customFormat="1" ht="13.5" customHeight="1">
      <c r="A558" s="3537" t="s">
        <v>3712</v>
      </c>
      <c r="B558" s="3456"/>
      <c r="C558" s="3456"/>
      <c r="D558" s="3456"/>
      <c r="E558" s="3456"/>
      <c r="F558" s="3456"/>
      <c r="G558" s="3456"/>
      <c r="H558" s="3456"/>
      <c r="I558" s="3457"/>
      <c r="J558" s="875" t="s">
        <v>3716</v>
      </c>
      <c r="K558" s="876"/>
      <c r="L558" s="876"/>
      <c r="M558" s="876"/>
      <c r="N558" s="876"/>
      <c r="O558" s="876"/>
      <c r="P558" s="876"/>
      <c r="Q558" s="876"/>
      <c r="R558" s="876"/>
      <c r="S558" s="876"/>
      <c r="T558" s="876"/>
      <c r="U558" s="876"/>
      <c r="V558" s="876"/>
      <c r="W558" s="3432" t="s">
        <v>3852</v>
      </c>
      <c r="X558" s="3433"/>
      <c r="Y558" s="3433"/>
      <c r="Z558" s="3434"/>
      <c r="AA558" s="3455" t="s">
        <v>2314</v>
      </c>
      <c r="AB558" s="3456"/>
      <c r="AC558" s="3456"/>
      <c r="AD558" s="3456"/>
      <c r="AE558" s="3456"/>
      <c r="AF558" s="3456"/>
      <c r="AG558" s="3457"/>
      <c r="AH558" s="3420" t="s">
        <v>2324</v>
      </c>
      <c r="AI558" s="3421"/>
      <c r="AJ558" s="3421"/>
      <c r="AK558" s="3421"/>
      <c r="AL558" s="3421"/>
      <c r="AM558" s="3421"/>
      <c r="AN558" s="3421"/>
      <c r="AO558" s="3422"/>
    </row>
    <row r="559" spans="1:41" s="327" customFormat="1" ht="13.5" customHeight="1">
      <c r="A559" s="3537" t="s">
        <v>3717</v>
      </c>
      <c r="B559" s="3456"/>
      <c r="C559" s="3456"/>
      <c r="D559" s="3456"/>
      <c r="E559" s="3456"/>
      <c r="F559" s="3456"/>
      <c r="G559" s="3456"/>
      <c r="H559" s="3456"/>
      <c r="I559" s="3457"/>
      <c r="J559" s="875" t="s">
        <v>2357</v>
      </c>
      <c r="K559" s="876"/>
      <c r="L559" s="876"/>
      <c r="M559" s="876"/>
      <c r="N559" s="876"/>
      <c r="O559" s="876"/>
      <c r="P559" s="876"/>
      <c r="Q559" s="876"/>
      <c r="R559" s="876"/>
      <c r="S559" s="876"/>
      <c r="T559" s="876"/>
      <c r="U559" s="876"/>
      <c r="V559" s="876"/>
      <c r="W559" s="3432" t="s">
        <v>2368</v>
      </c>
      <c r="X559" s="3433"/>
      <c r="Y559" s="3433"/>
      <c r="Z559" s="3434"/>
      <c r="AA559" s="3455" t="s">
        <v>2341</v>
      </c>
      <c r="AB559" s="3456"/>
      <c r="AC559" s="3456"/>
      <c r="AD559" s="3456"/>
      <c r="AE559" s="3456"/>
      <c r="AF559" s="3456"/>
      <c r="AG559" s="3457"/>
      <c r="AH559" s="3420" t="s">
        <v>2322</v>
      </c>
      <c r="AI559" s="3421"/>
      <c r="AJ559" s="3421"/>
      <c r="AK559" s="3421"/>
      <c r="AL559" s="3421"/>
      <c r="AM559" s="3421"/>
      <c r="AN559" s="3421"/>
      <c r="AO559" s="3422"/>
    </row>
    <row r="560" spans="1:41" s="327" customFormat="1" ht="13.5" customHeight="1">
      <c r="A560" s="3537" t="s">
        <v>3717</v>
      </c>
      <c r="B560" s="3456"/>
      <c r="C560" s="3456"/>
      <c r="D560" s="3456"/>
      <c r="E560" s="3456"/>
      <c r="F560" s="3456"/>
      <c r="G560" s="3456"/>
      <c r="H560" s="3456"/>
      <c r="I560" s="3457"/>
      <c r="J560" s="875" t="s">
        <v>2358</v>
      </c>
      <c r="K560" s="876"/>
      <c r="L560" s="876"/>
      <c r="M560" s="876"/>
      <c r="N560" s="876"/>
      <c r="O560" s="876"/>
      <c r="P560" s="876"/>
      <c r="Q560" s="876"/>
      <c r="R560" s="876"/>
      <c r="S560" s="876"/>
      <c r="T560" s="876"/>
      <c r="U560" s="876"/>
      <c r="V560" s="876"/>
      <c r="W560" s="3432" t="s">
        <v>2369</v>
      </c>
      <c r="X560" s="3433"/>
      <c r="Y560" s="3433"/>
      <c r="Z560" s="3434"/>
      <c r="AA560" s="3455" t="s">
        <v>2315</v>
      </c>
      <c r="AB560" s="3456"/>
      <c r="AC560" s="3456"/>
      <c r="AD560" s="3456"/>
      <c r="AE560" s="3456"/>
      <c r="AF560" s="3456"/>
      <c r="AG560" s="3457"/>
      <c r="AH560" s="3420" t="s">
        <v>2345</v>
      </c>
      <c r="AI560" s="3421"/>
      <c r="AJ560" s="3421"/>
      <c r="AK560" s="3421"/>
      <c r="AL560" s="3421"/>
      <c r="AM560" s="3421"/>
      <c r="AN560" s="3421"/>
      <c r="AO560" s="3422"/>
    </row>
    <row r="561" spans="1:46" s="327" customFormat="1" ht="13.5" customHeight="1">
      <c r="A561" s="3537" t="s">
        <v>3717</v>
      </c>
      <c r="B561" s="3456"/>
      <c r="C561" s="3456"/>
      <c r="D561" s="3456"/>
      <c r="E561" s="3456"/>
      <c r="F561" s="3456"/>
      <c r="G561" s="3456"/>
      <c r="H561" s="3456"/>
      <c r="I561" s="3457"/>
      <c r="J561" s="875" t="s">
        <v>2359</v>
      </c>
      <c r="K561" s="876"/>
      <c r="L561" s="876"/>
      <c r="M561" s="876"/>
      <c r="N561" s="876"/>
      <c r="O561" s="876"/>
      <c r="P561" s="876"/>
      <c r="Q561" s="876"/>
      <c r="R561" s="876"/>
      <c r="S561" s="876"/>
      <c r="T561" s="876"/>
      <c r="U561" s="876"/>
      <c r="V561" s="876"/>
      <c r="W561" s="3432" t="s">
        <v>2370</v>
      </c>
      <c r="X561" s="3433"/>
      <c r="Y561" s="3433"/>
      <c r="Z561" s="3434"/>
      <c r="AA561" s="3455" t="s">
        <v>2341</v>
      </c>
      <c r="AB561" s="3456"/>
      <c r="AC561" s="3456"/>
      <c r="AD561" s="3456"/>
      <c r="AE561" s="3456"/>
      <c r="AF561" s="3456"/>
      <c r="AG561" s="3457"/>
      <c r="AH561" s="3420" t="s">
        <v>2322</v>
      </c>
      <c r="AI561" s="3421"/>
      <c r="AJ561" s="3421"/>
      <c r="AK561" s="3421"/>
      <c r="AL561" s="3421"/>
      <c r="AM561" s="3421"/>
      <c r="AN561" s="3421"/>
      <c r="AO561" s="3422"/>
    </row>
    <row r="562" spans="1:46" s="327" customFormat="1" ht="13.5" customHeight="1">
      <c r="A562" s="3537" t="s">
        <v>3717</v>
      </c>
      <c r="B562" s="3456"/>
      <c r="C562" s="3456"/>
      <c r="D562" s="3456"/>
      <c r="E562" s="3456"/>
      <c r="F562" s="3456"/>
      <c r="G562" s="3456"/>
      <c r="H562" s="3456"/>
      <c r="I562" s="3457"/>
      <c r="J562" s="875" t="s">
        <v>2633</v>
      </c>
      <c r="K562" s="876"/>
      <c r="L562" s="876"/>
      <c r="M562" s="876"/>
      <c r="N562" s="876"/>
      <c r="O562" s="876"/>
      <c r="P562" s="876"/>
      <c r="Q562" s="876"/>
      <c r="R562" s="876"/>
      <c r="S562" s="876"/>
      <c r="T562" s="876"/>
      <c r="U562" s="876"/>
      <c r="V562" s="876"/>
      <c r="W562" s="3432" t="s">
        <v>2371</v>
      </c>
      <c r="X562" s="3433"/>
      <c r="Y562" s="3433"/>
      <c r="Z562" s="3434"/>
      <c r="AA562" s="3455" t="s">
        <v>2341</v>
      </c>
      <c r="AB562" s="3456"/>
      <c r="AC562" s="3456"/>
      <c r="AD562" s="3456"/>
      <c r="AE562" s="3456"/>
      <c r="AF562" s="3456"/>
      <c r="AG562" s="3457"/>
      <c r="AH562" s="3420" t="s">
        <v>2322</v>
      </c>
      <c r="AI562" s="3421"/>
      <c r="AJ562" s="3421"/>
      <c r="AK562" s="3421"/>
      <c r="AL562" s="3421"/>
      <c r="AM562" s="3421"/>
      <c r="AN562" s="3421"/>
      <c r="AO562" s="3422"/>
    </row>
    <row r="563" spans="1:46" s="327" customFormat="1" ht="13.5" customHeight="1">
      <c r="A563" s="3537" t="s">
        <v>3717</v>
      </c>
      <c r="B563" s="3456"/>
      <c r="C563" s="3456"/>
      <c r="D563" s="3456"/>
      <c r="E563" s="3456"/>
      <c r="F563" s="3456"/>
      <c r="G563" s="3456"/>
      <c r="H563" s="3456"/>
      <c r="I563" s="3457"/>
      <c r="J563" s="875" t="s">
        <v>2634</v>
      </c>
      <c r="K563" s="876"/>
      <c r="L563" s="876"/>
      <c r="M563" s="876"/>
      <c r="N563" s="876"/>
      <c r="O563" s="876"/>
      <c r="P563" s="876"/>
      <c r="Q563" s="876"/>
      <c r="R563" s="876"/>
      <c r="S563" s="876"/>
      <c r="T563" s="876"/>
      <c r="U563" s="876"/>
      <c r="V563" s="876"/>
      <c r="W563" s="3432" t="s">
        <v>3860</v>
      </c>
      <c r="X563" s="3433"/>
      <c r="Y563" s="3433"/>
      <c r="Z563" s="3434"/>
      <c r="AA563" s="3455" t="s">
        <v>2341</v>
      </c>
      <c r="AB563" s="3456"/>
      <c r="AC563" s="3456"/>
      <c r="AD563" s="3456"/>
      <c r="AE563" s="3456"/>
      <c r="AF563" s="3456"/>
      <c r="AG563" s="3457"/>
      <c r="AH563" s="3420" t="s">
        <v>2322</v>
      </c>
      <c r="AI563" s="3421"/>
      <c r="AJ563" s="3421"/>
      <c r="AK563" s="3421"/>
      <c r="AL563" s="3421"/>
      <c r="AM563" s="3421"/>
      <c r="AN563" s="3421"/>
      <c r="AO563" s="3422"/>
      <c r="AT563" s="269"/>
    </row>
    <row r="564" spans="1:46" s="327" customFormat="1" ht="13.5" customHeight="1">
      <c r="A564" s="3537" t="s">
        <v>3717</v>
      </c>
      <c r="B564" s="3456"/>
      <c r="C564" s="3456"/>
      <c r="D564" s="3456"/>
      <c r="E564" s="3456"/>
      <c r="F564" s="3456"/>
      <c r="G564" s="3456"/>
      <c r="H564" s="3456"/>
      <c r="I564" s="3457"/>
      <c r="J564" s="875" t="s">
        <v>2635</v>
      </c>
      <c r="K564" s="876"/>
      <c r="L564" s="876"/>
      <c r="M564" s="876"/>
      <c r="N564" s="876"/>
      <c r="O564" s="876"/>
      <c r="P564" s="876"/>
      <c r="Q564" s="876"/>
      <c r="R564" s="876"/>
      <c r="S564" s="876"/>
      <c r="T564" s="876"/>
      <c r="U564" s="876"/>
      <c r="V564" s="876"/>
      <c r="W564" s="3432" t="s">
        <v>3860</v>
      </c>
      <c r="X564" s="3433"/>
      <c r="Y564" s="3433"/>
      <c r="Z564" s="3434"/>
      <c r="AA564" s="3455" t="s">
        <v>2316</v>
      </c>
      <c r="AB564" s="3456"/>
      <c r="AC564" s="3456"/>
      <c r="AD564" s="3456"/>
      <c r="AE564" s="3456"/>
      <c r="AF564" s="3456"/>
      <c r="AG564" s="3457"/>
      <c r="AH564" s="3420" t="s">
        <v>2346</v>
      </c>
      <c r="AI564" s="3421"/>
      <c r="AJ564" s="3421"/>
      <c r="AK564" s="3421"/>
      <c r="AL564" s="3421"/>
      <c r="AM564" s="3421"/>
      <c r="AN564" s="3421"/>
      <c r="AO564" s="3422"/>
    </row>
    <row r="565" spans="1:46" s="327" customFormat="1" ht="13.5" customHeight="1">
      <c r="A565" s="3537" t="s">
        <v>3718</v>
      </c>
      <c r="B565" s="3456"/>
      <c r="C565" s="3456"/>
      <c r="D565" s="3456"/>
      <c r="E565" s="3456"/>
      <c r="F565" s="3456"/>
      <c r="G565" s="3456"/>
      <c r="H565" s="3456"/>
      <c r="I565" s="3457"/>
      <c r="J565" s="875" t="s">
        <v>2636</v>
      </c>
      <c r="K565" s="876"/>
      <c r="L565" s="876"/>
      <c r="M565" s="876"/>
      <c r="N565" s="876"/>
      <c r="O565" s="876"/>
      <c r="P565" s="876"/>
      <c r="Q565" s="876"/>
      <c r="R565" s="876"/>
      <c r="S565" s="876"/>
      <c r="T565" s="876"/>
      <c r="U565" s="876"/>
      <c r="V565" s="876"/>
      <c r="W565" s="3432" t="s">
        <v>3851</v>
      </c>
      <c r="X565" s="3433"/>
      <c r="Y565" s="3433"/>
      <c r="Z565" s="3434"/>
      <c r="AA565" s="3455" t="s">
        <v>2315</v>
      </c>
      <c r="AB565" s="3456"/>
      <c r="AC565" s="3456"/>
      <c r="AD565" s="3456"/>
      <c r="AE565" s="3456"/>
      <c r="AF565" s="3456"/>
      <c r="AG565" s="3457"/>
      <c r="AH565" s="3420" t="s">
        <v>2345</v>
      </c>
      <c r="AI565" s="3421"/>
      <c r="AJ565" s="3421"/>
      <c r="AK565" s="3421"/>
      <c r="AL565" s="3421"/>
      <c r="AM565" s="3421"/>
      <c r="AN565" s="3421"/>
      <c r="AO565" s="3422"/>
    </row>
    <row r="566" spans="1:46" s="327" customFormat="1">
      <c r="A566" s="3537" t="s">
        <v>3718</v>
      </c>
      <c r="B566" s="3456"/>
      <c r="C566" s="3456"/>
      <c r="D566" s="3456"/>
      <c r="E566" s="3456"/>
      <c r="F566" s="3456"/>
      <c r="G566" s="3456"/>
      <c r="H566" s="3456"/>
      <c r="I566" s="3457"/>
      <c r="J566" s="875" t="s">
        <v>3719</v>
      </c>
      <c r="K566" s="876"/>
      <c r="L566" s="876"/>
      <c r="M566" s="876"/>
      <c r="N566" s="876"/>
      <c r="O566" s="876"/>
      <c r="P566" s="876"/>
      <c r="Q566" s="876"/>
      <c r="R566" s="876"/>
      <c r="S566" s="876"/>
      <c r="T566" s="876"/>
      <c r="U566" s="876"/>
      <c r="V566" s="876"/>
      <c r="W566" s="3432" t="s">
        <v>3867</v>
      </c>
      <c r="X566" s="3433"/>
      <c r="Y566" s="3433"/>
      <c r="Z566" s="3434"/>
      <c r="AA566" s="3455" t="s">
        <v>2315</v>
      </c>
      <c r="AB566" s="3456"/>
      <c r="AC566" s="3456"/>
      <c r="AD566" s="3456"/>
      <c r="AE566" s="3456"/>
      <c r="AF566" s="3456"/>
      <c r="AG566" s="3457"/>
      <c r="AH566" s="3420" t="s">
        <v>2345</v>
      </c>
      <c r="AI566" s="3421"/>
      <c r="AJ566" s="3421"/>
      <c r="AK566" s="3421"/>
      <c r="AL566" s="3421"/>
      <c r="AM566" s="3421"/>
      <c r="AN566" s="3421"/>
      <c r="AO566" s="3422"/>
    </row>
    <row r="567" spans="1:46" s="327" customFormat="1">
      <c r="A567" s="3537"/>
      <c r="B567" s="3456"/>
      <c r="C567" s="3456"/>
      <c r="D567" s="3456"/>
      <c r="E567" s="3456"/>
      <c r="F567" s="3456"/>
      <c r="G567" s="3456"/>
      <c r="H567" s="3456"/>
      <c r="I567" s="3457"/>
      <c r="J567" s="875" t="s">
        <v>3683</v>
      </c>
      <c r="K567" s="876"/>
      <c r="L567" s="876"/>
      <c r="M567" s="876"/>
      <c r="N567" s="876"/>
      <c r="O567" s="876"/>
      <c r="P567" s="876"/>
      <c r="Q567" s="876"/>
      <c r="R567" s="876"/>
      <c r="S567" s="876"/>
      <c r="T567" s="876"/>
      <c r="U567" s="876"/>
      <c r="V567" s="876"/>
      <c r="W567" s="1164"/>
      <c r="X567" s="1165"/>
      <c r="Y567" s="1165"/>
      <c r="Z567" s="1209"/>
      <c r="AA567" s="3455"/>
      <c r="AB567" s="3456"/>
      <c r="AC567" s="3456"/>
      <c r="AD567" s="3456"/>
      <c r="AE567" s="3456"/>
      <c r="AF567" s="3456"/>
      <c r="AG567" s="3457"/>
      <c r="AH567" s="3420"/>
      <c r="AI567" s="3421"/>
      <c r="AJ567" s="3421"/>
      <c r="AK567" s="3421"/>
      <c r="AL567" s="3421"/>
      <c r="AM567" s="3421"/>
      <c r="AN567" s="3421"/>
      <c r="AO567" s="3422"/>
    </row>
    <row r="568" spans="1:46" s="327" customFormat="1" ht="13.5" customHeight="1">
      <c r="A568" s="3537" t="s">
        <v>2350</v>
      </c>
      <c r="B568" s="3456"/>
      <c r="C568" s="3456"/>
      <c r="D568" s="3456"/>
      <c r="E568" s="3456"/>
      <c r="F568" s="3456"/>
      <c r="G568" s="3456"/>
      <c r="H568" s="3456"/>
      <c r="I568" s="3457"/>
      <c r="J568" s="875" t="s">
        <v>2360</v>
      </c>
      <c r="K568" s="876"/>
      <c r="L568" s="876"/>
      <c r="M568" s="876"/>
      <c r="N568" s="876"/>
      <c r="O568" s="876"/>
      <c r="P568" s="876"/>
      <c r="Q568" s="876"/>
      <c r="R568" s="876"/>
      <c r="S568" s="876"/>
      <c r="T568" s="876"/>
      <c r="U568" s="876"/>
      <c r="V568" s="876"/>
      <c r="W568" s="3432" t="s">
        <v>3847</v>
      </c>
      <c r="X568" s="3433"/>
      <c r="Y568" s="3433"/>
      <c r="Z568" s="3434"/>
      <c r="AA568" s="3455" t="s">
        <v>2375</v>
      </c>
      <c r="AB568" s="3456"/>
      <c r="AC568" s="3456"/>
      <c r="AD568" s="3456"/>
      <c r="AE568" s="3456"/>
      <c r="AF568" s="3456"/>
      <c r="AG568" s="3457"/>
      <c r="AH568" s="3420" t="s">
        <v>2324</v>
      </c>
      <c r="AI568" s="3421"/>
      <c r="AJ568" s="3421"/>
      <c r="AK568" s="3421"/>
      <c r="AL568" s="3421"/>
      <c r="AM568" s="3421"/>
      <c r="AN568" s="3421"/>
      <c r="AO568" s="3422"/>
    </row>
    <row r="569" spans="1:46" s="327" customFormat="1" ht="13.5" customHeight="1">
      <c r="A569" s="3537" t="s">
        <v>2351</v>
      </c>
      <c r="B569" s="3456"/>
      <c r="C569" s="3456"/>
      <c r="D569" s="3456"/>
      <c r="E569" s="3456"/>
      <c r="F569" s="3456"/>
      <c r="G569" s="3456"/>
      <c r="H569" s="3456"/>
      <c r="I569" s="3457"/>
      <c r="J569" s="875" t="s">
        <v>2361</v>
      </c>
      <c r="K569" s="876"/>
      <c r="L569" s="876"/>
      <c r="M569" s="876"/>
      <c r="N569" s="876"/>
      <c r="O569" s="876"/>
      <c r="P569" s="876"/>
      <c r="Q569" s="876"/>
      <c r="R569" s="876"/>
      <c r="S569" s="876"/>
      <c r="T569" s="876"/>
      <c r="U569" s="876"/>
      <c r="V569" s="876"/>
      <c r="W569" s="1164"/>
      <c r="X569" s="1165"/>
      <c r="Y569" s="1165"/>
      <c r="Z569" s="1209"/>
      <c r="AA569" s="3455" t="s">
        <v>2376</v>
      </c>
      <c r="AB569" s="3456"/>
      <c r="AC569" s="3456"/>
      <c r="AD569" s="3456"/>
      <c r="AE569" s="3456"/>
      <c r="AF569" s="3456"/>
      <c r="AG569" s="3457"/>
      <c r="AH569" s="3420" t="s">
        <v>2385</v>
      </c>
      <c r="AI569" s="3421"/>
      <c r="AJ569" s="3421"/>
      <c r="AK569" s="3421"/>
      <c r="AL569" s="3421"/>
      <c r="AM569" s="3421"/>
      <c r="AN569" s="3421"/>
      <c r="AO569" s="3422"/>
    </row>
    <row r="570" spans="1:46" s="327" customFormat="1" ht="13.5" customHeight="1">
      <c r="A570" s="3537" t="s">
        <v>2351</v>
      </c>
      <c r="B570" s="3456"/>
      <c r="C570" s="3456"/>
      <c r="D570" s="3456"/>
      <c r="E570" s="3456"/>
      <c r="F570" s="3456"/>
      <c r="G570" s="3456"/>
      <c r="H570" s="3456"/>
      <c r="I570" s="3457"/>
      <c r="J570" s="875" t="s">
        <v>2362</v>
      </c>
      <c r="K570" s="876"/>
      <c r="L570" s="876"/>
      <c r="M570" s="876"/>
      <c r="N570" s="876"/>
      <c r="O570" s="876"/>
      <c r="P570" s="876"/>
      <c r="Q570" s="876"/>
      <c r="R570" s="876"/>
      <c r="S570" s="876"/>
      <c r="T570" s="876"/>
      <c r="U570" s="876"/>
      <c r="V570" s="876"/>
      <c r="W570" s="1164"/>
      <c r="X570" s="1165"/>
      <c r="Y570" s="1165"/>
      <c r="Z570" s="1209"/>
      <c r="AA570" s="3455" t="s">
        <v>2377</v>
      </c>
      <c r="AB570" s="3456"/>
      <c r="AC570" s="3456"/>
      <c r="AD570" s="3456"/>
      <c r="AE570" s="3456"/>
      <c r="AF570" s="3456"/>
      <c r="AG570" s="3457"/>
      <c r="AH570" s="3420" t="s">
        <v>2386</v>
      </c>
      <c r="AI570" s="3421"/>
      <c r="AJ570" s="3421"/>
      <c r="AK570" s="3421"/>
      <c r="AL570" s="3421"/>
      <c r="AM570" s="3421"/>
      <c r="AN570" s="3421"/>
      <c r="AO570" s="3422"/>
    </row>
    <row r="571" spans="1:46" s="327" customFormat="1" ht="13.5" customHeight="1">
      <c r="A571" s="3537" t="s">
        <v>2296</v>
      </c>
      <c r="B571" s="3456"/>
      <c r="C571" s="3456"/>
      <c r="D571" s="3456"/>
      <c r="E571" s="3456"/>
      <c r="F571" s="3456"/>
      <c r="G571" s="3456"/>
      <c r="H571" s="3456"/>
      <c r="I571" s="3457"/>
      <c r="J571" s="875" t="s">
        <v>3720</v>
      </c>
      <c r="K571" s="876"/>
      <c r="L571" s="876"/>
      <c r="M571" s="876"/>
      <c r="N571" s="876"/>
      <c r="O571" s="876"/>
      <c r="P571" s="876"/>
      <c r="Q571" s="876"/>
      <c r="R571" s="876"/>
      <c r="S571" s="876"/>
      <c r="T571" s="876"/>
      <c r="U571" s="876"/>
      <c r="V571" s="876"/>
      <c r="W571" s="1164"/>
      <c r="X571" s="1165"/>
      <c r="Y571" s="1165"/>
      <c r="Z571" s="1209"/>
      <c r="AA571" s="3455" t="s">
        <v>2378</v>
      </c>
      <c r="AB571" s="3456"/>
      <c r="AC571" s="3456"/>
      <c r="AD571" s="3456"/>
      <c r="AE571" s="3456"/>
      <c r="AF571" s="3456"/>
      <c r="AG571" s="3457"/>
      <c r="AH571" s="3420" t="s">
        <v>2322</v>
      </c>
      <c r="AI571" s="3421"/>
      <c r="AJ571" s="3421"/>
      <c r="AK571" s="3421"/>
      <c r="AL571" s="3421"/>
      <c r="AM571" s="3421"/>
      <c r="AN571" s="3421"/>
      <c r="AO571" s="3422"/>
    </row>
    <row r="572" spans="1:46" s="327" customFormat="1" ht="13.5" customHeight="1">
      <c r="A572" s="3537" t="s">
        <v>2296</v>
      </c>
      <c r="B572" s="3456"/>
      <c r="C572" s="3456"/>
      <c r="D572" s="3456"/>
      <c r="E572" s="3456"/>
      <c r="F572" s="3456"/>
      <c r="G572" s="3456"/>
      <c r="H572" s="3456"/>
      <c r="I572" s="3457"/>
      <c r="J572" s="875" t="s">
        <v>2363</v>
      </c>
      <c r="K572" s="876"/>
      <c r="L572" s="876"/>
      <c r="M572" s="876"/>
      <c r="N572" s="876"/>
      <c r="O572" s="876"/>
      <c r="P572" s="876"/>
      <c r="Q572" s="876"/>
      <c r="R572" s="876"/>
      <c r="S572" s="876"/>
      <c r="T572" s="876"/>
      <c r="U572" s="876"/>
      <c r="V572" s="876"/>
      <c r="W572" s="3432" t="s">
        <v>2373</v>
      </c>
      <c r="X572" s="3433"/>
      <c r="Y572" s="3433"/>
      <c r="Z572" s="3434"/>
      <c r="AA572" s="3455" t="s">
        <v>2379</v>
      </c>
      <c r="AB572" s="3456"/>
      <c r="AC572" s="3456"/>
      <c r="AD572" s="3456"/>
      <c r="AE572" s="3456"/>
      <c r="AF572" s="3456"/>
      <c r="AG572" s="3457"/>
      <c r="AH572" s="3420" t="s">
        <v>2387</v>
      </c>
      <c r="AI572" s="3421"/>
      <c r="AJ572" s="3421"/>
      <c r="AK572" s="3421"/>
      <c r="AL572" s="3421"/>
      <c r="AM572" s="3421"/>
      <c r="AN572" s="3421"/>
      <c r="AO572" s="3422"/>
    </row>
    <row r="573" spans="1:46" s="327" customFormat="1" ht="13.5" customHeight="1">
      <c r="A573" s="3537" t="s">
        <v>2296</v>
      </c>
      <c r="B573" s="3456"/>
      <c r="C573" s="3456"/>
      <c r="D573" s="3456"/>
      <c r="E573" s="3456"/>
      <c r="F573" s="3456"/>
      <c r="G573" s="3456"/>
      <c r="H573" s="3456"/>
      <c r="I573" s="3457"/>
      <c r="J573" s="875" t="s">
        <v>2364</v>
      </c>
      <c r="K573" s="876"/>
      <c r="L573" s="876"/>
      <c r="M573" s="876"/>
      <c r="N573" s="876"/>
      <c r="O573" s="876"/>
      <c r="P573" s="876"/>
      <c r="Q573" s="876"/>
      <c r="R573" s="876"/>
      <c r="S573" s="876"/>
      <c r="T573" s="876"/>
      <c r="U573" s="876"/>
      <c r="V573" s="876"/>
      <c r="W573" s="3432" t="s">
        <v>2373</v>
      </c>
      <c r="X573" s="3433"/>
      <c r="Y573" s="3433"/>
      <c r="Z573" s="3434"/>
      <c r="AA573" s="3455" t="s">
        <v>2380</v>
      </c>
      <c r="AB573" s="3456"/>
      <c r="AC573" s="3456"/>
      <c r="AD573" s="3456"/>
      <c r="AE573" s="3456"/>
      <c r="AF573" s="3456"/>
      <c r="AG573" s="3457"/>
      <c r="AH573" s="3420" t="s">
        <v>2388</v>
      </c>
      <c r="AI573" s="3421"/>
      <c r="AJ573" s="3421"/>
      <c r="AK573" s="3421"/>
      <c r="AL573" s="3421"/>
      <c r="AM573" s="3421"/>
      <c r="AN573" s="3421"/>
      <c r="AO573" s="3422"/>
    </row>
    <row r="574" spans="1:46" s="327" customFormat="1" ht="13.5" customHeight="1">
      <c r="A574" s="3537" t="s">
        <v>2296</v>
      </c>
      <c r="B574" s="3456"/>
      <c r="C574" s="3456"/>
      <c r="D574" s="3456"/>
      <c r="E574" s="3456"/>
      <c r="F574" s="3456"/>
      <c r="G574" s="3456"/>
      <c r="H574" s="3456"/>
      <c r="I574" s="3457"/>
      <c r="J574" s="875" t="s">
        <v>2365</v>
      </c>
      <c r="K574" s="876"/>
      <c r="L574" s="876"/>
      <c r="M574" s="876"/>
      <c r="N574" s="876"/>
      <c r="O574" s="876"/>
      <c r="P574" s="876"/>
      <c r="Q574" s="876"/>
      <c r="R574" s="876"/>
      <c r="S574" s="876"/>
      <c r="T574" s="876"/>
      <c r="U574" s="876"/>
      <c r="V574" s="876"/>
      <c r="W574" s="3432" t="s">
        <v>2373</v>
      </c>
      <c r="X574" s="3433"/>
      <c r="Y574" s="3433"/>
      <c r="Z574" s="3434"/>
      <c r="AA574" s="3455" t="s">
        <v>2381</v>
      </c>
      <c r="AB574" s="3456"/>
      <c r="AC574" s="3456"/>
      <c r="AD574" s="3456"/>
      <c r="AE574" s="3456"/>
      <c r="AF574" s="3456"/>
      <c r="AG574" s="3457"/>
      <c r="AH574" s="3420" t="s">
        <v>2389</v>
      </c>
      <c r="AI574" s="3421"/>
      <c r="AJ574" s="3421"/>
      <c r="AK574" s="3421"/>
      <c r="AL574" s="3421"/>
      <c r="AM574" s="3421"/>
      <c r="AN574" s="3421"/>
      <c r="AO574" s="3422"/>
    </row>
    <row r="575" spans="1:46" s="327" customFormat="1" ht="13.5" customHeight="1">
      <c r="A575" s="3537" t="s">
        <v>2296</v>
      </c>
      <c r="B575" s="3456"/>
      <c r="C575" s="3456"/>
      <c r="D575" s="3456"/>
      <c r="E575" s="3456"/>
      <c r="F575" s="3456"/>
      <c r="G575" s="3456"/>
      <c r="H575" s="3456"/>
      <c r="I575" s="3457"/>
      <c r="J575" s="875" t="s">
        <v>2366</v>
      </c>
      <c r="K575" s="876"/>
      <c r="L575" s="876"/>
      <c r="M575" s="876"/>
      <c r="N575" s="876"/>
      <c r="O575" s="876"/>
      <c r="P575" s="876"/>
      <c r="Q575" s="876"/>
      <c r="R575" s="876"/>
      <c r="S575" s="876"/>
      <c r="T575" s="876"/>
      <c r="U575" s="876"/>
      <c r="V575" s="876"/>
      <c r="W575" s="3432" t="s">
        <v>2373</v>
      </c>
      <c r="X575" s="3433"/>
      <c r="Y575" s="3433"/>
      <c r="Z575" s="3434"/>
      <c r="AA575" s="3455" t="s">
        <v>2377</v>
      </c>
      <c r="AB575" s="3456"/>
      <c r="AC575" s="3456"/>
      <c r="AD575" s="3456"/>
      <c r="AE575" s="3456"/>
      <c r="AF575" s="3456"/>
      <c r="AG575" s="3457"/>
      <c r="AH575" s="3420" t="s">
        <v>2390</v>
      </c>
      <c r="AI575" s="3421"/>
      <c r="AJ575" s="3421"/>
      <c r="AK575" s="3421"/>
      <c r="AL575" s="3421"/>
      <c r="AM575" s="3421"/>
      <c r="AN575" s="3421"/>
      <c r="AO575" s="3422"/>
    </row>
    <row r="576" spans="1:46" s="327" customFormat="1" ht="13.5" customHeight="1">
      <c r="A576" s="3537" t="s">
        <v>2296</v>
      </c>
      <c r="B576" s="3456"/>
      <c r="C576" s="3456"/>
      <c r="D576" s="3456"/>
      <c r="E576" s="3456"/>
      <c r="F576" s="3456"/>
      <c r="G576" s="3456"/>
      <c r="H576" s="3456"/>
      <c r="I576" s="3457"/>
      <c r="J576" s="875" t="s">
        <v>2637</v>
      </c>
      <c r="K576" s="876"/>
      <c r="L576" s="876"/>
      <c r="M576" s="876"/>
      <c r="N576" s="876"/>
      <c r="O576" s="876"/>
      <c r="P576" s="876"/>
      <c r="Q576" s="876"/>
      <c r="R576" s="876"/>
      <c r="S576" s="876"/>
      <c r="T576" s="876"/>
      <c r="U576" s="876"/>
      <c r="V576" s="876"/>
      <c r="W576" s="3432" t="s">
        <v>2372</v>
      </c>
      <c r="X576" s="3433"/>
      <c r="Y576" s="3433"/>
      <c r="Z576" s="3434"/>
      <c r="AA576" s="3455" t="s">
        <v>2382</v>
      </c>
      <c r="AB576" s="3456"/>
      <c r="AC576" s="3456"/>
      <c r="AD576" s="3456"/>
      <c r="AE576" s="3456"/>
      <c r="AF576" s="3456"/>
      <c r="AG576" s="3457"/>
      <c r="AH576" s="3420" t="s">
        <v>2638</v>
      </c>
      <c r="AI576" s="3421"/>
      <c r="AJ576" s="3421"/>
      <c r="AK576" s="3421"/>
      <c r="AL576" s="3421"/>
      <c r="AM576" s="3421"/>
      <c r="AN576" s="3421"/>
      <c r="AO576" s="3422"/>
    </row>
    <row r="577" spans="1:41" s="327" customFormat="1" ht="14.25" customHeight="1" thickBot="1">
      <c r="A577" s="3538" t="s">
        <v>2296</v>
      </c>
      <c r="B577" s="3534"/>
      <c r="C577" s="3534"/>
      <c r="D577" s="3534"/>
      <c r="E577" s="3534"/>
      <c r="F577" s="3534"/>
      <c r="G577" s="3534"/>
      <c r="H577" s="3534"/>
      <c r="I577" s="3535"/>
      <c r="J577" s="859" t="s">
        <v>2367</v>
      </c>
      <c r="K577" s="826"/>
      <c r="L577" s="826"/>
      <c r="M577" s="826"/>
      <c r="N577" s="826"/>
      <c r="O577" s="826"/>
      <c r="P577" s="826"/>
      <c r="Q577" s="826"/>
      <c r="R577" s="826"/>
      <c r="S577" s="826"/>
      <c r="T577" s="826"/>
      <c r="U577" s="826"/>
      <c r="V577" s="826"/>
      <c r="W577" s="3527" t="s">
        <v>2373</v>
      </c>
      <c r="X577" s="3528"/>
      <c r="Y577" s="3528"/>
      <c r="Z577" s="3529"/>
      <c r="AA577" s="3533" t="s">
        <v>2383</v>
      </c>
      <c r="AB577" s="3534"/>
      <c r="AC577" s="3534"/>
      <c r="AD577" s="3534"/>
      <c r="AE577" s="3534"/>
      <c r="AF577" s="3534"/>
      <c r="AG577" s="3535"/>
      <c r="AH577" s="3530" t="s">
        <v>2324</v>
      </c>
      <c r="AI577" s="3531"/>
      <c r="AJ577" s="3531"/>
      <c r="AK577" s="3531"/>
      <c r="AL577" s="3531"/>
      <c r="AM577" s="3531"/>
      <c r="AN577" s="3531"/>
      <c r="AO577" s="3532"/>
    </row>
    <row r="578" spans="1:41" s="327" customFormat="1" ht="13.5" customHeight="1">
      <c r="A578" s="579"/>
      <c r="B578" s="579"/>
      <c r="C578" s="579"/>
      <c r="D578" s="579"/>
      <c r="E578" s="579"/>
      <c r="F578" s="579"/>
      <c r="G578" s="579"/>
      <c r="H578" s="579"/>
      <c r="I578" s="579"/>
      <c r="J578" s="579"/>
      <c r="K578" s="579"/>
      <c r="L578" s="579"/>
      <c r="M578" s="579"/>
      <c r="N578" s="579"/>
      <c r="O578" s="579"/>
      <c r="P578" s="579"/>
      <c r="Q578" s="579"/>
      <c r="R578" s="579"/>
      <c r="S578" s="579"/>
      <c r="T578" s="579"/>
      <c r="U578" s="579"/>
      <c r="V578" s="579"/>
      <c r="W578" s="579"/>
      <c r="X578" s="579"/>
      <c r="Y578" s="579"/>
      <c r="Z578" s="579"/>
      <c r="AA578" s="579"/>
      <c r="AB578" s="579"/>
      <c r="AC578" s="579"/>
      <c r="AD578" s="579"/>
      <c r="AE578" s="579"/>
      <c r="AF578" s="579"/>
      <c r="AG578" s="579"/>
      <c r="AH578" s="579"/>
      <c r="AI578" s="579"/>
      <c r="AJ578" s="579"/>
      <c r="AK578" s="579"/>
      <c r="AL578" s="579"/>
      <c r="AM578" s="579"/>
      <c r="AN578" s="579"/>
      <c r="AO578" s="580" t="s">
        <v>2308</v>
      </c>
    </row>
    <row r="579" spans="1:41" s="327" customFormat="1" ht="18.75" customHeight="1">
      <c r="A579" s="579"/>
      <c r="B579" s="579"/>
      <c r="C579" s="579"/>
      <c r="D579" s="579"/>
      <c r="E579" s="579"/>
      <c r="F579" s="579"/>
      <c r="G579" s="579"/>
      <c r="H579" s="579"/>
      <c r="I579" s="579"/>
      <c r="J579" s="579"/>
      <c r="K579" s="579"/>
      <c r="L579" s="579"/>
      <c r="M579" s="579"/>
      <c r="N579" s="579"/>
      <c r="O579" s="579"/>
      <c r="P579" s="579"/>
      <c r="Q579" s="579"/>
      <c r="R579" s="579"/>
      <c r="S579" s="579"/>
      <c r="T579" s="579"/>
      <c r="U579" s="579"/>
      <c r="V579" s="579"/>
      <c r="W579" s="579"/>
      <c r="X579" s="579"/>
      <c r="Y579" s="579"/>
      <c r="Z579" s="579"/>
      <c r="AA579" s="579"/>
      <c r="AB579" s="579"/>
      <c r="AC579" s="579"/>
      <c r="AD579" s="579"/>
      <c r="AE579" s="579"/>
      <c r="AF579" s="579"/>
      <c r="AG579" s="579"/>
      <c r="AH579" s="579"/>
      <c r="AI579" s="579"/>
      <c r="AJ579" s="579"/>
      <c r="AK579" s="579"/>
      <c r="AL579" s="579"/>
      <c r="AM579" s="579"/>
      <c r="AN579" s="579"/>
      <c r="AO579" s="579"/>
    </row>
    <row r="580" spans="1:41" s="327" customFormat="1" ht="15" customHeight="1">
      <c r="A580" s="597" t="s">
        <v>3721</v>
      </c>
      <c r="B580" s="579"/>
      <c r="C580" s="579"/>
      <c r="D580" s="579"/>
      <c r="E580" s="579"/>
      <c r="F580" s="579"/>
      <c r="G580" s="579"/>
      <c r="H580" s="579"/>
      <c r="I580" s="579"/>
      <c r="J580" s="579"/>
      <c r="K580" s="579"/>
      <c r="L580" s="579"/>
      <c r="M580" s="579"/>
      <c r="N580" s="579"/>
      <c r="O580" s="579"/>
      <c r="P580" s="579"/>
      <c r="Q580" s="579"/>
      <c r="R580" s="579"/>
      <c r="S580" s="579"/>
      <c r="T580" s="579"/>
      <c r="U580" s="579"/>
      <c r="V580" s="579"/>
      <c r="W580" s="579"/>
      <c r="X580" s="579"/>
      <c r="Y580" s="579"/>
      <c r="Z580" s="579"/>
      <c r="AA580" s="579"/>
      <c r="AB580" s="579"/>
      <c r="AC580" s="579"/>
      <c r="AD580" s="579"/>
      <c r="AE580" s="579"/>
      <c r="AF580" s="579"/>
      <c r="AG580" s="579"/>
      <c r="AH580" s="579"/>
      <c r="AI580" s="579"/>
      <c r="AJ580" s="579"/>
      <c r="AK580" s="579"/>
      <c r="AL580" s="579"/>
      <c r="AM580" s="579"/>
      <c r="AN580" s="579"/>
      <c r="AO580" s="579"/>
    </row>
    <row r="581" spans="1:41" s="327" customFormat="1" ht="15" customHeight="1" thickBot="1">
      <c r="A581" s="579"/>
      <c r="B581" s="579"/>
      <c r="C581" s="579"/>
      <c r="D581" s="579"/>
      <c r="E581" s="1387"/>
      <c r="F581" s="1387"/>
      <c r="G581" s="579"/>
      <c r="H581" s="579"/>
      <c r="I581" s="579"/>
      <c r="J581" s="579"/>
      <c r="K581" s="579"/>
      <c r="L581" s="579"/>
      <c r="M581" s="579"/>
      <c r="N581" s="579"/>
      <c r="O581" s="579"/>
      <c r="P581" s="579"/>
      <c r="Q581" s="579"/>
      <c r="R581" s="579"/>
      <c r="S581" s="579"/>
      <c r="T581" s="579"/>
      <c r="U581" s="579"/>
      <c r="V581" s="579"/>
      <c r="W581" s="579"/>
      <c r="X581" s="579"/>
      <c r="Y581" s="579"/>
      <c r="Z581" s="579"/>
      <c r="AA581" s="579"/>
      <c r="AB581" s="579"/>
      <c r="AC581" s="579"/>
      <c r="AD581" s="579"/>
      <c r="AE581" s="579"/>
      <c r="AF581" s="579"/>
      <c r="AG581" s="579"/>
      <c r="AH581" s="579"/>
      <c r="AI581" s="579"/>
      <c r="AJ581" s="579"/>
      <c r="AK581" s="579"/>
      <c r="AL581" s="579"/>
      <c r="AM581" s="579"/>
      <c r="AN581" s="579"/>
      <c r="AO581" s="580" t="s">
        <v>3697</v>
      </c>
    </row>
    <row r="582" spans="1:41" s="327" customFormat="1" ht="13.5" customHeight="1">
      <c r="A582" s="3976" t="s">
        <v>1258</v>
      </c>
      <c r="B582" s="3424"/>
      <c r="C582" s="3424"/>
      <c r="D582" s="3424"/>
      <c r="E582" s="3424"/>
      <c r="F582" s="3424"/>
      <c r="G582" s="3424"/>
      <c r="H582" s="3424"/>
      <c r="I582" s="3424"/>
      <c r="J582" s="3423" t="s">
        <v>1259</v>
      </c>
      <c r="K582" s="3424"/>
      <c r="L582" s="3424"/>
      <c r="M582" s="3424"/>
      <c r="N582" s="3424"/>
      <c r="O582" s="3424"/>
      <c r="P582" s="3424"/>
      <c r="Q582" s="3424"/>
      <c r="R582" s="3424"/>
      <c r="S582" s="3424"/>
      <c r="T582" s="3424"/>
      <c r="U582" s="3424"/>
      <c r="V582" s="3545"/>
      <c r="W582" s="3423" t="s">
        <v>1531</v>
      </c>
      <c r="X582" s="3424"/>
      <c r="Y582" s="3424"/>
      <c r="Z582" s="3545"/>
      <c r="AA582" s="3423" t="s">
        <v>93</v>
      </c>
      <c r="AB582" s="3424"/>
      <c r="AC582" s="3424"/>
      <c r="AD582" s="3424"/>
      <c r="AE582" s="3424"/>
      <c r="AF582" s="3424"/>
      <c r="AG582" s="3424"/>
      <c r="AH582" s="3423" t="s">
        <v>1532</v>
      </c>
      <c r="AI582" s="3424"/>
      <c r="AJ582" s="3424"/>
      <c r="AK582" s="3424"/>
      <c r="AL582" s="3424"/>
      <c r="AM582" s="3424"/>
      <c r="AN582" s="3424"/>
      <c r="AO582" s="3425"/>
    </row>
    <row r="583" spans="1:41" s="327" customFormat="1" ht="13.5" customHeight="1">
      <c r="A583" s="3973" t="s">
        <v>3708</v>
      </c>
      <c r="B583" s="3556"/>
      <c r="C583" s="3556"/>
      <c r="D583" s="3556"/>
      <c r="E583" s="3556"/>
      <c r="F583" s="3556"/>
      <c r="G583" s="3556"/>
      <c r="H583" s="3556"/>
      <c r="I583" s="3974"/>
      <c r="J583" s="3555" t="s">
        <v>2391</v>
      </c>
      <c r="K583" s="3556"/>
      <c r="L583" s="3556"/>
      <c r="M583" s="3556"/>
      <c r="N583" s="3556"/>
      <c r="O583" s="3556"/>
      <c r="P583" s="3556"/>
      <c r="Q583" s="3556"/>
      <c r="R583" s="3556"/>
      <c r="S583" s="3556"/>
      <c r="T583" s="3556"/>
      <c r="U583" s="3556"/>
      <c r="V583" s="3974"/>
      <c r="W583" s="3624" t="s">
        <v>3847</v>
      </c>
      <c r="X583" s="3625"/>
      <c r="Y583" s="3625"/>
      <c r="Z583" s="3626"/>
      <c r="AA583" s="3555" t="s">
        <v>2374</v>
      </c>
      <c r="AB583" s="3556"/>
      <c r="AC583" s="3556"/>
      <c r="AD583" s="3556"/>
      <c r="AE583" s="3556"/>
      <c r="AF583" s="3556"/>
      <c r="AG583" s="3974"/>
      <c r="AH583" s="3988" t="s">
        <v>2384</v>
      </c>
      <c r="AI583" s="3989"/>
      <c r="AJ583" s="3989"/>
      <c r="AK583" s="3989"/>
      <c r="AL583" s="3989"/>
      <c r="AM583" s="3989"/>
      <c r="AN583" s="3989"/>
      <c r="AO583" s="3990"/>
    </row>
    <row r="584" spans="1:41" s="327" customFormat="1" ht="13.5" customHeight="1">
      <c r="A584" s="3537" t="s">
        <v>3708</v>
      </c>
      <c r="B584" s="3456"/>
      <c r="C584" s="3456"/>
      <c r="D584" s="3456"/>
      <c r="E584" s="3456"/>
      <c r="F584" s="3456"/>
      <c r="G584" s="3456"/>
      <c r="H584" s="3456"/>
      <c r="I584" s="3457"/>
      <c r="J584" s="3455" t="s">
        <v>2392</v>
      </c>
      <c r="K584" s="3456"/>
      <c r="L584" s="3456"/>
      <c r="M584" s="3456"/>
      <c r="N584" s="3456"/>
      <c r="O584" s="3456"/>
      <c r="P584" s="3456"/>
      <c r="Q584" s="3456"/>
      <c r="R584" s="3456"/>
      <c r="S584" s="3456"/>
      <c r="T584" s="3456"/>
      <c r="U584" s="3456"/>
      <c r="V584" s="3457"/>
      <c r="W584" s="3432" t="s">
        <v>3847</v>
      </c>
      <c r="X584" s="3433"/>
      <c r="Y584" s="3433"/>
      <c r="Z584" s="3434"/>
      <c r="AA584" s="3455" t="s">
        <v>2374</v>
      </c>
      <c r="AB584" s="3456"/>
      <c r="AC584" s="3456"/>
      <c r="AD584" s="3456"/>
      <c r="AE584" s="3456"/>
      <c r="AF584" s="3456"/>
      <c r="AG584" s="3457"/>
      <c r="AH584" s="3420" t="s">
        <v>2384</v>
      </c>
      <c r="AI584" s="3421"/>
      <c r="AJ584" s="3421"/>
      <c r="AK584" s="3421"/>
      <c r="AL584" s="3421"/>
      <c r="AM584" s="3421"/>
      <c r="AN584" s="3421"/>
      <c r="AO584" s="3422"/>
    </row>
    <row r="585" spans="1:41" s="327" customFormat="1" ht="13.5" customHeight="1">
      <c r="A585" s="3537" t="s">
        <v>3708</v>
      </c>
      <c r="B585" s="3456"/>
      <c r="C585" s="3456"/>
      <c r="D585" s="3456"/>
      <c r="E585" s="3456"/>
      <c r="F585" s="3456"/>
      <c r="G585" s="3456"/>
      <c r="H585" s="3456"/>
      <c r="I585" s="3457"/>
      <c r="J585" s="3455" t="s">
        <v>2393</v>
      </c>
      <c r="K585" s="3456"/>
      <c r="L585" s="3456"/>
      <c r="M585" s="3456"/>
      <c r="N585" s="3456"/>
      <c r="O585" s="3456"/>
      <c r="P585" s="3456"/>
      <c r="Q585" s="3456"/>
      <c r="R585" s="3456"/>
      <c r="S585" s="3456"/>
      <c r="T585" s="3456"/>
      <c r="U585" s="3456"/>
      <c r="V585" s="3457"/>
      <c r="W585" s="3432" t="s">
        <v>3847</v>
      </c>
      <c r="X585" s="3433"/>
      <c r="Y585" s="3433"/>
      <c r="Z585" s="3434"/>
      <c r="AA585" s="3455" t="s">
        <v>2436</v>
      </c>
      <c r="AB585" s="3456"/>
      <c r="AC585" s="3456"/>
      <c r="AD585" s="3456"/>
      <c r="AE585" s="3456"/>
      <c r="AF585" s="3456"/>
      <c r="AG585" s="3457"/>
      <c r="AH585" s="3420" t="s">
        <v>2345</v>
      </c>
      <c r="AI585" s="3421"/>
      <c r="AJ585" s="3421"/>
      <c r="AK585" s="3421"/>
      <c r="AL585" s="3421"/>
      <c r="AM585" s="3421"/>
      <c r="AN585" s="3421"/>
      <c r="AO585" s="3422"/>
    </row>
    <row r="586" spans="1:41" s="327" customFormat="1" ht="13.5" customHeight="1">
      <c r="A586" s="3537" t="s">
        <v>3708</v>
      </c>
      <c r="B586" s="3456"/>
      <c r="C586" s="3456"/>
      <c r="D586" s="3456"/>
      <c r="E586" s="3456"/>
      <c r="F586" s="3456"/>
      <c r="G586" s="3456"/>
      <c r="H586" s="3456"/>
      <c r="I586" s="3457"/>
      <c r="J586" s="3455" t="s">
        <v>2394</v>
      </c>
      <c r="K586" s="3456"/>
      <c r="L586" s="3456"/>
      <c r="M586" s="3456"/>
      <c r="N586" s="3456"/>
      <c r="O586" s="3456"/>
      <c r="P586" s="3456"/>
      <c r="Q586" s="3456"/>
      <c r="R586" s="3456"/>
      <c r="S586" s="3456"/>
      <c r="T586" s="3456"/>
      <c r="U586" s="3456"/>
      <c r="V586" s="3457"/>
      <c r="W586" s="3432" t="s">
        <v>2429</v>
      </c>
      <c r="X586" s="3433"/>
      <c r="Y586" s="3433"/>
      <c r="Z586" s="3434"/>
      <c r="AA586" s="3455" t="s">
        <v>2436</v>
      </c>
      <c r="AB586" s="3456"/>
      <c r="AC586" s="3456"/>
      <c r="AD586" s="3456"/>
      <c r="AE586" s="3456"/>
      <c r="AF586" s="3456"/>
      <c r="AG586" s="3457"/>
      <c r="AH586" s="3420" t="s">
        <v>2345</v>
      </c>
      <c r="AI586" s="3421"/>
      <c r="AJ586" s="3421"/>
      <c r="AK586" s="3421"/>
      <c r="AL586" s="3421"/>
      <c r="AM586" s="3421"/>
      <c r="AN586" s="3421"/>
      <c r="AO586" s="3422"/>
    </row>
    <row r="587" spans="1:41" s="327" customFormat="1" ht="13.5" customHeight="1">
      <c r="A587" s="3537" t="s">
        <v>3708</v>
      </c>
      <c r="B587" s="3456"/>
      <c r="C587" s="3456"/>
      <c r="D587" s="3456"/>
      <c r="E587" s="3456"/>
      <c r="F587" s="3456"/>
      <c r="G587" s="3456"/>
      <c r="H587" s="3456"/>
      <c r="I587" s="3457"/>
      <c r="J587" s="3455" t="s">
        <v>2395</v>
      </c>
      <c r="K587" s="3456"/>
      <c r="L587" s="3456"/>
      <c r="M587" s="3456"/>
      <c r="N587" s="3456"/>
      <c r="O587" s="3456"/>
      <c r="P587" s="3456"/>
      <c r="Q587" s="3456"/>
      <c r="R587" s="3456"/>
      <c r="S587" s="3456"/>
      <c r="T587" s="3456"/>
      <c r="U587" s="3456"/>
      <c r="V587" s="3457"/>
      <c r="W587" s="3432" t="s">
        <v>3847</v>
      </c>
      <c r="X587" s="3433"/>
      <c r="Y587" s="3433"/>
      <c r="Z587" s="3434"/>
      <c r="AA587" s="3455" t="s">
        <v>2436</v>
      </c>
      <c r="AB587" s="3456"/>
      <c r="AC587" s="3456"/>
      <c r="AD587" s="3456"/>
      <c r="AE587" s="3456"/>
      <c r="AF587" s="3456"/>
      <c r="AG587" s="3457"/>
      <c r="AH587" s="3420" t="s">
        <v>2322</v>
      </c>
      <c r="AI587" s="3421"/>
      <c r="AJ587" s="3421"/>
      <c r="AK587" s="3421"/>
      <c r="AL587" s="3421"/>
      <c r="AM587" s="3421"/>
      <c r="AN587" s="3421"/>
      <c r="AO587" s="3422"/>
    </row>
    <row r="588" spans="1:41" s="327" customFormat="1" ht="13.5" customHeight="1">
      <c r="A588" s="3537" t="s">
        <v>3708</v>
      </c>
      <c r="B588" s="3456"/>
      <c r="C588" s="3456"/>
      <c r="D588" s="3456"/>
      <c r="E588" s="3456"/>
      <c r="F588" s="3456"/>
      <c r="G588" s="3456"/>
      <c r="H588" s="3456"/>
      <c r="I588" s="3457"/>
      <c r="J588" s="3455" t="s">
        <v>2393</v>
      </c>
      <c r="K588" s="3456"/>
      <c r="L588" s="3456"/>
      <c r="M588" s="3456"/>
      <c r="N588" s="3456"/>
      <c r="O588" s="3456"/>
      <c r="P588" s="3456"/>
      <c r="Q588" s="3456"/>
      <c r="R588" s="3456"/>
      <c r="S588" s="3456"/>
      <c r="T588" s="3456"/>
      <c r="U588" s="3456"/>
      <c r="V588" s="3457"/>
      <c r="W588" s="3432" t="s">
        <v>3847</v>
      </c>
      <c r="X588" s="3433"/>
      <c r="Y588" s="3433"/>
      <c r="Z588" s="3434"/>
      <c r="AA588" s="3455" t="s">
        <v>2436</v>
      </c>
      <c r="AB588" s="3456"/>
      <c r="AC588" s="3456"/>
      <c r="AD588" s="3456"/>
      <c r="AE588" s="3456"/>
      <c r="AF588" s="3456"/>
      <c r="AG588" s="3457"/>
      <c r="AH588" s="3420" t="s">
        <v>2322</v>
      </c>
      <c r="AI588" s="3421"/>
      <c r="AJ588" s="3421"/>
      <c r="AK588" s="3421"/>
      <c r="AL588" s="3421"/>
      <c r="AM588" s="3421"/>
      <c r="AN588" s="3421"/>
      <c r="AO588" s="3422"/>
    </row>
    <row r="589" spans="1:41" s="327" customFormat="1" ht="13.5" customHeight="1">
      <c r="A589" s="3537" t="s">
        <v>3708</v>
      </c>
      <c r="B589" s="3456"/>
      <c r="C589" s="3456"/>
      <c r="D589" s="3456"/>
      <c r="E589" s="3456"/>
      <c r="F589" s="3456"/>
      <c r="G589" s="3456"/>
      <c r="H589" s="3456"/>
      <c r="I589" s="3457"/>
      <c r="J589" s="3455" t="s">
        <v>2396</v>
      </c>
      <c r="K589" s="3456"/>
      <c r="L589" s="3456"/>
      <c r="M589" s="3456"/>
      <c r="N589" s="3456"/>
      <c r="O589" s="3456"/>
      <c r="P589" s="3456"/>
      <c r="Q589" s="3456"/>
      <c r="R589" s="3456"/>
      <c r="S589" s="3456"/>
      <c r="T589" s="3456"/>
      <c r="U589" s="3456"/>
      <c r="V589" s="3457"/>
      <c r="W589" s="3432" t="s">
        <v>3847</v>
      </c>
      <c r="X589" s="3433"/>
      <c r="Y589" s="3433"/>
      <c r="Z589" s="3434"/>
      <c r="AA589" s="3455" t="s">
        <v>2436</v>
      </c>
      <c r="AB589" s="3456"/>
      <c r="AC589" s="3456"/>
      <c r="AD589" s="3456"/>
      <c r="AE589" s="3456"/>
      <c r="AF589" s="3456"/>
      <c r="AG589" s="3457"/>
      <c r="AH589" s="3420" t="s">
        <v>2322</v>
      </c>
      <c r="AI589" s="3421"/>
      <c r="AJ589" s="3421"/>
      <c r="AK589" s="3421"/>
      <c r="AL589" s="3421"/>
      <c r="AM589" s="3421"/>
      <c r="AN589" s="3421"/>
      <c r="AO589" s="3422"/>
    </row>
    <row r="590" spans="1:41" s="327" customFormat="1" ht="13.5" customHeight="1">
      <c r="A590" s="3537" t="s">
        <v>3709</v>
      </c>
      <c r="B590" s="3456"/>
      <c r="C590" s="3456"/>
      <c r="D590" s="3456"/>
      <c r="E590" s="3456"/>
      <c r="F590" s="3456"/>
      <c r="G590" s="3456"/>
      <c r="H590" s="3456"/>
      <c r="I590" s="3457"/>
      <c r="J590" s="3455" t="s">
        <v>2397</v>
      </c>
      <c r="K590" s="3456"/>
      <c r="L590" s="3456"/>
      <c r="M590" s="3456"/>
      <c r="N590" s="3456"/>
      <c r="O590" s="3456"/>
      <c r="P590" s="3456"/>
      <c r="Q590" s="3456"/>
      <c r="R590" s="3456"/>
      <c r="S590" s="3456"/>
      <c r="T590" s="3456"/>
      <c r="U590" s="3456"/>
      <c r="V590" s="3457"/>
      <c r="W590" s="3432" t="s">
        <v>3868</v>
      </c>
      <c r="X590" s="3433"/>
      <c r="Y590" s="3433"/>
      <c r="Z590" s="3434"/>
      <c r="AA590" s="3455" t="s">
        <v>2437</v>
      </c>
      <c r="AB590" s="3456"/>
      <c r="AC590" s="3456"/>
      <c r="AD590" s="3456"/>
      <c r="AE590" s="3456"/>
      <c r="AF590" s="3456"/>
      <c r="AG590" s="3457"/>
      <c r="AH590" s="3420" t="s">
        <v>2453</v>
      </c>
      <c r="AI590" s="3421"/>
      <c r="AJ590" s="3421"/>
      <c r="AK590" s="3421"/>
      <c r="AL590" s="3421"/>
      <c r="AM590" s="3421"/>
      <c r="AN590" s="3421"/>
      <c r="AO590" s="3422"/>
    </row>
    <row r="591" spans="1:41" s="327" customFormat="1" ht="13.5" customHeight="1">
      <c r="A591" s="3537" t="s">
        <v>3709</v>
      </c>
      <c r="B591" s="3456"/>
      <c r="C591" s="3456"/>
      <c r="D591" s="3456"/>
      <c r="E591" s="3456"/>
      <c r="F591" s="3456"/>
      <c r="G591" s="3456"/>
      <c r="H591" s="3456"/>
      <c r="I591" s="3457"/>
      <c r="J591" s="3455" t="s">
        <v>2398</v>
      </c>
      <c r="K591" s="3456"/>
      <c r="L591" s="3456"/>
      <c r="M591" s="3456"/>
      <c r="N591" s="3456"/>
      <c r="O591" s="3456"/>
      <c r="P591" s="3456"/>
      <c r="Q591" s="3456"/>
      <c r="R591" s="3456"/>
      <c r="S591" s="3456"/>
      <c r="T591" s="3456"/>
      <c r="U591" s="3456"/>
      <c r="V591" s="3457"/>
      <c r="W591" s="3432" t="s">
        <v>3858</v>
      </c>
      <c r="X591" s="3433"/>
      <c r="Y591" s="3433"/>
      <c r="Z591" s="3434"/>
      <c r="AA591" s="3455" t="s">
        <v>2438</v>
      </c>
      <c r="AB591" s="3456"/>
      <c r="AC591" s="3456"/>
      <c r="AD591" s="3456"/>
      <c r="AE591" s="3456"/>
      <c r="AF591" s="3456"/>
      <c r="AG591" s="3457"/>
      <c r="AH591" s="3420" t="s">
        <v>2453</v>
      </c>
      <c r="AI591" s="3421"/>
      <c r="AJ591" s="3421"/>
      <c r="AK591" s="3421"/>
      <c r="AL591" s="3421"/>
      <c r="AM591" s="3421"/>
      <c r="AN591" s="3421"/>
      <c r="AO591" s="3422"/>
    </row>
    <row r="592" spans="1:41" s="327" customFormat="1" ht="13.5" customHeight="1">
      <c r="A592" s="3537" t="s">
        <v>3709</v>
      </c>
      <c r="B592" s="3456"/>
      <c r="C592" s="3456"/>
      <c r="D592" s="3456"/>
      <c r="E592" s="3456"/>
      <c r="F592" s="3456"/>
      <c r="G592" s="3456"/>
      <c r="H592" s="3456"/>
      <c r="I592" s="3457"/>
      <c r="J592" s="3455" t="s">
        <v>2399</v>
      </c>
      <c r="K592" s="3456"/>
      <c r="L592" s="3456"/>
      <c r="M592" s="3456"/>
      <c r="N592" s="3456"/>
      <c r="O592" s="3456"/>
      <c r="P592" s="3456"/>
      <c r="Q592" s="3456"/>
      <c r="R592" s="3456"/>
      <c r="S592" s="3456"/>
      <c r="T592" s="3456"/>
      <c r="U592" s="3456"/>
      <c r="V592" s="3457"/>
      <c r="W592" s="3432" t="s">
        <v>3858</v>
      </c>
      <c r="X592" s="3433"/>
      <c r="Y592" s="3433"/>
      <c r="Z592" s="3434"/>
      <c r="AA592" s="3455" t="s">
        <v>2377</v>
      </c>
      <c r="AB592" s="3456"/>
      <c r="AC592" s="3456"/>
      <c r="AD592" s="3456"/>
      <c r="AE592" s="3456"/>
      <c r="AF592" s="3456"/>
      <c r="AG592" s="3457"/>
      <c r="AH592" s="3420" t="s">
        <v>2454</v>
      </c>
      <c r="AI592" s="3421"/>
      <c r="AJ592" s="3421"/>
      <c r="AK592" s="3421"/>
      <c r="AL592" s="3421"/>
      <c r="AM592" s="3421"/>
      <c r="AN592" s="3421"/>
      <c r="AO592" s="3422"/>
    </row>
    <row r="593" spans="1:41" s="327" customFormat="1" ht="13.5" customHeight="1">
      <c r="A593" s="3537" t="s">
        <v>3709</v>
      </c>
      <c r="B593" s="3456"/>
      <c r="C593" s="3456"/>
      <c r="D593" s="3456"/>
      <c r="E593" s="3456"/>
      <c r="F593" s="3456"/>
      <c r="G593" s="3456"/>
      <c r="H593" s="3456"/>
      <c r="I593" s="3457"/>
      <c r="J593" s="3455" t="s">
        <v>2400</v>
      </c>
      <c r="K593" s="3456"/>
      <c r="L593" s="3456"/>
      <c r="M593" s="3456"/>
      <c r="N593" s="3456"/>
      <c r="O593" s="3456"/>
      <c r="P593" s="3456"/>
      <c r="Q593" s="3456"/>
      <c r="R593" s="3456"/>
      <c r="S593" s="3456"/>
      <c r="T593" s="3456"/>
      <c r="U593" s="3456"/>
      <c r="V593" s="3457"/>
      <c r="W593" s="3432" t="s">
        <v>3866</v>
      </c>
      <c r="X593" s="3433"/>
      <c r="Y593" s="3433"/>
      <c r="Z593" s="3434"/>
      <c r="AA593" s="3455" t="s">
        <v>2439</v>
      </c>
      <c r="AB593" s="3456"/>
      <c r="AC593" s="3456"/>
      <c r="AD593" s="3456"/>
      <c r="AE593" s="3456"/>
      <c r="AF593" s="3456"/>
      <c r="AG593" s="3457"/>
      <c r="AH593" s="3420" t="s">
        <v>2453</v>
      </c>
      <c r="AI593" s="3421"/>
      <c r="AJ593" s="3421"/>
      <c r="AK593" s="3421"/>
      <c r="AL593" s="3421"/>
      <c r="AM593" s="3421"/>
      <c r="AN593" s="3421"/>
      <c r="AO593" s="3422"/>
    </row>
    <row r="594" spans="1:41" s="327" customFormat="1" ht="13.5" customHeight="1">
      <c r="A594" s="3537" t="s">
        <v>3709</v>
      </c>
      <c r="B594" s="3456"/>
      <c r="C594" s="3456"/>
      <c r="D594" s="3456"/>
      <c r="E594" s="3456"/>
      <c r="F594" s="3456"/>
      <c r="G594" s="3456"/>
      <c r="H594" s="3456"/>
      <c r="I594" s="3457"/>
      <c r="J594" s="3455" t="s">
        <v>2401</v>
      </c>
      <c r="K594" s="3456"/>
      <c r="L594" s="3456"/>
      <c r="M594" s="3456"/>
      <c r="N594" s="3456"/>
      <c r="O594" s="3456"/>
      <c r="P594" s="3456"/>
      <c r="Q594" s="3456"/>
      <c r="R594" s="3456"/>
      <c r="S594" s="3456"/>
      <c r="T594" s="3456"/>
      <c r="U594" s="3456"/>
      <c r="V594" s="3457"/>
      <c r="W594" s="3432" t="s">
        <v>2431</v>
      </c>
      <c r="X594" s="3433"/>
      <c r="Y594" s="3433"/>
      <c r="Z594" s="3434"/>
      <c r="AA594" s="3455" t="s">
        <v>2440</v>
      </c>
      <c r="AB594" s="3456"/>
      <c r="AC594" s="3456"/>
      <c r="AD594" s="3456"/>
      <c r="AE594" s="3456"/>
      <c r="AF594" s="3456"/>
      <c r="AG594" s="3457"/>
      <c r="AH594" s="3420" t="s">
        <v>2455</v>
      </c>
      <c r="AI594" s="3421"/>
      <c r="AJ594" s="3421"/>
      <c r="AK594" s="3421"/>
      <c r="AL594" s="3421"/>
      <c r="AM594" s="3421"/>
      <c r="AN594" s="3421"/>
      <c r="AO594" s="3422"/>
    </row>
    <row r="595" spans="1:41" s="327" customFormat="1" ht="13.5" customHeight="1">
      <c r="A595" s="3537" t="s">
        <v>3709</v>
      </c>
      <c r="B595" s="3456"/>
      <c r="C595" s="3456"/>
      <c r="D595" s="3456"/>
      <c r="E595" s="3456"/>
      <c r="F595" s="3456"/>
      <c r="G595" s="3456"/>
      <c r="H595" s="3456"/>
      <c r="I595" s="3457"/>
      <c r="J595" s="3455" t="s">
        <v>2402</v>
      </c>
      <c r="K595" s="3456"/>
      <c r="L595" s="3456"/>
      <c r="M595" s="3456"/>
      <c r="N595" s="3456"/>
      <c r="O595" s="3456"/>
      <c r="P595" s="3456"/>
      <c r="Q595" s="3456"/>
      <c r="R595" s="3456"/>
      <c r="S595" s="3456"/>
      <c r="T595" s="3456"/>
      <c r="U595" s="3456"/>
      <c r="V595" s="3457"/>
      <c r="W595" s="3432" t="s">
        <v>3858</v>
      </c>
      <c r="X595" s="3433"/>
      <c r="Y595" s="3433"/>
      <c r="Z595" s="3434"/>
      <c r="AA595" s="3455" t="s">
        <v>2379</v>
      </c>
      <c r="AB595" s="3456"/>
      <c r="AC595" s="3456"/>
      <c r="AD595" s="3456"/>
      <c r="AE595" s="3456"/>
      <c r="AF595" s="3456"/>
      <c r="AG595" s="3457"/>
      <c r="AH595" s="3420" t="s">
        <v>2456</v>
      </c>
      <c r="AI595" s="3421"/>
      <c r="AJ595" s="3421"/>
      <c r="AK595" s="3421"/>
      <c r="AL595" s="3421"/>
      <c r="AM595" s="3421"/>
      <c r="AN595" s="3421"/>
      <c r="AO595" s="3422"/>
    </row>
    <row r="596" spans="1:41" s="327" customFormat="1" ht="13.5" customHeight="1">
      <c r="A596" s="3537" t="s">
        <v>3709</v>
      </c>
      <c r="B596" s="3456"/>
      <c r="C596" s="3456"/>
      <c r="D596" s="3456"/>
      <c r="E596" s="3456"/>
      <c r="F596" s="3456"/>
      <c r="G596" s="3456"/>
      <c r="H596" s="3456"/>
      <c r="I596" s="3457"/>
      <c r="J596" s="3455" t="s">
        <v>2403</v>
      </c>
      <c r="K596" s="3456"/>
      <c r="L596" s="3456"/>
      <c r="M596" s="3456"/>
      <c r="N596" s="3456"/>
      <c r="O596" s="3456"/>
      <c r="P596" s="3456"/>
      <c r="Q596" s="3456"/>
      <c r="R596" s="3456"/>
      <c r="S596" s="3456"/>
      <c r="T596" s="3456"/>
      <c r="U596" s="3456"/>
      <c r="V596" s="3457"/>
      <c r="W596" s="3432" t="s">
        <v>3858</v>
      </c>
      <c r="X596" s="3433"/>
      <c r="Y596" s="3433"/>
      <c r="Z596" s="3434"/>
      <c r="AA596" s="3455" t="s">
        <v>2441</v>
      </c>
      <c r="AB596" s="3456"/>
      <c r="AC596" s="3456"/>
      <c r="AD596" s="3456"/>
      <c r="AE596" s="3456"/>
      <c r="AF596" s="3456"/>
      <c r="AG596" s="3457"/>
      <c r="AH596" s="3420" t="s">
        <v>2457</v>
      </c>
      <c r="AI596" s="3421"/>
      <c r="AJ596" s="3421"/>
      <c r="AK596" s="3421"/>
      <c r="AL596" s="3421"/>
      <c r="AM596" s="3421"/>
      <c r="AN596" s="3421"/>
      <c r="AO596" s="3422"/>
    </row>
    <row r="597" spans="1:41" s="327" customFormat="1" ht="13.5" customHeight="1">
      <c r="A597" s="3537" t="s">
        <v>3709</v>
      </c>
      <c r="B597" s="3456"/>
      <c r="C597" s="3456"/>
      <c r="D597" s="3456"/>
      <c r="E597" s="3456"/>
      <c r="F597" s="3456"/>
      <c r="G597" s="3456"/>
      <c r="H597" s="3456"/>
      <c r="I597" s="3457"/>
      <c r="J597" s="3455" t="s">
        <v>2404</v>
      </c>
      <c r="K597" s="3456"/>
      <c r="L597" s="3456"/>
      <c r="M597" s="3456"/>
      <c r="N597" s="3456"/>
      <c r="O597" s="3456"/>
      <c r="P597" s="3456"/>
      <c r="Q597" s="3456"/>
      <c r="R597" s="3456"/>
      <c r="S597" s="3456"/>
      <c r="T597" s="3456"/>
      <c r="U597" s="3456"/>
      <c r="V597" s="3457"/>
      <c r="W597" s="3432" t="s">
        <v>3868</v>
      </c>
      <c r="X597" s="3433"/>
      <c r="Y597" s="3433"/>
      <c r="Z597" s="3434"/>
      <c r="AA597" s="3455" t="s">
        <v>2442</v>
      </c>
      <c r="AB597" s="3456"/>
      <c r="AC597" s="3456"/>
      <c r="AD597" s="3456"/>
      <c r="AE597" s="3456"/>
      <c r="AF597" s="3456"/>
      <c r="AG597" s="3457"/>
      <c r="AH597" s="3420" t="s">
        <v>2458</v>
      </c>
      <c r="AI597" s="3421"/>
      <c r="AJ597" s="3421"/>
      <c r="AK597" s="3421"/>
      <c r="AL597" s="3421"/>
      <c r="AM597" s="3421"/>
      <c r="AN597" s="3421"/>
      <c r="AO597" s="3422"/>
    </row>
    <row r="598" spans="1:41" s="327" customFormat="1" ht="13.5" customHeight="1">
      <c r="A598" s="3537" t="s">
        <v>3709</v>
      </c>
      <c r="B598" s="3456"/>
      <c r="C598" s="3456"/>
      <c r="D598" s="3456"/>
      <c r="E598" s="3456"/>
      <c r="F598" s="3456"/>
      <c r="G598" s="3456"/>
      <c r="H598" s="3456"/>
      <c r="I598" s="3457"/>
      <c r="J598" s="3455" t="s">
        <v>2405</v>
      </c>
      <c r="K598" s="3456"/>
      <c r="L598" s="3456"/>
      <c r="M598" s="3456"/>
      <c r="N598" s="3456"/>
      <c r="O598" s="3456"/>
      <c r="P598" s="3456"/>
      <c r="Q598" s="3456"/>
      <c r="R598" s="3456"/>
      <c r="S598" s="3456"/>
      <c r="T598" s="3456"/>
      <c r="U598" s="3456"/>
      <c r="V598" s="3457"/>
      <c r="W598" s="3432" t="s">
        <v>3858</v>
      </c>
      <c r="X598" s="3433"/>
      <c r="Y598" s="3433"/>
      <c r="Z598" s="3434"/>
      <c r="AA598" s="3455" t="s">
        <v>2436</v>
      </c>
      <c r="AB598" s="3456"/>
      <c r="AC598" s="3456"/>
      <c r="AD598" s="3456"/>
      <c r="AE598" s="3456"/>
      <c r="AF598" s="3456"/>
      <c r="AG598" s="3457"/>
      <c r="AH598" s="3420" t="s">
        <v>2345</v>
      </c>
      <c r="AI598" s="3421"/>
      <c r="AJ598" s="3421"/>
      <c r="AK598" s="3421"/>
      <c r="AL598" s="3421"/>
      <c r="AM598" s="3421"/>
      <c r="AN598" s="3421"/>
      <c r="AO598" s="3422"/>
    </row>
    <row r="599" spans="1:41" s="327" customFormat="1" ht="13.5" customHeight="1">
      <c r="A599" s="3537" t="s">
        <v>3709</v>
      </c>
      <c r="B599" s="3456"/>
      <c r="C599" s="3456"/>
      <c r="D599" s="3456"/>
      <c r="E599" s="3456"/>
      <c r="F599" s="3456"/>
      <c r="G599" s="3456"/>
      <c r="H599" s="3456"/>
      <c r="I599" s="3457"/>
      <c r="J599" s="3455" t="s">
        <v>2406</v>
      </c>
      <c r="K599" s="3456"/>
      <c r="L599" s="3456"/>
      <c r="M599" s="3456"/>
      <c r="N599" s="3456"/>
      <c r="O599" s="3456"/>
      <c r="P599" s="3456"/>
      <c r="Q599" s="3456"/>
      <c r="R599" s="3456"/>
      <c r="S599" s="3456"/>
      <c r="T599" s="3456"/>
      <c r="U599" s="3456"/>
      <c r="V599" s="3457"/>
      <c r="W599" s="3432" t="s">
        <v>3858</v>
      </c>
      <c r="X599" s="3433"/>
      <c r="Y599" s="3433"/>
      <c r="Z599" s="3434"/>
      <c r="AA599" s="3455" t="s">
        <v>2443</v>
      </c>
      <c r="AB599" s="3456"/>
      <c r="AC599" s="3456"/>
      <c r="AD599" s="3456"/>
      <c r="AE599" s="3456"/>
      <c r="AF599" s="3456"/>
      <c r="AG599" s="3457"/>
      <c r="AH599" s="3420" t="s">
        <v>2459</v>
      </c>
      <c r="AI599" s="3421"/>
      <c r="AJ599" s="3421"/>
      <c r="AK599" s="3421"/>
      <c r="AL599" s="3421"/>
      <c r="AM599" s="3421"/>
      <c r="AN599" s="3421"/>
      <c r="AO599" s="3422"/>
    </row>
    <row r="600" spans="1:41" s="327" customFormat="1" ht="13.5" customHeight="1">
      <c r="A600" s="3537" t="s">
        <v>3709</v>
      </c>
      <c r="B600" s="3456"/>
      <c r="C600" s="3456"/>
      <c r="D600" s="3456"/>
      <c r="E600" s="3456"/>
      <c r="F600" s="3456"/>
      <c r="G600" s="3456"/>
      <c r="H600" s="3456"/>
      <c r="I600" s="3457"/>
      <c r="J600" s="3455" t="s">
        <v>2407</v>
      </c>
      <c r="K600" s="3456"/>
      <c r="L600" s="3456"/>
      <c r="M600" s="3456"/>
      <c r="N600" s="3456"/>
      <c r="O600" s="3456"/>
      <c r="P600" s="3456"/>
      <c r="Q600" s="3456"/>
      <c r="R600" s="3456"/>
      <c r="S600" s="3456"/>
      <c r="T600" s="3456"/>
      <c r="U600" s="3456"/>
      <c r="V600" s="3457"/>
      <c r="W600" s="3432" t="s">
        <v>2430</v>
      </c>
      <c r="X600" s="3433"/>
      <c r="Y600" s="3433"/>
      <c r="Z600" s="3434"/>
      <c r="AA600" s="3455" t="s">
        <v>2444</v>
      </c>
      <c r="AB600" s="3456"/>
      <c r="AC600" s="3456"/>
      <c r="AD600" s="3456"/>
      <c r="AE600" s="3456"/>
      <c r="AF600" s="3456"/>
      <c r="AG600" s="3457"/>
      <c r="AH600" s="3420" t="s">
        <v>2460</v>
      </c>
      <c r="AI600" s="3421"/>
      <c r="AJ600" s="3421"/>
      <c r="AK600" s="3421"/>
      <c r="AL600" s="3421"/>
      <c r="AM600" s="3421"/>
      <c r="AN600" s="3421"/>
      <c r="AO600" s="3422"/>
    </row>
    <row r="601" spans="1:41" s="327" customFormat="1" ht="13.5" customHeight="1">
      <c r="A601" s="3537" t="s">
        <v>3709</v>
      </c>
      <c r="B601" s="3456"/>
      <c r="C601" s="3456"/>
      <c r="D601" s="3456"/>
      <c r="E601" s="3456"/>
      <c r="F601" s="3456"/>
      <c r="G601" s="3456"/>
      <c r="H601" s="3456"/>
      <c r="I601" s="3457"/>
      <c r="J601" s="3455" t="s">
        <v>2408</v>
      </c>
      <c r="K601" s="3456"/>
      <c r="L601" s="3456"/>
      <c r="M601" s="3456"/>
      <c r="N601" s="3456"/>
      <c r="O601" s="3456"/>
      <c r="P601" s="3456"/>
      <c r="Q601" s="3456"/>
      <c r="R601" s="3456"/>
      <c r="S601" s="3456"/>
      <c r="T601" s="3456"/>
      <c r="U601" s="3456"/>
      <c r="V601" s="3457"/>
      <c r="W601" s="3432" t="s">
        <v>2431</v>
      </c>
      <c r="X601" s="3433"/>
      <c r="Y601" s="3433"/>
      <c r="Z601" s="3434"/>
      <c r="AA601" s="3455" t="s">
        <v>2436</v>
      </c>
      <c r="AB601" s="3456"/>
      <c r="AC601" s="3456"/>
      <c r="AD601" s="3456"/>
      <c r="AE601" s="3456"/>
      <c r="AF601" s="3456"/>
      <c r="AG601" s="3457"/>
      <c r="AH601" s="3420" t="s">
        <v>2436</v>
      </c>
      <c r="AI601" s="3421"/>
      <c r="AJ601" s="3421"/>
      <c r="AK601" s="3421"/>
      <c r="AL601" s="3421"/>
      <c r="AM601" s="3421"/>
      <c r="AN601" s="3421"/>
      <c r="AO601" s="3422"/>
    </row>
    <row r="602" spans="1:41" s="327" customFormat="1" ht="13.5" customHeight="1">
      <c r="A602" s="3537" t="s">
        <v>3709</v>
      </c>
      <c r="B602" s="3456"/>
      <c r="C602" s="3456"/>
      <c r="D602" s="3456"/>
      <c r="E602" s="3456"/>
      <c r="F602" s="3456"/>
      <c r="G602" s="3456"/>
      <c r="H602" s="3456"/>
      <c r="I602" s="3457"/>
      <c r="J602" s="3455" t="s">
        <v>2409</v>
      </c>
      <c r="K602" s="3456"/>
      <c r="L602" s="3456"/>
      <c r="M602" s="3456"/>
      <c r="N602" s="3456"/>
      <c r="O602" s="3456"/>
      <c r="P602" s="3456"/>
      <c r="Q602" s="3456"/>
      <c r="R602" s="3456"/>
      <c r="S602" s="3456"/>
      <c r="T602" s="3456"/>
      <c r="U602" s="3456"/>
      <c r="V602" s="3457"/>
      <c r="W602" s="3432" t="s">
        <v>3866</v>
      </c>
      <c r="X602" s="3433"/>
      <c r="Y602" s="3433"/>
      <c r="Z602" s="3434"/>
      <c r="AA602" s="3455" t="s">
        <v>2316</v>
      </c>
      <c r="AB602" s="3456"/>
      <c r="AC602" s="3456"/>
      <c r="AD602" s="3456"/>
      <c r="AE602" s="3456"/>
      <c r="AF602" s="3456"/>
      <c r="AG602" s="3457"/>
      <c r="AH602" s="3420" t="s">
        <v>2346</v>
      </c>
      <c r="AI602" s="3421"/>
      <c r="AJ602" s="3421"/>
      <c r="AK602" s="3421"/>
      <c r="AL602" s="3421"/>
      <c r="AM602" s="3421"/>
      <c r="AN602" s="3421"/>
      <c r="AO602" s="3422"/>
    </row>
    <row r="603" spans="1:41" s="327" customFormat="1" ht="13.5" customHeight="1">
      <c r="A603" s="3537" t="s">
        <v>3709</v>
      </c>
      <c r="B603" s="3456"/>
      <c r="C603" s="3456"/>
      <c r="D603" s="3456"/>
      <c r="E603" s="3456"/>
      <c r="F603" s="3456"/>
      <c r="G603" s="3456"/>
      <c r="H603" s="3456"/>
      <c r="I603" s="3457"/>
      <c r="J603" s="3455" t="s">
        <v>2410</v>
      </c>
      <c r="K603" s="3456"/>
      <c r="L603" s="3456"/>
      <c r="M603" s="3456"/>
      <c r="N603" s="3456"/>
      <c r="O603" s="3456"/>
      <c r="P603" s="3456"/>
      <c r="Q603" s="3456"/>
      <c r="R603" s="3456"/>
      <c r="S603" s="3456"/>
      <c r="T603" s="3456"/>
      <c r="U603" s="3456"/>
      <c r="V603" s="3457"/>
      <c r="W603" s="3432" t="s">
        <v>3858</v>
      </c>
      <c r="X603" s="3433"/>
      <c r="Y603" s="3433"/>
      <c r="Z603" s="3434"/>
      <c r="AA603" s="3455" t="s">
        <v>2379</v>
      </c>
      <c r="AB603" s="3456"/>
      <c r="AC603" s="3456"/>
      <c r="AD603" s="3456"/>
      <c r="AE603" s="3456"/>
      <c r="AF603" s="3456"/>
      <c r="AG603" s="3457"/>
      <c r="AH603" s="3420" t="s">
        <v>2461</v>
      </c>
      <c r="AI603" s="3421"/>
      <c r="AJ603" s="3421"/>
      <c r="AK603" s="3421"/>
      <c r="AL603" s="3421"/>
      <c r="AM603" s="3421"/>
      <c r="AN603" s="3421"/>
      <c r="AO603" s="3422"/>
    </row>
    <row r="604" spans="1:41" s="327" customFormat="1" ht="13.5" customHeight="1">
      <c r="A604" s="3537" t="s">
        <v>3709</v>
      </c>
      <c r="B604" s="3456"/>
      <c r="C604" s="3456"/>
      <c r="D604" s="3456"/>
      <c r="E604" s="3456"/>
      <c r="F604" s="3456"/>
      <c r="G604" s="3456"/>
      <c r="H604" s="3456"/>
      <c r="I604" s="3457"/>
      <c r="J604" s="3455" t="s">
        <v>2639</v>
      </c>
      <c r="K604" s="3456"/>
      <c r="L604" s="3456"/>
      <c r="M604" s="3456"/>
      <c r="N604" s="3456"/>
      <c r="O604" s="3456"/>
      <c r="P604" s="3456"/>
      <c r="Q604" s="3456"/>
      <c r="R604" s="3456"/>
      <c r="S604" s="3456"/>
      <c r="T604" s="3456"/>
      <c r="U604" s="3456"/>
      <c r="V604" s="3457"/>
      <c r="W604" s="3432" t="s">
        <v>3861</v>
      </c>
      <c r="X604" s="3433"/>
      <c r="Y604" s="3433"/>
      <c r="Z604" s="3434"/>
      <c r="AA604" s="3455" t="s">
        <v>2379</v>
      </c>
      <c r="AB604" s="3456"/>
      <c r="AC604" s="3456"/>
      <c r="AD604" s="3456"/>
      <c r="AE604" s="3456"/>
      <c r="AF604" s="3456"/>
      <c r="AG604" s="3457"/>
      <c r="AH604" s="3420" t="s">
        <v>2461</v>
      </c>
      <c r="AI604" s="3421"/>
      <c r="AJ604" s="3421"/>
      <c r="AK604" s="3421"/>
      <c r="AL604" s="3421"/>
      <c r="AM604" s="3421"/>
      <c r="AN604" s="3421"/>
      <c r="AO604" s="3422"/>
    </row>
    <row r="605" spans="1:41" s="327" customFormat="1" ht="13.5" customHeight="1">
      <c r="A605" s="3537" t="s">
        <v>3709</v>
      </c>
      <c r="B605" s="3456"/>
      <c r="C605" s="3456"/>
      <c r="D605" s="3456"/>
      <c r="E605" s="3456"/>
      <c r="F605" s="3456"/>
      <c r="G605" s="3456"/>
      <c r="H605" s="3456"/>
      <c r="I605" s="3457"/>
      <c r="J605" s="3455" t="s">
        <v>2411</v>
      </c>
      <c r="K605" s="3456"/>
      <c r="L605" s="3456"/>
      <c r="M605" s="3456"/>
      <c r="N605" s="3456"/>
      <c r="O605" s="3456"/>
      <c r="P605" s="3456"/>
      <c r="Q605" s="3456"/>
      <c r="R605" s="3456"/>
      <c r="S605" s="3456"/>
      <c r="T605" s="3456"/>
      <c r="U605" s="3456"/>
      <c r="V605" s="3457"/>
      <c r="W605" s="3432" t="s">
        <v>3858</v>
      </c>
      <c r="X605" s="3433"/>
      <c r="Y605" s="3433"/>
      <c r="Z605" s="3434"/>
      <c r="AA605" s="3455" t="s">
        <v>2445</v>
      </c>
      <c r="AB605" s="3456"/>
      <c r="AC605" s="3456"/>
      <c r="AD605" s="3456"/>
      <c r="AE605" s="3456"/>
      <c r="AF605" s="3456"/>
      <c r="AG605" s="3457"/>
      <c r="AH605" s="3420" t="s">
        <v>2462</v>
      </c>
      <c r="AI605" s="3421"/>
      <c r="AJ605" s="3421"/>
      <c r="AK605" s="3421"/>
      <c r="AL605" s="3421"/>
      <c r="AM605" s="3421"/>
      <c r="AN605" s="3421"/>
      <c r="AO605" s="3422"/>
    </row>
    <row r="606" spans="1:41" s="327" customFormat="1" ht="13.5" customHeight="1">
      <c r="A606" s="3537" t="s">
        <v>3712</v>
      </c>
      <c r="B606" s="3456"/>
      <c r="C606" s="3456"/>
      <c r="D606" s="3456"/>
      <c r="E606" s="3456"/>
      <c r="F606" s="3456"/>
      <c r="G606" s="3456"/>
      <c r="H606" s="3456"/>
      <c r="I606" s="3457"/>
      <c r="J606" s="3455" t="s">
        <v>3722</v>
      </c>
      <c r="K606" s="3456"/>
      <c r="L606" s="3456"/>
      <c r="M606" s="3456"/>
      <c r="N606" s="3456"/>
      <c r="O606" s="3456"/>
      <c r="P606" s="3456"/>
      <c r="Q606" s="3456"/>
      <c r="R606" s="3456"/>
      <c r="S606" s="3456"/>
      <c r="T606" s="3456"/>
      <c r="U606" s="3456"/>
      <c r="V606" s="3457"/>
      <c r="W606" s="3432" t="s">
        <v>3862</v>
      </c>
      <c r="X606" s="3433"/>
      <c r="Y606" s="3433"/>
      <c r="Z606" s="3434"/>
      <c r="AA606" s="3455" t="s">
        <v>2438</v>
      </c>
      <c r="AB606" s="3456"/>
      <c r="AC606" s="3456"/>
      <c r="AD606" s="3456"/>
      <c r="AE606" s="3456"/>
      <c r="AF606" s="3456"/>
      <c r="AG606" s="3457"/>
      <c r="AH606" s="3420" t="s">
        <v>2324</v>
      </c>
      <c r="AI606" s="3421"/>
      <c r="AJ606" s="3421"/>
      <c r="AK606" s="3421"/>
      <c r="AL606" s="3421"/>
      <c r="AM606" s="3421"/>
      <c r="AN606" s="3421"/>
      <c r="AO606" s="3422"/>
    </row>
    <row r="607" spans="1:41" s="327" customFormat="1" ht="13.5" customHeight="1">
      <c r="A607" s="3537" t="s">
        <v>3712</v>
      </c>
      <c r="B607" s="3456"/>
      <c r="C607" s="3456"/>
      <c r="D607" s="3456"/>
      <c r="E607" s="3456"/>
      <c r="F607" s="3456"/>
      <c r="G607" s="3456"/>
      <c r="H607" s="3456"/>
      <c r="I607" s="3457"/>
      <c r="J607" s="3455" t="s">
        <v>3722</v>
      </c>
      <c r="K607" s="3456"/>
      <c r="L607" s="3456"/>
      <c r="M607" s="3456"/>
      <c r="N607" s="3456"/>
      <c r="O607" s="3456"/>
      <c r="P607" s="3456"/>
      <c r="Q607" s="3456"/>
      <c r="R607" s="3456"/>
      <c r="S607" s="3456"/>
      <c r="T607" s="3456"/>
      <c r="U607" s="3456"/>
      <c r="V607" s="3457"/>
      <c r="W607" s="3432" t="s">
        <v>3862</v>
      </c>
      <c r="X607" s="3433"/>
      <c r="Y607" s="3433"/>
      <c r="Z607" s="3434"/>
      <c r="AA607" s="3455" t="s">
        <v>2344</v>
      </c>
      <c r="AB607" s="3456"/>
      <c r="AC607" s="3456"/>
      <c r="AD607" s="3456"/>
      <c r="AE607" s="3456"/>
      <c r="AF607" s="3456"/>
      <c r="AG607" s="3457"/>
      <c r="AH607" s="3420" t="s">
        <v>2319</v>
      </c>
      <c r="AI607" s="3421"/>
      <c r="AJ607" s="3421"/>
      <c r="AK607" s="3421"/>
      <c r="AL607" s="3421"/>
      <c r="AM607" s="3421"/>
      <c r="AN607" s="3421"/>
      <c r="AO607" s="3422"/>
    </row>
    <row r="608" spans="1:41" s="327" customFormat="1" ht="13.5" customHeight="1">
      <c r="A608" s="3537" t="s">
        <v>3712</v>
      </c>
      <c r="B608" s="3456"/>
      <c r="C608" s="3456"/>
      <c r="D608" s="3456"/>
      <c r="E608" s="3456"/>
      <c r="F608" s="3456"/>
      <c r="G608" s="3456"/>
      <c r="H608" s="3456"/>
      <c r="I608" s="3457"/>
      <c r="J608" s="3455" t="s">
        <v>3723</v>
      </c>
      <c r="K608" s="3456"/>
      <c r="L608" s="3456"/>
      <c r="M608" s="3456"/>
      <c r="N608" s="3456"/>
      <c r="O608" s="3456"/>
      <c r="P608" s="3456"/>
      <c r="Q608" s="3456"/>
      <c r="R608" s="3456"/>
      <c r="S608" s="3456"/>
      <c r="T608" s="3456"/>
      <c r="U608" s="3456"/>
      <c r="V608" s="3457"/>
      <c r="W608" s="3432" t="s">
        <v>3862</v>
      </c>
      <c r="X608" s="3433"/>
      <c r="Y608" s="3433"/>
      <c r="Z608" s="3434"/>
      <c r="AA608" s="3455" t="s">
        <v>2446</v>
      </c>
      <c r="AB608" s="3456"/>
      <c r="AC608" s="3456"/>
      <c r="AD608" s="3456"/>
      <c r="AE608" s="3456"/>
      <c r="AF608" s="3456"/>
      <c r="AG608" s="3457"/>
      <c r="AH608" s="3420" t="s">
        <v>2324</v>
      </c>
      <c r="AI608" s="3421"/>
      <c r="AJ608" s="3421"/>
      <c r="AK608" s="3421"/>
      <c r="AL608" s="3421"/>
      <c r="AM608" s="3421"/>
      <c r="AN608" s="3421"/>
      <c r="AO608" s="3422"/>
    </row>
    <row r="609" spans="1:41" s="327" customFormat="1" ht="13.5" customHeight="1">
      <c r="A609" s="3537" t="s">
        <v>3712</v>
      </c>
      <c r="B609" s="3456"/>
      <c r="C609" s="3456"/>
      <c r="D609" s="3456"/>
      <c r="E609" s="3456"/>
      <c r="F609" s="3456"/>
      <c r="G609" s="3456"/>
      <c r="H609" s="3456"/>
      <c r="I609" s="3457"/>
      <c r="J609" s="3455" t="s">
        <v>2412</v>
      </c>
      <c r="K609" s="3456"/>
      <c r="L609" s="3456"/>
      <c r="M609" s="3456"/>
      <c r="N609" s="3456"/>
      <c r="O609" s="3456"/>
      <c r="P609" s="3456"/>
      <c r="Q609" s="3456"/>
      <c r="R609" s="3456"/>
      <c r="S609" s="3456"/>
      <c r="T609" s="3456"/>
      <c r="U609" s="3456"/>
      <c r="V609" s="3457"/>
      <c r="W609" s="3432" t="s">
        <v>3852</v>
      </c>
      <c r="X609" s="3433"/>
      <c r="Y609" s="3433"/>
      <c r="Z609" s="3434"/>
      <c r="AA609" s="3455" t="s">
        <v>2447</v>
      </c>
      <c r="AB609" s="3456"/>
      <c r="AC609" s="3456"/>
      <c r="AD609" s="3456"/>
      <c r="AE609" s="3456"/>
      <c r="AF609" s="3456"/>
      <c r="AG609" s="3457"/>
      <c r="AH609" s="3420" t="s">
        <v>2463</v>
      </c>
      <c r="AI609" s="3421"/>
      <c r="AJ609" s="3421"/>
      <c r="AK609" s="3421"/>
      <c r="AL609" s="3421"/>
      <c r="AM609" s="3421"/>
      <c r="AN609" s="3421"/>
      <c r="AO609" s="3422"/>
    </row>
    <row r="610" spans="1:41" s="327" customFormat="1" ht="13.5" customHeight="1">
      <c r="A610" s="3537" t="s">
        <v>3712</v>
      </c>
      <c r="B610" s="3456"/>
      <c r="C610" s="3456"/>
      <c r="D610" s="3456"/>
      <c r="E610" s="3456"/>
      <c r="F610" s="3456"/>
      <c r="G610" s="3456"/>
      <c r="H610" s="3456"/>
      <c r="I610" s="3457"/>
      <c r="J610" s="3455" t="s">
        <v>3724</v>
      </c>
      <c r="K610" s="3456"/>
      <c r="L610" s="3456"/>
      <c r="M610" s="3456"/>
      <c r="N610" s="3456"/>
      <c r="O610" s="3456"/>
      <c r="P610" s="3456"/>
      <c r="Q610" s="3456"/>
      <c r="R610" s="3456"/>
      <c r="S610" s="3456"/>
      <c r="T610" s="3456"/>
      <c r="U610" s="3456"/>
      <c r="V610" s="3457"/>
      <c r="W610" s="3432" t="s">
        <v>3859</v>
      </c>
      <c r="X610" s="3433"/>
      <c r="Y610" s="3433"/>
      <c r="Z610" s="3434"/>
      <c r="AA610" s="3455" t="s">
        <v>2448</v>
      </c>
      <c r="AB610" s="3456"/>
      <c r="AC610" s="3456"/>
      <c r="AD610" s="3456"/>
      <c r="AE610" s="3456"/>
      <c r="AF610" s="3456"/>
      <c r="AG610" s="3457"/>
      <c r="AH610" s="3420" t="s">
        <v>2324</v>
      </c>
      <c r="AI610" s="3421"/>
      <c r="AJ610" s="3421"/>
      <c r="AK610" s="3421"/>
      <c r="AL610" s="3421"/>
      <c r="AM610" s="3421"/>
      <c r="AN610" s="3421"/>
      <c r="AO610" s="3422"/>
    </row>
    <row r="611" spans="1:41" s="327" customFormat="1">
      <c r="A611" s="3551" t="s">
        <v>3712</v>
      </c>
      <c r="B611" s="3543"/>
      <c r="C611" s="3543"/>
      <c r="D611" s="3543"/>
      <c r="E611" s="3543"/>
      <c r="F611" s="3543"/>
      <c r="G611" s="3543"/>
      <c r="H611" s="3543"/>
      <c r="I611" s="3544"/>
      <c r="J611" s="3542" t="s">
        <v>2413</v>
      </c>
      <c r="K611" s="3543"/>
      <c r="L611" s="3543"/>
      <c r="M611" s="3543"/>
      <c r="N611" s="3543"/>
      <c r="O611" s="3543"/>
      <c r="P611" s="3543"/>
      <c r="Q611" s="3543"/>
      <c r="R611" s="3543"/>
      <c r="S611" s="3543"/>
      <c r="T611" s="3543"/>
      <c r="U611" s="3543"/>
      <c r="V611" s="3544"/>
      <c r="W611" s="3546" t="s">
        <v>3852</v>
      </c>
      <c r="X611" s="3547"/>
      <c r="Y611" s="3547"/>
      <c r="Z611" s="3548"/>
      <c r="AA611" s="3542" t="s">
        <v>2442</v>
      </c>
      <c r="AB611" s="3543"/>
      <c r="AC611" s="3543"/>
      <c r="AD611" s="3543"/>
      <c r="AE611" s="3543"/>
      <c r="AF611" s="3543"/>
      <c r="AG611" s="3544"/>
      <c r="AH611" s="3539" t="s">
        <v>2458</v>
      </c>
      <c r="AI611" s="3540"/>
      <c r="AJ611" s="3540"/>
      <c r="AK611" s="3540"/>
      <c r="AL611" s="3540"/>
      <c r="AM611" s="3540"/>
      <c r="AN611" s="3540"/>
      <c r="AO611" s="3541"/>
    </row>
    <row r="612" spans="1:41" s="327" customFormat="1" ht="15" customHeight="1" thickBot="1">
      <c r="A612" s="602" t="s">
        <v>3725</v>
      </c>
      <c r="B612" s="871"/>
      <c r="C612" s="871"/>
      <c r="D612" s="871"/>
      <c r="E612" s="871"/>
      <c r="F612" s="871"/>
      <c r="G612" s="871"/>
      <c r="H612" s="871"/>
      <c r="I612" s="871"/>
      <c r="J612" s="871"/>
      <c r="K612" s="871"/>
      <c r="L612" s="871"/>
      <c r="M612" s="871"/>
      <c r="N612" s="871"/>
      <c r="O612" s="871"/>
      <c r="P612" s="871"/>
      <c r="Q612" s="871"/>
      <c r="R612" s="871"/>
      <c r="S612" s="871"/>
      <c r="T612" s="871"/>
      <c r="U612" s="871"/>
      <c r="V612" s="871"/>
      <c r="W612" s="871"/>
      <c r="X612" s="871"/>
      <c r="Y612" s="871"/>
      <c r="Z612" s="871"/>
      <c r="AA612" s="871"/>
      <c r="AB612" s="871"/>
      <c r="AC612" s="871"/>
      <c r="AD612" s="871"/>
      <c r="AE612" s="871"/>
      <c r="AF612" s="871"/>
      <c r="AG612" s="871"/>
      <c r="AH612" s="869"/>
      <c r="AI612" s="869"/>
      <c r="AJ612" s="869"/>
      <c r="AK612" s="869"/>
      <c r="AL612" s="869"/>
      <c r="AM612" s="869"/>
      <c r="AN612" s="869"/>
      <c r="AO612" s="869"/>
    </row>
    <row r="613" spans="1:41" s="327" customFormat="1" ht="13.5" customHeight="1">
      <c r="A613" s="3976" t="s">
        <v>1258</v>
      </c>
      <c r="B613" s="3424"/>
      <c r="C613" s="3424"/>
      <c r="D613" s="3424"/>
      <c r="E613" s="3424"/>
      <c r="F613" s="3424"/>
      <c r="G613" s="3424"/>
      <c r="H613" s="3424"/>
      <c r="I613" s="3424"/>
      <c r="J613" s="3423" t="s">
        <v>1259</v>
      </c>
      <c r="K613" s="3424"/>
      <c r="L613" s="3424"/>
      <c r="M613" s="3424"/>
      <c r="N613" s="3424"/>
      <c r="O613" s="3424"/>
      <c r="P613" s="3424"/>
      <c r="Q613" s="3424"/>
      <c r="R613" s="3424"/>
      <c r="S613" s="3424"/>
      <c r="T613" s="3424"/>
      <c r="U613" s="3424"/>
      <c r="V613" s="3545"/>
      <c r="W613" s="3423" t="s">
        <v>1531</v>
      </c>
      <c r="X613" s="3424"/>
      <c r="Y613" s="3424"/>
      <c r="Z613" s="3545"/>
      <c r="AA613" s="3423" t="s">
        <v>93</v>
      </c>
      <c r="AB613" s="3424"/>
      <c r="AC613" s="3424"/>
      <c r="AD613" s="3424"/>
      <c r="AE613" s="3424"/>
      <c r="AF613" s="3424"/>
      <c r="AG613" s="3424"/>
      <c r="AH613" s="3423" t="s">
        <v>1532</v>
      </c>
      <c r="AI613" s="3424"/>
      <c r="AJ613" s="3424"/>
      <c r="AK613" s="3424"/>
      <c r="AL613" s="3424"/>
      <c r="AM613" s="3424"/>
      <c r="AN613" s="3424"/>
      <c r="AO613" s="3425"/>
    </row>
    <row r="614" spans="1:41" s="327" customFormat="1" ht="13.5" customHeight="1">
      <c r="A614" s="3537" t="s">
        <v>3717</v>
      </c>
      <c r="B614" s="3456"/>
      <c r="C614" s="3456"/>
      <c r="D614" s="3456"/>
      <c r="E614" s="3456"/>
      <c r="F614" s="3456"/>
      <c r="G614" s="3456"/>
      <c r="H614" s="3456"/>
      <c r="I614" s="3457"/>
      <c r="J614" s="3455" t="s">
        <v>2414</v>
      </c>
      <c r="K614" s="3456"/>
      <c r="L614" s="3456"/>
      <c r="M614" s="3456"/>
      <c r="N614" s="3456"/>
      <c r="O614" s="3456"/>
      <c r="P614" s="3456"/>
      <c r="Q614" s="3456"/>
      <c r="R614" s="3456"/>
      <c r="S614" s="3456"/>
      <c r="T614" s="3456"/>
      <c r="U614" s="3456"/>
      <c r="V614" s="3457"/>
      <c r="W614" s="3432" t="s">
        <v>3869</v>
      </c>
      <c r="X614" s="3433"/>
      <c r="Y614" s="3433"/>
      <c r="Z614" s="3434"/>
      <c r="AA614" s="3455" t="s">
        <v>2377</v>
      </c>
      <c r="AB614" s="3456"/>
      <c r="AC614" s="3456"/>
      <c r="AD614" s="3456"/>
      <c r="AE614" s="3456"/>
      <c r="AF614" s="3456"/>
      <c r="AG614" s="3457"/>
      <c r="AH614" s="3420" t="s">
        <v>2324</v>
      </c>
      <c r="AI614" s="3421"/>
      <c r="AJ614" s="3421"/>
      <c r="AK614" s="3421"/>
      <c r="AL614" s="3421"/>
      <c r="AM614" s="3421"/>
      <c r="AN614" s="3421"/>
      <c r="AO614" s="3422"/>
    </row>
    <row r="615" spans="1:41" s="327" customFormat="1" ht="13.5" customHeight="1">
      <c r="A615" s="3537" t="s">
        <v>3717</v>
      </c>
      <c r="B615" s="3456"/>
      <c r="C615" s="3456"/>
      <c r="D615" s="3456"/>
      <c r="E615" s="3456"/>
      <c r="F615" s="3456"/>
      <c r="G615" s="3456"/>
      <c r="H615" s="3456"/>
      <c r="I615" s="3457"/>
      <c r="J615" s="3455" t="s">
        <v>2415</v>
      </c>
      <c r="K615" s="3456"/>
      <c r="L615" s="3456"/>
      <c r="M615" s="3456"/>
      <c r="N615" s="3456"/>
      <c r="O615" s="3456"/>
      <c r="P615" s="3456"/>
      <c r="Q615" s="3456"/>
      <c r="R615" s="3456"/>
      <c r="S615" s="3456"/>
      <c r="T615" s="3456"/>
      <c r="U615" s="3456"/>
      <c r="V615" s="3457"/>
      <c r="W615" s="3432" t="s">
        <v>2432</v>
      </c>
      <c r="X615" s="3433"/>
      <c r="Y615" s="3433"/>
      <c r="Z615" s="3434"/>
      <c r="AA615" s="3455" t="s">
        <v>2449</v>
      </c>
      <c r="AB615" s="3456"/>
      <c r="AC615" s="3456"/>
      <c r="AD615" s="3456"/>
      <c r="AE615" s="3456"/>
      <c r="AF615" s="3456"/>
      <c r="AG615" s="3457"/>
      <c r="AH615" s="3420" t="s">
        <v>2324</v>
      </c>
      <c r="AI615" s="3421"/>
      <c r="AJ615" s="3421"/>
      <c r="AK615" s="3421"/>
      <c r="AL615" s="3421"/>
      <c r="AM615" s="3421"/>
      <c r="AN615" s="3421"/>
      <c r="AO615" s="3422"/>
    </row>
    <row r="616" spans="1:41" s="327" customFormat="1" ht="13.5" customHeight="1">
      <c r="A616" s="3537" t="s">
        <v>3726</v>
      </c>
      <c r="B616" s="3456"/>
      <c r="C616" s="3456"/>
      <c r="D616" s="3456"/>
      <c r="E616" s="3456"/>
      <c r="F616" s="3456"/>
      <c r="G616" s="3456"/>
      <c r="H616" s="3456"/>
      <c r="I616" s="3457"/>
      <c r="J616" s="3455" t="s">
        <v>2416</v>
      </c>
      <c r="K616" s="3456"/>
      <c r="L616" s="3456"/>
      <c r="M616" s="3456"/>
      <c r="N616" s="3456"/>
      <c r="O616" s="3456"/>
      <c r="P616" s="3456"/>
      <c r="Q616" s="3456"/>
      <c r="R616" s="3456"/>
      <c r="S616" s="3456"/>
      <c r="T616" s="3456"/>
      <c r="U616" s="3456"/>
      <c r="V616" s="3457"/>
      <c r="W616" s="3432" t="s">
        <v>3863</v>
      </c>
      <c r="X616" s="3433"/>
      <c r="Y616" s="3433"/>
      <c r="Z616" s="3434"/>
      <c r="AA616" s="3455" t="s">
        <v>2341</v>
      </c>
      <c r="AB616" s="3456"/>
      <c r="AC616" s="3456"/>
      <c r="AD616" s="3456"/>
      <c r="AE616" s="3456"/>
      <c r="AF616" s="3456"/>
      <c r="AG616" s="3457"/>
      <c r="AH616" s="3420" t="s">
        <v>2322</v>
      </c>
      <c r="AI616" s="3421"/>
      <c r="AJ616" s="3421"/>
      <c r="AK616" s="3421"/>
      <c r="AL616" s="3421"/>
      <c r="AM616" s="3421"/>
      <c r="AN616" s="3421"/>
      <c r="AO616" s="3422"/>
    </row>
    <row r="617" spans="1:41" s="327" customFormat="1" ht="13.5" customHeight="1">
      <c r="A617" s="3537"/>
      <c r="B617" s="3456"/>
      <c r="C617" s="3456"/>
      <c r="D617" s="3456"/>
      <c r="E617" s="3456"/>
      <c r="F617" s="3456"/>
      <c r="G617" s="3456"/>
      <c r="H617" s="3456"/>
      <c r="I617" s="3457"/>
      <c r="J617" s="3455" t="s">
        <v>2417</v>
      </c>
      <c r="K617" s="3456"/>
      <c r="L617" s="3456"/>
      <c r="M617" s="3456"/>
      <c r="N617" s="3456"/>
      <c r="O617" s="3456"/>
      <c r="P617" s="3456"/>
      <c r="Q617" s="3456"/>
      <c r="R617" s="3456"/>
      <c r="S617" s="3456"/>
      <c r="T617" s="3456"/>
      <c r="U617" s="3456"/>
      <c r="V617" s="3457"/>
      <c r="W617" s="3432"/>
      <c r="X617" s="3433"/>
      <c r="Y617" s="3433"/>
      <c r="Z617" s="3434"/>
      <c r="AA617" s="3455"/>
      <c r="AB617" s="3456"/>
      <c r="AC617" s="3456"/>
      <c r="AD617" s="3456"/>
      <c r="AE617" s="3456"/>
      <c r="AF617" s="3456"/>
      <c r="AG617" s="3457"/>
      <c r="AH617" s="3420"/>
      <c r="AI617" s="3421"/>
      <c r="AJ617" s="3421"/>
      <c r="AK617" s="3421"/>
      <c r="AL617" s="3421"/>
      <c r="AM617" s="3421"/>
      <c r="AN617" s="3421"/>
      <c r="AO617" s="3422"/>
    </row>
    <row r="618" spans="1:41" s="327" customFormat="1" ht="13.5" customHeight="1">
      <c r="A618" s="3537" t="s">
        <v>3726</v>
      </c>
      <c r="B618" s="3456"/>
      <c r="C618" s="3456"/>
      <c r="D618" s="3456"/>
      <c r="E618" s="3456"/>
      <c r="F618" s="3456"/>
      <c r="G618" s="3456"/>
      <c r="H618" s="3456"/>
      <c r="I618" s="3457"/>
      <c r="J618" s="3455" t="s">
        <v>2418</v>
      </c>
      <c r="K618" s="3456"/>
      <c r="L618" s="3456"/>
      <c r="M618" s="3456"/>
      <c r="N618" s="3456"/>
      <c r="O618" s="3456"/>
      <c r="P618" s="3456"/>
      <c r="Q618" s="3456"/>
      <c r="R618" s="3456"/>
      <c r="S618" s="3456"/>
      <c r="T618" s="3456"/>
      <c r="U618" s="3456"/>
      <c r="V618" s="3457"/>
      <c r="W618" s="3432" t="s">
        <v>3870</v>
      </c>
      <c r="X618" s="3433"/>
      <c r="Y618" s="3433"/>
      <c r="Z618" s="3434"/>
      <c r="AA618" s="3455" t="s">
        <v>2436</v>
      </c>
      <c r="AB618" s="3456"/>
      <c r="AC618" s="3456"/>
      <c r="AD618" s="3456"/>
      <c r="AE618" s="3456"/>
      <c r="AF618" s="3456"/>
      <c r="AG618" s="3457"/>
      <c r="AH618" s="3420" t="s">
        <v>2324</v>
      </c>
      <c r="AI618" s="3421"/>
      <c r="AJ618" s="3421"/>
      <c r="AK618" s="3421"/>
      <c r="AL618" s="3421"/>
      <c r="AM618" s="3421"/>
      <c r="AN618" s="3421"/>
      <c r="AO618" s="3422"/>
    </row>
    <row r="619" spans="1:41" s="327" customFormat="1" ht="13.5" customHeight="1">
      <c r="A619" s="3537" t="s">
        <v>3727</v>
      </c>
      <c r="B619" s="3456"/>
      <c r="C619" s="3456"/>
      <c r="D619" s="3456"/>
      <c r="E619" s="3456"/>
      <c r="F619" s="3456"/>
      <c r="G619" s="3456"/>
      <c r="H619" s="3456"/>
      <c r="I619" s="3457"/>
      <c r="J619" s="3455" t="s">
        <v>2419</v>
      </c>
      <c r="K619" s="3456"/>
      <c r="L619" s="3456"/>
      <c r="M619" s="3456"/>
      <c r="N619" s="3456"/>
      <c r="O619" s="3456"/>
      <c r="P619" s="3456"/>
      <c r="Q619" s="3456"/>
      <c r="R619" s="3456"/>
      <c r="S619" s="3456"/>
      <c r="T619" s="3456"/>
      <c r="U619" s="3456"/>
      <c r="V619" s="3457"/>
      <c r="W619" s="3432" t="s">
        <v>3871</v>
      </c>
      <c r="X619" s="3433"/>
      <c r="Y619" s="3433"/>
      <c r="Z619" s="3434"/>
      <c r="AA619" s="3455" t="s">
        <v>2450</v>
      </c>
      <c r="AB619" s="3456"/>
      <c r="AC619" s="3456"/>
      <c r="AD619" s="3456"/>
      <c r="AE619" s="3456"/>
      <c r="AF619" s="3456"/>
      <c r="AG619" s="3457"/>
      <c r="AH619" s="3420" t="s">
        <v>2464</v>
      </c>
      <c r="AI619" s="3421"/>
      <c r="AJ619" s="3421"/>
      <c r="AK619" s="3421"/>
      <c r="AL619" s="3421"/>
      <c r="AM619" s="3421"/>
      <c r="AN619" s="3421"/>
      <c r="AO619" s="3422"/>
    </row>
    <row r="620" spans="1:41" s="327" customFormat="1" ht="13.5" customHeight="1">
      <c r="A620" s="3537" t="s">
        <v>3727</v>
      </c>
      <c r="B620" s="3456"/>
      <c r="C620" s="3456"/>
      <c r="D620" s="3456"/>
      <c r="E620" s="3456"/>
      <c r="F620" s="3456"/>
      <c r="G620" s="3456"/>
      <c r="H620" s="3456"/>
      <c r="I620" s="3457"/>
      <c r="J620" s="3455" t="s">
        <v>3842</v>
      </c>
      <c r="K620" s="3456"/>
      <c r="L620" s="3456"/>
      <c r="M620" s="3456"/>
      <c r="N620" s="3456"/>
      <c r="O620" s="3456"/>
      <c r="P620" s="3456"/>
      <c r="Q620" s="3456"/>
      <c r="R620" s="3456"/>
      <c r="S620" s="3456"/>
      <c r="T620" s="3456"/>
      <c r="U620" s="3456"/>
      <c r="V620" s="3457"/>
      <c r="W620" s="3432" t="s">
        <v>2433</v>
      </c>
      <c r="X620" s="3433"/>
      <c r="Y620" s="3433"/>
      <c r="Z620" s="3434"/>
      <c r="AA620" s="3455" t="s">
        <v>2451</v>
      </c>
      <c r="AB620" s="3456"/>
      <c r="AC620" s="3456"/>
      <c r="AD620" s="3456"/>
      <c r="AE620" s="3456"/>
      <c r="AF620" s="3456"/>
      <c r="AG620" s="3457"/>
      <c r="AH620" s="3420" t="s">
        <v>2322</v>
      </c>
      <c r="AI620" s="3421"/>
      <c r="AJ620" s="3421"/>
      <c r="AK620" s="3421"/>
      <c r="AL620" s="3421"/>
      <c r="AM620" s="3421"/>
      <c r="AN620" s="3421"/>
      <c r="AO620" s="3422"/>
    </row>
    <row r="621" spans="1:41" s="327" customFormat="1" ht="13.5" customHeight="1">
      <c r="A621" s="3537" t="s">
        <v>3727</v>
      </c>
      <c r="B621" s="3456"/>
      <c r="C621" s="3456"/>
      <c r="D621" s="3456"/>
      <c r="E621" s="3456"/>
      <c r="F621" s="3456"/>
      <c r="G621" s="3456"/>
      <c r="H621" s="3456"/>
      <c r="I621" s="3457"/>
      <c r="J621" s="3455" t="s">
        <v>2627</v>
      </c>
      <c r="K621" s="3456"/>
      <c r="L621" s="3456"/>
      <c r="M621" s="3456"/>
      <c r="N621" s="3456"/>
      <c r="O621" s="3456"/>
      <c r="P621" s="3456"/>
      <c r="Q621" s="3456"/>
      <c r="R621" s="3456"/>
      <c r="S621" s="3456"/>
      <c r="T621" s="3456"/>
      <c r="U621" s="3456"/>
      <c r="V621" s="3457"/>
      <c r="W621" s="3432" t="s">
        <v>2434</v>
      </c>
      <c r="X621" s="3433"/>
      <c r="Y621" s="3433"/>
      <c r="Z621" s="3434"/>
      <c r="AA621" s="3455" t="s">
        <v>2341</v>
      </c>
      <c r="AB621" s="3456"/>
      <c r="AC621" s="3456"/>
      <c r="AD621" s="3456"/>
      <c r="AE621" s="3456"/>
      <c r="AF621" s="3456"/>
      <c r="AG621" s="3457"/>
      <c r="AH621" s="3420" t="s">
        <v>2322</v>
      </c>
      <c r="AI621" s="3421"/>
      <c r="AJ621" s="3421"/>
      <c r="AK621" s="3421"/>
      <c r="AL621" s="3421"/>
      <c r="AM621" s="3421"/>
      <c r="AN621" s="3421"/>
      <c r="AO621" s="3422"/>
    </row>
    <row r="622" spans="1:41" s="327" customFormat="1" ht="13.5" customHeight="1">
      <c r="A622" s="3537"/>
      <c r="B622" s="3456"/>
      <c r="C622" s="3456"/>
      <c r="D622" s="3456"/>
      <c r="E622" s="3456"/>
      <c r="F622" s="3456"/>
      <c r="G622" s="3456"/>
      <c r="H622" s="3456"/>
      <c r="I622" s="3457"/>
      <c r="J622" s="3455" t="s">
        <v>2628</v>
      </c>
      <c r="K622" s="3456"/>
      <c r="L622" s="3456"/>
      <c r="M622" s="3456"/>
      <c r="N622" s="3456"/>
      <c r="O622" s="3456"/>
      <c r="P622" s="3456"/>
      <c r="Q622" s="3456"/>
      <c r="R622" s="3456"/>
      <c r="S622" s="3456"/>
      <c r="T622" s="3456"/>
      <c r="U622" s="3456"/>
      <c r="V622" s="3457"/>
      <c r="W622" s="3432" t="s">
        <v>2434</v>
      </c>
      <c r="X622" s="3433"/>
      <c r="Y622" s="3433"/>
      <c r="Z622" s="3434"/>
      <c r="AA622" s="3455"/>
      <c r="AB622" s="3456"/>
      <c r="AC622" s="3456"/>
      <c r="AD622" s="3456"/>
      <c r="AE622" s="3456"/>
      <c r="AF622" s="3456"/>
      <c r="AG622" s="3457"/>
      <c r="AH622" s="3420"/>
      <c r="AI622" s="3421"/>
      <c r="AJ622" s="3421"/>
      <c r="AK622" s="3421"/>
      <c r="AL622" s="3421"/>
      <c r="AM622" s="3421"/>
      <c r="AN622" s="3421"/>
      <c r="AO622" s="3422"/>
    </row>
    <row r="623" spans="1:41" s="327" customFormat="1" ht="13.5" customHeight="1">
      <c r="A623" s="3537" t="s">
        <v>3727</v>
      </c>
      <c r="B623" s="3456"/>
      <c r="C623" s="3456"/>
      <c r="D623" s="3456"/>
      <c r="E623" s="3456"/>
      <c r="F623" s="3456"/>
      <c r="G623" s="3456"/>
      <c r="H623" s="3456"/>
      <c r="I623" s="3457"/>
      <c r="J623" s="3552" t="s">
        <v>2420</v>
      </c>
      <c r="K623" s="3553"/>
      <c r="L623" s="3553"/>
      <c r="M623" s="3553"/>
      <c r="N623" s="3553"/>
      <c r="O623" s="3553"/>
      <c r="P623" s="3553"/>
      <c r="Q623" s="3553"/>
      <c r="R623" s="3553"/>
      <c r="S623" s="3553"/>
      <c r="T623" s="3553"/>
      <c r="U623" s="3553"/>
      <c r="V623" s="3554"/>
      <c r="W623" s="3432" t="s">
        <v>3864</v>
      </c>
      <c r="X623" s="3433"/>
      <c r="Y623" s="3433"/>
      <c r="Z623" s="3434"/>
      <c r="AA623" s="3455" t="s">
        <v>2341</v>
      </c>
      <c r="AB623" s="3456"/>
      <c r="AC623" s="3456"/>
      <c r="AD623" s="3456"/>
      <c r="AE623" s="3456"/>
      <c r="AF623" s="3456"/>
      <c r="AG623" s="3457"/>
      <c r="AH623" s="3420" t="s">
        <v>2322</v>
      </c>
      <c r="AI623" s="3421"/>
      <c r="AJ623" s="3421"/>
      <c r="AK623" s="3421"/>
      <c r="AL623" s="3421"/>
      <c r="AM623" s="3421"/>
      <c r="AN623" s="3421"/>
      <c r="AO623" s="3422"/>
    </row>
    <row r="624" spans="1:41" s="327" customFormat="1" ht="13.5" customHeight="1">
      <c r="A624" s="3537"/>
      <c r="B624" s="3456"/>
      <c r="C624" s="3456"/>
      <c r="D624" s="3456"/>
      <c r="E624" s="3456"/>
      <c r="F624" s="3456"/>
      <c r="G624" s="3456"/>
      <c r="H624" s="3456"/>
      <c r="I624" s="3457"/>
      <c r="J624" s="3552"/>
      <c r="K624" s="3553"/>
      <c r="L624" s="3553"/>
      <c r="M624" s="3553"/>
      <c r="N624" s="3553"/>
      <c r="O624" s="3553"/>
      <c r="P624" s="3553"/>
      <c r="Q624" s="3553"/>
      <c r="R624" s="3553"/>
      <c r="S624" s="3553"/>
      <c r="T624" s="3553"/>
      <c r="U624" s="3553"/>
      <c r="V624" s="3554"/>
      <c r="W624" s="3432"/>
      <c r="X624" s="3433"/>
      <c r="Y624" s="3433"/>
      <c r="Z624" s="3434"/>
      <c r="AA624" s="3455"/>
      <c r="AB624" s="3456"/>
      <c r="AC624" s="3456"/>
      <c r="AD624" s="3456"/>
      <c r="AE624" s="3456"/>
      <c r="AF624" s="3456"/>
      <c r="AG624" s="3457"/>
      <c r="AH624" s="3420"/>
      <c r="AI624" s="3421"/>
      <c r="AJ624" s="3421"/>
      <c r="AK624" s="3421"/>
      <c r="AL624" s="3421"/>
      <c r="AM624" s="3421"/>
      <c r="AN624" s="3421"/>
      <c r="AO624" s="3422"/>
    </row>
    <row r="625" spans="1:41" s="327" customFormat="1" ht="13.5" customHeight="1">
      <c r="A625" s="3537" t="s">
        <v>3727</v>
      </c>
      <c r="B625" s="3456"/>
      <c r="C625" s="3456"/>
      <c r="D625" s="3456"/>
      <c r="E625" s="3456"/>
      <c r="F625" s="3456"/>
      <c r="G625" s="3456"/>
      <c r="H625" s="3456"/>
      <c r="I625" s="3457"/>
      <c r="J625" s="3552" t="s">
        <v>2421</v>
      </c>
      <c r="K625" s="3553"/>
      <c r="L625" s="3553"/>
      <c r="M625" s="3553"/>
      <c r="N625" s="3553"/>
      <c r="O625" s="3553"/>
      <c r="P625" s="3553"/>
      <c r="Q625" s="3553"/>
      <c r="R625" s="3553"/>
      <c r="S625" s="3553"/>
      <c r="T625" s="3553"/>
      <c r="U625" s="3553"/>
      <c r="V625" s="3554"/>
      <c r="W625" s="3432" t="s">
        <v>3864</v>
      </c>
      <c r="X625" s="3433"/>
      <c r="Y625" s="3433"/>
      <c r="Z625" s="3434"/>
      <c r="AA625" s="3455" t="s">
        <v>2341</v>
      </c>
      <c r="AB625" s="3456"/>
      <c r="AC625" s="3456"/>
      <c r="AD625" s="3456"/>
      <c r="AE625" s="3456"/>
      <c r="AF625" s="3456"/>
      <c r="AG625" s="3457"/>
      <c r="AH625" s="3420" t="s">
        <v>2322</v>
      </c>
      <c r="AI625" s="3421"/>
      <c r="AJ625" s="3421"/>
      <c r="AK625" s="3421"/>
      <c r="AL625" s="3421"/>
      <c r="AM625" s="3421"/>
      <c r="AN625" s="3421"/>
      <c r="AO625" s="3422"/>
    </row>
    <row r="626" spans="1:41" s="327" customFormat="1" ht="13.5" customHeight="1">
      <c r="A626" s="3537"/>
      <c r="B626" s="3456"/>
      <c r="C626" s="3456"/>
      <c r="D626" s="3456"/>
      <c r="E626" s="3456"/>
      <c r="F626" s="3456"/>
      <c r="G626" s="3456"/>
      <c r="H626" s="3456"/>
      <c r="I626" s="3457"/>
      <c r="J626" s="3552"/>
      <c r="K626" s="3553"/>
      <c r="L626" s="3553"/>
      <c r="M626" s="3553"/>
      <c r="N626" s="3553"/>
      <c r="O626" s="3553"/>
      <c r="P626" s="3553"/>
      <c r="Q626" s="3553"/>
      <c r="R626" s="3553"/>
      <c r="S626" s="3553"/>
      <c r="T626" s="3553"/>
      <c r="U626" s="3553"/>
      <c r="V626" s="3554"/>
      <c r="W626" s="3432"/>
      <c r="X626" s="3433"/>
      <c r="Y626" s="3433"/>
      <c r="Z626" s="3434"/>
      <c r="AA626" s="3455"/>
      <c r="AB626" s="3456"/>
      <c r="AC626" s="3456"/>
      <c r="AD626" s="3456"/>
      <c r="AE626" s="3456"/>
      <c r="AF626" s="3456"/>
      <c r="AG626" s="3457"/>
      <c r="AH626" s="3420"/>
      <c r="AI626" s="3421"/>
      <c r="AJ626" s="3421"/>
      <c r="AK626" s="3421"/>
      <c r="AL626" s="3421"/>
      <c r="AM626" s="3421"/>
      <c r="AN626" s="3421"/>
      <c r="AO626" s="3422"/>
    </row>
    <row r="627" spans="1:41" s="327" customFormat="1" ht="13.5" customHeight="1">
      <c r="A627" s="3537" t="s">
        <v>3727</v>
      </c>
      <c r="B627" s="3456"/>
      <c r="C627" s="3456"/>
      <c r="D627" s="3456"/>
      <c r="E627" s="3456"/>
      <c r="F627" s="3456"/>
      <c r="G627" s="3456"/>
      <c r="H627" s="3456"/>
      <c r="I627" s="3457"/>
      <c r="J627" s="3455" t="s">
        <v>2422</v>
      </c>
      <c r="K627" s="3456"/>
      <c r="L627" s="3456"/>
      <c r="M627" s="3456"/>
      <c r="N627" s="3456"/>
      <c r="O627" s="3456"/>
      <c r="P627" s="3456"/>
      <c r="Q627" s="3456"/>
      <c r="R627" s="3456"/>
      <c r="S627" s="3456"/>
      <c r="T627" s="3456"/>
      <c r="U627" s="3456"/>
      <c r="V627" s="3457"/>
      <c r="W627" s="3432" t="s">
        <v>3864</v>
      </c>
      <c r="X627" s="3433"/>
      <c r="Y627" s="3433"/>
      <c r="Z627" s="3434"/>
      <c r="AA627" s="3455" t="s">
        <v>2341</v>
      </c>
      <c r="AB627" s="3456"/>
      <c r="AC627" s="3456"/>
      <c r="AD627" s="3456"/>
      <c r="AE627" s="3456"/>
      <c r="AF627" s="3456"/>
      <c r="AG627" s="3457"/>
      <c r="AH627" s="3420" t="s">
        <v>2322</v>
      </c>
      <c r="AI627" s="3421"/>
      <c r="AJ627" s="3421"/>
      <c r="AK627" s="3421"/>
      <c r="AL627" s="3421"/>
      <c r="AM627" s="3421"/>
      <c r="AN627" s="3421"/>
      <c r="AO627" s="3422"/>
    </row>
    <row r="628" spans="1:41" s="327" customFormat="1" ht="13.5" customHeight="1">
      <c r="A628" s="3537" t="s">
        <v>3727</v>
      </c>
      <c r="B628" s="3456"/>
      <c r="C628" s="3456"/>
      <c r="D628" s="3456"/>
      <c r="E628" s="3456"/>
      <c r="F628" s="3456"/>
      <c r="G628" s="3456"/>
      <c r="H628" s="3456"/>
      <c r="I628" s="3457"/>
      <c r="J628" s="3455" t="s">
        <v>2423</v>
      </c>
      <c r="K628" s="3456"/>
      <c r="L628" s="3456"/>
      <c r="M628" s="3456"/>
      <c r="N628" s="3456"/>
      <c r="O628" s="3456"/>
      <c r="P628" s="3456"/>
      <c r="Q628" s="3456"/>
      <c r="R628" s="3456"/>
      <c r="S628" s="3456"/>
      <c r="T628" s="3456"/>
      <c r="U628" s="3456"/>
      <c r="V628" s="3457"/>
      <c r="W628" s="3432" t="s">
        <v>3864</v>
      </c>
      <c r="X628" s="3433"/>
      <c r="Y628" s="3433"/>
      <c r="Z628" s="3434"/>
      <c r="AA628" s="3455" t="s">
        <v>2341</v>
      </c>
      <c r="AB628" s="3456"/>
      <c r="AC628" s="3456"/>
      <c r="AD628" s="3456"/>
      <c r="AE628" s="3456"/>
      <c r="AF628" s="3456"/>
      <c r="AG628" s="3457"/>
      <c r="AH628" s="3420" t="s">
        <v>2322</v>
      </c>
      <c r="AI628" s="3421"/>
      <c r="AJ628" s="3421"/>
      <c r="AK628" s="3421"/>
      <c r="AL628" s="3421"/>
      <c r="AM628" s="3421"/>
      <c r="AN628" s="3421"/>
      <c r="AO628" s="3422"/>
    </row>
    <row r="629" spans="1:41" s="327" customFormat="1" ht="13.5" customHeight="1">
      <c r="A629" s="3537" t="s">
        <v>3727</v>
      </c>
      <c r="B629" s="3456"/>
      <c r="C629" s="3456"/>
      <c r="D629" s="3456"/>
      <c r="E629" s="3456"/>
      <c r="F629" s="3456"/>
      <c r="G629" s="3456"/>
      <c r="H629" s="3456"/>
      <c r="I629" s="3457"/>
      <c r="J629" s="3455" t="s">
        <v>3728</v>
      </c>
      <c r="K629" s="3456"/>
      <c r="L629" s="3456"/>
      <c r="M629" s="3456"/>
      <c r="N629" s="3456"/>
      <c r="O629" s="3456"/>
      <c r="P629" s="3456"/>
      <c r="Q629" s="3456"/>
      <c r="R629" s="3456"/>
      <c r="S629" s="3456"/>
      <c r="T629" s="3456"/>
      <c r="U629" s="3456"/>
      <c r="V629" s="3457"/>
      <c r="W629" s="3432" t="s">
        <v>3864</v>
      </c>
      <c r="X629" s="3433"/>
      <c r="Y629" s="3433"/>
      <c r="Z629" s="3434"/>
      <c r="AA629" s="3455" t="s">
        <v>2341</v>
      </c>
      <c r="AB629" s="3456"/>
      <c r="AC629" s="3456"/>
      <c r="AD629" s="3456"/>
      <c r="AE629" s="3456"/>
      <c r="AF629" s="3456"/>
      <c r="AG629" s="3457"/>
      <c r="AH629" s="3420" t="s">
        <v>2322</v>
      </c>
      <c r="AI629" s="3421"/>
      <c r="AJ629" s="3421"/>
      <c r="AK629" s="3421"/>
      <c r="AL629" s="3421"/>
      <c r="AM629" s="3421"/>
      <c r="AN629" s="3421"/>
      <c r="AO629" s="3422"/>
    </row>
    <row r="630" spans="1:41" s="327" customFormat="1" ht="13.5" customHeight="1">
      <c r="A630" s="3537" t="s">
        <v>3729</v>
      </c>
      <c r="B630" s="3456"/>
      <c r="C630" s="3456"/>
      <c r="D630" s="3456"/>
      <c r="E630" s="3456"/>
      <c r="F630" s="3456"/>
      <c r="G630" s="3456"/>
      <c r="H630" s="3456"/>
      <c r="I630" s="3457"/>
      <c r="J630" s="3455" t="s">
        <v>2424</v>
      </c>
      <c r="K630" s="3456"/>
      <c r="L630" s="3456"/>
      <c r="M630" s="3456"/>
      <c r="N630" s="3456"/>
      <c r="O630" s="3456"/>
      <c r="P630" s="3456"/>
      <c r="Q630" s="3456"/>
      <c r="R630" s="3456"/>
      <c r="S630" s="3456"/>
      <c r="T630" s="3456"/>
      <c r="U630" s="3456"/>
      <c r="V630" s="3457"/>
      <c r="W630" s="3432" t="s">
        <v>3872</v>
      </c>
      <c r="X630" s="3433"/>
      <c r="Y630" s="3433"/>
      <c r="Z630" s="3434"/>
      <c r="AA630" s="3455" t="s">
        <v>2451</v>
      </c>
      <c r="AB630" s="3456"/>
      <c r="AC630" s="3456"/>
      <c r="AD630" s="3456"/>
      <c r="AE630" s="3456"/>
      <c r="AF630" s="3456"/>
      <c r="AG630" s="3457"/>
      <c r="AH630" s="3420" t="s">
        <v>2322</v>
      </c>
      <c r="AI630" s="3421"/>
      <c r="AJ630" s="3421"/>
      <c r="AK630" s="3421"/>
      <c r="AL630" s="3421"/>
      <c r="AM630" s="3421"/>
      <c r="AN630" s="3421"/>
      <c r="AO630" s="3422"/>
    </row>
    <row r="631" spans="1:41" s="327" customFormat="1" ht="13.5" customHeight="1">
      <c r="A631" s="3537" t="s">
        <v>3729</v>
      </c>
      <c r="B631" s="3456"/>
      <c r="C631" s="3456"/>
      <c r="D631" s="3456"/>
      <c r="E631" s="3456"/>
      <c r="F631" s="3456"/>
      <c r="G631" s="3456"/>
      <c r="H631" s="3456"/>
      <c r="I631" s="3457"/>
      <c r="J631" s="3455" t="s">
        <v>2425</v>
      </c>
      <c r="K631" s="3456"/>
      <c r="L631" s="3456"/>
      <c r="M631" s="3456"/>
      <c r="N631" s="3456"/>
      <c r="O631" s="3456"/>
      <c r="P631" s="3456"/>
      <c r="Q631" s="3456"/>
      <c r="R631" s="3456"/>
      <c r="S631" s="3456"/>
      <c r="T631" s="3456"/>
      <c r="U631" s="3456"/>
      <c r="V631" s="3457"/>
      <c r="W631" s="3432" t="s">
        <v>3873</v>
      </c>
      <c r="X631" s="3433"/>
      <c r="Y631" s="3433"/>
      <c r="Z631" s="3434"/>
      <c r="AA631" s="3455" t="s">
        <v>2439</v>
      </c>
      <c r="AB631" s="3456"/>
      <c r="AC631" s="3456"/>
      <c r="AD631" s="3456"/>
      <c r="AE631" s="3456"/>
      <c r="AF631" s="3456"/>
      <c r="AG631" s="3457"/>
      <c r="AH631" s="3420" t="s">
        <v>2324</v>
      </c>
      <c r="AI631" s="3421"/>
      <c r="AJ631" s="3421"/>
      <c r="AK631" s="3421"/>
      <c r="AL631" s="3421"/>
      <c r="AM631" s="3421"/>
      <c r="AN631" s="3421"/>
      <c r="AO631" s="3422"/>
    </row>
    <row r="632" spans="1:41" s="327" customFormat="1" ht="13.5" customHeight="1">
      <c r="A632" s="3537" t="s">
        <v>3729</v>
      </c>
      <c r="B632" s="3456"/>
      <c r="C632" s="3456"/>
      <c r="D632" s="3456"/>
      <c r="E632" s="3456"/>
      <c r="F632" s="3456"/>
      <c r="G632" s="3456"/>
      <c r="H632" s="3456"/>
      <c r="I632" s="3457"/>
      <c r="J632" s="3455" t="s">
        <v>2426</v>
      </c>
      <c r="K632" s="3456"/>
      <c r="L632" s="3456"/>
      <c r="M632" s="3456"/>
      <c r="N632" s="3456"/>
      <c r="O632" s="3456"/>
      <c r="P632" s="3456"/>
      <c r="Q632" s="3456"/>
      <c r="R632" s="3456"/>
      <c r="S632" s="3456"/>
      <c r="T632" s="3456"/>
      <c r="U632" s="3456"/>
      <c r="V632" s="3457"/>
      <c r="W632" s="3432" t="s">
        <v>3864</v>
      </c>
      <c r="X632" s="3433"/>
      <c r="Y632" s="3433"/>
      <c r="Z632" s="3434"/>
      <c r="AA632" s="3455" t="s">
        <v>2377</v>
      </c>
      <c r="AB632" s="3456"/>
      <c r="AC632" s="3456"/>
      <c r="AD632" s="3456"/>
      <c r="AE632" s="3456"/>
      <c r="AF632" s="3456"/>
      <c r="AG632" s="3457"/>
      <c r="AH632" s="3420" t="s">
        <v>2465</v>
      </c>
      <c r="AI632" s="3421"/>
      <c r="AJ632" s="3421"/>
      <c r="AK632" s="3421"/>
      <c r="AL632" s="3421"/>
      <c r="AM632" s="3421"/>
      <c r="AN632" s="3421"/>
      <c r="AO632" s="3422"/>
    </row>
    <row r="633" spans="1:41" s="327" customFormat="1" ht="13.5" customHeight="1">
      <c r="A633" s="3537" t="s">
        <v>3729</v>
      </c>
      <c r="B633" s="3456"/>
      <c r="C633" s="3456"/>
      <c r="D633" s="3456"/>
      <c r="E633" s="3456"/>
      <c r="F633" s="3456"/>
      <c r="G633" s="3456"/>
      <c r="H633" s="3456"/>
      <c r="I633" s="3457"/>
      <c r="J633" s="3455" t="s">
        <v>3730</v>
      </c>
      <c r="K633" s="3456"/>
      <c r="L633" s="3456"/>
      <c r="M633" s="3456"/>
      <c r="N633" s="3456"/>
      <c r="O633" s="3456"/>
      <c r="P633" s="3456"/>
      <c r="Q633" s="3456"/>
      <c r="R633" s="3456"/>
      <c r="S633" s="3456"/>
      <c r="T633" s="3456"/>
      <c r="U633" s="3456"/>
      <c r="V633" s="3457"/>
      <c r="W633" s="3432" t="s">
        <v>2435</v>
      </c>
      <c r="X633" s="3433"/>
      <c r="Y633" s="3433"/>
      <c r="Z633" s="3434"/>
      <c r="AA633" s="3455" t="s">
        <v>2452</v>
      </c>
      <c r="AB633" s="3456"/>
      <c r="AC633" s="3456"/>
      <c r="AD633" s="3456"/>
      <c r="AE633" s="3456"/>
      <c r="AF633" s="3456"/>
      <c r="AG633" s="3457"/>
      <c r="AH633" s="3420" t="s">
        <v>2324</v>
      </c>
      <c r="AI633" s="3421"/>
      <c r="AJ633" s="3421"/>
      <c r="AK633" s="3421"/>
      <c r="AL633" s="3421"/>
      <c r="AM633" s="3421"/>
      <c r="AN633" s="3421"/>
      <c r="AO633" s="3422"/>
    </row>
    <row r="634" spans="1:41" s="327" customFormat="1" ht="13.5" customHeight="1">
      <c r="A634" s="3991"/>
      <c r="B634" s="3992"/>
      <c r="C634" s="3992"/>
      <c r="D634" s="3992"/>
      <c r="E634" s="3992"/>
      <c r="F634" s="3992"/>
      <c r="G634" s="3992"/>
      <c r="H634" s="3992"/>
      <c r="I634" s="3993"/>
      <c r="J634" s="3455"/>
      <c r="K634" s="3456"/>
      <c r="L634" s="3456"/>
      <c r="M634" s="3456"/>
      <c r="N634" s="3456"/>
      <c r="O634" s="3456"/>
      <c r="P634" s="3456"/>
      <c r="Q634" s="3456"/>
      <c r="R634" s="3456"/>
      <c r="S634" s="3456"/>
      <c r="T634" s="3456"/>
      <c r="U634" s="3456"/>
      <c r="V634" s="3457"/>
      <c r="W634" s="3432" t="s">
        <v>2626</v>
      </c>
      <c r="X634" s="3433"/>
      <c r="Y634" s="3433"/>
      <c r="Z634" s="3434"/>
      <c r="AA634" s="3455"/>
      <c r="AB634" s="3456"/>
      <c r="AC634" s="3456"/>
      <c r="AD634" s="3456"/>
      <c r="AE634" s="3456"/>
      <c r="AF634" s="3456"/>
      <c r="AG634" s="3457"/>
      <c r="AH634" s="3420"/>
      <c r="AI634" s="3421"/>
      <c r="AJ634" s="3421"/>
      <c r="AK634" s="3421"/>
      <c r="AL634" s="3421"/>
      <c r="AM634" s="3421"/>
      <c r="AN634" s="3421"/>
      <c r="AO634" s="3422"/>
    </row>
    <row r="635" spans="1:41" s="327" customFormat="1" ht="13.5" customHeight="1">
      <c r="A635" s="3537" t="s">
        <v>3729</v>
      </c>
      <c r="B635" s="3456"/>
      <c r="C635" s="3456"/>
      <c r="D635" s="3456"/>
      <c r="E635" s="3456"/>
      <c r="F635" s="3456"/>
      <c r="G635" s="3456"/>
      <c r="H635" s="3456"/>
      <c r="I635" s="3457"/>
      <c r="J635" s="3455" t="s">
        <v>2427</v>
      </c>
      <c r="K635" s="3456"/>
      <c r="L635" s="3456"/>
      <c r="M635" s="3456"/>
      <c r="N635" s="3456"/>
      <c r="O635" s="3456"/>
      <c r="P635" s="3456"/>
      <c r="Q635" s="3456"/>
      <c r="R635" s="3456"/>
      <c r="S635" s="3456"/>
      <c r="T635" s="3456"/>
      <c r="U635" s="3456"/>
      <c r="V635" s="3457"/>
      <c r="W635" s="3432" t="s">
        <v>3874</v>
      </c>
      <c r="X635" s="3433"/>
      <c r="Y635" s="3433"/>
      <c r="Z635" s="3434"/>
      <c r="AA635" s="3455" t="s">
        <v>2451</v>
      </c>
      <c r="AB635" s="3456"/>
      <c r="AC635" s="3456"/>
      <c r="AD635" s="3456"/>
      <c r="AE635" s="3456"/>
      <c r="AF635" s="3456"/>
      <c r="AG635" s="3457"/>
      <c r="AH635" s="3420" t="s">
        <v>2322</v>
      </c>
      <c r="AI635" s="3421"/>
      <c r="AJ635" s="3421"/>
      <c r="AK635" s="3421"/>
      <c r="AL635" s="3421"/>
      <c r="AM635" s="3421"/>
      <c r="AN635" s="3421"/>
      <c r="AO635" s="3422"/>
    </row>
    <row r="636" spans="1:41" s="327" customFormat="1" ht="13.5" customHeight="1">
      <c r="A636" s="3537" t="s">
        <v>3731</v>
      </c>
      <c r="B636" s="3456"/>
      <c r="C636" s="3456"/>
      <c r="D636" s="3456"/>
      <c r="E636" s="3456"/>
      <c r="F636" s="3456"/>
      <c r="G636" s="3456"/>
      <c r="H636" s="3456"/>
      <c r="I636" s="3457"/>
      <c r="J636" s="3455" t="s">
        <v>2428</v>
      </c>
      <c r="K636" s="3456"/>
      <c r="L636" s="3456"/>
      <c r="M636" s="3456"/>
      <c r="N636" s="3456"/>
      <c r="O636" s="3456"/>
      <c r="P636" s="3456"/>
      <c r="Q636" s="3456"/>
      <c r="R636" s="3456"/>
      <c r="S636" s="3456"/>
      <c r="T636" s="3456"/>
      <c r="U636" s="3456"/>
      <c r="V636" s="3457"/>
      <c r="W636" s="3432" t="s">
        <v>3847</v>
      </c>
      <c r="X636" s="3433"/>
      <c r="Y636" s="3433"/>
      <c r="Z636" s="3434"/>
      <c r="AA636" s="3455" t="s">
        <v>2341</v>
      </c>
      <c r="AB636" s="3456"/>
      <c r="AC636" s="3456"/>
      <c r="AD636" s="3456"/>
      <c r="AE636" s="3456"/>
      <c r="AF636" s="3456"/>
      <c r="AG636" s="3457"/>
      <c r="AH636" s="3549" t="s">
        <v>2322</v>
      </c>
      <c r="AI636" s="1403"/>
      <c r="AJ636" s="1403"/>
      <c r="AK636" s="1403"/>
      <c r="AL636" s="1403"/>
      <c r="AM636" s="1403"/>
      <c r="AN636" s="1403"/>
      <c r="AO636" s="3550"/>
    </row>
    <row r="637" spans="1:41" s="327" customFormat="1" ht="13.5" customHeight="1">
      <c r="A637" s="3537" t="s">
        <v>3731</v>
      </c>
      <c r="B637" s="3456"/>
      <c r="C637" s="3456"/>
      <c r="D637" s="3456"/>
      <c r="E637" s="3456"/>
      <c r="F637" s="3456"/>
      <c r="G637" s="3456"/>
      <c r="H637" s="3456"/>
      <c r="I637" s="3457"/>
      <c r="J637" s="3455" t="s">
        <v>2466</v>
      </c>
      <c r="K637" s="3456"/>
      <c r="L637" s="3456"/>
      <c r="M637" s="3456"/>
      <c r="N637" s="3456"/>
      <c r="O637" s="3456"/>
      <c r="P637" s="3456"/>
      <c r="Q637" s="3456"/>
      <c r="R637" s="3456"/>
      <c r="S637" s="3456"/>
      <c r="T637" s="3456"/>
      <c r="U637" s="3456"/>
      <c r="V637" s="3457"/>
      <c r="W637" s="3432" t="s">
        <v>3844</v>
      </c>
      <c r="X637" s="3433"/>
      <c r="Y637" s="3433"/>
      <c r="Z637" s="3434"/>
      <c r="AA637" s="3455" t="s">
        <v>2511</v>
      </c>
      <c r="AB637" s="3456"/>
      <c r="AC637" s="3456"/>
      <c r="AD637" s="3456"/>
      <c r="AE637" s="3456"/>
      <c r="AF637" s="3456"/>
      <c r="AG637" s="3457"/>
      <c r="AH637" s="3549" t="s">
        <v>2526</v>
      </c>
      <c r="AI637" s="1403"/>
      <c r="AJ637" s="1403"/>
      <c r="AK637" s="1403"/>
      <c r="AL637" s="1403"/>
      <c r="AM637" s="1403"/>
      <c r="AN637" s="1403"/>
      <c r="AO637" s="3550"/>
    </row>
    <row r="638" spans="1:41" s="327" customFormat="1" ht="13.5" customHeight="1">
      <c r="A638" s="3537" t="s">
        <v>3731</v>
      </c>
      <c r="B638" s="3456"/>
      <c r="C638" s="3456"/>
      <c r="D638" s="3456"/>
      <c r="E638" s="3456"/>
      <c r="F638" s="3456"/>
      <c r="G638" s="3456"/>
      <c r="H638" s="3456"/>
      <c r="I638" s="3457"/>
      <c r="J638" s="3455" t="s">
        <v>2467</v>
      </c>
      <c r="K638" s="3456"/>
      <c r="L638" s="3456"/>
      <c r="M638" s="3456"/>
      <c r="N638" s="3456"/>
      <c r="O638" s="3456"/>
      <c r="P638" s="3456"/>
      <c r="Q638" s="3456"/>
      <c r="R638" s="3456"/>
      <c r="S638" s="3456"/>
      <c r="T638" s="3456"/>
      <c r="U638" s="3456"/>
      <c r="V638" s="3457"/>
      <c r="W638" s="3432" t="s">
        <v>3864</v>
      </c>
      <c r="X638" s="3433"/>
      <c r="Y638" s="3433"/>
      <c r="Z638" s="3434"/>
      <c r="AA638" s="3455" t="s">
        <v>2438</v>
      </c>
      <c r="AB638" s="3456"/>
      <c r="AC638" s="3456"/>
      <c r="AD638" s="3456"/>
      <c r="AE638" s="3456"/>
      <c r="AF638" s="3456"/>
      <c r="AG638" s="3457"/>
      <c r="AH638" s="3420" t="s">
        <v>2324</v>
      </c>
      <c r="AI638" s="3421"/>
      <c r="AJ638" s="3421"/>
      <c r="AK638" s="3421"/>
      <c r="AL638" s="3421"/>
      <c r="AM638" s="3421"/>
      <c r="AN638" s="3421"/>
      <c r="AO638" s="3422"/>
    </row>
    <row r="639" spans="1:41" s="327" customFormat="1" ht="13.5" customHeight="1">
      <c r="A639" s="3537" t="s">
        <v>3731</v>
      </c>
      <c r="B639" s="3456"/>
      <c r="C639" s="3456"/>
      <c r="D639" s="3456"/>
      <c r="E639" s="3456"/>
      <c r="F639" s="3456"/>
      <c r="G639" s="3456"/>
      <c r="H639" s="3456"/>
      <c r="I639" s="3457"/>
      <c r="J639" s="3455" t="s">
        <v>2468</v>
      </c>
      <c r="K639" s="3456"/>
      <c r="L639" s="3456"/>
      <c r="M639" s="3456"/>
      <c r="N639" s="3456"/>
      <c r="O639" s="3456"/>
      <c r="P639" s="3456"/>
      <c r="Q639" s="3456"/>
      <c r="R639" s="3456"/>
      <c r="S639" s="3456"/>
      <c r="T639" s="3456"/>
      <c r="U639" s="3456"/>
      <c r="V639" s="3457"/>
      <c r="W639" s="3432" t="s">
        <v>3847</v>
      </c>
      <c r="X639" s="3433"/>
      <c r="Y639" s="3433"/>
      <c r="Z639" s="3434"/>
      <c r="AA639" s="3455" t="s">
        <v>2374</v>
      </c>
      <c r="AB639" s="3456"/>
      <c r="AC639" s="3456"/>
      <c r="AD639" s="3456"/>
      <c r="AE639" s="3456"/>
      <c r="AF639" s="3456"/>
      <c r="AG639" s="3457"/>
      <c r="AH639" s="3420" t="s">
        <v>2384</v>
      </c>
      <c r="AI639" s="3421"/>
      <c r="AJ639" s="3421"/>
      <c r="AK639" s="3421"/>
      <c r="AL639" s="3421"/>
      <c r="AM639" s="3421"/>
      <c r="AN639" s="3421"/>
      <c r="AO639" s="3422"/>
    </row>
    <row r="640" spans="1:41" s="327" customFormat="1" ht="13.5" customHeight="1">
      <c r="A640" s="3537" t="s">
        <v>3731</v>
      </c>
      <c r="B640" s="3456"/>
      <c r="C640" s="3456"/>
      <c r="D640" s="3456"/>
      <c r="E640" s="3456"/>
      <c r="F640" s="3456"/>
      <c r="G640" s="3456"/>
      <c r="H640" s="3456"/>
      <c r="I640" s="3457"/>
      <c r="J640" s="3455" t="s">
        <v>2469</v>
      </c>
      <c r="K640" s="3456"/>
      <c r="L640" s="3456"/>
      <c r="M640" s="3456"/>
      <c r="N640" s="3456"/>
      <c r="O640" s="3456"/>
      <c r="P640" s="3456"/>
      <c r="Q640" s="3456"/>
      <c r="R640" s="3456"/>
      <c r="S640" s="3456"/>
      <c r="T640" s="3456"/>
      <c r="U640" s="3456"/>
      <c r="V640" s="3457"/>
      <c r="W640" s="3432" t="s">
        <v>3844</v>
      </c>
      <c r="X640" s="3433"/>
      <c r="Y640" s="3433"/>
      <c r="Z640" s="3434"/>
      <c r="AA640" s="3455" t="s">
        <v>2317</v>
      </c>
      <c r="AB640" s="3456"/>
      <c r="AC640" s="3456"/>
      <c r="AD640" s="3456"/>
      <c r="AE640" s="3456"/>
      <c r="AF640" s="3456"/>
      <c r="AG640" s="3457"/>
      <c r="AH640" s="3420" t="s">
        <v>2527</v>
      </c>
      <c r="AI640" s="3421"/>
      <c r="AJ640" s="3421"/>
      <c r="AK640" s="3421"/>
      <c r="AL640" s="3421"/>
      <c r="AM640" s="3421"/>
      <c r="AN640" s="3421"/>
      <c r="AO640" s="3422"/>
    </row>
    <row r="641" spans="1:41" s="327" customFormat="1" ht="13.5" customHeight="1">
      <c r="A641" s="3537" t="s">
        <v>3731</v>
      </c>
      <c r="B641" s="3456"/>
      <c r="C641" s="3456"/>
      <c r="D641" s="3456"/>
      <c r="E641" s="3456"/>
      <c r="F641" s="3456"/>
      <c r="G641" s="3456"/>
      <c r="H641" s="3456"/>
      <c r="I641" s="3457"/>
      <c r="J641" s="3455" t="s">
        <v>2470</v>
      </c>
      <c r="K641" s="3456"/>
      <c r="L641" s="3456"/>
      <c r="M641" s="3456"/>
      <c r="N641" s="3456"/>
      <c r="O641" s="3456"/>
      <c r="P641" s="3456"/>
      <c r="Q641" s="3456"/>
      <c r="R641" s="3456"/>
      <c r="S641" s="3456"/>
      <c r="T641" s="3456"/>
      <c r="U641" s="3456"/>
      <c r="V641" s="3457"/>
      <c r="W641" s="3432" t="s">
        <v>3844</v>
      </c>
      <c r="X641" s="3433"/>
      <c r="Y641" s="3433"/>
      <c r="Z641" s="3434"/>
      <c r="AA641" s="3455" t="s">
        <v>2341</v>
      </c>
      <c r="AB641" s="3456"/>
      <c r="AC641" s="3456"/>
      <c r="AD641" s="3456"/>
      <c r="AE641" s="3456"/>
      <c r="AF641" s="3456"/>
      <c r="AG641" s="3457"/>
      <c r="AH641" s="3420" t="s">
        <v>2528</v>
      </c>
      <c r="AI641" s="3421"/>
      <c r="AJ641" s="3421"/>
      <c r="AK641" s="3421"/>
      <c r="AL641" s="3421"/>
      <c r="AM641" s="3421"/>
      <c r="AN641" s="3421"/>
      <c r="AO641" s="3422"/>
    </row>
    <row r="642" spans="1:41" s="327" customFormat="1" ht="13.5" customHeight="1">
      <c r="A642" s="3537" t="s">
        <v>3731</v>
      </c>
      <c r="B642" s="3456"/>
      <c r="C642" s="3456"/>
      <c r="D642" s="3456"/>
      <c r="E642" s="3456"/>
      <c r="F642" s="3456"/>
      <c r="G642" s="3456"/>
      <c r="H642" s="3456"/>
      <c r="I642" s="3457"/>
      <c r="J642" s="3455" t="s">
        <v>3732</v>
      </c>
      <c r="K642" s="3456"/>
      <c r="L642" s="3456"/>
      <c r="M642" s="3456"/>
      <c r="N642" s="3456"/>
      <c r="O642" s="3456"/>
      <c r="P642" s="3456"/>
      <c r="Q642" s="3456"/>
      <c r="R642" s="3456"/>
      <c r="S642" s="3456"/>
      <c r="T642" s="3456"/>
      <c r="U642" s="3456"/>
      <c r="V642" s="3457"/>
      <c r="W642" s="3432" t="s">
        <v>3847</v>
      </c>
      <c r="X642" s="3433"/>
      <c r="Y642" s="3433"/>
      <c r="Z642" s="3434"/>
      <c r="AA642" s="3455" t="s">
        <v>2315</v>
      </c>
      <c r="AB642" s="3456"/>
      <c r="AC642" s="3456"/>
      <c r="AD642" s="3456"/>
      <c r="AE642" s="3456"/>
      <c r="AF642" s="3456"/>
      <c r="AG642" s="3457"/>
      <c r="AH642" s="3420" t="s">
        <v>2529</v>
      </c>
      <c r="AI642" s="3421"/>
      <c r="AJ642" s="3421"/>
      <c r="AK642" s="3421"/>
      <c r="AL642" s="3421"/>
      <c r="AM642" s="3421"/>
      <c r="AN642" s="3421"/>
      <c r="AO642" s="3422"/>
    </row>
    <row r="643" spans="1:41" s="327" customFormat="1" ht="13.5" customHeight="1">
      <c r="A643" s="3537" t="s">
        <v>3731</v>
      </c>
      <c r="B643" s="3456"/>
      <c r="C643" s="3456"/>
      <c r="D643" s="3456"/>
      <c r="E643" s="3456"/>
      <c r="F643" s="3456"/>
      <c r="G643" s="3456"/>
      <c r="H643" s="3456"/>
      <c r="I643" s="3457"/>
      <c r="J643" s="3455" t="s">
        <v>2471</v>
      </c>
      <c r="K643" s="3456"/>
      <c r="L643" s="3456"/>
      <c r="M643" s="3456"/>
      <c r="N643" s="3456"/>
      <c r="O643" s="3456"/>
      <c r="P643" s="3456"/>
      <c r="Q643" s="3456"/>
      <c r="R643" s="3456"/>
      <c r="S643" s="3456"/>
      <c r="T643" s="3456"/>
      <c r="U643" s="3456"/>
      <c r="V643" s="3457"/>
      <c r="W643" s="3432"/>
      <c r="X643" s="3433"/>
      <c r="Y643" s="3433"/>
      <c r="Z643" s="3434"/>
      <c r="AA643" s="3455" t="s">
        <v>2315</v>
      </c>
      <c r="AB643" s="3456"/>
      <c r="AC643" s="3456"/>
      <c r="AD643" s="3456"/>
      <c r="AE643" s="3456"/>
      <c r="AF643" s="3456"/>
      <c r="AG643" s="3457"/>
      <c r="AH643" s="3420" t="s">
        <v>2530</v>
      </c>
      <c r="AI643" s="3421"/>
      <c r="AJ643" s="3421"/>
      <c r="AK643" s="3421"/>
      <c r="AL643" s="3421"/>
      <c r="AM643" s="3421"/>
      <c r="AN643" s="3421"/>
      <c r="AO643" s="3422"/>
    </row>
    <row r="644" spans="1:41" s="327" customFormat="1" ht="13.5" customHeight="1">
      <c r="A644" s="3537" t="s">
        <v>3718</v>
      </c>
      <c r="B644" s="3456"/>
      <c r="C644" s="3456"/>
      <c r="D644" s="3456"/>
      <c r="E644" s="3456"/>
      <c r="F644" s="3456"/>
      <c r="G644" s="3456"/>
      <c r="H644" s="3456"/>
      <c r="I644" s="3457"/>
      <c r="J644" s="3455" t="s">
        <v>2472</v>
      </c>
      <c r="K644" s="3456"/>
      <c r="L644" s="3456"/>
      <c r="M644" s="3456"/>
      <c r="N644" s="3456"/>
      <c r="O644" s="3456"/>
      <c r="P644" s="3456"/>
      <c r="Q644" s="3456"/>
      <c r="R644" s="3456"/>
      <c r="S644" s="3456"/>
      <c r="T644" s="3456"/>
      <c r="U644" s="3456"/>
      <c r="V644" s="3457"/>
      <c r="W644" s="3432" t="s">
        <v>3844</v>
      </c>
      <c r="X644" s="3433"/>
      <c r="Y644" s="3433"/>
      <c r="Z644" s="3434"/>
      <c r="AA644" s="3455" t="s">
        <v>2437</v>
      </c>
      <c r="AB644" s="3456"/>
      <c r="AC644" s="3456"/>
      <c r="AD644" s="3456"/>
      <c r="AE644" s="3456"/>
      <c r="AF644" s="3456"/>
      <c r="AG644" s="3457"/>
      <c r="AH644" s="3420" t="s">
        <v>2453</v>
      </c>
      <c r="AI644" s="3421"/>
      <c r="AJ644" s="3421"/>
      <c r="AK644" s="3421"/>
      <c r="AL644" s="3421"/>
      <c r="AM644" s="3421"/>
      <c r="AN644" s="3421"/>
      <c r="AO644" s="3422"/>
    </row>
    <row r="645" spans="1:41" s="327" customFormat="1" ht="13.5" customHeight="1">
      <c r="A645" s="3537" t="s">
        <v>3718</v>
      </c>
      <c r="B645" s="3456"/>
      <c r="C645" s="3456"/>
      <c r="D645" s="3456"/>
      <c r="E645" s="3456"/>
      <c r="F645" s="3456"/>
      <c r="G645" s="3456"/>
      <c r="H645" s="3456"/>
      <c r="I645" s="3457"/>
      <c r="J645" s="3455" t="s">
        <v>2473</v>
      </c>
      <c r="K645" s="3456"/>
      <c r="L645" s="3456"/>
      <c r="M645" s="3456"/>
      <c r="N645" s="3456"/>
      <c r="O645" s="3456"/>
      <c r="P645" s="3456"/>
      <c r="Q645" s="3456"/>
      <c r="R645" s="3456"/>
      <c r="S645" s="3456"/>
      <c r="T645" s="3456"/>
      <c r="U645" s="3456"/>
      <c r="V645" s="3457"/>
      <c r="W645" s="3432" t="s">
        <v>3844</v>
      </c>
      <c r="X645" s="3433"/>
      <c r="Y645" s="3433"/>
      <c r="Z645" s="3434"/>
      <c r="AA645" s="3455" t="s">
        <v>2437</v>
      </c>
      <c r="AB645" s="3456"/>
      <c r="AC645" s="3456"/>
      <c r="AD645" s="3456"/>
      <c r="AE645" s="3456"/>
      <c r="AF645" s="3456"/>
      <c r="AG645" s="3457"/>
      <c r="AH645" s="3420" t="s">
        <v>2453</v>
      </c>
      <c r="AI645" s="3421"/>
      <c r="AJ645" s="3421"/>
      <c r="AK645" s="3421"/>
      <c r="AL645" s="3421"/>
      <c r="AM645" s="3421"/>
      <c r="AN645" s="3421"/>
      <c r="AO645" s="3422"/>
    </row>
    <row r="646" spans="1:41" s="327" customFormat="1" ht="13.5" customHeight="1">
      <c r="A646" s="3537" t="s">
        <v>3718</v>
      </c>
      <c r="B646" s="3456"/>
      <c r="C646" s="3456"/>
      <c r="D646" s="3456"/>
      <c r="E646" s="3456"/>
      <c r="F646" s="3456"/>
      <c r="G646" s="3456"/>
      <c r="H646" s="3456"/>
      <c r="I646" s="3457"/>
      <c r="J646" s="3455" t="s">
        <v>2474</v>
      </c>
      <c r="K646" s="3456"/>
      <c r="L646" s="3456"/>
      <c r="M646" s="3456"/>
      <c r="N646" s="3456"/>
      <c r="O646" s="3456"/>
      <c r="P646" s="3456"/>
      <c r="Q646" s="3456"/>
      <c r="R646" s="3456"/>
      <c r="S646" s="3456"/>
      <c r="T646" s="3456"/>
      <c r="U646" s="3456"/>
      <c r="V646" s="3457"/>
      <c r="W646" s="3432" t="s">
        <v>3851</v>
      </c>
      <c r="X646" s="3433"/>
      <c r="Y646" s="3433"/>
      <c r="Z646" s="3434"/>
      <c r="AA646" s="3455" t="s">
        <v>2316</v>
      </c>
      <c r="AB646" s="3456"/>
      <c r="AC646" s="3456"/>
      <c r="AD646" s="3456"/>
      <c r="AE646" s="3456"/>
      <c r="AF646" s="3456"/>
      <c r="AG646" s="3457"/>
      <c r="AH646" s="3420" t="s">
        <v>2346</v>
      </c>
      <c r="AI646" s="3421"/>
      <c r="AJ646" s="3421"/>
      <c r="AK646" s="3421"/>
      <c r="AL646" s="3421"/>
      <c r="AM646" s="3421"/>
      <c r="AN646" s="3421"/>
      <c r="AO646" s="3422"/>
    </row>
    <row r="647" spans="1:41" s="327" customFormat="1" ht="13.5" customHeight="1">
      <c r="A647" s="3537" t="s">
        <v>3718</v>
      </c>
      <c r="B647" s="3456"/>
      <c r="C647" s="3456"/>
      <c r="D647" s="3456"/>
      <c r="E647" s="3456"/>
      <c r="F647" s="3456"/>
      <c r="G647" s="3456"/>
      <c r="H647" s="3456"/>
      <c r="I647" s="3457"/>
      <c r="J647" s="3455" t="s">
        <v>2475</v>
      </c>
      <c r="K647" s="3456"/>
      <c r="L647" s="3456"/>
      <c r="M647" s="3456"/>
      <c r="N647" s="3456"/>
      <c r="O647" s="3456"/>
      <c r="P647" s="3456"/>
      <c r="Q647" s="3456"/>
      <c r="R647" s="3456"/>
      <c r="S647" s="3456"/>
      <c r="T647" s="3456"/>
      <c r="U647" s="3456"/>
      <c r="V647" s="3457"/>
      <c r="W647" s="3432" t="s">
        <v>3851</v>
      </c>
      <c r="X647" s="3433"/>
      <c r="Y647" s="3433"/>
      <c r="Z647" s="3434"/>
      <c r="AA647" s="3455" t="s">
        <v>2377</v>
      </c>
      <c r="AB647" s="3456"/>
      <c r="AC647" s="3456"/>
      <c r="AD647" s="3456"/>
      <c r="AE647" s="3456"/>
      <c r="AF647" s="3456"/>
      <c r="AG647" s="3457"/>
      <c r="AH647" s="3420" t="s">
        <v>2531</v>
      </c>
      <c r="AI647" s="3421"/>
      <c r="AJ647" s="3421"/>
      <c r="AK647" s="3421"/>
      <c r="AL647" s="3421"/>
      <c r="AM647" s="3421"/>
      <c r="AN647" s="3421"/>
      <c r="AO647" s="3422"/>
    </row>
    <row r="648" spans="1:41" s="327" customFormat="1" ht="13.5" customHeight="1">
      <c r="A648" s="3537" t="s">
        <v>3718</v>
      </c>
      <c r="B648" s="3456"/>
      <c r="C648" s="3456"/>
      <c r="D648" s="3456"/>
      <c r="E648" s="3456"/>
      <c r="F648" s="3456"/>
      <c r="G648" s="3456"/>
      <c r="H648" s="3456"/>
      <c r="I648" s="3457"/>
      <c r="J648" s="3455" t="s">
        <v>2476</v>
      </c>
      <c r="K648" s="3456"/>
      <c r="L648" s="3456"/>
      <c r="M648" s="3456"/>
      <c r="N648" s="3456"/>
      <c r="O648" s="3456"/>
      <c r="P648" s="3456"/>
      <c r="Q648" s="3456"/>
      <c r="R648" s="3456"/>
      <c r="S648" s="3456"/>
      <c r="T648" s="3456"/>
      <c r="U648" s="3456"/>
      <c r="V648" s="3457"/>
      <c r="W648" s="3432" t="s">
        <v>3851</v>
      </c>
      <c r="X648" s="3433"/>
      <c r="Y648" s="3433"/>
      <c r="Z648" s="3434"/>
      <c r="AA648" s="3455" t="s">
        <v>2450</v>
      </c>
      <c r="AB648" s="3456"/>
      <c r="AC648" s="3456"/>
      <c r="AD648" s="3456"/>
      <c r="AE648" s="3456"/>
      <c r="AF648" s="3456"/>
      <c r="AG648" s="3457"/>
      <c r="AH648" s="3420" t="s">
        <v>2532</v>
      </c>
      <c r="AI648" s="3421"/>
      <c r="AJ648" s="3421"/>
      <c r="AK648" s="3421"/>
      <c r="AL648" s="3421"/>
      <c r="AM648" s="3421"/>
      <c r="AN648" s="3421"/>
      <c r="AO648" s="3422"/>
    </row>
    <row r="649" spans="1:41" s="327" customFormat="1" ht="13.5" customHeight="1">
      <c r="A649" s="3537" t="s">
        <v>3718</v>
      </c>
      <c r="B649" s="3456"/>
      <c r="C649" s="3456"/>
      <c r="D649" s="3456"/>
      <c r="E649" s="3456"/>
      <c r="F649" s="3456"/>
      <c r="G649" s="3456"/>
      <c r="H649" s="3456"/>
      <c r="I649" s="3457"/>
      <c r="J649" s="3455" t="s">
        <v>2477</v>
      </c>
      <c r="K649" s="3456"/>
      <c r="L649" s="3456"/>
      <c r="M649" s="3456"/>
      <c r="N649" s="3456"/>
      <c r="O649" s="3456"/>
      <c r="P649" s="3456"/>
      <c r="Q649" s="3456"/>
      <c r="R649" s="3456"/>
      <c r="S649" s="3456"/>
      <c r="T649" s="3456"/>
      <c r="U649" s="3456"/>
      <c r="V649" s="3457"/>
      <c r="W649" s="3432" t="s">
        <v>3851</v>
      </c>
      <c r="X649" s="3433"/>
      <c r="Y649" s="3433"/>
      <c r="Z649" s="3434"/>
      <c r="AA649" s="3455" t="s">
        <v>2437</v>
      </c>
      <c r="AB649" s="3456"/>
      <c r="AC649" s="3456"/>
      <c r="AD649" s="3456"/>
      <c r="AE649" s="3456"/>
      <c r="AF649" s="3456"/>
      <c r="AG649" s="3457"/>
      <c r="AH649" s="3420" t="s">
        <v>2453</v>
      </c>
      <c r="AI649" s="3421"/>
      <c r="AJ649" s="3421"/>
      <c r="AK649" s="3421"/>
      <c r="AL649" s="3421"/>
      <c r="AM649" s="3421"/>
      <c r="AN649" s="3421"/>
      <c r="AO649" s="3422"/>
    </row>
    <row r="650" spans="1:41" s="327" customFormat="1" ht="13.5" customHeight="1">
      <c r="A650" s="3537" t="s">
        <v>3718</v>
      </c>
      <c r="B650" s="3456"/>
      <c r="C650" s="3456"/>
      <c r="D650" s="3456"/>
      <c r="E650" s="3456"/>
      <c r="F650" s="3456"/>
      <c r="G650" s="3456"/>
      <c r="H650" s="3456"/>
      <c r="I650" s="3457"/>
      <c r="J650" s="3455" t="s">
        <v>3733</v>
      </c>
      <c r="K650" s="3456"/>
      <c r="L650" s="3456"/>
      <c r="M650" s="3456"/>
      <c r="N650" s="3456"/>
      <c r="O650" s="3456"/>
      <c r="P650" s="3456"/>
      <c r="Q650" s="3456"/>
      <c r="R650" s="3456"/>
      <c r="S650" s="3456"/>
      <c r="T650" s="3456"/>
      <c r="U650" s="3456"/>
      <c r="V650" s="3457"/>
      <c r="W650" s="3432" t="s">
        <v>3865</v>
      </c>
      <c r="X650" s="3433"/>
      <c r="Y650" s="3433"/>
      <c r="Z650" s="3434"/>
      <c r="AA650" s="3455" t="s">
        <v>2374</v>
      </c>
      <c r="AB650" s="3456"/>
      <c r="AC650" s="3456"/>
      <c r="AD650" s="3456"/>
      <c r="AE650" s="3456"/>
      <c r="AF650" s="3456"/>
      <c r="AG650" s="3457"/>
      <c r="AH650" s="3420" t="s">
        <v>2533</v>
      </c>
      <c r="AI650" s="3421"/>
      <c r="AJ650" s="3421"/>
      <c r="AK650" s="3421"/>
      <c r="AL650" s="3421"/>
      <c r="AM650" s="3421"/>
      <c r="AN650" s="3421"/>
      <c r="AO650" s="3422"/>
    </row>
    <row r="651" spans="1:41" s="327" customFormat="1" ht="13.5" customHeight="1">
      <c r="A651" s="3537" t="s">
        <v>3718</v>
      </c>
      <c r="B651" s="3456"/>
      <c r="C651" s="3456"/>
      <c r="D651" s="3456"/>
      <c r="E651" s="3456"/>
      <c r="F651" s="3456"/>
      <c r="G651" s="3456"/>
      <c r="H651" s="3456"/>
      <c r="I651" s="3457"/>
      <c r="J651" s="3455" t="s">
        <v>2640</v>
      </c>
      <c r="K651" s="3456"/>
      <c r="L651" s="3456"/>
      <c r="M651" s="3456"/>
      <c r="N651" s="3456"/>
      <c r="O651" s="3456"/>
      <c r="P651" s="3456"/>
      <c r="Q651" s="3456"/>
      <c r="R651" s="3456"/>
      <c r="S651" s="3456"/>
      <c r="T651" s="3456"/>
      <c r="U651" s="3456"/>
      <c r="V651" s="3457"/>
      <c r="W651" s="3432" t="s">
        <v>3851</v>
      </c>
      <c r="X651" s="3433"/>
      <c r="Y651" s="3433"/>
      <c r="Z651" s="3434"/>
      <c r="AA651" s="3455" t="s">
        <v>2311</v>
      </c>
      <c r="AB651" s="3456"/>
      <c r="AC651" s="3456"/>
      <c r="AD651" s="3456"/>
      <c r="AE651" s="3456"/>
      <c r="AF651" s="3456"/>
      <c r="AG651" s="3457"/>
      <c r="AH651" s="3549" t="s">
        <v>2320</v>
      </c>
      <c r="AI651" s="1403"/>
      <c r="AJ651" s="1403"/>
      <c r="AK651" s="1403"/>
      <c r="AL651" s="1403"/>
      <c r="AM651" s="1403"/>
      <c r="AN651" s="1403"/>
      <c r="AO651" s="3550"/>
    </row>
    <row r="652" spans="1:41" s="327" customFormat="1" ht="13.5" customHeight="1">
      <c r="A652" s="3537" t="s">
        <v>3718</v>
      </c>
      <c r="B652" s="3456"/>
      <c r="C652" s="3456"/>
      <c r="D652" s="3456"/>
      <c r="E652" s="3456"/>
      <c r="F652" s="3456"/>
      <c r="G652" s="3456"/>
      <c r="H652" s="3456"/>
      <c r="I652" s="3457"/>
      <c r="J652" s="3455" t="s">
        <v>2478</v>
      </c>
      <c r="K652" s="3456"/>
      <c r="L652" s="3456"/>
      <c r="M652" s="3456"/>
      <c r="N652" s="3456"/>
      <c r="O652" s="3456"/>
      <c r="P652" s="3456"/>
      <c r="Q652" s="3456"/>
      <c r="R652" s="3456"/>
      <c r="S652" s="3456"/>
      <c r="T652" s="3456"/>
      <c r="U652" s="3456"/>
      <c r="V652" s="3457"/>
      <c r="W652" s="3432" t="s">
        <v>3851</v>
      </c>
      <c r="X652" s="3433"/>
      <c r="Y652" s="3433"/>
      <c r="Z652" s="3434"/>
      <c r="AA652" s="3455" t="s">
        <v>2512</v>
      </c>
      <c r="AB652" s="3456"/>
      <c r="AC652" s="3456"/>
      <c r="AD652" s="3456"/>
      <c r="AE652" s="3456"/>
      <c r="AF652" s="3456"/>
      <c r="AG652" s="3457"/>
      <c r="AH652" s="3420" t="s">
        <v>2534</v>
      </c>
      <c r="AI652" s="3421"/>
      <c r="AJ652" s="3421"/>
      <c r="AK652" s="3421"/>
      <c r="AL652" s="3421"/>
      <c r="AM652" s="3421"/>
      <c r="AN652" s="3421"/>
      <c r="AO652" s="3422"/>
    </row>
    <row r="653" spans="1:41" s="327" customFormat="1" ht="13.5" customHeight="1">
      <c r="A653" s="3537" t="s">
        <v>3718</v>
      </c>
      <c r="B653" s="3456"/>
      <c r="C653" s="3456"/>
      <c r="D653" s="3456"/>
      <c r="E653" s="3456"/>
      <c r="F653" s="3456"/>
      <c r="G653" s="3456"/>
      <c r="H653" s="3456"/>
      <c r="I653" s="3457"/>
      <c r="J653" s="3455" t="s">
        <v>2479</v>
      </c>
      <c r="K653" s="3456"/>
      <c r="L653" s="3456"/>
      <c r="M653" s="3456"/>
      <c r="N653" s="3456"/>
      <c r="O653" s="3456"/>
      <c r="P653" s="3456"/>
      <c r="Q653" s="3456"/>
      <c r="R653" s="3456"/>
      <c r="S653" s="3456"/>
      <c r="T653" s="3456"/>
      <c r="U653" s="3456"/>
      <c r="V653" s="3457"/>
      <c r="W653" s="3432" t="s">
        <v>3850</v>
      </c>
      <c r="X653" s="3433"/>
      <c r="Y653" s="3433"/>
      <c r="Z653" s="3434"/>
      <c r="AA653" s="3455" t="s">
        <v>2447</v>
      </c>
      <c r="AB653" s="3456"/>
      <c r="AC653" s="3456"/>
      <c r="AD653" s="3456"/>
      <c r="AE653" s="3456"/>
      <c r="AF653" s="3456"/>
      <c r="AG653" s="3457"/>
      <c r="AH653" s="3420" t="s">
        <v>2535</v>
      </c>
      <c r="AI653" s="3421"/>
      <c r="AJ653" s="3421"/>
      <c r="AK653" s="3421"/>
      <c r="AL653" s="3421"/>
      <c r="AM653" s="3421"/>
      <c r="AN653" s="3421"/>
      <c r="AO653" s="3422"/>
    </row>
    <row r="654" spans="1:41" s="327" customFormat="1" ht="13.5" customHeight="1">
      <c r="A654" s="3537" t="s">
        <v>3718</v>
      </c>
      <c r="B654" s="3456"/>
      <c r="C654" s="3456"/>
      <c r="D654" s="3456"/>
      <c r="E654" s="3456"/>
      <c r="F654" s="3456"/>
      <c r="G654" s="3456"/>
      <c r="H654" s="3456"/>
      <c r="I654" s="3457"/>
      <c r="J654" s="3455" t="s">
        <v>2480</v>
      </c>
      <c r="K654" s="3456"/>
      <c r="L654" s="3456"/>
      <c r="M654" s="3456"/>
      <c r="N654" s="3456"/>
      <c r="O654" s="3456"/>
      <c r="P654" s="3456"/>
      <c r="Q654" s="3456"/>
      <c r="R654" s="3456"/>
      <c r="S654" s="3456"/>
      <c r="T654" s="3456"/>
      <c r="U654" s="3456"/>
      <c r="V654" s="3457"/>
      <c r="W654" s="3432" t="s">
        <v>3844</v>
      </c>
      <c r="X654" s="3433"/>
      <c r="Y654" s="3433"/>
      <c r="Z654" s="3434"/>
      <c r="AA654" s="3455" t="s">
        <v>2374</v>
      </c>
      <c r="AB654" s="3456"/>
      <c r="AC654" s="3456"/>
      <c r="AD654" s="3456"/>
      <c r="AE654" s="3456"/>
      <c r="AF654" s="3456"/>
      <c r="AG654" s="3457"/>
      <c r="AH654" s="3420" t="s">
        <v>2533</v>
      </c>
      <c r="AI654" s="3421"/>
      <c r="AJ654" s="3421"/>
      <c r="AK654" s="3421"/>
      <c r="AL654" s="3421"/>
      <c r="AM654" s="3421"/>
      <c r="AN654" s="3421"/>
      <c r="AO654" s="3422"/>
    </row>
    <row r="655" spans="1:41" s="327" customFormat="1" ht="13.5" customHeight="1">
      <c r="A655" s="3537" t="s">
        <v>2350</v>
      </c>
      <c r="B655" s="3456"/>
      <c r="C655" s="3456"/>
      <c r="D655" s="3456"/>
      <c r="E655" s="3456"/>
      <c r="F655" s="3456"/>
      <c r="G655" s="3456"/>
      <c r="H655" s="3456"/>
      <c r="I655" s="3457"/>
      <c r="J655" s="3455" t="s">
        <v>2481</v>
      </c>
      <c r="K655" s="3456"/>
      <c r="L655" s="3456"/>
      <c r="M655" s="3456"/>
      <c r="N655" s="3456"/>
      <c r="O655" s="3456"/>
      <c r="P655" s="3456"/>
      <c r="Q655" s="3456"/>
      <c r="R655" s="3456"/>
      <c r="S655" s="3456"/>
      <c r="T655" s="3456"/>
      <c r="U655" s="3456"/>
      <c r="V655" s="3457"/>
      <c r="W655" s="3432" t="s">
        <v>3872</v>
      </c>
      <c r="X655" s="3433"/>
      <c r="Y655" s="3433"/>
      <c r="Z655" s="3434"/>
      <c r="AA655" s="3455" t="s">
        <v>2374</v>
      </c>
      <c r="AB655" s="3456"/>
      <c r="AC655" s="3456"/>
      <c r="AD655" s="3456"/>
      <c r="AE655" s="3456"/>
      <c r="AF655" s="3456"/>
      <c r="AG655" s="3457"/>
      <c r="AH655" s="3420" t="s">
        <v>2533</v>
      </c>
      <c r="AI655" s="3421"/>
      <c r="AJ655" s="3421"/>
      <c r="AK655" s="3421"/>
      <c r="AL655" s="3421"/>
      <c r="AM655" s="3421"/>
      <c r="AN655" s="3421"/>
      <c r="AO655" s="3422"/>
    </row>
    <row r="656" spans="1:41" s="327" customFormat="1" ht="13.5" customHeight="1">
      <c r="A656" s="3537" t="s">
        <v>2351</v>
      </c>
      <c r="B656" s="3456"/>
      <c r="C656" s="3456"/>
      <c r="D656" s="3456"/>
      <c r="E656" s="3456"/>
      <c r="F656" s="3456"/>
      <c r="G656" s="3456"/>
      <c r="H656" s="3456"/>
      <c r="I656" s="3457"/>
      <c r="J656" s="3455" t="s">
        <v>3734</v>
      </c>
      <c r="K656" s="3456"/>
      <c r="L656" s="3456"/>
      <c r="M656" s="3456"/>
      <c r="N656" s="3456"/>
      <c r="O656" s="3456"/>
      <c r="P656" s="3456"/>
      <c r="Q656" s="3456"/>
      <c r="R656" s="3456"/>
      <c r="S656" s="3456"/>
      <c r="T656" s="3456"/>
      <c r="U656" s="3456"/>
      <c r="V656" s="3457"/>
      <c r="W656" s="3432"/>
      <c r="X656" s="3433"/>
      <c r="Y656" s="3433"/>
      <c r="Z656" s="3434"/>
      <c r="AA656" s="3455" t="s">
        <v>2310</v>
      </c>
      <c r="AB656" s="3456"/>
      <c r="AC656" s="3456"/>
      <c r="AD656" s="3456"/>
      <c r="AE656" s="3456"/>
      <c r="AF656" s="3456"/>
      <c r="AG656" s="3457"/>
      <c r="AH656" s="3420" t="s">
        <v>2319</v>
      </c>
      <c r="AI656" s="3421"/>
      <c r="AJ656" s="3421"/>
      <c r="AK656" s="3421"/>
      <c r="AL656" s="3421"/>
      <c r="AM656" s="3421"/>
      <c r="AN656" s="3421"/>
      <c r="AO656" s="3422"/>
    </row>
    <row r="657" spans="1:41" s="327" customFormat="1" ht="13.5" customHeight="1">
      <c r="A657" s="3537"/>
      <c r="B657" s="3456"/>
      <c r="C657" s="3456"/>
      <c r="D657" s="3456"/>
      <c r="E657" s="3456"/>
      <c r="F657" s="3456"/>
      <c r="G657" s="3456"/>
      <c r="H657" s="3456"/>
      <c r="I657" s="3457"/>
      <c r="J657" s="3455"/>
      <c r="K657" s="3456"/>
      <c r="L657" s="3456"/>
      <c r="M657" s="3456"/>
      <c r="N657" s="3456"/>
      <c r="O657" s="3456"/>
      <c r="P657" s="3456"/>
      <c r="Q657" s="3456"/>
      <c r="R657" s="3456"/>
      <c r="S657" s="3456"/>
      <c r="T657" s="3456"/>
      <c r="U657" s="3456"/>
      <c r="V657" s="3457"/>
      <c r="W657" s="3432"/>
      <c r="X657" s="3433"/>
      <c r="Y657" s="3433"/>
      <c r="Z657" s="3434"/>
      <c r="AA657" s="3455"/>
      <c r="AB657" s="3456"/>
      <c r="AC657" s="3456"/>
      <c r="AD657" s="3456"/>
      <c r="AE657" s="3456"/>
      <c r="AF657" s="3456"/>
      <c r="AG657" s="3457"/>
      <c r="AH657" s="3420" t="s">
        <v>2536</v>
      </c>
      <c r="AI657" s="3421"/>
      <c r="AJ657" s="3421"/>
      <c r="AK657" s="3421"/>
      <c r="AL657" s="3421"/>
      <c r="AM657" s="3421"/>
      <c r="AN657" s="3421"/>
      <c r="AO657" s="3422"/>
    </row>
    <row r="658" spans="1:41" s="327" customFormat="1" ht="13.5" customHeight="1">
      <c r="A658" s="3537" t="s">
        <v>2351</v>
      </c>
      <c r="B658" s="3456"/>
      <c r="C658" s="3456"/>
      <c r="D658" s="3456"/>
      <c r="E658" s="3456"/>
      <c r="F658" s="3456"/>
      <c r="G658" s="3456"/>
      <c r="H658" s="3456"/>
      <c r="I658" s="3457"/>
      <c r="J658" s="3455" t="s">
        <v>2482</v>
      </c>
      <c r="K658" s="3456"/>
      <c r="L658" s="3456"/>
      <c r="M658" s="3456"/>
      <c r="N658" s="3456"/>
      <c r="O658" s="3456"/>
      <c r="P658" s="3456"/>
      <c r="Q658" s="3456"/>
      <c r="R658" s="3456"/>
      <c r="S658" s="3456"/>
      <c r="T658" s="3456"/>
      <c r="U658" s="3456"/>
      <c r="V658" s="3457"/>
      <c r="W658" s="3432"/>
      <c r="X658" s="3433"/>
      <c r="Y658" s="3433"/>
      <c r="Z658" s="3434"/>
      <c r="AA658" s="3455" t="s">
        <v>2513</v>
      </c>
      <c r="AB658" s="3456"/>
      <c r="AC658" s="3456"/>
      <c r="AD658" s="3456"/>
      <c r="AE658" s="3456"/>
      <c r="AF658" s="3456"/>
      <c r="AG658" s="3457"/>
      <c r="AH658" s="3420" t="s">
        <v>2537</v>
      </c>
      <c r="AI658" s="3421"/>
      <c r="AJ658" s="3421"/>
      <c r="AK658" s="3421"/>
      <c r="AL658" s="3421"/>
      <c r="AM658" s="3421"/>
      <c r="AN658" s="3421"/>
      <c r="AO658" s="3422"/>
    </row>
    <row r="659" spans="1:41" s="327" customFormat="1" ht="13.5" customHeight="1">
      <c r="A659" s="3537" t="s">
        <v>2351</v>
      </c>
      <c r="B659" s="3456"/>
      <c r="C659" s="3456"/>
      <c r="D659" s="3456"/>
      <c r="E659" s="3456"/>
      <c r="F659" s="3456"/>
      <c r="G659" s="3456"/>
      <c r="H659" s="3456"/>
      <c r="I659" s="3457"/>
      <c r="J659" s="3455" t="s">
        <v>2483</v>
      </c>
      <c r="K659" s="3456"/>
      <c r="L659" s="3456"/>
      <c r="M659" s="3456"/>
      <c r="N659" s="3456"/>
      <c r="O659" s="3456"/>
      <c r="P659" s="3456"/>
      <c r="Q659" s="3456"/>
      <c r="R659" s="3456"/>
      <c r="S659" s="3456"/>
      <c r="T659" s="3456"/>
      <c r="U659" s="3456"/>
      <c r="V659" s="3457"/>
      <c r="W659" s="3432"/>
      <c r="X659" s="3433"/>
      <c r="Y659" s="3433"/>
      <c r="Z659" s="3434"/>
      <c r="AA659" s="3455" t="s">
        <v>2513</v>
      </c>
      <c r="AB659" s="3456"/>
      <c r="AC659" s="3456"/>
      <c r="AD659" s="3456"/>
      <c r="AE659" s="3456"/>
      <c r="AF659" s="3456"/>
      <c r="AG659" s="3457"/>
      <c r="AH659" s="3420" t="s">
        <v>2538</v>
      </c>
      <c r="AI659" s="3421"/>
      <c r="AJ659" s="3421"/>
      <c r="AK659" s="3421"/>
      <c r="AL659" s="3421"/>
      <c r="AM659" s="3421"/>
      <c r="AN659" s="3421"/>
      <c r="AO659" s="3422"/>
    </row>
    <row r="660" spans="1:41" s="327" customFormat="1" ht="13.5" customHeight="1">
      <c r="A660" s="3537" t="s">
        <v>2351</v>
      </c>
      <c r="B660" s="3456"/>
      <c r="C660" s="3456"/>
      <c r="D660" s="3456"/>
      <c r="E660" s="3456"/>
      <c r="F660" s="3456"/>
      <c r="G660" s="3456"/>
      <c r="H660" s="3456"/>
      <c r="I660" s="3457"/>
      <c r="J660" s="3455" t="s">
        <v>2484</v>
      </c>
      <c r="K660" s="3456"/>
      <c r="L660" s="3456"/>
      <c r="M660" s="3456"/>
      <c r="N660" s="3456"/>
      <c r="O660" s="3456"/>
      <c r="P660" s="3456"/>
      <c r="Q660" s="3456"/>
      <c r="R660" s="3456"/>
      <c r="S660" s="3456"/>
      <c r="T660" s="3456"/>
      <c r="U660" s="3456"/>
      <c r="V660" s="3457"/>
      <c r="W660" s="3432"/>
      <c r="X660" s="3433"/>
      <c r="Y660" s="3433"/>
      <c r="Z660" s="3434"/>
      <c r="AA660" s="3455" t="s">
        <v>2344</v>
      </c>
      <c r="AB660" s="3456"/>
      <c r="AC660" s="3456"/>
      <c r="AD660" s="3456"/>
      <c r="AE660" s="3456"/>
      <c r="AF660" s="3456"/>
      <c r="AG660" s="3457"/>
      <c r="AH660" s="3420" t="s">
        <v>2539</v>
      </c>
      <c r="AI660" s="3421"/>
      <c r="AJ660" s="3421"/>
      <c r="AK660" s="3421"/>
      <c r="AL660" s="3421"/>
      <c r="AM660" s="3421"/>
      <c r="AN660" s="3421"/>
      <c r="AO660" s="3422"/>
    </row>
    <row r="661" spans="1:41" s="327" customFormat="1" ht="13.5" customHeight="1">
      <c r="A661" s="3537" t="s">
        <v>2351</v>
      </c>
      <c r="B661" s="3456"/>
      <c r="C661" s="3456"/>
      <c r="D661" s="3456"/>
      <c r="E661" s="3456"/>
      <c r="F661" s="3456"/>
      <c r="G661" s="3456"/>
      <c r="H661" s="3456"/>
      <c r="I661" s="3457"/>
      <c r="J661" s="3455" t="s">
        <v>2485</v>
      </c>
      <c r="K661" s="3456"/>
      <c r="L661" s="3456"/>
      <c r="M661" s="3456"/>
      <c r="N661" s="3456"/>
      <c r="O661" s="3456"/>
      <c r="P661" s="3456"/>
      <c r="Q661" s="3456"/>
      <c r="R661" s="3456"/>
      <c r="S661" s="3456"/>
      <c r="T661" s="3456"/>
      <c r="U661" s="3456"/>
      <c r="V661" s="3457"/>
      <c r="W661" s="3432"/>
      <c r="X661" s="3433"/>
      <c r="Y661" s="3433"/>
      <c r="Z661" s="3434"/>
      <c r="AA661" s="3455" t="s">
        <v>2514</v>
      </c>
      <c r="AB661" s="3456"/>
      <c r="AC661" s="3456"/>
      <c r="AD661" s="3456"/>
      <c r="AE661" s="3456"/>
      <c r="AF661" s="3456"/>
      <c r="AG661" s="3457"/>
      <c r="AH661" s="3420" t="s">
        <v>2540</v>
      </c>
      <c r="AI661" s="3421"/>
      <c r="AJ661" s="3421"/>
      <c r="AK661" s="3421"/>
      <c r="AL661" s="3421"/>
      <c r="AM661" s="3421"/>
      <c r="AN661" s="3421"/>
      <c r="AO661" s="3422"/>
    </row>
    <row r="662" spans="1:41" s="327" customFormat="1" ht="13.5" customHeight="1">
      <c r="A662" s="3537" t="s">
        <v>2351</v>
      </c>
      <c r="B662" s="3456"/>
      <c r="C662" s="3456"/>
      <c r="D662" s="3456"/>
      <c r="E662" s="3456"/>
      <c r="F662" s="3456"/>
      <c r="G662" s="3456"/>
      <c r="H662" s="3456"/>
      <c r="I662" s="3457"/>
      <c r="J662" s="3455" t="s">
        <v>2486</v>
      </c>
      <c r="K662" s="3456"/>
      <c r="L662" s="3456"/>
      <c r="M662" s="3456"/>
      <c r="N662" s="3456"/>
      <c r="O662" s="3456"/>
      <c r="P662" s="3456"/>
      <c r="Q662" s="3456"/>
      <c r="R662" s="3456"/>
      <c r="S662" s="3456"/>
      <c r="T662" s="3456"/>
      <c r="U662" s="3456"/>
      <c r="V662" s="3457"/>
      <c r="W662" s="3432"/>
      <c r="X662" s="3433"/>
      <c r="Y662" s="3433"/>
      <c r="Z662" s="3434"/>
      <c r="AA662" s="3455" t="s">
        <v>2515</v>
      </c>
      <c r="AB662" s="3456"/>
      <c r="AC662" s="3456"/>
      <c r="AD662" s="3456"/>
      <c r="AE662" s="3456"/>
      <c r="AF662" s="3456"/>
      <c r="AG662" s="3457"/>
      <c r="AH662" s="3420" t="s">
        <v>2541</v>
      </c>
      <c r="AI662" s="3421"/>
      <c r="AJ662" s="3421"/>
      <c r="AK662" s="3421"/>
      <c r="AL662" s="3421"/>
      <c r="AM662" s="3421"/>
      <c r="AN662" s="3421"/>
      <c r="AO662" s="3422"/>
    </row>
    <row r="663" spans="1:41" s="327" customFormat="1" ht="13.5" customHeight="1">
      <c r="A663" s="3537" t="s">
        <v>2351</v>
      </c>
      <c r="B663" s="3456"/>
      <c r="C663" s="3456"/>
      <c r="D663" s="3456"/>
      <c r="E663" s="3456"/>
      <c r="F663" s="3456"/>
      <c r="G663" s="3456"/>
      <c r="H663" s="3456"/>
      <c r="I663" s="3457"/>
      <c r="J663" s="3455" t="s">
        <v>2487</v>
      </c>
      <c r="K663" s="3456"/>
      <c r="L663" s="3456"/>
      <c r="M663" s="3456"/>
      <c r="N663" s="3456"/>
      <c r="O663" s="3456"/>
      <c r="P663" s="3456"/>
      <c r="Q663" s="3456"/>
      <c r="R663" s="3456"/>
      <c r="S663" s="3456"/>
      <c r="T663" s="3456"/>
      <c r="U663" s="3456"/>
      <c r="V663" s="3457"/>
      <c r="W663" s="3432"/>
      <c r="X663" s="3433"/>
      <c r="Y663" s="3433"/>
      <c r="Z663" s="3434"/>
      <c r="AA663" s="3455" t="s">
        <v>2316</v>
      </c>
      <c r="AB663" s="3456"/>
      <c r="AC663" s="3456"/>
      <c r="AD663" s="3456"/>
      <c r="AE663" s="3456"/>
      <c r="AF663" s="3456"/>
      <c r="AG663" s="3457"/>
      <c r="AH663" s="3420" t="s">
        <v>2542</v>
      </c>
      <c r="AI663" s="3421"/>
      <c r="AJ663" s="3421"/>
      <c r="AK663" s="3421"/>
      <c r="AL663" s="3421"/>
      <c r="AM663" s="3421"/>
      <c r="AN663" s="3421"/>
      <c r="AO663" s="3422"/>
    </row>
    <row r="664" spans="1:41" s="327" customFormat="1" ht="13.5" customHeight="1">
      <c r="A664" s="3537" t="s">
        <v>2351</v>
      </c>
      <c r="B664" s="3456"/>
      <c r="C664" s="3456"/>
      <c r="D664" s="3456"/>
      <c r="E664" s="3456"/>
      <c r="F664" s="3456"/>
      <c r="G664" s="3456"/>
      <c r="H664" s="3456"/>
      <c r="I664" s="3457"/>
      <c r="J664" s="3455" t="s">
        <v>2488</v>
      </c>
      <c r="K664" s="3456"/>
      <c r="L664" s="3456"/>
      <c r="M664" s="3456"/>
      <c r="N664" s="3456"/>
      <c r="O664" s="3456"/>
      <c r="P664" s="3456"/>
      <c r="Q664" s="3456"/>
      <c r="R664" s="3456"/>
      <c r="S664" s="3456"/>
      <c r="T664" s="3456"/>
      <c r="U664" s="3456"/>
      <c r="V664" s="3457"/>
      <c r="W664" s="3432"/>
      <c r="X664" s="3433"/>
      <c r="Y664" s="3433"/>
      <c r="Z664" s="3434"/>
      <c r="AA664" s="3455" t="s">
        <v>2447</v>
      </c>
      <c r="AB664" s="3456"/>
      <c r="AC664" s="3456"/>
      <c r="AD664" s="3456"/>
      <c r="AE664" s="3456"/>
      <c r="AF664" s="3456"/>
      <c r="AG664" s="3457"/>
      <c r="AH664" s="3420" t="s">
        <v>2543</v>
      </c>
      <c r="AI664" s="3421"/>
      <c r="AJ664" s="3421"/>
      <c r="AK664" s="3421"/>
      <c r="AL664" s="3421"/>
      <c r="AM664" s="3421"/>
      <c r="AN664" s="3421"/>
      <c r="AO664" s="3422"/>
    </row>
    <row r="665" spans="1:41" s="327" customFormat="1" ht="13.5" customHeight="1">
      <c r="A665" s="3537" t="s">
        <v>2351</v>
      </c>
      <c r="B665" s="3456"/>
      <c r="C665" s="3456"/>
      <c r="D665" s="3456"/>
      <c r="E665" s="3456"/>
      <c r="F665" s="3456"/>
      <c r="G665" s="3456"/>
      <c r="H665" s="3456"/>
      <c r="I665" s="3457"/>
      <c r="J665" s="3455" t="s">
        <v>2489</v>
      </c>
      <c r="K665" s="3456"/>
      <c r="L665" s="3456"/>
      <c r="M665" s="3456"/>
      <c r="N665" s="3456"/>
      <c r="O665" s="3456"/>
      <c r="P665" s="3456"/>
      <c r="Q665" s="3456"/>
      <c r="R665" s="3456"/>
      <c r="S665" s="3456"/>
      <c r="T665" s="3456"/>
      <c r="U665" s="3456"/>
      <c r="V665" s="3457"/>
      <c r="W665" s="3432"/>
      <c r="X665" s="3433"/>
      <c r="Y665" s="3433"/>
      <c r="Z665" s="3434"/>
      <c r="AA665" s="3455" t="s">
        <v>2447</v>
      </c>
      <c r="AB665" s="3456"/>
      <c r="AC665" s="3456"/>
      <c r="AD665" s="3456"/>
      <c r="AE665" s="3456"/>
      <c r="AF665" s="3456"/>
      <c r="AG665" s="3457"/>
      <c r="AH665" s="3420" t="s">
        <v>2544</v>
      </c>
      <c r="AI665" s="3421"/>
      <c r="AJ665" s="3421"/>
      <c r="AK665" s="3421"/>
      <c r="AL665" s="3421"/>
      <c r="AM665" s="3421"/>
      <c r="AN665" s="3421"/>
      <c r="AO665" s="3422"/>
    </row>
    <row r="666" spans="1:41" s="327" customFormat="1" ht="13.5" customHeight="1">
      <c r="A666" s="3537" t="s">
        <v>2351</v>
      </c>
      <c r="B666" s="3456"/>
      <c r="C666" s="3456"/>
      <c r="D666" s="3456"/>
      <c r="E666" s="3456"/>
      <c r="F666" s="3456"/>
      <c r="G666" s="3456"/>
      <c r="H666" s="3456"/>
      <c r="I666" s="3457"/>
      <c r="J666" s="3455" t="s">
        <v>2490</v>
      </c>
      <c r="K666" s="3456"/>
      <c r="L666" s="3456"/>
      <c r="M666" s="3456"/>
      <c r="N666" s="3456"/>
      <c r="O666" s="3456"/>
      <c r="P666" s="3456"/>
      <c r="Q666" s="3456"/>
      <c r="R666" s="3456"/>
      <c r="S666" s="3456"/>
      <c r="T666" s="3456"/>
      <c r="U666" s="3456"/>
      <c r="V666" s="3457"/>
      <c r="W666" s="3432"/>
      <c r="X666" s="3433"/>
      <c r="Y666" s="3433"/>
      <c r="Z666" s="3434"/>
      <c r="AA666" s="3455" t="s">
        <v>2514</v>
      </c>
      <c r="AB666" s="3456"/>
      <c r="AC666" s="3456"/>
      <c r="AD666" s="3456"/>
      <c r="AE666" s="3456"/>
      <c r="AF666" s="3456"/>
      <c r="AG666" s="3457"/>
      <c r="AH666" s="3420" t="s">
        <v>2545</v>
      </c>
      <c r="AI666" s="3421"/>
      <c r="AJ666" s="3421"/>
      <c r="AK666" s="3421"/>
      <c r="AL666" s="3421"/>
      <c r="AM666" s="3421"/>
      <c r="AN666" s="3421"/>
      <c r="AO666" s="3422"/>
    </row>
    <row r="667" spans="1:41" s="327" customFormat="1" ht="13.5" customHeight="1">
      <c r="A667" s="3537" t="s">
        <v>2351</v>
      </c>
      <c r="B667" s="3456"/>
      <c r="C667" s="3456"/>
      <c r="D667" s="3456"/>
      <c r="E667" s="3456"/>
      <c r="F667" s="3456"/>
      <c r="G667" s="3456"/>
      <c r="H667" s="3456"/>
      <c r="I667" s="3457"/>
      <c r="J667" s="3455" t="s">
        <v>2491</v>
      </c>
      <c r="K667" s="3456"/>
      <c r="L667" s="3456"/>
      <c r="M667" s="3456"/>
      <c r="N667" s="3456"/>
      <c r="O667" s="3456"/>
      <c r="P667" s="3456"/>
      <c r="Q667" s="3456"/>
      <c r="R667" s="3456"/>
      <c r="S667" s="3456"/>
      <c r="T667" s="3456"/>
      <c r="U667" s="3456"/>
      <c r="V667" s="3457"/>
      <c r="W667" s="3432"/>
      <c r="X667" s="3433"/>
      <c r="Y667" s="3433"/>
      <c r="Z667" s="3434"/>
      <c r="AA667" s="3455"/>
      <c r="AB667" s="3456"/>
      <c r="AC667" s="3456"/>
      <c r="AD667" s="3456"/>
      <c r="AE667" s="3456"/>
      <c r="AF667" s="3456"/>
      <c r="AG667" s="3457"/>
      <c r="AH667" s="3420" t="s">
        <v>2546</v>
      </c>
      <c r="AI667" s="3421"/>
      <c r="AJ667" s="3421"/>
      <c r="AK667" s="3421"/>
      <c r="AL667" s="3421"/>
      <c r="AM667" s="3421"/>
      <c r="AN667" s="3421"/>
      <c r="AO667" s="3422"/>
    </row>
    <row r="668" spans="1:41" s="327" customFormat="1" ht="13.5" customHeight="1">
      <c r="A668" s="3537" t="s">
        <v>2351</v>
      </c>
      <c r="B668" s="3456"/>
      <c r="C668" s="3456"/>
      <c r="D668" s="3456"/>
      <c r="E668" s="3456"/>
      <c r="F668" s="3456"/>
      <c r="G668" s="3456"/>
      <c r="H668" s="3456"/>
      <c r="I668" s="3457"/>
      <c r="J668" s="3455" t="s">
        <v>2492</v>
      </c>
      <c r="K668" s="3456"/>
      <c r="L668" s="3456"/>
      <c r="M668" s="3456"/>
      <c r="N668" s="3456"/>
      <c r="O668" s="3456"/>
      <c r="P668" s="3456"/>
      <c r="Q668" s="3456"/>
      <c r="R668" s="3456"/>
      <c r="S668" s="3456"/>
      <c r="T668" s="3456"/>
      <c r="U668" s="3456"/>
      <c r="V668" s="3457"/>
      <c r="W668" s="3432"/>
      <c r="X668" s="3433"/>
      <c r="Y668" s="3433"/>
      <c r="Z668" s="3434"/>
      <c r="AA668" s="3455" t="s">
        <v>2516</v>
      </c>
      <c r="AB668" s="3456"/>
      <c r="AC668" s="3456"/>
      <c r="AD668" s="3456"/>
      <c r="AE668" s="3456"/>
      <c r="AF668" s="3456"/>
      <c r="AG668" s="3457"/>
      <c r="AH668" s="3998" t="s">
        <v>2547</v>
      </c>
      <c r="AI668" s="2877"/>
      <c r="AJ668" s="2877"/>
      <c r="AK668" s="2877"/>
      <c r="AL668" s="2877"/>
      <c r="AM668" s="2877"/>
      <c r="AN668" s="2877"/>
      <c r="AO668" s="3999"/>
    </row>
    <row r="669" spans="1:41" s="327" customFormat="1" ht="13.5" customHeight="1">
      <c r="A669" s="3537" t="s">
        <v>2351</v>
      </c>
      <c r="B669" s="3456"/>
      <c r="C669" s="3456"/>
      <c r="D669" s="3456"/>
      <c r="E669" s="3456"/>
      <c r="F669" s="3456"/>
      <c r="G669" s="3456"/>
      <c r="H669" s="3456"/>
      <c r="I669" s="3457"/>
      <c r="J669" s="3455" t="s">
        <v>2493</v>
      </c>
      <c r="K669" s="3456"/>
      <c r="L669" s="3456"/>
      <c r="M669" s="3456"/>
      <c r="N669" s="3456"/>
      <c r="O669" s="3456"/>
      <c r="P669" s="3456"/>
      <c r="Q669" s="3456"/>
      <c r="R669" s="3456"/>
      <c r="S669" s="3456"/>
      <c r="T669" s="3456"/>
      <c r="U669" s="3456"/>
      <c r="V669" s="3457"/>
      <c r="W669" s="3432"/>
      <c r="X669" s="3433"/>
      <c r="Y669" s="3433"/>
      <c r="Z669" s="3434"/>
      <c r="AA669" s="3455" t="s">
        <v>2517</v>
      </c>
      <c r="AB669" s="3456"/>
      <c r="AC669" s="3456"/>
      <c r="AD669" s="3456"/>
      <c r="AE669" s="3456"/>
      <c r="AF669" s="3456"/>
      <c r="AG669" s="3457"/>
      <c r="AH669" s="3420" t="s">
        <v>2548</v>
      </c>
      <c r="AI669" s="3421"/>
      <c r="AJ669" s="3421"/>
      <c r="AK669" s="3421"/>
      <c r="AL669" s="3421"/>
      <c r="AM669" s="3421"/>
      <c r="AN669" s="3421"/>
      <c r="AO669" s="3422"/>
    </row>
    <row r="670" spans="1:41" s="327" customFormat="1" ht="13.5" customHeight="1">
      <c r="A670" s="3537" t="s">
        <v>2294</v>
      </c>
      <c r="B670" s="3456"/>
      <c r="C670" s="3456"/>
      <c r="D670" s="3456"/>
      <c r="E670" s="3456"/>
      <c r="F670" s="3456"/>
      <c r="G670" s="3456"/>
      <c r="H670" s="3456"/>
      <c r="I670" s="3457"/>
      <c r="J670" s="3455" t="s">
        <v>2494</v>
      </c>
      <c r="K670" s="3456"/>
      <c r="L670" s="3456"/>
      <c r="M670" s="3456"/>
      <c r="N670" s="3456"/>
      <c r="O670" s="3456"/>
      <c r="P670" s="3456"/>
      <c r="Q670" s="3456"/>
      <c r="R670" s="3456"/>
      <c r="S670" s="3456"/>
      <c r="T670" s="3456"/>
      <c r="U670" s="3456"/>
      <c r="V670" s="3457"/>
      <c r="W670" s="3432" t="s">
        <v>3844</v>
      </c>
      <c r="X670" s="3433"/>
      <c r="Y670" s="3433"/>
      <c r="Z670" s="3434"/>
      <c r="AA670" s="3455" t="s">
        <v>2518</v>
      </c>
      <c r="AB670" s="3456"/>
      <c r="AC670" s="3456"/>
      <c r="AD670" s="3456"/>
      <c r="AE670" s="3456"/>
      <c r="AF670" s="3456"/>
      <c r="AG670" s="3457"/>
      <c r="AH670" s="3420" t="s">
        <v>2322</v>
      </c>
      <c r="AI670" s="3421"/>
      <c r="AJ670" s="3421"/>
      <c r="AK670" s="3421"/>
      <c r="AL670" s="3421"/>
      <c r="AM670" s="3421"/>
      <c r="AN670" s="3421"/>
      <c r="AO670" s="3422"/>
    </row>
    <row r="671" spans="1:41" s="327" customFormat="1" ht="13.5" customHeight="1">
      <c r="A671" s="3537" t="s">
        <v>2294</v>
      </c>
      <c r="B671" s="3456"/>
      <c r="C671" s="3456"/>
      <c r="D671" s="3456"/>
      <c r="E671" s="3456"/>
      <c r="F671" s="3456"/>
      <c r="G671" s="3456"/>
      <c r="H671" s="3456"/>
      <c r="I671" s="3457"/>
      <c r="J671" s="3455" t="s">
        <v>2495</v>
      </c>
      <c r="K671" s="3456"/>
      <c r="L671" s="3456"/>
      <c r="M671" s="3456"/>
      <c r="N671" s="3456"/>
      <c r="O671" s="3456"/>
      <c r="P671" s="3456"/>
      <c r="Q671" s="3456"/>
      <c r="R671" s="3456"/>
      <c r="S671" s="3456"/>
      <c r="T671" s="3456"/>
      <c r="U671" s="3456"/>
      <c r="V671" s="3457"/>
      <c r="W671" s="3432"/>
      <c r="X671" s="3433"/>
      <c r="Y671" s="3433"/>
      <c r="Z671" s="3434"/>
      <c r="AA671" s="3455" t="s">
        <v>2519</v>
      </c>
      <c r="AB671" s="3456"/>
      <c r="AC671" s="3456"/>
      <c r="AD671" s="3456"/>
      <c r="AE671" s="3456"/>
      <c r="AF671" s="3456"/>
      <c r="AG671" s="3457"/>
      <c r="AH671" s="3420" t="s">
        <v>2324</v>
      </c>
      <c r="AI671" s="3421"/>
      <c r="AJ671" s="3421"/>
      <c r="AK671" s="3421"/>
      <c r="AL671" s="3421"/>
      <c r="AM671" s="3421"/>
      <c r="AN671" s="3421"/>
      <c r="AO671" s="3422"/>
    </row>
    <row r="672" spans="1:41" s="327" customFormat="1" ht="13.5" customHeight="1">
      <c r="A672" s="3537" t="s">
        <v>2294</v>
      </c>
      <c r="B672" s="3456"/>
      <c r="C672" s="3456"/>
      <c r="D672" s="3456"/>
      <c r="E672" s="3456"/>
      <c r="F672" s="3456"/>
      <c r="G672" s="3456"/>
      <c r="H672" s="3456"/>
      <c r="I672" s="3457"/>
      <c r="J672" s="3455" t="s">
        <v>2641</v>
      </c>
      <c r="K672" s="3456"/>
      <c r="L672" s="3456"/>
      <c r="M672" s="3456"/>
      <c r="N672" s="3456"/>
      <c r="O672" s="3456"/>
      <c r="P672" s="3456"/>
      <c r="Q672" s="3456"/>
      <c r="R672" s="3456"/>
      <c r="S672" s="3456"/>
      <c r="T672" s="3456"/>
      <c r="U672" s="3456"/>
      <c r="V672" s="3457"/>
      <c r="W672" s="3432"/>
      <c r="X672" s="3433"/>
      <c r="Y672" s="3433"/>
      <c r="Z672" s="3434"/>
      <c r="AA672" s="3455" t="s">
        <v>2520</v>
      </c>
      <c r="AB672" s="3456"/>
      <c r="AC672" s="3456"/>
      <c r="AD672" s="3456"/>
      <c r="AE672" s="3456"/>
      <c r="AF672" s="3456"/>
      <c r="AG672" s="3457"/>
      <c r="AH672" s="3420" t="s">
        <v>2549</v>
      </c>
      <c r="AI672" s="3421"/>
      <c r="AJ672" s="3421"/>
      <c r="AK672" s="3421"/>
      <c r="AL672" s="3421"/>
      <c r="AM672" s="3421"/>
      <c r="AN672" s="3421"/>
      <c r="AO672" s="3422"/>
    </row>
    <row r="673" spans="1:41" s="327" customFormat="1" ht="13.5" customHeight="1">
      <c r="A673" s="3537" t="s">
        <v>2294</v>
      </c>
      <c r="B673" s="3456"/>
      <c r="C673" s="3456"/>
      <c r="D673" s="3456"/>
      <c r="E673" s="3456"/>
      <c r="F673" s="3456"/>
      <c r="G673" s="3456"/>
      <c r="H673" s="3456"/>
      <c r="I673" s="3457"/>
      <c r="J673" s="3455" t="s">
        <v>2496</v>
      </c>
      <c r="K673" s="3456"/>
      <c r="L673" s="3456"/>
      <c r="M673" s="3456"/>
      <c r="N673" s="3456"/>
      <c r="O673" s="3456"/>
      <c r="P673" s="3456"/>
      <c r="Q673" s="3456"/>
      <c r="R673" s="3456"/>
      <c r="S673" s="3456"/>
      <c r="T673" s="3456"/>
      <c r="U673" s="3456"/>
      <c r="V673" s="3457"/>
      <c r="W673" s="3432"/>
      <c r="X673" s="3433"/>
      <c r="Y673" s="3433"/>
      <c r="Z673" s="3434"/>
      <c r="AA673" s="3455" t="s">
        <v>2521</v>
      </c>
      <c r="AB673" s="3456"/>
      <c r="AC673" s="3456"/>
      <c r="AD673" s="3456"/>
      <c r="AE673" s="3456"/>
      <c r="AF673" s="3456"/>
      <c r="AG673" s="3457"/>
      <c r="AH673" s="3420" t="s">
        <v>2322</v>
      </c>
      <c r="AI673" s="3421"/>
      <c r="AJ673" s="3421"/>
      <c r="AK673" s="3421"/>
      <c r="AL673" s="3421"/>
      <c r="AM673" s="3421"/>
      <c r="AN673" s="3421"/>
      <c r="AO673" s="3422"/>
    </row>
    <row r="674" spans="1:41" s="327" customFormat="1" ht="13.5" customHeight="1">
      <c r="A674" s="3537" t="s">
        <v>2294</v>
      </c>
      <c r="B674" s="3456"/>
      <c r="C674" s="3456"/>
      <c r="D674" s="3456"/>
      <c r="E674" s="3456"/>
      <c r="F674" s="3456"/>
      <c r="G674" s="3456"/>
      <c r="H674" s="3456"/>
      <c r="I674" s="3457"/>
      <c r="J674" s="3455" t="s">
        <v>2497</v>
      </c>
      <c r="K674" s="3456"/>
      <c r="L674" s="3456"/>
      <c r="M674" s="3456"/>
      <c r="N674" s="3456"/>
      <c r="O674" s="3456"/>
      <c r="P674" s="3456"/>
      <c r="Q674" s="3456"/>
      <c r="R674" s="3456"/>
      <c r="S674" s="3456"/>
      <c r="T674" s="3456"/>
      <c r="U674" s="3456"/>
      <c r="V674" s="3457"/>
      <c r="W674" s="3432"/>
      <c r="X674" s="3433"/>
      <c r="Y674" s="3433"/>
      <c r="Z674" s="3434"/>
      <c r="AA674" s="3455" t="s">
        <v>2377</v>
      </c>
      <c r="AB674" s="3456"/>
      <c r="AC674" s="3456"/>
      <c r="AD674" s="3456"/>
      <c r="AE674" s="3456"/>
      <c r="AF674" s="3456"/>
      <c r="AG674" s="3457"/>
      <c r="AH674" s="3420" t="s">
        <v>2322</v>
      </c>
      <c r="AI674" s="3421"/>
      <c r="AJ674" s="3421"/>
      <c r="AK674" s="3421"/>
      <c r="AL674" s="3421"/>
      <c r="AM674" s="3421"/>
      <c r="AN674" s="3421"/>
      <c r="AO674" s="3422"/>
    </row>
    <row r="675" spans="1:41" s="327" customFormat="1" ht="13.5" customHeight="1">
      <c r="A675" s="3537" t="s">
        <v>2294</v>
      </c>
      <c r="B675" s="3456"/>
      <c r="C675" s="3456"/>
      <c r="D675" s="3456"/>
      <c r="E675" s="3456"/>
      <c r="F675" s="3456"/>
      <c r="G675" s="3456"/>
      <c r="H675" s="3456"/>
      <c r="I675" s="3457"/>
      <c r="J675" s="3455" t="s">
        <v>2498</v>
      </c>
      <c r="K675" s="3456"/>
      <c r="L675" s="3456"/>
      <c r="M675" s="3456"/>
      <c r="N675" s="3456"/>
      <c r="O675" s="3456"/>
      <c r="P675" s="3456"/>
      <c r="Q675" s="3456"/>
      <c r="R675" s="3456"/>
      <c r="S675" s="3456"/>
      <c r="T675" s="3456"/>
      <c r="U675" s="3456"/>
      <c r="V675" s="3457"/>
      <c r="W675" s="3432"/>
      <c r="X675" s="3433"/>
      <c r="Y675" s="3433"/>
      <c r="Z675" s="3434"/>
      <c r="AA675" s="3455" t="s">
        <v>2522</v>
      </c>
      <c r="AB675" s="3456"/>
      <c r="AC675" s="3456"/>
      <c r="AD675" s="3456"/>
      <c r="AE675" s="3456"/>
      <c r="AF675" s="3456"/>
      <c r="AG675" s="3457"/>
      <c r="AH675" s="3420" t="s">
        <v>2324</v>
      </c>
      <c r="AI675" s="3421"/>
      <c r="AJ675" s="3421"/>
      <c r="AK675" s="3421"/>
      <c r="AL675" s="3421"/>
      <c r="AM675" s="3421"/>
      <c r="AN675" s="3421"/>
      <c r="AO675" s="3422"/>
    </row>
    <row r="676" spans="1:41" s="327" customFormat="1" ht="13.5" customHeight="1">
      <c r="A676" s="3537" t="s">
        <v>2294</v>
      </c>
      <c r="B676" s="3456"/>
      <c r="C676" s="3456"/>
      <c r="D676" s="3456"/>
      <c r="E676" s="3456"/>
      <c r="F676" s="3456"/>
      <c r="G676" s="3456"/>
      <c r="H676" s="3456"/>
      <c r="I676" s="3457"/>
      <c r="J676" s="3455" t="s">
        <v>3735</v>
      </c>
      <c r="K676" s="3456"/>
      <c r="L676" s="3456"/>
      <c r="M676" s="3456"/>
      <c r="N676" s="3456"/>
      <c r="O676" s="3456"/>
      <c r="P676" s="3456"/>
      <c r="Q676" s="3456"/>
      <c r="R676" s="3456"/>
      <c r="S676" s="3456"/>
      <c r="T676" s="3456"/>
      <c r="U676" s="3456"/>
      <c r="V676" s="3457"/>
      <c r="W676" s="3432"/>
      <c r="X676" s="3433"/>
      <c r="Y676" s="3433"/>
      <c r="Z676" s="3434"/>
      <c r="AA676" s="3455" t="s">
        <v>2439</v>
      </c>
      <c r="AB676" s="3456"/>
      <c r="AC676" s="3456"/>
      <c r="AD676" s="3456"/>
      <c r="AE676" s="3456"/>
      <c r="AF676" s="3456"/>
      <c r="AG676" s="3457"/>
      <c r="AH676" s="3420" t="s">
        <v>2550</v>
      </c>
      <c r="AI676" s="3421"/>
      <c r="AJ676" s="3421"/>
      <c r="AK676" s="3421"/>
      <c r="AL676" s="3421"/>
      <c r="AM676" s="3421"/>
      <c r="AN676" s="3421"/>
      <c r="AO676" s="3422"/>
    </row>
    <row r="677" spans="1:41" s="327" customFormat="1" ht="13.5" customHeight="1">
      <c r="A677" s="3551" t="s">
        <v>2294</v>
      </c>
      <c r="B677" s="3543"/>
      <c r="C677" s="3543"/>
      <c r="D677" s="3543"/>
      <c r="E677" s="3543"/>
      <c r="F677" s="3543"/>
      <c r="G677" s="3543"/>
      <c r="H677" s="3543"/>
      <c r="I677" s="3544"/>
      <c r="J677" s="3542" t="s">
        <v>2499</v>
      </c>
      <c r="K677" s="3543"/>
      <c r="L677" s="3543"/>
      <c r="M677" s="3543"/>
      <c r="N677" s="3543"/>
      <c r="O677" s="3543"/>
      <c r="P677" s="3543"/>
      <c r="Q677" s="3543"/>
      <c r="R677" s="3543"/>
      <c r="S677" s="3543"/>
      <c r="T677" s="3543"/>
      <c r="U677" s="3543"/>
      <c r="V677" s="3544"/>
      <c r="W677" s="3546" t="s">
        <v>3875</v>
      </c>
      <c r="X677" s="3547"/>
      <c r="Y677" s="3547"/>
      <c r="Z677" s="3548"/>
      <c r="AA677" s="3542" t="s">
        <v>2450</v>
      </c>
      <c r="AB677" s="3543"/>
      <c r="AC677" s="3543"/>
      <c r="AD677" s="3543"/>
      <c r="AE677" s="3543"/>
      <c r="AF677" s="3543"/>
      <c r="AG677" s="3544"/>
      <c r="AH677" s="3539" t="s">
        <v>2551</v>
      </c>
      <c r="AI677" s="3540"/>
      <c r="AJ677" s="3540"/>
      <c r="AK677" s="3540"/>
      <c r="AL677" s="3540"/>
      <c r="AM677" s="3540"/>
      <c r="AN677" s="3540"/>
      <c r="AO677" s="3541"/>
    </row>
    <row r="678" spans="1:41" s="327" customFormat="1" ht="13.5" customHeight="1">
      <c r="A678" s="852"/>
      <c r="B678" s="852"/>
      <c r="C678" s="852"/>
      <c r="D678" s="852"/>
      <c r="E678" s="852"/>
      <c r="F678" s="852"/>
      <c r="G678" s="852"/>
      <c r="H678" s="852"/>
      <c r="I678" s="852"/>
      <c r="J678" s="852"/>
      <c r="K678" s="852"/>
      <c r="L678" s="852"/>
      <c r="M678" s="852"/>
      <c r="N678" s="852"/>
      <c r="O678" s="852"/>
      <c r="P678" s="852"/>
      <c r="Q678" s="852"/>
      <c r="R678" s="852"/>
      <c r="S678" s="852"/>
      <c r="T678" s="852"/>
      <c r="U678" s="852"/>
      <c r="V678" s="852"/>
      <c r="W678" s="852"/>
      <c r="X678" s="852"/>
      <c r="Y678" s="852"/>
      <c r="Z678" s="852"/>
      <c r="AA678" s="852"/>
      <c r="AB678" s="852"/>
      <c r="AC678" s="852"/>
      <c r="AD678" s="852"/>
      <c r="AE678" s="852"/>
      <c r="AF678" s="852"/>
      <c r="AG678" s="852"/>
      <c r="AH678" s="854"/>
      <c r="AI678" s="854"/>
      <c r="AJ678" s="854"/>
      <c r="AK678" s="854"/>
      <c r="AL678" s="854"/>
      <c r="AM678" s="854"/>
      <c r="AN678" s="854"/>
      <c r="AO678" s="854"/>
    </row>
    <row r="679" spans="1:41" s="327" customFormat="1" ht="15" customHeight="1" thickBot="1">
      <c r="A679" s="602" t="s">
        <v>3725</v>
      </c>
      <c r="B679" s="871"/>
      <c r="C679" s="871"/>
      <c r="D679" s="871"/>
      <c r="E679" s="871"/>
      <c r="F679" s="871"/>
      <c r="G679" s="871"/>
      <c r="H679" s="871"/>
      <c r="I679" s="871"/>
      <c r="J679" s="871"/>
      <c r="K679" s="871"/>
      <c r="L679" s="871"/>
      <c r="M679" s="871"/>
      <c r="N679" s="871"/>
      <c r="O679" s="871"/>
      <c r="P679" s="871"/>
      <c r="Q679" s="871"/>
      <c r="R679" s="871"/>
      <c r="S679" s="871"/>
      <c r="T679" s="871"/>
      <c r="U679" s="871"/>
      <c r="V679" s="871"/>
      <c r="W679" s="871"/>
      <c r="X679" s="871"/>
      <c r="Y679" s="871"/>
      <c r="Z679" s="871"/>
      <c r="AA679" s="871"/>
      <c r="AB679" s="871"/>
      <c r="AC679" s="871"/>
      <c r="AD679" s="871"/>
      <c r="AE679" s="871"/>
      <c r="AF679" s="871"/>
      <c r="AG679" s="871"/>
      <c r="AH679" s="869"/>
      <c r="AI679" s="869"/>
      <c r="AJ679" s="869"/>
      <c r="AK679" s="869"/>
      <c r="AL679" s="869"/>
      <c r="AM679" s="869"/>
      <c r="AN679" s="869"/>
      <c r="AO679" s="869"/>
    </row>
    <row r="680" spans="1:41" s="327" customFormat="1" ht="13.5" customHeight="1">
      <c r="A680" s="3976" t="s">
        <v>1258</v>
      </c>
      <c r="B680" s="3424"/>
      <c r="C680" s="3424"/>
      <c r="D680" s="3424"/>
      <c r="E680" s="3424"/>
      <c r="F680" s="3424"/>
      <c r="G680" s="3424"/>
      <c r="H680" s="3424"/>
      <c r="I680" s="3424"/>
      <c r="J680" s="3423" t="s">
        <v>1259</v>
      </c>
      <c r="K680" s="3424"/>
      <c r="L680" s="3424"/>
      <c r="M680" s="3424"/>
      <c r="N680" s="3424"/>
      <c r="O680" s="3424"/>
      <c r="P680" s="3424"/>
      <c r="Q680" s="3424"/>
      <c r="R680" s="3424"/>
      <c r="S680" s="3424"/>
      <c r="T680" s="3424"/>
      <c r="U680" s="3424"/>
      <c r="V680" s="3545"/>
      <c r="W680" s="3423" t="s">
        <v>1531</v>
      </c>
      <c r="X680" s="3424"/>
      <c r="Y680" s="3424"/>
      <c r="Z680" s="3545"/>
      <c r="AA680" s="3423" t="s">
        <v>93</v>
      </c>
      <c r="AB680" s="3424"/>
      <c r="AC680" s="3424"/>
      <c r="AD680" s="3424"/>
      <c r="AE680" s="3424"/>
      <c r="AF680" s="3424"/>
      <c r="AG680" s="3424"/>
      <c r="AH680" s="3423" t="s">
        <v>1532</v>
      </c>
      <c r="AI680" s="3424"/>
      <c r="AJ680" s="3424"/>
      <c r="AK680" s="3424"/>
      <c r="AL680" s="3424"/>
      <c r="AM680" s="3424"/>
      <c r="AN680" s="3424"/>
      <c r="AO680" s="3425"/>
    </row>
    <row r="681" spans="1:41" s="327" customFormat="1" ht="13.5" customHeight="1">
      <c r="A681" s="3537" t="s">
        <v>2294</v>
      </c>
      <c r="B681" s="3456"/>
      <c r="C681" s="3456"/>
      <c r="D681" s="3456"/>
      <c r="E681" s="3456"/>
      <c r="F681" s="3456"/>
      <c r="G681" s="3456"/>
      <c r="H681" s="3456"/>
      <c r="I681" s="3457"/>
      <c r="J681" s="3455" t="s">
        <v>2500</v>
      </c>
      <c r="K681" s="3456"/>
      <c r="L681" s="3456"/>
      <c r="M681" s="3456"/>
      <c r="N681" s="3456"/>
      <c r="O681" s="3456"/>
      <c r="P681" s="3456"/>
      <c r="Q681" s="3456"/>
      <c r="R681" s="3456"/>
      <c r="S681" s="3456"/>
      <c r="T681" s="3456"/>
      <c r="U681" s="3456"/>
      <c r="V681" s="3457"/>
      <c r="W681" s="3432"/>
      <c r="X681" s="3433"/>
      <c r="Y681" s="3433"/>
      <c r="Z681" s="3434"/>
      <c r="AA681" s="3455" t="s">
        <v>2523</v>
      </c>
      <c r="AB681" s="3456"/>
      <c r="AC681" s="3456"/>
      <c r="AD681" s="3456"/>
      <c r="AE681" s="3456"/>
      <c r="AF681" s="3456"/>
      <c r="AG681" s="3457"/>
      <c r="AH681" s="3420" t="s">
        <v>2552</v>
      </c>
      <c r="AI681" s="3421"/>
      <c r="AJ681" s="3421"/>
      <c r="AK681" s="3421"/>
      <c r="AL681" s="3421"/>
      <c r="AM681" s="3421"/>
      <c r="AN681" s="3421"/>
      <c r="AO681" s="3422"/>
    </row>
    <row r="682" spans="1:41" s="327" customFormat="1" ht="13.5" customHeight="1">
      <c r="A682" s="3537" t="s">
        <v>2294</v>
      </c>
      <c r="B682" s="3456"/>
      <c r="C682" s="3456"/>
      <c r="D682" s="3456"/>
      <c r="E682" s="3456"/>
      <c r="F682" s="3456"/>
      <c r="G682" s="3456"/>
      <c r="H682" s="3456"/>
      <c r="I682" s="3457"/>
      <c r="J682" s="3455" t="s">
        <v>2501</v>
      </c>
      <c r="K682" s="3456"/>
      <c r="L682" s="3456"/>
      <c r="M682" s="3456"/>
      <c r="N682" s="3456"/>
      <c r="O682" s="3456"/>
      <c r="P682" s="3456"/>
      <c r="Q682" s="3456"/>
      <c r="R682" s="3456"/>
      <c r="S682" s="3456"/>
      <c r="T682" s="3456"/>
      <c r="U682" s="3456"/>
      <c r="V682" s="3457"/>
      <c r="W682" s="3432" t="s">
        <v>3844</v>
      </c>
      <c r="X682" s="3433"/>
      <c r="Y682" s="3433"/>
      <c r="Z682" s="3434"/>
      <c r="AA682" s="3455" t="s">
        <v>2309</v>
      </c>
      <c r="AB682" s="3456"/>
      <c r="AC682" s="3456"/>
      <c r="AD682" s="3456"/>
      <c r="AE682" s="3456"/>
      <c r="AF682" s="3456"/>
      <c r="AG682" s="3457"/>
      <c r="AH682" s="3420" t="s">
        <v>2324</v>
      </c>
      <c r="AI682" s="3421"/>
      <c r="AJ682" s="3421"/>
      <c r="AK682" s="3421"/>
      <c r="AL682" s="3421"/>
      <c r="AM682" s="3421"/>
      <c r="AN682" s="3421"/>
      <c r="AO682" s="3422"/>
    </row>
    <row r="683" spans="1:41" s="327" customFormat="1" ht="13.5" customHeight="1">
      <c r="A683" s="3537" t="s">
        <v>2294</v>
      </c>
      <c r="B683" s="3456"/>
      <c r="C683" s="3456"/>
      <c r="D683" s="3456"/>
      <c r="E683" s="3456"/>
      <c r="F683" s="3456"/>
      <c r="G683" s="3456"/>
      <c r="H683" s="3456"/>
      <c r="I683" s="3457"/>
      <c r="J683" s="3455" t="s">
        <v>2502</v>
      </c>
      <c r="K683" s="3456"/>
      <c r="L683" s="3456"/>
      <c r="M683" s="3456"/>
      <c r="N683" s="3456"/>
      <c r="O683" s="3456"/>
      <c r="P683" s="3456"/>
      <c r="Q683" s="3456"/>
      <c r="R683" s="3456"/>
      <c r="S683" s="3456"/>
      <c r="T683" s="3456"/>
      <c r="U683" s="3456"/>
      <c r="V683" s="3457"/>
      <c r="W683" s="3432" t="s">
        <v>3844</v>
      </c>
      <c r="X683" s="3433"/>
      <c r="Y683" s="3433"/>
      <c r="Z683" s="3434"/>
      <c r="AA683" s="3455" t="s">
        <v>2309</v>
      </c>
      <c r="AB683" s="3456"/>
      <c r="AC683" s="3456"/>
      <c r="AD683" s="3456"/>
      <c r="AE683" s="3456"/>
      <c r="AF683" s="3456"/>
      <c r="AG683" s="3457"/>
      <c r="AH683" s="3420" t="s">
        <v>2324</v>
      </c>
      <c r="AI683" s="3421"/>
      <c r="AJ683" s="3421"/>
      <c r="AK683" s="3421"/>
      <c r="AL683" s="3421"/>
      <c r="AM683" s="3421"/>
      <c r="AN683" s="3421"/>
      <c r="AO683" s="3422"/>
    </row>
    <row r="684" spans="1:41" s="327" customFormat="1" ht="13.5" customHeight="1">
      <c r="A684" s="3537" t="s">
        <v>2294</v>
      </c>
      <c r="B684" s="3456"/>
      <c r="C684" s="3456"/>
      <c r="D684" s="3456"/>
      <c r="E684" s="3456"/>
      <c r="F684" s="3456"/>
      <c r="G684" s="3456"/>
      <c r="H684" s="3456"/>
      <c r="I684" s="3457"/>
      <c r="J684" s="3455" t="s">
        <v>2503</v>
      </c>
      <c r="K684" s="3456"/>
      <c r="L684" s="3456"/>
      <c r="M684" s="3456"/>
      <c r="N684" s="3456"/>
      <c r="O684" s="3456"/>
      <c r="P684" s="3456"/>
      <c r="Q684" s="3456"/>
      <c r="R684" s="3456"/>
      <c r="S684" s="3456"/>
      <c r="T684" s="3456"/>
      <c r="U684" s="3456"/>
      <c r="V684" s="3457"/>
      <c r="W684" s="3432" t="s">
        <v>3844</v>
      </c>
      <c r="X684" s="3433"/>
      <c r="Y684" s="3433"/>
      <c r="Z684" s="3434"/>
      <c r="AA684" s="3455" t="s">
        <v>2309</v>
      </c>
      <c r="AB684" s="3456"/>
      <c r="AC684" s="3456"/>
      <c r="AD684" s="3456"/>
      <c r="AE684" s="3456"/>
      <c r="AF684" s="3456"/>
      <c r="AG684" s="3457"/>
      <c r="AH684" s="3420" t="s">
        <v>2324</v>
      </c>
      <c r="AI684" s="3421"/>
      <c r="AJ684" s="3421"/>
      <c r="AK684" s="3421"/>
      <c r="AL684" s="3421"/>
      <c r="AM684" s="3421"/>
      <c r="AN684" s="3421"/>
      <c r="AO684" s="3422"/>
    </row>
    <row r="685" spans="1:41" s="327" customFormat="1" ht="13.5" customHeight="1">
      <c r="A685" s="3537" t="s">
        <v>2294</v>
      </c>
      <c r="B685" s="3456"/>
      <c r="C685" s="3456"/>
      <c r="D685" s="3456"/>
      <c r="E685" s="3456"/>
      <c r="F685" s="3456"/>
      <c r="G685" s="3456"/>
      <c r="H685" s="3456"/>
      <c r="I685" s="3457"/>
      <c r="J685" s="3455" t="s">
        <v>2504</v>
      </c>
      <c r="K685" s="3456"/>
      <c r="L685" s="3456"/>
      <c r="M685" s="3456"/>
      <c r="N685" s="3456"/>
      <c r="O685" s="3456"/>
      <c r="P685" s="3456"/>
      <c r="Q685" s="3456"/>
      <c r="R685" s="3456"/>
      <c r="S685" s="3456"/>
      <c r="T685" s="3456"/>
      <c r="U685" s="3456"/>
      <c r="V685" s="3457"/>
      <c r="W685" s="3432" t="s">
        <v>3844</v>
      </c>
      <c r="X685" s="3433"/>
      <c r="Y685" s="3433"/>
      <c r="Z685" s="3434"/>
      <c r="AA685" s="3455" t="s">
        <v>2309</v>
      </c>
      <c r="AB685" s="3456"/>
      <c r="AC685" s="3456"/>
      <c r="AD685" s="3456"/>
      <c r="AE685" s="3456"/>
      <c r="AF685" s="3456"/>
      <c r="AG685" s="3457"/>
      <c r="AH685" s="3420" t="s">
        <v>2324</v>
      </c>
      <c r="AI685" s="3421"/>
      <c r="AJ685" s="3421"/>
      <c r="AK685" s="3421"/>
      <c r="AL685" s="3421"/>
      <c r="AM685" s="3421"/>
      <c r="AN685" s="3421"/>
      <c r="AO685" s="3422"/>
    </row>
    <row r="686" spans="1:41" s="327" customFormat="1" ht="13.5" customHeight="1">
      <c r="A686" s="3537" t="s">
        <v>2294</v>
      </c>
      <c r="B686" s="3456"/>
      <c r="C686" s="3456"/>
      <c r="D686" s="3456"/>
      <c r="E686" s="3456"/>
      <c r="F686" s="3456"/>
      <c r="G686" s="3456"/>
      <c r="H686" s="3456"/>
      <c r="I686" s="3457"/>
      <c r="J686" s="3455" t="s">
        <v>2505</v>
      </c>
      <c r="K686" s="3456"/>
      <c r="L686" s="3456"/>
      <c r="M686" s="3456"/>
      <c r="N686" s="3456"/>
      <c r="O686" s="3456"/>
      <c r="P686" s="3456"/>
      <c r="Q686" s="3456"/>
      <c r="R686" s="3456"/>
      <c r="S686" s="3456"/>
      <c r="T686" s="3456"/>
      <c r="U686" s="3456"/>
      <c r="V686" s="3457"/>
      <c r="W686" s="3432" t="s">
        <v>3844</v>
      </c>
      <c r="X686" s="3433"/>
      <c r="Y686" s="3433"/>
      <c r="Z686" s="3434"/>
      <c r="AA686" s="3455" t="s">
        <v>2309</v>
      </c>
      <c r="AB686" s="3456"/>
      <c r="AC686" s="3456"/>
      <c r="AD686" s="3456"/>
      <c r="AE686" s="3456"/>
      <c r="AF686" s="3456"/>
      <c r="AG686" s="3457"/>
      <c r="AH686" s="3420" t="s">
        <v>2324</v>
      </c>
      <c r="AI686" s="3421"/>
      <c r="AJ686" s="3421"/>
      <c r="AK686" s="3421"/>
      <c r="AL686" s="3421"/>
      <c r="AM686" s="3421"/>
      <c r="AN686" s="3421"/>
      <c r="AO686" s="3422"/>
    </row>
    <row r="687" spans="1:41" s="327" customFormat="1" ht="13.5" customHeight="1">
      <c r="A687" s="3537" t="s">
        <v>2294</v>
      </c>
      <c r="B687" s="3456"/>
      <c r="C687" s="3456"/>
      <c r="D687" s="3456"/>
      <c r="E687" s="3456"/>
      <c r="F687" s="3456"/>
      <c r="G687" s="3456"/>
      <c r="H687" s="3456"/>
      <c r="I687" s="3457"/>
      <c r="J687" s="3455" t="s">
        <v>2506</v>
      </c>
      <c r="K687" s="3456"/>
      <c r="L687" s="3456"/>
      <c r="M687" s="3456"/>
      <c r="N687" s="3456"/>
      <c r="O687" s="3456"/>
      <c r="P687" s="3456"/>
      <c r="Q687" s="3456"/>
      <c r="R687" s="3456"/>
      <c r="S687" s="3456"/>
      <c r="T687" s="3456"/>
      <c r="U687" s="3456"/>
      <c r="V687" s="3457"/>
      <c r="W687" s="3432" t="s">
        <v>3844</v>
      </c>
      <c r="X687" s="3433"/>
      <c r="Y687" s="3433"/>
      <c r="Z687" s="3434"/>
      <c r="AA687" s="3455" t="s">
        <v>2309</v>
      </c>
      <c r="AB687" s="3456"/>
      <c r="AC687" s="3456"/>
      <c r="AD687" s="3456"/>
      <c r="AE687" s="3456"/>
      <c r="AF687" s="3456"/>
      <c r="AG687" s="3457"/>
      <c r="AH687" s="3420" t="s">
        <v>2324</v>
      </c>
      <c r="AI687" s="3421"/>
      <c r="AJ687" s="3421"/>
      <c r="AK687" s="3421"/>
      <c r="AL687" s="3421"/>
      <c r="AM687" s="3421"/>
      <c r="AN687" s="3421"/>
      <c r="AO687" s="3422"/>
    </row>
    <row r="688" spans="1:41" s="327" customFormat="1" ht="13.5" customHeight="1">
      <c r="A688" s="3537" t="s">
        <v>2294</v>
      </c>
      <c r="B688" s="3456"/>
      <c r="C688" s="3456"/>
      <c r="D688" s="3456"/>
      <c r="E688" s="3456"/>
      <c r="F688" s="3456"/>
      <c r="G688" s="3456"/>
      <c r="H688" s="3456"/>
      <c r="I688" s="3457"/>
      <c r="J688" s="3455" t="s">
        <v>2507</v>
      </c>
      <c r="K688" s="3456"/>
      <c r="L688" s="3456"/>
      <c r="M688" s="3456"/>
      <c r="N688" s="3456"/>
      <c r="O688" s="3456"/>
      <c r="P688" s="3456"/>
      <c r="Q688" s="3456"/>
      <c r="R688" s="3456"/>
      <c r="S688" s="3456"/>
      <c r="T688" s="3456"/>
      <c r="U688" s="3456"/>
      <c r="V688" s="3457"/>
      <c r="W688" s="3432" t="s">
        <v>3844</v>
      </c>
      <c r="X688" s="3433"/>
      <c r="Y688" s="3433"/>
      <c r="Z688" s="3434"/>
      <c r="AA688" s="3455" t="s">
        <v>2309</v>
      </c>
      <c r="AB688" s="3456"/>
      <c r="AC688" s="3456"/>
      <c r="AD688" s="3456"/>
      <c r="AE688" s="3456"/>
      <c r="AF688" s="3456"/>
      <c r="AG688" s="3457"/>
      <c r="AH688" s="3420" t="s">
        <v>2324</v>
      </c>
      <c r="AI688" s="3421"/>
      <c r="AJ688" s="3421"/>
      <c r="AK688" s="3421"/>
      <c r="AL688" s="3421"/>
      <c r="AM688" s="3421"/>
      <c r="AN688" s="3421"/>
      <c r="AO688" s="3422"/>
    </row>
    <row r="689" spans="1:41" s="327" customFormat="1" ht="13.5" customHeight="1">
      <c r="A689" s="3537" t="s">
        <v>2294</v>
      </c>
      <c r="B689" s="3456"/>
      <c r="C689" s="3456"/>
      <c r="D689" s="3456"/>
      <c r="E689" s="3456"/>
      <c r="F689" s="3456"/>
      <c r="G689" s="3456"/>
      <c r="H689" s="3456"/>
      <c r="I689" s="3457"/>
      <c r="J689" s="3455" t="s">
        <v>2508</v>
      </c>
      <c r="K689" s="3456"/>
      <c r="L689" s="3456"/>
      <c r="M689" s="3456"/>
      <c r="N689" s="3456"/>
      <c r="O689" s="3456"/>
      <c r="P689" s="3456"/>
      <c r="Q689" s="3456"/>
      <c r="R689" s="3456"/>
      <c r="S689" s="3456"/>
      <c r="T689" s="3456"/>
      <c r="U689" s="3456"/>
      <c r="V689" s="3457"/>
      <c r="W689" s="3432" t="s">
        <v>3844</v>
      </c>
      <c r="X689" s="3433"/>
      <c r="Y689" s="3433"/>
      <c r="Z689" s="3434"/>
      <c r="AA689" s="3455" t="s">
        <v>2309</v>
      </c>
      <c r="AB689" s="3456"/>
      <c r="AC689" s="3456"/>
      <c r="AD689" s="3456"/>
      <c r="AE689" s="3456"/>
      <c r="AF689" s="3456"/>
      <c r="AG689" s="3457"/>
      <c r="AH689" s="3420" t="s">
        <v>2324</v>
      </c>
      <c r="AI689" s="3421"/>
      <c r="AJ689" s="3421"/>
      <c r="AK689" s="3421"/>
      <c r="AL689" s="3421"/>
      <c r="AM689" s="3421"/>
      <c r="AN689" s="3421"/>
      <c r="AO689" s="3422"/>
    </row>
    <row r="690" spans="1:41" s="327" customFormat="1" ht="13.5" customHeight="1">
      <c r="A690" s="3537" t="s">
        <v>2294</v>
      </c>
      <c r="B690" s="3456"/>
      <c r="C690" s="3456"/>
      <c r="D690" s="3456"/>
      <c r="E690" s="3456"/>
      <c r="F690" s="3456"/>
      <c r="G690" s="3456"/>
      <c r="H690" s="3456"/>
      <c r="I690" s="3457"/>
      <c r="J690" s="3455" t="s">
        <v>2509</v>
      </c>
      <c r="K690" s="3456"/>
      <c r="L690" s="3456"/>
      <c r="M690" s="3456"/>
      <c r="N690" s="3456"/>
      <c r="O690" s="3456"/>
      <c r="P690" s="3456"/>
      <c r="Q690" s="3456"/>
      <c r="R690" s="3456"/>
      <c r="S690" s="3456"/>
      <c r="T690" s="3456"/>
      <c r="U690" s="3456"/>
      <c r="V690" s="3457"/>
      <c r="W690" s="3432" t="s">
        <v>3844</v>
      </c>
      <c r="X690" s="3433"/>
      <c r="Y690" s="3433"/>
      <c r="Z690" s="3434"/>
      <c r="AA690" s="3455" t="s">
        <v>2524</v>
      </c>
      <c r="AB690" s="3456"/>
      <c r="AC690" s="3456"/>
      <c r="AD690" s="3456"/>
      <c r="AE690" s="3456"/>
      <c r="AF690" s="3456"/>
      <c r="AG690" s="3457"/>
      <c r="AH690" s="3420" t="s">
        <v>2324</v>
      </c>
      <c r="AI690" s="3421"/>
      <c r="AJ690" s="3421"/>
      <c r="AK690" s="3421"/>
      <c r="AL690" s="3421"/>
      <c r="AM690" s="3421"/>
      <c r="AN690" s="3421"/>
      <c r="AO690" s="3422"/>
    </row>
    <row r="691" spans="1:41" s="327" customFormat="1" ht="13.5" customHeight="1">
      <c r="A691" s="3537" t="s">
        <v>2294</v>
      </c>
      <c r="B691" s="3456"/>
      <c r="C691" s="3456"/>
      <c r="D691" s="3456"/>
      <c r="E691" s="3456"/>
      <c r="F691" s="3456"/>
      <c r="G691" s="3456"/>
      <c r="H691" s="3456"/>
      <c r="I691" s="3457"/>
      <c r="J691" s="3455" t="s">
        <v>2510</v>
      </c>
      <c r="K691" s="3456"/>
      <c r="L691" s="3456"/>
      <c r="M691" s="3456"/>
      <c r="N691" s="3456"/>
      <c r="O691" s="3456"/>
      <c r="P691" s="3456"/>
      <c r="Q691" s="3456"/>
      <c r="R691" s="3456"/>
      <c r="S691" s="3456"/>
      <c r="T691" s="3456"/>
      <c r="U691" s="3456"/>
      <c r="V691" s="3457"/>
      <c r="W691" s="3432" t="s">
        <v>3844</v>
      </c>
      <c r="X691" s="3433"/>
      <c r="Y691" s="3433"/>
      <c r="Z691" s="3434"/>
      <c r="AA691" s="3455" t="s">
        <v>2525</v>
      </c>
      <c r="AB691" s="3456"/>
      <c r="AC691" s="3456"/>
      <c r="AD691" s="3456"/>
      <c r="AE691" s="3456"/>
      <c r="AF691" s="3456"/>
      <c r="AG691" s="3457"/>
      <c r="AH691" s="3420" t="s">
        <v>2324</v>
      </c>
      <c r="AI691" s="3421"/>
      <c r="AJ691" s="3421"/>
      <c r="AK691" s="3421"/>
      <c r="AL691" s="3421"/>
      <c r="AM691" s="3421"/>
      <c r="AN691" s="3421"/>
      <c r="AO691" s="3422"/>
    </row>
    <row r="692" spans="1:41" s="327" customFormat="1" ht="13.5" customHeight="1">
      <c r="A692" s="3537" t="s">
        <v>2294</v>
      </c>
      <c r="B692" s="3456"/>
      <c r="C692" s="3456"/>
      <c r="D692" s="3456"/>
      <c r="E692" s="3456"/>
      <c r="F692" s="3456"/>
      <c r="G692" s="3456"/>
      <c r="H692" s="3456"/>
      <c r="I692" s="3457"/>
      <c r="J692" s="3455" t="s">
        <v>2553</v>
      </c>
      <c r="K692" s="3456"/>
      <c r="L692" s="3456"/>
      <c r="M692" s="3456"/>
      <c r="N692" s="3456"/>
      <c r="O692" s="3456"/>
      <c r="P692" s="3456"/>
      <c r="Q692" s="3456"/>
      <c r="R692" s="3456"/>
      <c r="S692" s="3456"/>
      <c r="T692" s="3456"/>
      <c r="U692" s="3456"/>
      <c r="V692" s="3457"/>
      <c r="W692" s="3432" t="s">
        <v>3844</v>
      </c>
      <c r="X692" s="3433"/>
      <c r="Y692" s="3433"/>
      <c r="Z692" s="3434"/>
      <c r="AA692" s="3455" t="s">
        <v>2593</v>
      </c>
      <c r="AB692" s="3456"/>
      <c r="AC692" s="3456"/>
      <c r="AD692" s="3456"/>
      <c r="AE692" s="3456"/>
      <c r="AF692" s="3456"/>
      <c r="AG692" s="3457"/>
      <c r="AH692" s="3420" t="s">
        <v>2608</v>
      </c>
      <c r="AI692" s="3421"/>
      <c r="AJ692" s="3421"/>
      <c r="AK692" s="3421"/>
      <c r="AL692" s="3421"/>
      <c r="AM692" s="3421"/>
      <c r="AN692" s="3421"/>
      <c r="AO692" s="3422"/>
    </row>
    <row r="693" spans="1:41" s="327" customFormat="1" ht="13.5" customHeight="1">
      <c r="A693" s="3537" t="s">
        <v>2294</v>
      </c>
      <c r="B693" s="3456"/>
      <c r="C693" s="3456"/>
      <c r="D693" s="3456"/>
      <c r="E693" s="3456"/>
      <c r="F693" s="3456"/>
      <c r="G693" s="3456"/>
      <c r="H693" s="3456"/>
      <c r="I693" s="3457"/>
      <c r="J693" s="3455" t="s">
        <v>2554</v>
      </c>
      <c r="K693" s="3456"/>
      <c r="L693" s="3456"/>
      <c r="M693" s="3456"/>
      <c r="N693" s="3456"/>
      <c r="O693" s="3456"/>
      <c r="P693" s="3456"/>
      <c r="Q693" s="3456"/>
      <c r="R693" s="3456"/>
      <c r="S693" s="3456"/>
      <c r="T693" s="3456"/>
      <c r="U693" s="3456"/>
      <c r="V693" s="3457"/>
      <c r="W693" s="3432"/>
      <c r="X693" s="3433"/>
      <c r="Y693" s="3433"/>
      <c r="Z693" s="3434"/>
      <c r="AA693" s="3455" t="s">
        <v>2309</v>
      </c>
      <c r="AB693" s="3456"/>
      <c r="AC693" s="3456"/>
      <c r="AD693" s="3456"/>
      <c r="AE693" s="3456"/>
      <c r="AF693" s="3456"/>
      <c r="AG693" s="3457"/>
      <c r="AH693" s="3420" t="s">
        <v>2324</v>
      </c>
      <c r="AI693" s="3421"/>
      <c r="AJ693" s="3421"/>
      <c r="AK693" s="3421"/>
      <c r="AL693" s="3421"/>
      <c r="AM693" s="3421"/>
      <c r="AN693" s="3421"/>
      <c r="AO693" s="3422"/>
    </row>
    <row r="694" spans="1:41" s="327" customFormat="1" ht="13.5" customHeight="1">
      <c r="A694" s="3537" t="s">
        <v>2294</v>
      </c>
      <c r="B694" s="3456"/>
      <c r="C694" s="3456"/>
      <c r="D694" s="3456"/>
      <c r="E694" s="3456"/>
      <c r="F694" s="3456"/>
      <c r="G694" s="3456"/>
      <c r="H694" s="3456"/>
      <c r="I694" s="3457"/>
      <c r="J694" s="3455" t="s">
        <v>2642</v>
      </c>
      <c r="K694" s="3456"/>
      <c r="L694" s="3456"/>
      <c r="M694" s="3456"/>
      <c r="N694" s="3456"/>
      <c r="O694" s="3456"/>
      <c r="P694" s="3456"/>
      <c r="Q694" s="3456"/>
      <c r="R694" s="3456"/>
      <c r="S694" s="3456"/>
      <c r="T694" s="3456"/>
      <c r="U694" s="3456"/>
      <c r="V694" s="3457"/>
      <c r="W694" s="3432"/>
      <c r="X694" s="3433"/>
      <c r="Y694" s="3433"/>
      <c r="Z694" s="3434"/>
      <c r="AA694" s="3455" t="s">
        <v>2316</v>
      </c>
      <c r="AB694" s="3456"/>
      <c r="AC694" s="3456"/>
      <c r="AD694" s="3456"/>
      <c r="AE694" s="3456"/>
      <c r="AF694" s="3456"/>
      <c r="AG694" s="3457"/>
      <c r="AH694" s="3420" t="s">
        <v>2346</v>
      </c>
      <c r="AI694" s="3421"/>
      <c r="AJ694" s="3421"/>
      <c r="AK694" s="3421"/>
      <c r="AL694" s="3421"/>
      <c r="AM694" s="3421"/>
      <c r="AN694" s="3421"/>
      <c r="AO694" s="3422"/>
    </row>
    <row r="695" spans="1:41" s="327" customFormat="1" ht="13.5" customHeight="1">
      <c r="A695" s="3537" t="s">
        <v>2294</v>
      </c>
      <c r="B695" s="3456"/>
      <c r="C695" s="3456"/>
      <c r="D695" s="3456"/>
      <c r="E695" s="3456"/>
      <c r="F695" s="3456"/>
      <c r="G695" s="3456"/>
      <c r="H695" s="3456"/>
      <c r="I695" s="3457"/>
      <c r="J695" s="3455" t="s">
        <v>2555</v>
      </c>
      <c r="K695" s="3456"/>
      <c r="L695" s="3456"/>
      <c r="M695" s="3456"/>
      <c r="N695" s="3456"/>
      <c r="O695" s="3456"/>
      <c r="P695" s="3456"/>
      <c r="Q695" s="3456"/>
      <c r="R695" s="3456"/>
      <c r="S695" s="3456"/>
      <c r="T695" s="3456"/>
      <c r="U695" s="3456"/>
      <c r="V695" s="3457"/>
      <c r="W695" s="3432"/>
      <c r="X695" s="3433"/>
      <c r="Y695" s="3433"/>
      <c r="Z695" s="3434"/>
      <c r="AA695" s="3455" t="s">
        <v>2343</v>
      </c>
      <c r="AB695" s="3456"/>
      <c r="AC695" s="3456"/>
      <c r="AD695" s="3456"/>
      <c r="AE695" s="3456"/>
      <c r="AF695" s="3456"/>
      <c r="AG695" s="3457"/>
      <c r="AH695" s="3420"/>
      <c r="AI695" s="3421"/>
      <c r="AJ695" s="3421"/>
      <c r="AK695" s="3421"/>
      <c r="AL695" s="3421"/>
      <c r="AM695" s="3421"/>
      <c r="AN695" s="3421"/>
      <c r="AO695" s="3422"/>
    </row>
    <row r="696" spans="1:41" s="327" customFormat="1" ht="13.5" customHeight="1">
      <c r="A696" s="3537" t="s">
        <v>2294</v>
      </c>
      <c r="B696" s="3456"/>
      <c r="C696" s="3456"/>
      <c r="D696" s="3456"/>
      <c r="E696" s="3456"/>
      <c r="F696" s="3456"/>
      <c r="G696" s="3456"/>
      <c r="H696" s="3456"/>
      <c r="I696" s="3457"/>
      <c r="J696" s="3455" t="s">
        <v>2556</v>
      </c>
      <c r="K696" s="3456"/>
      <c r="L696" s="3456"/>
      <c r="M696" s="3456"/>
      <c r="N696" s="3456"/>
      <c r="O696" s="3456"/>
      <c r="P696" s="3456"/>
      <c r="Q696" s="3456"/>
      <c r="R696" s="3456"/>
      <c r="S696" s="3456"/>
      <c r="T696" s="3456"/>
      <c r="U696" s="3456"/>
      <c r="V696" s="3457"/>
      <c r="W696" s="3432"/>
      <c r="X696" s="3433"/>
      <c r="Y696" s="3433"/>
      <c r="Z696" s="3434"/>
      <c r="AA696" s="3455" t="s">
        <v>2593</v>
      </c>
      <c r="AB696" s="3456"/>
      <c r="AC696" s="3456"/>
      <c r="AD696" s="3456"/>
      <c r="AE696" s="3456"/>
      <c r="AF696" s="3456"/>
      <c r="AG696" s="3457"/>
      <c r="AH696" s="3420" t="s">
        <v>2324</v>
      </c>
      <c r="AI696" s="3421"/>
      <c r="AJ696" s="3421"/>
      <c r="AK696" s="3421"/>
      <c r="AL696" s="3421"/>
      <c r="AM696" s="3421"/>
      <c r="AN696" s="3421"/>
      <c r="AO696" s="3422"/>
    </row>
    <row r="697" spans="1:41" s="327" customFormat="1" ht="13.5" customHeight="1">
      <c r="A697" s="3537" t="s">
        <v>2294</v>
      </c>
      <c r="B697" s="3456"/>
      <c r="C697" s="3456"/>
      <c r="D697" s="3456"/>
      <c r="E697" s="3456"/>
      <c r="F697" s="3456"/>
      <c r="G697" s="3456"/>
      <c r="H697" s="3456"/>
      <c r="I697" s="3457"/>
      <c r="J697" s="3455" t="s">
        <v>2643</v>
      </c>
      <c r="K697" s="3456"/>
      <c r="L697" s="3456"/>
      <c r="M697" s="3456"/>
      <c r="N697" s="3456"/>
      <c r="O697" s="3456"/>
      <c r="P697" s="3456"/>
      <c r="Q697" s="3456"/>
      <c r="R697" s="3456"/>
      <c r="S697" s="3456"/>
      <c r="T697" s="3456"/>
      <c r="U697" s="3456"/>
      <c r="V697" s="3457"/>
      <c r="W697" s="3432" t="s">
        <v>3844</v>
      </c>
      <c r="X697" s="3433"/>
      <c r="Y697" s="3433"/>
      <c r="Z697" s="3434"/>
      <c r="AA697" s="3455" t="s">
        <v>2309</v>
      </c>
      <c r="AB697" s="3456"/>
      <c r="AC697" s="3456"/>
      <c r="AD697" s="3456"/>
      <c r="AE697" s="3456"/>
      <c r="AF697" s="3456"/>
      <c r="AG697" s="3457"/>
      <c r="AH697" s="3420" t="s">
        <v>2324</v>
      </c>
      <c r="AI697" s="3421"/>
      <c r="AJ697" s="3421"/>
      <c r="AK697" s="3421"/>
      <c r="AL697" s="3421"/>
      <c r="AM697" s="3421"/>
      <c r="AN697" s="3421"/>
      <c r="AO697" s="3422"/>
    </row>
    <row r="698" spans="1:41" s="327" customFormat="1" ht="13.5" customHeight="1">
      <c r="A698" s="3537" t="s">
        <v>2294</v>
      </c>
      <c r="B698" s="3456"/>
      <c r="C698" s="3456"/>
      <c r="D698" s="3456"/>
      <c r="E698" s="3456"/>
      <c r="F698" s="3456"/>
      <c r="G698" s="3456"/>
      <c r="H698" s="3456"/>
      <c r="I698" s="3457"/>
      <c r="J698" s="3455" t="s">
        <v>2557</v>
      </c>
      <c r="K698" s="3456"/>
      <c r="L698" s="3456"/>
      <c r="M698" s="3456"/>
      <c r="N698" s="3456"/>
      <c r="O698" s="3456"/>
      <c r="P698" s="3456"/>
      <c r="Q698" s="3456"/>
      <c r="R698" s="3456"/>
      <c r="S698" s="3456"/>
      <c r="T698" s="3456"/>
      <c r="U698" s="3456"/>
      <c r="V698" s="3457"/>
      <c r="W698" s="3432" t="s">
        <v>3844</v>
      </c>
      <c r="X698" s="3433"/>
      <c r="Y698" s="3433"/>
      <c r="Z698" s="3434"/>
      <c r="AA698" s="3455" t="s">
        <v>2309</v>
      </c>
      <c r="AB698" s="3456"/>
      <c r="AC698" s="3456"/>
      <c r="AD698" s="3456"/>
      <c r="AE698" s="3456"/>
      <c r="AF698" s="3456"/>
      <c r="AG698" s="3457"/>
      <c r="AH698" s="3420" t="s">
        <v>2324</v>
      </c>
      <c r="AI698" s="3421"/>
      <c r="AJ698" s="3421"/>
      <c r="AK698" s="3421"/>
      <c r="AL698" s="3421"/>
      <c r="AM698" s="3421"/>
      <c r="AN698" s="3421"/>
      <c r="AO698" s="3422"/>
    </row>
    <row r="699" spans="1:41" s="327" customFormat="1" ht="13.5" customHeight="1">
      <c r="A699" s="3537" t="s">
        <v>2294</v>
      </c>
      <c r="B699" s="3456"/>
      <c r="C699" s="3456"/>
      <c r="D699" s="3456"/>
      <c r="E699" s="3456"/>
      <c r="F699" s="3456"/>
      <c r="G699" s="3456"/>
      <c r="H699" s="3456"/>
      <c r="I699" s="3457"/>
      <c r="J699" s="3455" t="s">
        <v>2558</v>
      </c>
      <c r="K699" s="3456"/>
      <c r="L699" s="3456"/>
      <c r="M699" s="3456"/>
      <c r="N699" s="3456"/>
      <c r="O699" s="3456"/>
      <c r="P699" s="3456"/>
      <c r="Q699" s="3456"/>
      <c r="R699" s="3456"/>
      <c r="S699" s="3456"/>
      <c r="T699" s="3456"/>
      <c r="U699" s="3456"/>
      <c r="V699" s="3457"/>
      <c r="W699" s="3432"/>
      <c r="X699" s="3433"/>
      <c r="Y699" s="3433"/>
      <c r="Z699" s="3434"/>
      <c r="AA699" s="3455" t="s">
        <v>2594</v>
      </c>
      <c r="AB699" s="3456"/>
      <c r="AC699" s="3456"/>
      <c r="AD699" s="3456"/>
      <c r="AE699" s="3456"/>
      <c r="AF699" s="3456"/>
      <c r="AG699" s="3457"/>
      <c r="AH699" s="3420" t="s">
        <v>2324</v>
      </c>
      <c r="AI699" s="3421"/>
      <c r="AJ699" s="3421"/>
      <c r="AK699" s="3421"/>
      <c r="AL699" s="3421"/>
      <c r="AM699" s="3421"/>
      <c r="AN699" s="3421"/>
      <c r="AO699" s="3422"/>
    </row>
    <row r="700" spans="1:41" s="327" customFormat="1" ht="13.5" customHeight="1">
      <c r="A700" s="3537" t="s">
        <v>2294</v>
      </c>
      <c r="B700" s="3456"/>
      <c r="C700" s="3456"/>
      <c r="D700" s="3456"/>
      <c r="E700" s="3456"/>
      <c r="F700" s="3456"/>
      <c r="G700" s="3456"/>
      <c r="H700" s="3456"/>
      <c r="I700" s="3457"/>
      <c r="J700" s="3455" t="s">
        <v>2559</v>
      </c>
      <c r="K700" s="3456"/>
      <c r="L700" s="3456"/>
      <c r="M700" s="3456"/>
      <c r="N700" s="3456"/>
      <c r="O700" s="3456"/>
      <c r="P700" s="3456"/>
      <c r="Q700" s="3456"/>
      <c r="R700" s="3456"/>
      <c r="S700" s="3456"/>
      <c r="T700" s="3456"/>
      <c r="U700" s="3456"/>
      <c r="V700" s="3457"/>
      <c r="W700" s="3432"/>
      <c r="X700" s="3433"/>
      <c r="Y700" s="3433"/>
      <c r="Z700" s="3434"/>
      <c r="AA700" s="3455" t="s">
        <v>2595</v>
      </c>
      <c r="AB700" s="3456"/>
      <c r="AC700" s="3456"/>
      <c r="AD700" s="3456"/>
      <c r="AE700" s="3456"/>
      <c r="AF700" s="3456"/>
      <c r="AG700" s="3457"/>
      <c r="AH700" s="3420" t="s">
        <v>2324</v>
      </c>
      <c r="AI700" s="3421"/>
      <c r="AJ700" s="3421"/>
      <c r="AK700" s="3421"/>
      <c r="AL700" s="3421"/>
      <c r="AM700" s="3421"/>
      <c r="AN700" s="3421"/>
      <c r="AO700" s="3422"/>
    </row>
    <row r="701" spans="1:41" s="327" customFormat="1" ht="13.5" customHeight="1">
      <c r="A701" s="3537" t="s">
        <v>2294</v>
      </c>
      <c r="B701" s="3456"/>
      <c r="C701" s="3456"/>
      <c r="D701" s="3456"/>
      <c r="E701" s="3456"/>
      <c r="F701" s="3456"/>
      <c r="G701" s="3456"/>
      <c r="H701" s="3456"/>
      <c r="I701" s="3457"/>
      <c r="J701" s="3455" t="s">
        <v>2560</v>
      </c>
      <c r="K701" s="3456"/>
      <c r="L701" s="3456"/>
      <c r="M701" s="3456"/>
      <c r="N701" s="3456"/>
      <c r="O701" s="3456"/>
      <c r="P701" s="3456"/>
      <c r="Q701" s="3456"/>
      <c r="R701" s="3456"/>
      <c r="S701" s="3456"/>
      <c r="T701" s="3456"/>
      <c r="U701" s="3456"/>
      <c r="V701" s="3457"/>
      <c r="W701" s="3432"/>
      <c r="X701" s="3433"/>
      <c r="Y701" s="3433"/>
      <c r="Z701" s="3434"/>
      <c r="AA701" s="3455" t="s">
        <v>2315</v>
      </c>
      <c r="AB701" s="3456"/>
      <c r="AC701" s="3456"/>
      <c r="AD701" s="3456"/>
      <c r="AE701" s="3456"/>
      <c r="AF701" s="3456"/>
      <c r="AG701" s="3457"/>
      <c r="AH701" s="3420" t="s">
        <v>2345</v>
      </c>
      <c r="AI701" s="3421"/>
      <c r="AJ701" s="3421"/>
      <c r="AK701" s="3421"/>
      <c r="AL701" s="3421"/>
      <c r="AM701" s="3421"/>
      <c r="AN701" s="3421"/>
      <c r="AO701" s="3422"/>
    </row>
    <row r="702" spans="1:41" s="327" customFormat="1" ht="13.5" customHeight="1">
      <c r="A702" s="3537" t="s">
        <v>2294</v>
      </c>
      <c r="B702" s="3456"/>
      <c r="C702" s="3456"/>
      <c r="D702" s="3456"/>
      <c r="E702" s="3456"/>
      <c r="F702" s="3456"/>
      <c r="G702" s="3456"/>
      <c r="H702" s="3456"/>
      <c r="I702" s="3457"/>
      <c r="J702" s="3455" t="s">
        <v>2561</v>
      </c>
      <c r="K702" s="3456"/>
      <c r="L702" s="3456"/>
      <c r="M702" s="3456"/>
      <c r="N702" s="3456"/>
      <c r="O702" s="3456"/>
      <c r="P702" s="3456"/>
      <c r="Q702" s="3456"/>
      <c r="R702" s="3456"/>
      <c r="S702" s="3456"/>
      <c r="T702" s="3456"/>
      <c r="U702" s="3456"/>
      <c r="V702" s="3457"/>
      <c r="W702" s="3432"/>
      <c r="X702" s="3433"/>
      <c r="Y702" s="3433"/>
      <c r="Z702" s="3434"/>
      <c r="AA702" s="3455" t="s">
        <v>2317</v>
      </c>
      <c r="AB702" s="3456"/>
      <c r="AC702" s="3456"/>
      <c r="AD702" s="3456"/>
      <c r="AE702" s="3456"/>
      <c r="AF702" s="3456"/>
      <c r="AG702" s="3457"/>
      <c r="AH702" s="3420" t="s">
        <v>2609</v>
      </c>
      <c r="AI702" s="3421"/>
      <c r="AJ702" s="3421"/>
      <c r="AK702" s="3421"/>
      <c r="AL702" s="3421"/>
      <c r="AM702" s="3421"/>
      <c r="AN702" s="3421"/>
      <c r="AO702" s="3422"/>
    </row>
    <row r="703" spans="1:41" s="327" customFormat="1" ht="13.5" customHeight="1">
      <c r="A703" s="3537" t="s">
        <v>2294</v>
      </c>
      <c r="B703" s="3456"/>
      <c r="C703" s="3456"/>
      <c r="D703" s="3456"/>
      <c r="E703" s="3456"/>
      <c r="F703" s="3456"/>
      <c r="G703" s="3456"/>
      <c r="H703" s="3456"/>
      <c r="I703" s="3457"/>
      <c r="J703" s="3455" t="s">
        <v>2644</v>
      </c>
      <c r="K703" s="3456"/>
      <c r="L703" s="3456"/>
      <c r="M703" s="3456"/>
      <c r="N703" s="3456"/>
      <c r="O703" s="3456"/>
      <c r="P703" s="3456"/>
      <c r="Q703" s="3456"/>
      <c r="R703" s="3456"/>
      <c r="S703" s="3456"/>
      <c r="T703" s="3456"/>
      <c r="U703" s="3456"/>
      <c r="V703" s="3457"/>
      <c r="W703" s="3432"/>
      <c r="X703" s="3433"/>
      <c r="Y703" s="3433"/>
      <c r="Z703" s="3434"/>
      <c r="AA703" s="3455" t="s">
        <v>2596</v>
      </c>
      <c r="AB703" s="3456"/>
      <c r="AC703" s="3456"/>
      <c r="AD703" s="3456"/>
      <c r="AE703" s="3456"/>
      <c r="AF703" s="3456"/>
      <c r="AG703" s="3457"/>
      <c r="AH703" s="3420" t="s">
        <v>2458</v>
      </c>
      <c r="AI703" s="3421"/>
      <c r="AJ703" s="3421"/>
      <c r="AK703" s="3421"/>
      <c r="AL703" s="3421"/>
      <c r="AM703" s="3421"/>
      <c r="AN703" s="3421"/>
      <c r="AO703" s="3422"/>
    </row>
    <row r="704" spans="1:41" s="327" customFormat="1" ht="13.5" customHeight="1">
      <c r="A704" s="3537" t="s">
        <v>2294</v>
      </c>
      <c r="B704" s="3456"/>
      <c r="C704" s="3456"/>
      <c r="D704" s="3456"/>
      <c r="E704" s="3456"/>
      <c r="F704" s="3456"/>
      <c r="G704" s="3456"/>
      <c r="H704" s="3456"/>
      <c r="I704" s="3457"/>
      <c r="J704" s="3455" t="s">
        <v>3736</v>
      </c>
      <c r="K704" s="3456"/>
      <c r="L704" s="3456"/>
      <c r="M704" s="3456"/>
      <c r="N704" s="3456"/>
      <c r="O704" s="3456"/>
      <c r="P704" s="3456"/>
      <c r="Q704" s="3456"/>
      <c r="R704" s="3456"/>
      <c r="S704" s="3456"/>
      <c r="T704" s="3456"/>
      <c r="U704" s="3456"/>
      <c r="V704" s="3457"/>
      <c r="W704" s="3432"/>
      <c r="X704" s="3433"/>
      <c r="Y704" s="3433"/>
      <c r="Z704" s="3434"/>
      <c r="AA704" s="3455" t="s">
        <v>2342</v>
      </c>
      <c r="AB704" s="3456"/>
      <c r="AC704" s="3456"/>
      <c r="AD704" s="3456"/>
      <c r="AE704" s="3456"/>
      <c r="AF704" s="3456"/>
      <c r="AG704" s="3457"/>
      <c r="AH704" s="3420" t="s">
        <v>2348</v>
      </c>
      <c r="AI704" s="3421"/>
      <c r="AJ704" s="3421"/>
      <c r="AK704" s="3421"/>
      <c r="AL704" s="3421"/>
      <c r="AM704" s="3421"/>
      <c r="AN704" s="3421"/>
      <c r="AO704" s="3422"/>
    </row>
    <row r="705" spans="1:41" s="327" customFormat="1" ht="13.5" customHeight="1">
      <c r="A705" s="3537" t="s">
        <v>2294</v>
      </c>
      <c r="B705" s="3456"/>
      <c r="C705" s="3456"/>
      <c r="D705" s="3456"/>
      <c r="E705" s="3456"/>
      <c r="F705" s="3456"/>
      <c r="G705" s="3456"/>
      <c r="H705" s="3456"/>
      <c r="I705" s="3457"/>
      <c r="J705" s="3455" t="s">
        <v>2562</v>
      </c>
      <c r="K705" s="3456"/>
      <c r="L705" s="3456"/>
      <c r="M705" s="3456"/>
      <c r="N705" s="3456"/>
      <c r="O705" s="3456"/>
      <c r="P705" s="3456"/>
      <c r="Q705" s="3456"/>
      <c r="R705" s="3456"/>
      <c r="S705" s="3456"/>
      <c r="T705" s="3456"/>
      <c r="U705" s="3456"/>
      <c r="V705" s="3457"/>
      <c r="W705" s="3432"/>
      <c r="X705" s="3433"/>
      <c r="Y705" s="3433"/>
      <c r="Z705" s="3434"/>
      <c r="AA705" s="3455" t="s">
        <v>2377</v>
      </c>
      <c r="AB705" s="3456"/>
      <c r="AC705" s="3456"/>
      <c r="AD705" s="3456"/>
      <c r="AE705" s="3456"/>
      <c r="AF705" s="3456"/>
      <c r="AG705" s="3457"/>
      <c r="AH705" s="3420" t="s">
        <v>2531</v>
      </c>
      <c r="AI705" s="3421"/>
      <c r="AJ705" s="3421"/>
      <c r="AK705" s="3421"/>
      <c r="AL705" s="3421"/>
      <c r="AM705" s="3421"/>
      <c r="AN705" s="3421"/>
      <c r="AO705" s="3422"/>
    </row>
    <row r="706" spans="1:41" s="327" customFormat="1" ht="13.5" customHeight="1">
      <c r="A706" s="3537" t="s">
        <v>2294</v>
      </c>
      <c r="B706" s="3456"/>
      <c r="C706" s="3456"/>
      <c r="D706" s="3456"/>
      <c r="E706" s="3456"/>
      <c r="F706" s="3456"/>
      <c r="G706" s="3456"/>
      <c r="H706" s="3456"/>
      <c r="I706" s="3457"/>
      <c r="J706" s="3455" t="s">
        <v>2563</v>
      </c>
      <c r="K706" s="3456"/>
      <c r="L706" s="3456"/>
      <c r="M706" s="3456"/>
      <c r="N706" s="3456"/>
      <c r="O706" s="3456"/>
      <c r="P706" s="3456"/>
      <c r="Q706" s="3456"/>
      <c r="R706" s="3456"/>
      <c r="S706" s="3456"/>
      <c r="T706" s="3456"/>
      <c r="U706" s="3456"/>
      <c r="V706" s="3457"/>
      <c r="W706" s="3432" t="s">
        <v>3844</v>
      </c>
      <c r="X706" s="3433"/>
      <c r="Y706" s="3433"/>
      <c r="Z706" s="3434"/>
      <c r="AA706" s="3455" t="s">
        <v>2447</v>
      </c>
      <c r="AB706" s="3456"/>
      <c r="AC706" s="3456"/>
      <c r="AD706" s="3456"/>
      <c r="AE706" s="3456"/>
      <c r="AF706" s="3456"/>
      <c r="AG706" s="3457"/>
      <c r="AH706" s="3420" t="s">
        <v>2324</v>
      </c>
      <c r="AI706" s="3421"/>
      <c r="AJ706" s="3421"/>
      <c r="AK706" s="3421"/>
      <c r="AL706" s="3421"/>
      <c r="AM706" s="3421"/>
      <c r="AN706" s="3421"/>
      <c r="AO706" s="3422"/>
    </row>
    <row r="707" spans="1:41" s="327" customFormat="1" ht="13.5" customHeight="1">
      <c r="A707" s="3537" t="s">
        <v>2294</v>
      </c>
      <c r="B707" s="3456"/>
      <c r="C707" s="3456"/>
      <c r="D707" s="3456"/>
      <c r="E707" s="3456"/>
      <c r="F707" s="3456"/>
      <c r="G707" s="3456"/>
      <c r="H707" s="3456"/>
      <c r="I707" s="3457"/>
      <c r="J707" s="3455" t="s">
        <v>2564</v>
      </c>
      <c r="K707" s="3456"/>
      <c r="L707" s="3456"/>
      <c r="M707" s="3456"/>
      <c r="N707" s="3456"/>
      <c r="O707" s="3456"/>
      <c r="P707" s="3456"/>
      <c r="Q707" s="3456"/>
      <c r="R707" s="3456"/>
      <c r="S707" s="3456"/>
      <c r="T707" s="3456"/>
      <c r="U707" s="3456"/>
      <c r="V707" s="3457"/>
      <c r="W707" s="3432" t="s">
        <v>3844</v>
      </c>
      <c r="X707" s="3433"/>
      <c r="Y707" s="3433"/>
      <c r="Z707" s="3434"/>
      <c r="AA707" s="3455" t="s">
        <v>2517</v>
      </c>
      <c r="AB707" s="3456"/>
      <c r="AC707" s="3456"/>
      <c r="AD707" s="3456"/>
      <c r="AE707" s="3456"/>
      <c r="AF707" s="3456"/>
      <c r="AG707" s="3457"/>
      <c r="AH707" s="3420" t="s">
        <v>2610</v>
      </c>
      <c r="AI707" s="3421"/>
      <c r="AJ707" s="3421"/>
      <c r="AK707" s="3421"/>
      <c r="AL707" s="3421"/>
      <c r="AM707" s="3421"/>
      <c r="AN707" s="3421"/>
      <c r="AO707" s="3422"/>
    </row>
    <row r="708" spans="1:41" s="327" customFormat="1" ht="13.5" customHeight="1">
      <c r="A708" s="3537" t="s">
        <v>2294</v>
      </c>
      <c r="B708" s="3456"/>
      <c r="C708" s="3456"/>
      <c r="D708" s="3456"/>
      <c r="E708" s="3456"/>
      <c r="F708" s="3456"/>
      <c r="G708" s="3456"/>
      <c r="H708" s="3456"/>
      <c r="I708" s="3457"/>
      <c r="J708" s="3455" t="s">
        <v>2565</v>
      </c>
      <c r="K708" s="3456"/>
      <c r="L708" s="3456"/>
      <c r="M708" s="3456"/>
      <c r="N708" s="3456"/>
      <c r="O708" s="3456"/>
      <c r="P708" s="3456"/>
      <c r="Q708" s="3456"/>
      <c r="R708" s="3456"/>
      <c r="S708" s="3456"/>
      <c r="T708" s="3456"/>
      <c r="U708" s="3456"/>
      <c r="V708" s="3457"/>
      <c r="W708" s="3432"/>
      <c r="X708" s="3433"/>
      <c r="Y708" s="3433"/>
      <c r="Z708" s="3434"/>
      <c r="AA708" s="3455" t="s">
        <v>2597</v>
      </c>
      <c r="AB708" s="3456"/>
      <c r="AC708" s="3456"/>
      <c r="AD708" s="3456"/>
      <c r="AE708" s="3456"/>
      <c r="AF708" s="3456"/>
      <c r="AG708" s="3457"/>
      <c r="AH708" s="3420" t="s">
        <v>2324</v>
      </c>
      <c r="AI708" s="3421"/>
      <c r="AJ708" s="3421"/>
      <c r="AK708" s="3421"/>
      <c r="AL708" s="3421"/>
      <c r="AM708" s="3421"/>
      <c r="AN708" s="3421"/>
      <c r="AO708" s="3422"/>
    </row>
    <row r="709" spans="1:41" s="327" customFormat="1" ht="13.5" customHeight="1">
      <c r="A709" s="3537" t="s">
        <v>2294</v>
      </c>
      <c r="B709" s="3456"/>
      <c r="C709" s="3456"/>
      <c r="D709" s="3456"/>
      <c r="E709" s="3456"/>
      <c r="F709" s="3456"/>
      <c r="G709" s="3456"/>
      <c r="H709" s="3456"/>
      <c r="I709" s="3457"/>
      <c r="J709" s="3455" t="s">
        <v>2566</v>
      </c>
      <c r="K709" s="3456"/>
      <c r="L709" s="3456"/>
      <c r="M709" s="3456"/>
      <c r="N709" s="3456"/>
      <c r="O709" s="3456"/>
      <c r="P709" s="3456"/>
      <c r="Q709" s="3456"/>
      <c r="R709" s="3456"/>
      <c r="S709" s="3456"/>
      <c r="T709" s="3456"/>
      <c r="U709" s="3456"/>
      <c r="V709" s="3457"/>
      <c r="W709" s="3432"/>
      <c r="X709" s="3433"/>
      <c r="Y709" s="3433"/>
      <c r="Z709" s="3434"/>
      <c r="AA709" s="3455" t="s">
        <v>2594</v>
      </c>
      <c r="AB709" s="3456"/>
      <c r="AC709" s="3456"/>
      <c r="AD709" s="3456"/>
      <c r="AE709" s="3456"/>
      <c r="AF709" s="3456"/>
      <c r="AG709" s="3457"/>
      <c r="AH709" s="3420" t="s">
        <v>2611</v>
      </c>
      <c r="AI709" s="3421"/>
      <c r="AJ709" s="3421"/>
      <c r="AK709" s="3421"/>
      <c r="AL709" s="3421"/>
      <c r="AM709" s="3421"/>
      <c r="AN709" s="3421"/>
      <c r="AO709" s="3422"/>
    </row>
    <row r="710" spans="1:41" s="327" customFormat="1" ht="13.5" customHeight="1">
      <c r="A710" s="3537" t="s">
        <v>2294</v>
      </c>
      <c r="B710" s="3456"/>
      <c r="C710" s="3456"/>
      <c r="D710" s="3456"/>
      <c r="E710" s="3456"/>
      <c r="F710" s="3456"/>
      <c r="G710" s="3456"/>
      <c r="H710" s="3456"/>
      <c r="I710" s="3457"/>
      <c r="J710" s="3455" t="s">
        <v>2567</v>
      </c>
      <c r="K710" s="3456"/>
      <c r="L710" s="3456"/>
      <c r="M710" s="3456"/>
      <c r="N710" s="3456"/>
      <c r="O710" s="3456"/>
      <c r="P710" s="3456"/>
      <c r="Q710" s="3456"/>
      <c r="R710" s="3456"/>
      <c r="S710" s="3456"/>
      <c r="T710" s="3456"/>
      <c r="U710" s="3456"/>
      <c r="V710" s="3457"/>
      <c r="W710" s="3432"/>
      <c r="X710" s="3433"/>
      <c r="Y710" s="3433"/>
      <c r="Z710" s="3434"/>
      <c r="AA710" s="3455" t="s">
        <v>2342</v>
      </c>
      <c r="AB710" s="3456"/>
      <c r="AC710" s="3456"/>
      <c r="AD710" s="3456"/>
      <c r="AE710" s="3456"/>
      <c r="AF710" s="3456"/>
      <c r="AG710" s="3457"/>
      <c r="AH710" s="3420" t="s">
        <v>2609</v>
      </c>
      <c r="AI710" s="3421"/>
      <c r="AJ710" s="3421"/>
      <c r="AK710" s="3421"/>
      <c r="AL710" s="3421"/>
      <c r="AM710" s="3421"/>
      <c r="AN710" s="3421"/>
      <c r="AO710" s="3422"/>
    </row>
    <row r="711" spans="1:41" s="327" customFormat="1" ht="13.5" customHeight="1">
      <c r="A711" s="3537" t="s">
        <v>2294</v>
      </c>
      <c r="B711" s="3456"/>
      <c r="C711" s="3456"/>
      <c r="D711" s="3456"/>
      <c r="E711" s="3456"/>
      <c r="F711" s="3456"/>
      <c r="G711" s="3456"/>
      <c r="H711" s="3456"/>
      <c r="I711" s="3457"/>
      <c r="J711" s="3455" t="s">
        <v>2568</v>
      </c>
      <c r="K711" s="3456"/>
      <c r="L711" s="3456"/>
      <c r="M711" s="3456"/>
      <c r="N711" s="3456"/>
      <c r="O711" s="3456"/>
      <c r="P711" s="3456"/>
      <c r="Q711" s="3456"/>
      <c r="R711" s="3456"/>
      <c r="S711" s="3456"/>
      <c r="T711" s="3456"/>
      <c r="U711" s="3456"/>
      <c r="V711" s="3457"/>
      <c r="W711" s="3432"/>
      <c r="X711" s="3433"/>
      <c r="Y711" s="3433"/>
      <c r="Z711" s="3434"/>
      <c r="AA711" s="3455" t="s">
        <v>2341</v>
      </c>
      <c r="AB711" s="3456"/>
      <c r="AC711" s="3456"/>
      <c r="AD711" s="3456"/>
      <c r="AE711" s="3456"/>
      <c r="AF711" s="3456"/>
      <c r="AG711" s="3457"/>
      <c r="AH711" s="3420" t="s">
        <v>2609</v>
      </c>
      <c r="AI711" s="3421"/>
      <c r="AJ711" s="3421"/>
      <c r="AK711" s="3421"/>
      <c r="AL711" s="3421"/>
      <c r="AM711" s="3421"/>
      <c r="AN711" s="3421"/>
      <c r="AO711" s="3422"/>
    </row>
    <row r="712" spans="1:41" s="327" customFormat="1" ht="13.5" customHeight="1">
      <c r="A712" s="3537" t="s">
        <v>2296</v>
      </c>
      <c r="B712" s="3456"/>
      <c r="C712" s="3456"/>
      <c r="D712" s="3456"/>
      <c r="E712" s="3456"/>
      <c r="F712" s="3456"/>
      <c r="G712" s="3456"/>
      <c r="H712" s="3456"/>
      <c r="I712" s="3457"/>
      <c r="J712" s="3455" t="s">
        <v>2569</v>
      </c>
      <c r="K712" s="3456"/>
      <c r="L712" s="3456"/>
      <c r="M712" s="3456"/>
      <c r="N712" s="3456"/>
      <c r="O712" s="3456"/>
      <c r="P712" s="3456"/>
      <c r="Q712" s="3456"/>
      <c r="R712" s="3456"/>
      <c r="S712" s="3456"/>
      <c r="T712" s="3456"/>
      <c r="U712" s="3456"/>
      <c r="V712" s="3457"/>
      <c r="W712" s="3432" t="s">
        <v>2373</v>
      </c>
      <c r="X712" s="3433"/>
      <c r="Y712" s="3433"/>
      <c r="Z712" s="3434"/>
      <c r="AA712" s="3455" t="s">
        <v>2594</v>
      </c>
      <c r="AB712" s="3456"/>
      <c r="AC712" s="3456"/>
      <c r="AD712" s="3456"/>
      <c r="AE712" s="3456"/>
      <c r="AF712" s="3456"/>
      <c r="AG712" s="3457"/>
      <c r="AH712" s="3420" t="s">
        <v>2612</v>
      </c>
      <c r="AI712" s="3421"/>
      <c r="AJ712" s="3421"/>
      <c r="AK712" s="3421"/>
      <c r="AL712" s="3421"/>
      <c r="AM712" s="3421"/>
      <c r="AN712" s="3421"/>
      <c r="AO712" s="3422"/>
    </row>
    <row r="713" spans="1:41" s="327" customFormat="1" ht="13.5" customHeight="1">
      <c r="A713" s="3537" t="s">
        <v>2296</v>
      </c>
      <c r="B713" s="3456"/>
      <c r="C713" s="3456"/>
      <c r="D713" s="3456"/>
      <c r="E713" s="3456"/>
      <c r="F713" s="3456"/>
      <c r="G713" s="3456"/>
      <c r="H713" s="3456"/>
      <c r="I713" s="3457"/>
      <c r="J713" s="3455" t="s">
        <v>2645</v>
      </c>
      <c r="K713" s="3456"/>
      <c r="L713" s="3456"/>
      <c r="M713" s="3456"/>
      <c r="N713" s="3456"/>
      <c r="O713" s="3456"/>
      <c r="P713" s="3456"/>
      <c r="Q713" s="3456"/>
      <c r="R713" s="3456"/>
      <c r="S713" s="3456"/>
      <c r="T713" s="3456"/>
      <c r="U713" s="3456"/>
      <c r="V713" s="3457"/>
      <c r="W713" s="3432"/>
      <c r="X713" s="3433"/>
      <c r="Y713" s="3433"/>
      <c r="Z713" s="3434"/>
      <c r="AA713" s="3455" t="s">
        <v>2598</v>
      </c>
      <c r="AB713" s="3456"/>
      <c r="AC713" s="3456"/>
      <c r="AD713" s="3456"/>
      <c r="AE713" s="3456"/>
      <c r="AF713" s="3456"/>
      <c r="AG713" s="3457"/>
      <c r="AH713" s="3420" t="s">
        <v>2613</v>
      </c>
      <c r="AI713" s="3421"/>
      <c r="AJ713" s="3421"/>
      <c r="AK713" s="3421"/>
      <c r="AL713" s="3421"/>
      <c r="AM713" s="3421"/>
      <c r="AN713" s="3421"/>
      <c r="AO713" s="3422"/>
    </row>
    <row r="714" spans="1:41" s="327" customFormat="1" ht="13.5" customHeight="1">
      <c r="A714" s="3537" t="s">
        <v>2296</v>
      </c>
      <c r="B714" s="3456"/>
      <c r="C714" s="3456"/>
      <c r="D714" s="3456"/>
      <c r="E714" s="3456"/>
      <c r="F714" s="3456"/>
      <c r="G714" s="3456"/>
      <c r="H714" s="3456"/>
      <c r="I714" s="3457"/>
      <c r="J714" s="3455" t="s">
        <v>2570</v>
      </c>
      <c r="K714" s="3456"/>
      <c r="L714" s="3456"/>
      <c r="M714" s="3456"/>
      <c r="N714" s="3456"/>
      <c r="O714" s="3456"/>
      <c r="P714" s="3456"/>
      <c r="Q714" s="3456"/>
      <c r="R714" s="3456"/>
      <c r="S714" s="3456"/>
      <c r="T714" s="3456"/>
      <c r="U714" s="3456"/>
      <c r="V714" s="3457"/>
      <c r="W714" s="3432" t="s">
        <v>2373</v>
      </c>
      <c r="X714" s="3433"/>
      <c r="Y714" s="3433"/>
      <c r="Z714" s="3434"/>
      <c r="AA714" s="3455" t="s">
        <v>2377</v>
      </c>
      <c r="AB714" s="3456"/>
      <c r="AC714" s="3456"/>
      <c r="AD714" s="3456"/>
      <c r="AE714" s="3456"/>
      <c r="AF714" s="3456"/>
      <c r="AG714" s="3457"/>
      <c r="AH714" s="3420" t="s">
        <v>2531</v>
      </c>
      <c r="AI714" s="3421"/>
      <c r="AJ714" s="3421"/>
      <c r="AK714" s="3421"/>
      <c r="AL714" s="3421"/>
      <c r="AM714" s="3421"/>
      <c r="AN714" s="3421"/>
      <c r="AO714" s="3422"/>
    </row>
    <row r="715" spans="1:41" s="327" customFormat="1" ht="13.5" customHeight="1">
      <c r="A715" s="3537" t="s">
        <v>2296</v>
      </c>
      <c r="B715" s="3456"/>
      <c r="C715" s="3456"/>
      <c r="D715" s="3456"/>
      <c r="E715" s="3456"/>
      <c r="F715" s="3456"/>
      <c r="G715" s="3456"/>
      <c r="H715" s="3456"/>
      <c r="I715" s="3457"/>
      <c r="J715" s="3455" t="s">
        <v>3737</v>
      </c>
      <c r="K715" s="3456"/>
      <c r="L715" s="3456"/>
      <c r="M715" s="3456"/>
      <c r="N715" s="3456"/>
      <c r="O715" s="3456"/>
      <c r="P715" s="3456"/>
      <c r="Q715" s="3456"/>
      <c r="R715" s="3456"/>
      <c r="S715" s="3456"/>
      <c r="T715" s="3456"/>
      <c r="U715" s="3456"/>
      <c r="V715" s="3457"/>
      <c r="W715" s="3432" t="s">
        <v>2373</v>
      </c>
      <c r="X715" s="3433"/>
      <c r="Y715" s="3433"/>
      <c r="Z715" s="3434"/>
      <c r="AA715" s="3455" t="s">
        <v>2599</v>
      </c>
      <c r="AB715" s="3456"/>
      <c r="AC715" s="3456"/>
      <c r="AD715" s="3456"/>
      <c r="AE715" s="3456"/>
      <c r="AF715" s="3456"/>
      <c r="AG715" s="3457"/>
      <c r="AH715" s="3420" t="s">
        <v>2614</v>
      </c>
      <c r="AI715" s="3421"/>
      <c r="AJ715" s="3421"/>
      <c r="AK715" s="3421"/>
      <c r="AL715" s="3421"/>
      <c r="AM715" s="3421"/>
      <c r="AN715" s="3421"/>
      <c r="AO715" s="3422"/>
    </row>
    <row r="716" spans="1:41" s="327" customFormat="1" ht="13.5" customHeight="1">
      <c r="A716" s="3537" t="s">
        <v>2296</v>
      </c>
      <c r="B716" s="3456"/>
      <c r="C716" s="3456"/>
      <c r="D716" s="3456"/>
      <c r="E716" s="3456"/>
      <c r="F716" s="3456"/>
      <c r="G716" s="3456"/>
      <c r="H716" s="3456"/>
      <c r="I716" s="3457"/>
      <c r="J716" s="3455" t="s">
        <v>2571</v>
      </c>
      <c r="K716" s="3456"/>
      <c r="L716" s="3456"/>
      <c r="M716" s="3456"/>
      <c r="N716" s="3456"/>
      <c r="O716" s="3456"/>
      <c r="P716" s="3456"/>
      <c r="Q716" s="3456"/>
      <c r="R716" s="3456"/>
      <c r="S716" s="3456"/>
      <c r="T716" s="3456"/>
      <c r="U716" s="3456"/>
      <c r="V716" s="3457"/>
      <c r="W716" s="3432" t="s">
        <v>2373</v>
      </c>
      <c r="X716" s="3433"/>
      <c r="Y716" s="3433"/>
      <c r="Z716" s="3434"/>
      <c r="AA716" s="3455" t="s">
        <v>2316</v>
      </c>
      <c r="AB716" s="3456"/>
      <c r="AC716" s="3456"/>
      <c r="AD716" s="3456"/>
      <c r="AE716" s="3456"/>
      <c r="AF716" s="3456"/>
      <c r="AG716" s="3457"/>
      <c r="AH716" s="3420" t="s">
        <v>2346</v>
      </c>
      <c r="AI716" s="3421"/>
      <c r="AJ716" s="3421"/>
      <c r="AK716" s="3421"/>
      <c r="AL716" s="3421"/>
      <c r="AM716" s="3421"/>
      <c r="AN716" s="3421"/>
      <c r="AO716" s="3422"/>
    </row>
    <row r="717" spans="1:41" s="327" customFormat="1" ht="13.5" customHeight="1">
      <c r="A717" s="3537" t="s">
        <v>2296</v>
      </c>
      <c r="B717" s="3456"/>
      <c r="C717" s="3456"/>
      <c r="D717" s="3456"/>
      <c r="E717" s="3456"/>
      <c r="F717" s="3456"/>
      <c r="G717" s="3456"/>
      <c r="H717" s="3456"/>
      <c r="I717" s="3457"/>
      <c r="J717" s="3455" t="s">
        <v>2572</v>
      </c>
      <c r="K717" s="3456"/>
      <c r="L717" s="3456"/>
      <c r="M717" s="3456"/>
      <c r="N717" s="3456"/>
      <c r="O717" s="3456"/>
      <c r="P717" s="3456"/>
      <c r="Q717" s="3456"/>
      <c r="R717" s="3456"/>
      <c r="S717" s="3456"/>
      <c r="T717" s="3456"/>
      <c r="U717" s="3456"/>
      <c r="V717" s="3457"/>
      <c r="W717" s="3432" t="s">
        <v>2373</v>
      </c>
      <c r="X717" s="3433"/>
      <c r="Y717" s="3433"/>
      <c r="Z717" s="3434"/>
      <c r="AA717" s="3455" t="s">
        <v>2309</v>
      </c>
      <c r="AB717" s="3456"/>
      <c r="AC717" s="3456"/>
      <c r="AD717" s="3456"/>
      <c r="AE717" s="3456"/>
      <c r="AF717" s="3456"/>
      <c r="AG717" s="3457"/>
      <c r="AH717" s="3420" t="s">
        <v>2324</v>
      </c>
      <c r="AI717" s="3421"/>
      <c r="AJ717" s="3421"/>
      <c r="AK717" s="3421"/>
      <c r="AL717" s="3421"/>
      <c r="AM717" s="3421"/>
      <c r="AN717" s="3421"/>
      <c r="AO717" s="3422"/>
    </row>
    <row r="718" spans="1:41" s="327" customFormat="1" ht="13.5" customHeight="1">
      <c r="A718" s="3537" t="s">
        <v>2296</v>
      </c>
      <c r="B718" s="3456"/>
      <c r="C718" s="3456"/>
      <c r="D718" s="3456"/>
      <c r="E718" s="3456"/>
      <c r="F718" s="3456"/>
      <c r="G718" s="3456"/>
      <c r="H718" s="3456"/>
      <c r="I718" s="3457"/>
      <c r="J718" s="3455" t="s">
        <v>2573</v>
      </c>
      <c r="K718" s="3456"/>
      <c r="L718" s="3456"/>
      <c r="M718" s="3456"/>
      <c r="N718" s="3456"/>
      <c r="O718" s="3456"/>
      <c r="P718" s="3456"/>
      <c r="Q718" s="3456"/>
      <c r="R718" s="3456"/>
      <c r="S718" s="3456"/>
      <c r="T718" s="3456"/>
      <c r="U718" s="3456"/>
      <c r="V718" s="3457"/>
      <c r="W718" s="3432" t="s">
        <v>2373</v>
      </c>
      <c r="X718" s="3433"/>
      <c r="Y718" s="3433"/>
      <c r="Z718" s="3434"/>
      <c r="AA718" s="3455" t="s">
        <v>2646</v>
      </c>
      <c r="AB718" s="3456"/>
      <c r="AC718" s="3456"/>
      <c r="AD718" s="3456"/>
      <c r="AE718" s="3456"/>
      <c r="AF718" s="3456"/>
      <c r="AG718" s="3457"/>
      <c r="AH718" s="3455" t="s">
        <v>2615</v>
      </c>
      <c r="AI718" s="3456"/>
      <c r="AJ718" s="3456"/>
      <c r="AK718" s="3456"/>
      <c r="AL718" s="3456"/>
      <c r="AM718" s="3456"/>
      <c r="AN718" s="3456"/>
      <c r="AO718" s="3525"/>
    </row>
    <row r="719" spans="1:41" s="327" customFormat="1" ht="13.5" customHeight="1">
      <c r="A719" s="3537" t="s">
        <v>2296</v>
      </c>
      <c r="B719" s="3456"/>
      <c r="C719" s="3456"/>
      <c r="D719" s="3456"/>
      <c r="E719" s="3456"/>
      <c r="F719" s="3456"/>
      <c r="G719" s="3456"/>
      <c r="H719" s="3456"/>
      <c r="I719" s="3457"/>
      <c r="J719" s="3455" t="s">
        <v>2574</v>
      </c>
      <c r="K719" s="3456"/>
      <c r="L719" s="3456"/>
      <c r="M719" s="3456"/>
      <c r="N719" s="3456"/>
      <c r="O719" s="3456"/>
      <c r="P719" s="3456"/>
      <c r="Q719" s="3456"/>
      <c r="R719" s="3456"/>
      <c r="S719" s="3456"/>
      <c r="T719" s="3456"/>
      <c r="U719" s="3456"/>
      <c r="V719" s="3457"/>
      <c r="W719" s="3432" t="s">
        <v>2373</v>
      </c>
      <c r="X719" s="3433"/>
      <c r="Y719" s="3433"/>
      <c r="Z719" s="3434"/>
      <c r="AA719" s="3455" t="s">
        <v>2375</v>
      </c>
      <c r="AB719" s="3456"/>
      <c r="AC719" s="3456"/>
      <c r="AD719" s="3456"/>
      <c r="AE719" s="3456"/>
      <c r="AF719" s="3456"/>
      <c r="AG719" s="3457"/>
      <c r="AH719" s="3420" t="s">
        <v>2324</v>
      </c>
      <c r="AI719" s="3421"/>
      <c r="AJ719" s="3421"/>
      <c r="AK719" s="3421"/>
      <c r="AL719" s="3421"/>
      <c r="AM719" s="3421"/>
      <c r="AN719" s="3421"/>
      <c r="AO719" s="3422"/>
    </row>
    <row r="720" spans="1:41" s="327" customFormat="1" ht="13.5" customHeight="1">
      <c r="A720" s="3537" t="s">
        <v>2296</v>
      </c>
      <c r="B720" s="3456"/>
      <c r="C720" s="3456"/>
      <c r="D720" s="3456"/>
      <c r="E720" s="3456"/>
      <c r="F720" s="3456"/>
      <c r="G720" s="3456"/>
      <c r="H720" s="3456"/>
      <c r="I720" s="3457"/>
      <c r="J720" s="3455" t="s">
        <v>2575</v>
      </c>
      <c r="K720" s="3456"/>
      <c r="L720" s="3456"/>
      <c r="M720" s="3456"/>
      <c r="N720" s="3456"/>
      <c r="O720" s="3456"/>
      <c r="P720" s="3456"/>
      <c r="Q720" s="3456"/>
      <c r="R720" s="3456"/>
      <c r="S720" s="3456"/>
      <c r="T720" s="3456"/>
      <c r="U720" s="3456"/>
      <c r="V720" s="3457"/>
      <c r="W720" s="3432" t="s">
        <v>2373</v>
      </c>
      <c r="X720" s="3433"/>
      <c r="Y720" s="3433"/>
      <c r="Z720" s="3434"/>
      <c r="AA720" s="3455" t="s">
        <v>2375</v>
      </c>
      <c r="AB720" s="3456"/>
      <c r="AC720" s="3456"/>
      <c r="AD720" s="3456"/>
      <c r="AE720" s="3456"/>
      <c r="AF720" s="3456"/>
      <c r="AG720" s="3457"/>
      <c r="AH720" s="3420" t="s">
        <v>2324</v>
      </c>
      <c r="AI720" s="3421"/>
      <c r="AJ720" s="3421"/>
      <c r="AK720" s="3421"/>
      <c r="AL720" s="3421"/>
      <c r="AM720" s="3421"/>
      <c r="AN720" s="3421"/>
      <c r="AO720" s="3422"/>
    </row>
    <row r="721" spans="1:41" s="327" customFormat="1" ht="13.5" customHeight="1">
      <c r="A721" s="3537" t="s">
        <v>2296</v>
      </c>
      <c r="B721" s="3456"/>
      <c r="C721" s="3456"/>
      <c r="D721" s="3456"/>
      <c r="E721" s="3456"/>
      <c r="F721" s="3456"/>
      <c r="G721" s="3456"/>
      <c r="H721" s="3456"/>
      <c r="I721" s="3457"/>
      <c r="J721" s="3455" t="s">
        <v>3738</v>
      </c>
      <c r="K721" s="3456"/>
      <c r="L721" s="3456"/>
      <c r="M721" s="3456"/>
      <c r="N721" s="3456"/>
      <c r="O721" s="3456"/>
      <c r="P721" s="3456"/>
      <c r="Q721" s="3456"/>
      <c r="R721" s="3456"/>
      <c r="S721" s="3456"/>
      <c r="T721" s="3456"/>
      <c r="U721" s="3456"/>
      <c r="V721" s="3457"/>
      <c r="W721" s="3432" t="s">
        <v>2373</v>
      </c>
      <c r="X721" s="3433"/>
      <c r="Y721" s="3433"/>
      <c r="Z721" s="3434"/>
      <c r="AA721" s="3455" t="s">
        <v>2516</v>
      </c>
      <c r="AB721" s="3456"/>
      <c r="AC721" s="3456"/>
      <c r="AD721" s="3456"/>
      <c r="AE721" s="3456"/>
      <c r="AF721" s="3456"/>
      <c r="AG721" s="3457"/>
      <c r="AH721" s="3420" t="s">
        <v>2324</v>
      </c>
      <c r="AI721" s="3421"/>
      <c r="AJ721" s="3421"/>
      <c r="AK721" s="3421"/>
      <c r="AL721" s="3421"/>
      <c r="AM721" s="3421"/>
      <c r="AN721" s="3421"/>
      <c r="AO721" s="3422"/>
    </row>
    <row r="722" spans="1:41" s="327" customFormat="1" ht="13.5" customHeight="1">
      <c r="A722" s="3537" t="s">
        <v>2296</v>
      </c>
      <c r="B722" s="3456"/>
      <c r="C722" s="3456"/>
      <c r="D722" s="3456"/>
      <c r="E722" s="3456"/>
      <c r="F722" s="3456"/>
      <c r="G722" s="3456"/>
      <c r="H722" s="3456"/>
      <c r="I722" s="3457"/>
      <c r="J722" s="3455" t="s">
        <v>2647</v>
      </c>
      <c r="K722" s="3456"/>
      <c r="L722" s="3456"/>
      <c r="M722" s="3456"/>
      <c r="N722" s="3456"/>
      <c r="O722" s="3456"/>
      <c r="P722" s="3456"/>
      <c r="Q722" s="3456"/>
      <c r="R722" s="3456"/>
      <c r="S722" s="3456"/>
      <c r="T722" s="3456"/>
      <c r="U722" s="3456"/>
      <c r="V722" s="3457"/>
      <c r="W722" s="3432"/>
      <c r="X722" s="3433"/>
      <c r="Y722" s="3433"/>
      <c r="Z722" s="3434"/>
      <c r="AA722" s="3455" t="s">
        <v>2600</v>
      </c>
      <c r="AB722" s="3456"/>
      <c r="AC722" s="3456"/>
      <c r="AD722" s="3456"/>
      <c r="AE722" s="3456"/>
      <c r="AF722" s="3456"/>
      <c r="AG722" s="3457"/>
      <c r="AH722" s="3420" t="s">
        <v>2609</v>
      </c>
      <c r="AI722" s="3421"/>
      <c r="AJ722" s="3421"/>
      <c r="AK722" s="3421"/>
      <c r="AL722" s="3421"/>
      <c r="AM722" s="3421"/>
      <c r="AN722" s="3421"/>
      <c r="AO722" s="3422"/>
    </row>
    <row r="723" spans="1:41" s="327" customFormat="1" ht="13.5" customHeight="1">
      <c r="A723" s="3537" t="s">
        <v>2296</v>
      </c>
      <c r="B723" s="3456"/>
      <c r="C723" s="3456"/>
      <c r="D723" s="3456"/>
      <c r="E723" s="3456"/>
      <c r="F723" s="3456"/>
      <c r="G723" s="3456"/>
      <c r="H723" s="3456"/>
      <c r="I723" s="3457"/>
      <c r="J723" s="3455" t="s">
        <v>2576</v>
      </c>
      <c r="K723" s="3456"/>
      <c r="L723" s="3456"/>
      <c r="M723" s="3456"/>
      <c r="N723" s="3456"/>
      <c r="O723" s="3456"/>
      <c r="P723" s="3456"/>
      <c r="Q723" s="3456"/>
      <c r="R723" s="3456"/>
      <c r="S723" s="3456"/>
      <c r="T723" s="3456"/>
      <c r="U723" s="3456"/>
      <c r="V723" s="3457"/>
      <c r="W723" s="3432" t="s">
        <v>2373</v>
      </c>
      <c r="X723" s="3433"/>
      <c r="Y723" s="3433"/>
      <c r="Z723" s="3434"/>
      <c r="AA723" s="3455" t="s">
        <v>2601</v>
      </c>
      <c r="AB723" s="3456"/>
      <c r="AC723" s="3456"/>
      <c r="AD723" s="3456"/>
      <c r="AE723" s="3456"/>
      <c r="AF723" s="3456"/>
      <c r="AG723" s="3457"/>
      <c r="AH723" s="3420" t="s">
        <v>2616</v>
      </c>
      <c r="AI723" s="3421"/>
      <c r="AJ723" s="3421"/>
      <c r="AK723" s="3421"/>
      <c r="AL723" s="3421"/>
      <c r="AM723" s="3421"/>
      <c r="AN723" s="3421"/>
      <c r="AO723" s="3422"/>
    </row>
    <row r="724" spans="1:41" s="327" customFormat="1" ht="13.5" customHeight="1">
      <c r="A724" s="3537" t="s">
        <v>2296</v>
      </c>
      <c r="B724" s="3456"/>
      <c r="C724" s="3456"/>
      <c r="D724" s="3456"/>
      <c r="E724" s="3456"/>
      <c r="F724" s="3456"/>
      <c r="G724" s="3456"/>
      <c r="H724" s="3456"/>
      <c r="I724" s="3457"/>
      <c r="J724" s="3455" t="s">
        <v>2577</v>
      </c>
      <c r="K724" s="3456"/>
      <c r="L724" s="3456"/>
      <c r="M724" s="3456"/>
      <c r="N724" s="3456"/>
      <c r="O724" s="3456"/>
      <c r="P724" s="3456"/>
      <c r="Q724" s="3456"/>
      <c r="R724" s="3456"/>
      <c r="S724" s="3456"/>
      <c r="T724" s="3456"/>
      <c r="U724" s="3456"/>
      <c r="V724" s="3457"/>
      <c r="W724" s="3432" t="s">
        <v>2373</v>
      </c>
      <c r="X724" s="3433"/>
      <c r="Y724" s="3433"/>
      <c r="Z724" s="3434"/>
      <c r="AA724" s="3455" t="s">
        <v>2602</v>
      </c>
      <c r="AB724" s="3456"/>
      <c r="AC724" s="3456"/>
      <c r="AD724" s="3456"/>
      <c r="AE724" s="3456"/>
      <c r="AF724" s="3456"/>
      <c r="AG724" s="3457"/>
      <c r="AH724" s="3420" t="s">
        <v>2324</v>
      </c>
      <c r="AI724" s="3421"/>
      <c r="AJ724" s="3421"/>
      <c r="AK724" s="3421"/>
      <c r="AL724" s="3421"/>
      <c r="AM724" s="3421"/>
      <c r="AN724" s="3421"/>
      <c r="AO724" s="3422"/>
    </row>
    <row r="725" spans="1:41" s="327" customFormat="1" ht="13.5" customHeight="1">
      <c r="A725" s="3537" t="s">
        <v>2296</v>
      </c>
      <c r="B725" s="3456"/>
      <c r="C725" s="3456"/>
      <c r="D725" s="3456"/>
      <c r="E725" s="3456"/>
      <c r="F725" s="3456"/>
      <c r="G725" s="3456"/>
      <c r="H725" s="3456"/>
      <c r="I725" s="3457"/>
      <c r="J725" s="3455" t="s">
        <v>2578</v>
      </c>
      <c r="K725" s="3456"/>
      <c r="L725" s="3456"/>
      <c r="M725" s="3456"/>
      <c r="N725" s="3456"/>
      <c r="O725" s="3456"/>
      <c r="P725" s="3456"/>
      <c r="Q725" s="3456"/>
      <c r="R725" s="3456"/>
      <c r="S725" s="3456"/>
      <c r="T725" s="3456"/>
      <c r="U725" s="3456"/>
      <c r="V725" s="3457"/>
      <c r="W725" s="3432" t="s">
        <v>2373</v>
      </c>
      <c r="X725" s="3433"/>
      <c r="Y725" s="3433"/>
      <c r="Z725" s="3434"/>
      <c r="AA725" s="3455" t="s">
        <v>2596</v>
      </c>
      <c r="AB725" s="3456"/>
      <c r="AC725" s="3456"/>
      <c r="AD725" s="3456"/>
      <c r="AE725" s="3456"/>
      <c r="AF725" s="3456"/>
      <c r="AG725" s="3457"/>
      <c r="AH725" s="3420" t="s">
        <v>2324</v>
      </c>
      <c r="AI725" s="3421"/>
      <c r="AJ725" s="3421"/>
      <c r="AK725" s="3421"/>
      <c r="AL725" s="3421"/>
      <c r="AM725" s="3421"/>
      <c r="AN725" s="3421"/>
      <c r="AO725" s="3422"/>
    </row>
    <row r="726" spans="1:41" s="327" customFormat="1" ht="13.5" customHeight="1">
      <c r="A726" s="3537" t="s">
        <v>2296</v>
      </c>
      <c r="B726" s="3456"/>
      <c r="C726" s="3456"/>
      <c r="D726" s="3456"/>
      <c r="E726" s="3456"/>
      <c r="F726" s="3456"/>
      <c r="G726" s="3456"/>
      <c r="H726" s="3456"/>
      <c r="I726" s="3457"/>
      <c r="J726" s="3455" t="s">
        <v>2579</v>
      </c>
      <c r="K726" s="3456"/>
      <c r="L726" s="3456"/>
      <c r="M726" s="3456"/>
      <c r="N726" s="3456"/>
      <c r="O726" s="3456"/>
      <c r="P726" s="3456"/>
      <c r="Q726" s="3456"/>
      <c r="R726" s="3456"/>
      <c r="S726" s="3456"/>
      <c r="T726" s="3456"/>
      <c r="U726" s="3456"/>
      <c r="V726" s="3457"/>
      <c r="W726" s="3432" t="s">
        <v>2373</v>
      </c>
      <c r="X726" s="3433"/>
      <c r="Y726" s="3433"/>
      <c r="Z726" s="3434"/>
      <c r="AA726" s="3455" t="s">
        <v>2449</v>
      </c>
      <c r="AB726" s="3456"/>
      <c r="AC726" s="3456"/>
      <c r="AD726" s="3456"/>
      <c r="AE726" s="3456"/>
      <c r="AF726" s="3456"/>
      <c r="AG726" s="3457"/>
      <c r="AH726" s="3420" t="s">
        <v>2324</v>
      </c>
      <c r="AI726" s="3421"/>
      <c r="AJ726" s="3421"/>
      <c r="AK726" s="3421"/>
      <c r="AL726" s="3421"/>
      <c r="AM726" s="3421"/>
      <c r="AN726" s="3421"/>
      <c r="AO726" s="3422"/>
    </row>
    <row r="727" spans="1:41" s="327" customFormat="1" ht="13.5" customHeight="1">
      <c r="A727" s="3537" t="s">
        <v>2296</v>
      </c>
      <c r="B727" s="3456"/>
      <c r="C727" s="3456"/>
      <c r="D727" s="3456"/>
      <c r="E727" s="3456"/>
      <c r="F727" s="3456"/>
      <c r="G727" s="3456"/>
      <c r="H727" s="3456"/>
      <c r="I727" s="3457"/>
      <c r="J727" s="3455" t="s">
        <v>2580</v>
      </c>
      <c r="K727" s="3456"/>
      <c r="L727" s="3456"/>
      <c r="M727" s="3456"/>
      <c r="N727" s="3456"/>
      <c r="O727" s="3456"/>
      <c r="P727" s="3456"/>
      <c r="Q727" s="3456"/>
      <c r="R727" s="3456"/>
      <c r="S727" s="3456"/>
      <c r="T727" s="3456"/>
      <c r="U727" s="3456"/>
      <c r="V727" s="3457"/>
      <c r="W727" s="3432" t="s">
        <v>2373</v>
      </c>
      <c r="X727" s="3433"/>
      <c r="Y727" s="3433"/>
      <c r="Z727" s="3434"/>
      <c r="AA727" s="3455" t="s">
        <v>2447</v>
      </c>
      <c r="AB727" s="3456"/>
      <c r="AC727" s="3456"/>
      <c r="AD727" s="3456"/>
      <c r="AE727" s="3456"/>
      <c r="AF727" s="3456"/>
      <c r="AG727" s="3457"/>
      <c r="AH727" s="3420" t="s">
        <v>2617</v>
      </c>
      <c r="AI727" s="3421"/>
      <c r="AJ727" s="3421"/>
      <c r="AK727" s="3421"/>
      <c r="AL727" s="3421"/>
      <c r="AM727" s="3421"/>
      <c r="AN727" s="3421"/>
      <c r="AO727" s="3422"/>
    </row>
    <row r="728" spans="1:41" s="327" customFormat="1" ht="13.5" customHeight="1">
      <c r="A728" s="3537" t="s">
        <v>2296</v>
      </c>
      <c r="B728" s="3456"/>
      <c r="C728" s="3456"/>
      <c r="D728" s="3456"/>
      <c r="E728" s="3456"/>
      <c r="F728" s="3456"/>
      <c r="G728" s="3456"/>
      <c r="H728" s="3456"/>
      <c r="I728" s="3457"/>
      <c r="J728" s="3455" t="s">
        <v>2581</v>
      </c>
      <c r="K728" s="3456"/>
      <c r="L728" s="3456"/>
      <c r="M728" s="3456"/>
      <c r="N728" s="3456"/>
      <c r="O728" s="3456"/>
      <c r="P728" s="3456"/>
      <c r="Q728" s="3456"/>
      <c r="R728" s="3456"/>
      <c r="S728" s="3456"/>
      <c r="T728" s="3456"/>
      <c r="U728" s="3456"/>
      <c r="V728" s="3457"/>
      <c r="W728" s="3432" t="s">
        <v>2373</v>
      </c>
      <c r="X728" s="3433"/>
      <c r="Y728" s="3433"/>
      <c r="Z728" s="3434"/>
      <c r="AA728" s="3455" t="s">
        <v>2602</v>
      </c>
      <c r="AB728" s="3456"/>
      <c r="AC728" s="3456"/>
      <c r="AD728" s="3456"/>
      <c r="AE728" s="3456"/>
      <c r="AF728" s="3456"/>
      <c r="AG728" s="3457"/>
      <c r="AH728" s="3420" t="s">
        <v>2324</v>
      </c>
      <c r="AI728" s="3421"/>
      <c r="AJ728" s="3421"/>
      <c r="AK728" s="3421"/>
      <c r="AL728" s="3421"/>
      <c r="AM728" s="3421"/>
      <c r="AN728" s="3421"/>
      <c r="AO728" s="3422"/>
    </row>
    <row r="729" spans="1:41" s="327" customFormat="1" ht="13.5" customHeight="1">
      <c r="A729" s="3537" t="s">
        <v>2296</v>
      </c>
      <c r="B729" s="3456"/>
      <c r="C729" s="3456"/>
      <c r="D729" s="3456"/>
      <c r="E729" s="3456"/>
      <c r="F729" s="3456"/>
      <c r="G729" s="3456"/>
      <c r="H729" s="3456"/>
      <c r="I729" s="3457"/>
      <c r="J729" s="3455" t="s">
        <v>2582</v>
      </c>
      <c r="K729" s="3456"/>
      <c r="L729" s="3456"/>
      <c r="M729" s="3456"/>
      <c r="N729" s="3456"/>
      <c r="O729" s="3456"/>
      <c r="P729" s="3456"/>
      <c r="Q729" s="3456"/>
      <c r="R729" s="3456"/>
      <c r="S729" s="3456"/>
      <c r="T729" s="3456"/>
      <c r="U729" s="3456"/>
      <c r="V729" s="3457"/>
      <c r="W729" s="3432" t="s">
        <v>2373</v>
      </c>
      <c r="X729" s="3433"/>
      <c r="Y729" s="3433"/>
      <c r="Z729" s="3434"/>
      <c r="AA729" s="3455" t="s">
        <v>2517</v>
      </c>
      <c r="AB729" s="3456"/>
      <c r="AC729" s="3456"/>
      <c r="AD729" s="3456"/>
      <c r="AE729" s="3456"/>
      <c r="AF729" s="3456"/>
      <c r="AG729" s="3457"/>
      <c r="AH729" s="3420" t="s">
        <v>2618</v>
      </c>
      <c r="AI729" s="3421"/>
      <c r="AJ729" s="3421"/>
      <c r="AK729" s="3421"/>
      <c r="AL729" s="3421"/>
      <c r="AM729" s="3421"/>
      <c r="AN729" s="3421"/>
      <c r="AO729" s="3422"/>
    </row>
    <row r="730" spans="1:41" s="327" customFormat="1" ht="13.5" customHeight="1">
      <c r="A730" s="3537" t="s">
        <v>2296</v>
      </c>
      <c r="B730" s="3456"/>
      <c r="C730" s="3456"/>
      <c r="D730" s="3456"/>
      <c r="E730" s="3456"/>
      <c r="F730" s="3456"/>
      <c r="G730" s="3456"/>
      <c r="H730" s="3456"/>
      <c r="I730" s="3457"/>
      <c r="J730" s="3455" t="s">
        <v>2583</v>
      </c>
      <c r="K730" s="3456"/>
      <c r="L730" s="3456"/>
      <c r="M730" s="3456"/>
      <c r="N730" s="3456"/>
      <c r="O730" s="3456"/>
      <c r="P730" s="3456"/>
      <c r="Q730" s="3456"/>
      <c r="R730" s="3456"/>
      <c r="S730" s="3456"/>
      <c r="T730" s="3456"/>
      <c r="U730" s="3456"/>
      <c r="V730" s="3457"/>
      <c r="W730" s="3432" t="s">
        <v>2373</v>
      </c>
      <c r="X730" s="3433"/>
      <c r="Y730" s="3433"/>
      <c r="Z730" s="3434"/>
      <c r="AA730" s="3455" t="s">
        <v>2602</v>
      </c>
      <c r="AB730" s="3456"/>
      <c r="AC730" s="3456"/>
      <c r="AD730" s="3456"/>
      <c r="AE730" s="3456"/>
      <c r="AF730" s="3456"/>
      <c r="AG730" s="3457"/>
      <c r="AH730" s="3420" t="s">
        <v>2324</v>
      </c>
      <c r="AI730" s="3421"/>
      <c r="AJ730" s="3421"/>
      <c r="AK730" s="3421"/>
      <c r="AL730" s="3421"/>
      <c r="AM730" s="3421"/>
      <c r="AN730" s="3421"/>
      <c r="AO730" s="3422"/>
    </row>
    <row r="731" spans="1:41" s="327" customFormat="1" ht="13.5" customHeight="1">
      <c r="A731" s="3537" t="s">
        <v>2296</v>
      </c>
      <c r="B731" s="3456"/>
      <c r="C731" s="3456"/>
      <c r="D731" s="3456"/>
      <c r="E731" s="3456"/>
      <c r="F731" s="3456"/>
      <c r="G731" s="3456"/>
      <c r="H731" s="3456"/>
      <c r="I731" s="3457"/>
      <c r="J731" s="3455" t="s">
        <v>2584</v>
      </c>
      <c r="K731" s="3456"/>
      <c r="L731" s="3456"/>
      <c r="M731" s="3456"/>
      <c r="N731" s="3456"/>
      <c r="O731" s="3456"/>
      <c r="P731" s="3456"/>
      <c r="Q731" s="3456"/>
      <c r="R731" s="3456"/>
      <c r="S731" s="3456"/>
      <c r="T731" s="3456"/>
      <c r="U731" s="3456"/>
      <c r="V731" s="3457"/>
      <c r="W731" s="3432" t="s">
        <v>2373</v>
      </c>
      <c r="X731" s="3433"/>
      <c r="Y731" s="3433"/>
      <c r="Z731" s="3434"/>
      <c r="AA731" s="3455" t="s">
        <v>2445</v>
      </c>
      <c r="AB731" s="3456"/>
      <c r="AC731" s="3456"/>
      <c r="AD731" s="3456"/>
      <c r="AE731" s="3456"/>
      <c r="AF731" s="3456"/>
      <c r="AG731" s="3457"/>
      <c r="AH731" s="3420" t="s">
        <v>2619</v>
      </c>
      <c r="AI731" s="3421"/>
      <c r="AJ731" s="3421"/>
      <c r="AK731" s="3421"/>
      <c r="AL731" s="3421"/>
      <c r="AM731" s="3421"/>
      <c r="AN731" s="3421"/>
      <c r="AO731" s="3422"/>
    </row>
    <row r="732" spans="1:41" s="327" customFormat="1" ht="13.5" customHeight="1">
      <c r="A732" s="3537" t="s">
        <v>2296</v>
      </c>
      <c r="B732" s="3456"/>
      <c r="C732" s="3456"/>
      <c r="D732" s="3456"/>
      <c r="E732" s="3456"/>
      <c r="F732" s="3456"/>
      <c r="G732" s="3456"/>
      <c r="H732" s="3456"/>
      <c r="I732" s="3457"/>
      <c r="J732" s="3455" t="s">
        <v>2585</v>
      </c>
      <c r="K732" s="3456"/>
      <c r="L732" s="3456"/>
      <c r="M732" s="3456"/>
      <c r="N732" s="3456"/>
      <c r="O732" s="3456"/>
      <c r="P732" s="3456"/>
      <c r="Q732" s="3456"/>
      <c r="R732" s="3456"/>
      <c r="S732" s="3456"/>
      <c r="T732" s="3456"/>
      <c r="U732" s="3456"/>
      <c r="V732" s="3457"/>
      <c r="W732" s="3432" t="s">
        <v>3876</v>
      </c>
      <c r="X732" s="3433"/>
      <c r="Y732" s="3433"/>
      <c r="Z732" s="3434"/>
      <c r="AA732" s="3455" t="s">
        <v>2602</v>
      </c>
      <c r="AB732" s="3456"/>
      <c r="AC732" s="3456"/>
      <c r="AD732" s="3456"/>
      <c r="AE732" s="3456"/>
      <c r="AF732" s="3456"/>
      <c r="AG732" s="3457"/>
      <c r="AH732" s="3420" t="s">
        <v>2324</v>
      </c>
      <c r="AI732" s="3421"/>
      <c r="AJ732" s="3421"/>
      <c r="AK732" s="3421"/>
      <c r="AL732" s="3421"/>
      <c r="AM732" s="3421"/>
      <c r="AN732" s="3421"/>
      <c r="AO732" s="3422"/>
    </row>
    <row r="733" spans="1:41" s="327" customFormat="1" ht="13.5" customHeight="1">
      <c r="A733" s="3537" t="s">
        <v>2296</v>
      </c>
      <c r="B733" s="3456"/>
      <c r="C733" s="3456"/>
      <c r="D733" s="3456"/>
      <c r="E733" s="3456"/>
      <c r="F733" s="3456"/>
      <c r="G733" s="3456"/>
      <c r="H733" s="3456"/>
      <c r="I733" s="3457"/>
      <c r="J733" s="3455" t="s">
        <v>2586</v>
      </c>
      <c r="K733" s="3456"/>
      <c r="L733" s="3456"/>
      <c r="M733" s="3456"/>
      <c r="N733" s="3456"/>
      <c r="O733" s="3456"/>
      <c r="P733" s="3456"/>
      <c r="Q733" s="3456"/>
      <c r="R733" s="3456"/>
      <c r="S733" s="3456"/>
      <c r="T733" s="3456"/>
      <c r="U733" s="3456"/>
      <c r="V733" s="3457"/>
      <c r="W733" s="3432"/>
      <c r="X733" s="3433"/>
      <c r="Y733" s="3433"/>
      <c r="Z733" s="3434"/>
      <c r="AA733" s="3455" t="s">
        <v>2603</v>
      </c>
      <c r="AB733" s="3456"/>
      <c r="AC733" s="3456"/>
      <c r="AD733" s="3456"/>
      <c r="AE733" s="3456"/>
      <c r="AF733" s="3456"/>
      <c r="AG733" s="3457"/>
      <c r="AH733" s="3420" t="s">
        <v>2609</v>
      </c>
      <c r="AI733" s="3421"/>
      <c r="AJ733" s="3421"/>
      <c r="AK733" s="3421"/>
      <c r="AL733" s="3421"/>
      <c r="AM733" s="3421"/>
      <c r="AN733" s="3421"/>
      <c r="AO733" s="3422"/>
    </row>
    <row r="734" spans="1:41" s="327" customFormat="1" ht="13.5" customHeight="1">
      <c r="A734" s="3537" t="s">
        <v>2296</v>
      </c>
      <c r="B734" s="3456"/>
      <c r="C734" s="3456"/>
      <c r="D734" s="3456"/>
      <c r="E734" s="3456"/>
      <c r="F734" s="3456"/>
      <c r="G734" s="3456"/>
      <c r="H734" s="3456"/>
      <c r="I734" s="3457"/>
      <c r="J734" s="3455" t="s">
        <v>2587</v>
      </c>
      <c r="K734" s="3456"/>
      <c r="L734" s="3456"/>
      <c r="M734" s="3456"/>
      <c r="N734" s="3456"/>
      <c r="O734" s="3456"/>
      <c r="P734" s="3456"/>
      <c r="Q734" s="3456"/>
      <c r="R734" s="3456"/>
      <c r="S734" s="3456"/>
      <c r="T734" s="3456"/>
      <c r="U734" s="3456"/>
      <c r="V734" s="3457"/>
      <c r="W734" s="3432" t="s">
        <v>2373</v>
      </c>
      <c r="X734" s="3433"/>
      <c r="Y734" s="3433"/>
      <c r="Z734" s="3434"/>
      <c r="AA734" s="3455" t="s">
        <v>2604</v>
      </c>
      <c r="AB734" s="3456"/>
      <c r="AC734" s="3456"/>
      <c r="AD734" s="3456"/>
      <c r="AE734" s="3456"/>
      <c r="AF734" s="3456"/>
      <c r="AG734" s="3457"/>
      <c r="AH734" s="3420" t="s">
        <v>2620</v>
      </c>
      <c r="AI734" s="3421"/>
      <c r="AJ734" s="3421"/>
      <c r="AK734" s="3421"/>
      <c r="AL734" s="3421"/>
      <c r="AM734" s="3421"/>
      <c r="AN734" s="3421"/>
      <c r="AO734" s="3422"/>
    </row>
    <row r="735" spans="1:41" s="327" customFormat="1" ht="13.5" customHeight="1">
      <c r="A735" s="3537" t="s">
        <v>2296</v>
      </c>
      <c r="B735" s="3456"/>
      <c r="C735" s="3456"/>
      <c r="D735" s="3456"/>
      <c r="E735" s="3456"/>
      <c r="F735" s="3456"/>
      <c r="G735" s="3456"/>
      <c r="H735" s="3456"/>
      <c r="I735" s="3457"/>
      <c r="J735" s="3455" t="s">
        <v>2588</v>
      </c>
      <c r="K735" s="3456"/>
      <c r="L735" s="3456"/>
      <c r="M735" s="3456"/>
      <c r="N735" s="3456"/>
      <c r="O735" s="3456"/>
      <c r="P735" s="3456"/>
      <c r="Q735" s="3456"/>
      <c r="R735" s="3456"/>
      <c r="S735" s="3456"/>
      <c r="T735" s="3456"/>
      <c r="U735" s="3456"/>
      <c r="V735" s="3457"/>
      <c r="W735" s="3432" t="s">
        <v>3876</v>
      </c>
      <c r="X735" s="3433"/>
      <c r="Y735" s="3433"/>
      <c r="Z735" s="3434"/>
      <c r="AA735" s="3455" t="s">
        <v>2605</v>
      </c>
      <c r="AB735" s="3456"/>
      <c r="AC735" s="3456"/>
      <c r="AD735" s="3456"/>
      <c r="AE735" s="3456"/>
      <c r="AF735" s="3456"/>
      <c r="AG735" s="3457"/>
      <c r="AH735" s="3420" t="s">
        <v>2621</v>
      </c>
      <c r="AI735" s="3421"/>
      <c r="AJ735" s="3421"/>
      <c r="AK735" s="3421"/>
      <c r="AL735" s="3421"/>
      <c r="AM735" s="3421"/>
      <c r="AN735" s="3421"/>
      <c r="AO735" s="3422"/>
    </row>
    <row r="736" spans="1:41" s="327" customFormat="1" ht="13.5" customHeight="1">
      <c r="A736" s="3537" t="s">
        <v>2296</v>
      </c>
      <c r="B736" s="3456"/>
      <c r="C736" s="3456"/>
      <c r="D736" s="3456"/>
      <c r="E736" s="3456"/>
      <c r="F736" s="3456"/>
      <c r="G736" s="3456"/>
      <c r="H736" s="3456"/>
      <c r="I736" s="3457"/>
      <c r="J736" s="3455" t="s">
        <v>2589</v>
      </c>
      <c r="K736" s="3456"/>
      <c r="L736" s="3456"/>
      <c r="M736" s="3456"/>
      <c r="N736" s="3456"/>
      <c r="O736" s="3456"/>
      <c r="P736" s="3456"/>
      <c r="Q736" s="3456"/>
      <c r="R736" s="3456"/>
      <c r="S736" s="3456"/>
      <c r="T736" s="3456"/>
      <c r="U736" s="3456"/>
      <c r="V736" s="3457"/>
      <c r="W736" s="3432" t="s">
        <v>3877</v>
      </c>
      <c r="X736" s="3433"/>
      <c r="Y736" s="3433"/>
      <c r="Z736" s="3434"/>
      <c r="AA736" s="3455" t="s">
        <v>2606</v>
      </c>
      <c r="AB736" s="3456"/>
      <c r="AC736" s="3456"/>
      <c r="AD736" s="3456"/>
      <c r="AE736" s="3456"/>
      <c r="AF736" s="3456"/>
      <c r="AG736" s="3457"/>
      <c r="AH736" s="3420" t="s">
        <v>2622</v>
      </c>
      <c r="AI736" s="3421"/>
      <c r="AJ736" s="3421"/>
      <c r="AK736" s="3421"/>
      <c r="AL736" s="3421"/>
      <c r="AM736" s="3421"/>
      <c r="AN736" s="3421"/>
      <c r="AO736" s="3422"/>
    </row>
    <row r="737" spans="1:41" s="327" customFormat="1" ht="13.5" customHeight="1">
      <c r="A737" s="3537" t="s">
        <v>2296</v>
      </c>
      <c r="B737" s="3456"/>
      <c r="C737" s="3456"/>
      <c r="D737" s="3456"/>
      <c r="E737" s="3456"/>
      <c r="F737" s="3456"/>
      <c r="G737" s="3456"/>
      <c r="H737" s="3456"/>
      <c r="I737" s="3457"/>
      <c r="J737" s="3455" t="s">
        <v>2590</v>
      </c>
      <c r="K737" s="3456"/>
      <c r="L737" s="3456"/>
      <c r="M737" s="3456"/>
      <c r="N737" s="3456"/>
      <c r="O737" s="3456"/>
      <c r="P737" s="3456"/>
      <c r="Q737" s="3456"/>
      <c r="R737" s="3456"/>
      <c r="S737" s="3456"/>
      <c r="T737" s="3456"/>
      <c r="U737" s="3456"/>
      <c r="V737" s="3457"/>
      <c r="W737" s="3432" t="s">
        <v>3878</v>
      </c>
      <c r="X737" s="3433"/>
      <c r="Y737" s="3433"/>
      <c r="Z737" s="3434"/>
      <c r="AA737" s="3455" t="s">
        <v>2607</v>
      </c>
      <c r="AB737" s="3456"/>
      <c r="AC737" s="3456"/>
      <c r="AD737" s="3456"/>
      <c r="AE737" s="3456"/>
      <c r="AF737" s="3456"/>
      <c r="AG737" s="3457"/>
      <c r="AH737" s="3420" t="s">
        <v>2623</v>
      </c>
      <c r="AI737" s="3421"/>
      <c r="AJ737" s="3421"/>
      <c r="AK737" s="3421"/>
      <c r="AL737" s="3421"/>
      <c r="AM737" s="3421"/>
      <c r="AN737" s="3421"/>
      <c r="AO737" s="3422"/>
    </row>
    <row r="738" spans="1:41" s="327" customFormat="1" ht="13.5" customHeight="1">
      <c r="A738" s="3537" t="s">
        <v>2296</v>
      </c>
      <c r="B738" s="3456"/>
      <c r="C738" s="3456"/>
      <c r="D738" s="3456"/>
      <c r="E738" s="3456"/>
      <c r="F738" s="3456"/>
      <c r="G738" s="3456"/>
      <c r="H738" s="3456"/>
      <c r="I738" s="3457"/>
      <c r="J738" s="3455" t="s">
        <v>2648</v>
      </c>
      <c r="K738" s="3456"/>
      <c r="L738" s="3456"/>
      <c r="M738" s="3456"/>
      <c r="N738" s="3456"/>
      <c r="O738" s="3456"/>
      <c r="P738" s="3456"/>
      <c r="Q738" s="3456"/>
      <c r="R738" s="3456"/>
      <c r="S738" s="3456"/>
      <c r="T738" s="3456"/>
      <c r="U738" s="3456"/>
      <c r="V738" s="3457"/>
      <c r="W738" s="3432" t="s">
        <v>2373</v>
      </c>
      <c r="X738" s="3433"/>
      <c r="Y738" s="3433"/>
      <c r="Z738" s="3434"/>
      <c r="AA738" s="3455" t="s">
        <v>2311</v>
      </c>
      <c r="AB738" s="3456"/>
      <c r="AC738" s="3456"/>
      <c r="AD738" s="3456"/>
      <c r="AE738" s="3456"/>
      <c r="AF738" s="3456"/>
      <c r="AG738" s="3457"/>
      <c r="AH738" s="3420" t="s">
        <v>2320</v>
      </c>
      <c r="AI738" s="3421"/>
      <c r="AJ738" s="3421"/>
      <c r="AK738" s="3421"/>
      <c r="AL738" s="3421"/>
      <c r="AM738" s="3421"/>
      <c r="AN738" s="3421"/>
      <c r="AO738" s="3422"/>
    </row>
    <row r="739" spans="1:41" s="327" customFormat="1" ht="13.5" customHeight="1">
      <c r="A739" s="3537" t="s">
        <v>2296</v>
      </c>
      <c r="B739" s="3456"/>
      <c r="C739" s="3456"/>
      <c r="D739" s="3456"/>
      <c r="E739" s="3456"/>
      <c r="F739" s="3456"/>
      <c r="G739" s="3456"/>
      <c r="H739" s="3456"/>
      <c r="I739" s="3457"/>
      <c r="J739" s="3455" t="s">
        <v>2591</v>
      </c>
      <c r="K739" s="3456"/>
      <c r="L739" s="3456"/>
      <c r="M739" s="3456"/>
      <c r="N739" s="3456"/>
      <c r="O739" s="3456"/>
      <c r="P739" s="3456"/>
      <c r="Q739" s="3456"/>
      <c r="R739" s="3456"/>
      <c r="S739" s="3456"/>
      <c r="T739" s="3456"/>
      <c r="U739" s="3456"/>
      <c r="V739" s="3457"/>
      <c r="W739" s="3432" t="s">
        <v>2373</v>
      </c>
      <c r="X739" s="3433"/>
      <c r="Y739" s="3433"/>
      <c r="Z739" s="3434"/>
      <c r="AA739" s="3455" t="s">
        <v>2447</v>
      </c>
      <c r="AB739" s="3456"/>
      <c r="AC739" s="3456"/>
      <c r="AD739" s="3456"/>
      <c r="AE739" s="3456"/>
      <c r="AF739" s="3456"/>
      <c r="AG739" s="3457"/>
      <c r="AH739" s="3420" t="s">
        <v>2624</v>
      </c>
      <c r="AI739" s="3421"/>
      <c r="AJ739" s="3421"/>
      <c r="AK739" s="3421"/>
      <c r="AL739" s="3421"/>
      <c r="AM739" s="3421"/>
      <c r="AN739" s="3421"/>
      <c r="AO739" s="3422"/>
    </row>
    <row r="740" spans="1:41" s="327" customFormat="1" ht="13.5" customHeight="1" thickBot="1">
      <c r="A740" s="3538" t="s">
        <v>2296</v>
      </c>
      <c r="B740" s="3534"/>
      <c r="C740" s="3534"/>
      <c r="D740" s="3534"/>
      <c r="E740" s="3534"/>
      <c r="F740" s="3534"/>
      <c r="G740" s="3534"/>
      <c r="H740" s="3534"/>
      <c r="I740" s="3535"/>
      <c r="J740" s="3533" t="s">
        <v>2592</v>
      </c>
      <c r="K740" s="3534"/>
      <c r="L740" s="3534"/>
      <c r="M740" s="3534"/>
      <c r="N740" s="3534"/>
      <c r="O740" s="3534"/>
      <c r="P740" s="3534"/>
      <c r="Q740" s="3534"/>
      <c r="R740" s="3534"/>
      <c r="S740" s="3534"/>
      <c r="T740" s="3534"/>
      <c r="U740" s="3534"/>
      <c r="V740" s="3535"/>
      <c r="W740" s="3527" t="s">
        <v>2373</v>
      </c>
      <c r="X740" s="3528"/>
      <c r="Y740" s="3528"/>
      <c r="Z740" s="3529"/>
      <c r="AA740" s="3533" t="s">
        <v>2375</v>
      </c>
      <c r="AB740" s="3534"/>
      <c r="AC740" s="3534"/>
      <c r="AD740" s="3534"/>
      <c r="AE740" s="3534"/>
      <c r="AF740" s="3534"/>
      <c r="AG740" s="3535"/>
      <c r="AH740" s="3530" t="s">
        <v>2625</v>
      </c>
      <c r="AI740" s="3531"/>
      <c r="AJ740" s="3531"/>
      <c r="AK740" s="3531"/>
      <c r="AL740" s="3531"/>
      <c r="AM740" s="3531"/>
      <c r="AN740" s="3531"/>
      <c r="AO740" s="3532"/>
    </row>
    <row r="741" spans="1:41" s="327" customFormat="1" ht="13.5" customHeight="1">
      <c r="A741" s="876"/>
      <c r="B741" s="876"/>
      <c r="C741" s="876"/>
      <c r="D741" s="876"/>
      <c r="E741" s="876"/>
      <c r="F741" s="876"/>
      <c r="G741" s="876"/>
      <c r="H741" s="876"/>
      <c r="I741" s="876"/>
      <c r="J741" s="876"/>
      <c r="K741" s="876"/>
      <c r="L741" s="876"/>
      <c r="M741" s="876"/>
      <c r="N741" s="876"/>
      <c r="O741" s="876"/>
      <c r="P741" s="876"/>
      <c r="Q741" s="876"/>
      <c r="R741" s="876"/>
      <c r="S741" s="876"/>
      <c r="T741" s="876"/>
      <c r="U741" s="876"/>
      <c r="V741" s="876"/>
      <c r="W741" s="876"/>
      <c r="X741" s="876"/>
      <c r="Y741" s="876"/>
      <c r="Z741" s="876"/>
      <c r="AA741" s="876"/>
      <c r="AB741" s="876"/>
      <c r="AC741" s="876"/>
      <c r="AD741" s="876"/>
      <c r="AE741" s="876"/>
      <c r="AF741" s="876"/>
      <c r="AG741" s="876"/>
      <c r="AH741" s="854"/>
      <c r="AI741" s="854"/>
      <c r="AJ741" s="854"/>
      <c r="AK741" s="854"/>
      <c r="AL741" s="854"/>
      <c r="AM741" s="854"/>
      <c r="AN741" s="854"/>
      <c r="AO741" s="870" t="s">
        <v>2308</v>
      </c>
    </row>
    <row r="742" spans="1:41" s="327" customFormat="1" ht="13.5" customHeight="1">
      <c r="A742" s="876"/>
      <c r="B742" s="876"/>
      <c r="C742" s="876"/>
      <c r="D742" s="876"/>
      <c r="E742" s="876"/>
      <c r="F742" s="876"/>
      <c r="G742" s="876"/>
      <c r="H742" s="876"/>
      <c r="I742" s="876"/>
      <c r="J742" s="876"/>
      <c r="K742" s="876"/>
      <c r="L742" s="876"/>
      <c r="M742" s="876"/>
      <c r="N742" s="876"/>
      <c r="O742" s="876"/>
      <c r="P742" s="876"/>
      <c r="Q742" s="876"/>
      <c r="R742" s="876"/>
      <c r="S742" s="876"/>
      <c r="T742" s="876"/>
      <c r="U742" s="876"/>
      <c r="V742" s="876"/>
      <c r="W742" s="876"/>
      <c r="X742" s="876"/>
      <c r="Y742" s="876"/>
      <c r="Z742" s="876"/>
      <c r="AA742" s="876"/>
      <c r="AB742" s="876"/>
      <c r="AC742" s="876"/>
      <c r="AD742" s="876"/>
      <c r="AE742" s="876"/>
      <c r="AF742" s="876"/>
      <c r="AG742" s="876"/>
      <c r="AH742" s="854"/>
      <c r="AI742" s="854"/>
      <c r="AJ742" s="854"/>
      <c r="AK742" s="854"/>
      <c r="AL742" s="854"/>
      <c r="AM742" s="854"/>
      <c r="AN742" s="854"/>
      <c r="AO742" s="870"/>
    </row>
    <row r="743" spans="1:41" s="327" customFormat="1" ht="17.25">
      <c r="A743" s="583" t="s">
        <v>2935</v>
      </c>
      <c r="B743" s="579"/>
      <c r="C743" s="579"/>
      <c r="D743" s="579"/>
      <c r="E743" s="579"/>
      <c r="F743" s="579"/>
      <c r="G743" s="579"/>
      <c r="H743" s="579"/>
      <c r="I743" s="579"/>
      <c r="J743" s="579"/>
      <c r="K743" s="579"/>
      <c r="L743" s="579"/>
      <c r="M743" s="579"/>
      <c r="N743" s="579"/>
      <c r="O743" s="579"/>
      <c r="P743" s="579"/>
      <c r="Q743" s="579"/>
      <c r="R743" s="579"/>
      <c r="S743" s="579"/>
      <c r="T743" s="579"/>
      <c r="U743" s="579"/>
      <c r="V743" s="579"/>
      <c r="W743" s="579"/>
      <c r="X743" s="579"/>
      <c r="Y743" s="579"/>
      <c r="Z743" s="579"/>
      <c r="AA743" s="579"/>
      <c r="AB743" s="579"/>
      <c r="AC743" s="579"/>
      <c r="AD743" s="579"/>
      <c r="AE743" s="579"/>
      <c r="AF743" s="579"/>
      <c r="AG743" s="579"/>
      <c r="AH743" s="579"/>
      <c r="AI743" s="579"/>
      <c r="AJ743" s="579"/>
      <c r="AK743" s="579"/>
      <c r="AL743" s="579"/>
      <c r="AM743" s="579"/>
      <c r="AN743" s="579"/>
      <c r="AO743" s="579"/>
    </row>
    <row r="744" spans="1:41" s="327" customFormat="1" ht="15" customHeight="1">
      <c r="A744" s="583"/>
      <c r="B744" s="579"/>
      <c r="C744" s="579"/>
      <c r="D744" s="579"/>
      <c r="E744" s="579"/>
      <c r="F744" s="579"/>
      <c r="G744" s="579"/>
      <c r="H744" s="579"/>
      <c r="I744" s="579"/>
      <c r="J744" s="579"/>
      <c r="K744" s="579"/>
      <c r="L744" s="579"/>
      <c r="M744" s="579"/>
      <c r="N744" s="579"/>
      <c r="O744" s="579"/>
      <c r="P744" s="579"/>
      <c r="Q744" s="579"/>
      <c r="R744" s="579"/>
      <c r="S744" s="579"/>
      <c r="T744" s="579"/>
      <c r="U744" s="579"/>
      <c r="V744" s="579"/>
      <c r="W744" s="579"/>
      <c r="X744" s="579"/>
      <c r="Y744" s="579"/>
      <c r="Z744" s="579"/>
      <c r="AA744" s="579"/>
      <c r="AB744" s="579"/>
      <c r="AC744" s="579"/>
      <c r="AD744" s="579"/>
      <c r="AE744" s="579"/>
      <c r="AF744" s="579"/>
      <c r="AG744" s="579"/>
      <c r="AH744" s="579"/>
      <c r="AI744" s="579"/>
      <c r="AJ744" s="580" t="s">
        <v>3440</v>
      </c>
      <c r="AK744" s="579"/>
      <c r="AL744" s="579"/>
      <c r="AM744" s="579"/>
      <c r="AN744" s="579"/>
      <c r="AO744" s="579"/>
    </row>
    <row r="745" spans="1:41" s="327" customFormat="1" ht="15" customHeight="1" thickBot="1">
      <c r="A745" s="579"/>
      <c r="B745" s="579"/>
      <c r="C745" s="579"/>
      <c r="D745" s="579"/>
      <c r="E745" s="579"/>
      <c r="F745" s="579"/>
      <c r="G745" s="579"/>
      <c r="H745" s="579"/>
      <c r="I745" s="579"/>
      <c r="J745" s="579"/>
      <c r="K745" s="579"/>
      <c r="L745" s="579"/>
      <c r="M745" s="579"/>
      <c r="N745" s="579"/>
      <c r="O745" s="579"/>
      <c r="P745" s="579"/>
      <c r="Q745" s="579"/>
      <c r="R745" s="579"/>
      <c r="S745" s="579"/>
      <c r="T745" s="579"/>
      <c r="U745" s="579"/>
      <c r="V745" s="579"/>
      <c r="W745" s="579"/>
      <c r="X745" s="579"/>
      <c r="Y745" s="579"/>
      <c r="Z745" s="579"/>
      <c r="AA745" s="579"/>
      <c r="AB745" s="579"/>
      <c r="AC745" s="579"/>
      <c r="AD745" s="579"/>
      <c r="AE745" s="579"/>
      <c r="AF745" s="579"/>
      <c r="AG745" s="579"/>
      <c r="AH745" s="579"/>
      <c r="AI745" s="579"/>
      <c r="AJ745" s="580" t="s">
        <v>2955</v>
      </c>
      <c r="AK745" s="579"/>
      <c r="AL745" s="579"/>
      <c r="AM745" s="579"/>
      <c r="AN745" s="579"/>
      <c r="AO745" s="579"/>
    </row>
    <row r="746" spans="1:41" s="327" customFormat="1" ht="27.95" customHeight="1">
      <c r="A746" s="579"/>
      <c r="B746" s="579"/>
      <c r="C746" s="3428" t="s">
        <v>3342</v>
      </c>
      <c r="D746" s="3429"/>
      <c r="E746" s="3429"/>
      <c r="F746" s="3429"/>
      <c r="G746" s="3429"/>
      <c r="H746" s="3429"/>
      <c r="I746" s="3429"/>
      <c r="J746" s="3430"/>
      <c r="K746" s="3430"/>
      <c r="L746" s="3430"/>
      <c r="M746" s="3430"/>
      <c r="N746" s="3430"/>
      <c r="O746" s="3430"/>
      <c r="P746" s="3431"/>
      <c r="Q746" s="3994" t="s">
        <v>2649</v>
      </c>
      <c r="R746" s="3995"/>
      <c r="S746" s="3995"/>
      <c r="T746" s="3996"/>
      <c r="U746" s="3994" t="s">
        <v>3779</v>
      </c>
      <c r="V746" s="3995"/>
      <c r="W746" s="3995"/>
      <c r="X746" s="3996"/>
      <c r="Y746" s="3994" t="s">
        <v>3780</v>
      </c>
      <c r="Z746" s="3995"/>
      <c r="AA746" s="3995"/>
      <c r="AB746" s="3996"/>
      <c r="AC746" s="3994" t="s">
        <v>2806</v>
      </c>
      <c r="AD746" s="3995"/>
      <c r="AE746" s="3995"/>
      <c r="AF746" s="3996"/>
      <c r="AG746" s="3994" t="s">
        <v>2807</v>
      </c>
      <c r="AH746" s="3995"/>
      <c r="AI746" s="3995"/>
      <c r="AJ746" s="3997"/>
      <c r="AK746" s="579"/>
      <c r="AL746" s="579"/>
      <c r="AM746" s="579"/>
      <c r="AN746" s="579"/>
      <c r="AO746" s="579"/>
    </row>
    <row r="747" spans="1:41" s="327" customFormat="1" ht="15" customHeight="1">
      <c r="A747" s="579"/>
      <c r="B747" s="579"/>
      <c r="C747" s="3439" t="s">
        <v>1534</v>
      </c>
      <c r="D747" s="3405"/>
      <c r="E747" s="3405"/>
      <c r="F747" s="3405"/>
      <c r="G747" s="3405"/>
      <c r="H747" s="3405"/>
      <c r="I747" s="3406"/>
      <c r="J747" s="3417" t="s">
        <v>2883</v>
      </c>
      <c r="K747" s="3412"/>
      <c r="L747" s="3412"/>
      <c r="M747" s="3412"/>
      <c r="N747" s="3412"/>
      <c r="O747" s="3412"/>
      <c r="P747" s="3413"/>
      <c r="Q747" s="2710">
        <v>1882</v>
      </c>
      <c r="R747" s="3565"/>
      <c r="S747" s="3565"/>
      <c r="T747" s="2711"/>
      <c r="U747" s="2710">
        <v>1773</v>
      </c>
      <c r="V747" s="3565"/>
      <c r="W747" s="3565"/>
      <c r="X747" s="2711"/>
      <c r="Y747" s="2710">
        <v>1860</v>
      </c>
      <c r="Z747" s="3565"/>
      <c r="AA747" s="3565"/>
      <c r="AB747" s="2711"/>
      <c r="AC747" s="2710">
        <v>1916</v>
      </c>
      <c r="AD747" s="3565"/>
      <c r="AE747" s="3565"/>
      <c r="AF747" s="2711"/>
      <c r="AG747" s="2710">
        <v>2114</v>
      </c>
      <c r="AH747" s="3565"/>
      <c r="AI747" s="3565"/>
      <c r="AJ747" s="4000"/>
      <c r="AK747" s="579"/>
      <c r="AL747" s="579"/>
      <c r="AM747" s="579"/>
      <c r="AN747" s="579"/>
      <c r="AO747" s="579"/>
    </row>
    <row r="748" spans="1:41" s="327" customFormat="1" ht="15" customHeight="1">
      <c r="A748" s="579"/>
      <c r="B748" s="579"/>
      <c r="C748" s="3440"/>
      <c r="D748" s="3407"/>
      <c r="E748" s="3407"/>
      <c r="F748" s="3407"/>
      <c r="G748" s="3407"/>
      <c r="H748" s="3407"/>
      <c r="I748" s="3408"/>
      <c r="J748" s="3414" t="s">
        <v>2884</v>
      </c>
      <c r="K748" s="3415"/>
      <c r="L748" s="3415"/>
      <c r="M748" s="3415"/>
      <c r="N748" s="3415"/>
      <c r="O748" s="3415"/>
      <c r="P748" s="3416"/>
      <c r="Q748" s="4001">
        <v>58068</v>
      </c>
      <c r="R748" s="4002"/>
      <c r="S748" s="4002"/>
      <c r="T748" s="4003"/>
      <c r="U748" s="4001">
        <v>52463</v>
      </c>
      <c r="V748" s="4002"/>
      <c r="W748" s="4002"/>
      <c r="X748" s="4003"/>
      <c r="Y748" s="4001">
        <v>56812</v>
      </c>
      <c r="Z748" s="4002"/>
      <c r="AA748" s="4002"/>
      <c r="AB748" s="4003"/>
      <c r="AC748" s="4001">
        <v>57125</v>
      </c>
      <c r="AD748" s="4002"/>
      <c r="AE748" s="4002"/>
      <c r="AF748" s="4003"/>
      <c r="AG748" s="4001">
        <v>62422</v>
      </c>
      <c r="AH748" s="4002"/>
      <c r="AI748" s="4002"/>
      <c r="AJ748" s="4004"/>
      <c r="AK748" s="579"/>
      <c r="AL748" s="579"/>
      <c r="AM748" s="579"/>
      <c r="AN748" s="579"/>
      <c r="AO748" s="579"/>
    </row>
    <row r="749" spans="1:41" s="327" customFormat="1" ht="15" customHeight="1">
      <c r="A749" s="579"/>
      <c r="B749" s="579"/>
      <c r="C749" s="3439" t="s">
        <v>1536</v>
      </c>
      <c r="D749" s="3405"/>
      <c r="E749" s="3405"/>
      <c r="F749" s="3405"/>
      <c r="G749" s="3405"/>
      <c r="H749" s="3405"/>
      <c r="I749" s="3406"/>
      <c r="J749" s="3417" t="s">
        <v>2883</v>
      </c>
      <c r="K749" s="3412"/>
      <c r="L749" s="3412"/>
      <c r="M749" s="3412"/>
      <c r="N749" s="3412"/>
      <c r="O749" s="3412"/>
      <c r="P749" s="3413"/>
      <c r="Q749" s="2710">
        <v>886</v>
      </c>
      <c r="R749" s="3565"/>
      <c r="S749" s="3565"/>
      <c r="T749" s="2711"/>
      <c r="U749" s="2710">
        <v>1079</v>
      </c>
      <c r="V749" s="3565"/>
      <c r="W749" s="3565"/>
      <c r="X749" s="2711"/>
      <c r="Y749" s="2710">
        <v>1245</v>
      </c>
      <c r="Z749" s="3565"/>
      <c r="AA749" s="3565"/>
      <c r="AB749" s="2711"/>
      <c r="AC749" s="2710">
        <v>1199</v>
      </c>
      <c r="AD749" s="3565"/>
      <c r="AE749" s="3565"/>
      <c r="AF749" s="2711"/>
      <c r="AG749" s="2710">
        <v>1432</v>
      </c>
      <c r="AH749" s="3565"/>
      <c r="AI749" s="3565"/>
      <c r="AJ749" s="4000"/>
      <c r="AK749" s="579"/>
      <c r="AL749" s="579"/>
      <c r="AM749" s="579"/>
      <c r="AN749" s="579"/>
      <c r="AO749" s="579"/>
    </row>
    <row r="750" spans="1:41" s="327" customFormat="1" ht="15" customHeight="1">
      <c r="A750" s="579"/>
      <c r="B750" s="579"/>
      <c r="C750" s="3440"/>
      <c r="D750" s="3407"/>
      <c r="E750" s="3407"/>
      <c r="F750" s="3407"/>
      <c r="G750" s="3407"/>
      <c r="H750" s="3407"/>
      <c r="I750" s="3408"/>
      <c r="J750" s="3414" t="s">
        <v>2884</v>
      </c>
      <c r="K750" s="3415"/>
      <c r="L750" s="3415"/>
      <c r="M750" s="3415"/>
      <c r="N750" s="3415"/>
      <c r="O750" s="3415"/>
      <c r="P750" s="3416"/>
      <c r="Q750" s="4001">
        <v>39742</v>
      </c>
      <c r="R750" s="4002"/>
      <c r="S750" s="4002"/>
      <c r="T750" s="4003"/>
      <c r="U750" s="4001">
        <v>44401</v>
      </c>
      <c r="V750" s="4002"/>
      <c r="W750" s="4002"/>
      <c r="X750" s="4003"/>
      <c r="Y750" s="4001">
        <v>57085</v>
      </c>
      <c r="Z750" s="4002"/>
      <c r="AA750" s="4002"/>
      <c r="AB750" s="4003"/>
      <c r="AC750" s="4001">
        <v>44994</v>
      </c>
      <c r="AD750" s="4002"/>
      <c r="AE750" s="4002"/>
      <c r="AF750" s="4003"/>
      <c r="AG750" s="4001">
        <v>47513</v>
      </c>
      <c r="AH750" s="4002"/>
      <c r="AI750" s="4002"/>
      <c r="AJ750" s="4004"/>
      <c r="AK750" s="579"/>
      <c r="AL750" s="579"/>
      <c r="AM750" s="579"/>
      <c r="AN750" s="579"/>
      <c r="AO750" s="579"/>
    </row>
    <row r="751" spans="1:41" s="327" customFormat="1" ht="15" customHeight="1">
      <c r="A751" s="579"/>
      <c r="B751" s="579"/>
      <c r="C751" s="3792" t="s">
        <v>1537</v>
      </c>
      <c r="D751" s="3622"/>
      <c r="E751" s="3622"/>
      <c r="F751" s="3622"/>
      <c r="G751" s="3622"/>
      <c r="H751" s="3622"/>
      <c r="I751" s="3623"/>
      <c r="J751" s="3417" t="s">
        <v>2883</v>
      </c>
      <c r="K751" s="3412"/>
      <c r="L751" s="3412"/>
      <c r="M751" s="3412"/>
      <c r="N751" s="3412"/>
      <c r="O751" s="3412"/>
      <c r="P751" s="3413"/>
      <c r="Q751" s="2710">
        <v>654</v>
      </c>
      <c r="R751" s="3565"/>
      <c r="S751" s="3565"/>
      <c r="T751" s="2711"/>
      <c r="U751" s="2710">
        <v>562</v>
      </c>
      <c r="V751" s="3565"/>
      <c r="W751" s="3565"/>
      <c r="X751" s="2711"/>
      <c r="Y751" s="2710">
        <v>529</v>
      </c>
      <c r="Z751" s="3565"/>
      <c r="AA751" s="3565"/>
      <c r="AB751" s="2711"/>
      <c r="AC751" s="2710">
        <v>529</v>
      </c>
      <c r="AD751" s="3565"/>
      <c r="AE751" s="3565"/>
      <c r="AF751" s="2711"/>
      <c r="AG751" s="2710">
        <v>565</v>
      </c>
      <c r="AH751" s="3565"/>
      <c r="AI751" s="3565"/>
      <c r="AJ751" s="4000"/>
      <c r="AK751" s="579"/>
      <c r="AL751" s="579"/>
      <c r="AM751" s="579"/>
      <c r="AN751" s="579"/>
      <c r="AO751" s="579"/>
    </row>
    <row r="752" spans="1:41" s="327" customFormat="1" ht="15" customHeight="1">
      <c r="A752" s="579"/>
      <c r="B752" s="579"/>
      <c r="C752" s="3439"/>
      <c r="D752" s="3405"/>
      <c r="E752" s="3405"/>
      <c r="F752" s="3405"/>
      <c r="G752" s="3405"/>
      <c r="H752" s="3405"/>
      <c r="I752" s="3406"/>
      <c r="J752" s="3414" t="s">
        <v>2884</v>
      </c>
      <c r="K752" s="3415"/>
      <c r="L752" s="3415"/>
      <c r="M752" s="3415"/>
      <c r="N752" s="3415"/>
      <c r="O752" s="3415"/>
      <c r="P752" s="3416"/>
      <c r="Q752" s="4001">
        <v>35225</v>
      </c>
      <c r="R752" s="4002"/>
      <c r="S752" s="4002"/>
      <c r="T752" s="4003"/>
      <c r="U752" s="4001">
        <v>40359</v>
      </c>
      <c r="V752" s="4002"/>
      <c r="W752" s="4002"/>
      <c r="X752" s="4003"/>
      <c r="Y752" s="4001">
        <v>34084</v>
      </c>
      <c r="Z752" s="4002"/>
      <c r="AA752" s="4002"/>
      <c r="AB752" s="4003"/>
      <c r="AC752" s="4001">
        <v>25464</v>
      </c>
      <c r="AD752" s="4002"/>
      <c r="AE752" s="4002"/>
      <c r="AF752" s="4003"/>
      <c r="AG752" s="4001">
        <v>27281</v>
      </c>
      <c r="AH752" s="4002"/>
      <c r="AI752" s="4002"/>
      <c r="AJ752" s="4004"/>
      <c r="AK752" s="579"/>
      <c r="AL752" s="579"/>
      <c r="AM752" s="579"/>
      <c r="AN752" s="579"/>
      <c r="AO752" s="579"/>
    </row>
    <row r="753" spans="1:41" s="327" customFormat="1" ht="15" customHeight="1">
      <c r="A753" s="579"/>
      <c r="B753" s="579"/>
      <c r="C753" s="3439"/>
      <c r="D753" s="3405"/>
      <c r="E753" s="3405"/>
      <c r="F753" s="3405"/>
      <c r="G753" s="3405"/>
      <c r="H753" s="3405"/>
      <c r="I753" s="3406"/>
      <c r="J753" s="3795" t="s">
        <v>1538</v>
      </c>
      <c r="K753" s="3796"/>
      <c r="L753" s="3796"/>
      <c r="M753" s="3796"/>
      <c r="N753" s="3412" t="s">
        <v>2883</v>
      </c>
      <c r="O753" s="3412"/>
      <c r="P753" s="3413"/>
      <c r="Q753" s="2710">
        <v>124</v>
      </c>
      <c r="R753" s="3565"/>
      <c r="S753" s="3565"/>
      <c r="T753" s="2711"/>
      <c r="U753" s="2710">
        <v>75</v>
      </c>
      <c r="V753" s="3565"/>
      <c r="W753" s="3565"/>
      <c r="X753" s="2711"/>
      <c r="Y753" s="2710">
        <v>76</v>
      </c>
      <c r="Z753" s="3565"/>
      <c r="AA753" s="3565"/>
      <c r="AB753" s="2711"/>
      <c r="AC753" s="2710">
        <v>111</v>
      </c>
      <c r="AD753" s="3565"/>
      <c r="AE753" s="3565"/>
      <c r="AF753" s="2711"/>
      <c r="AG753" s="2710">
        <v>74</v>
      </c>
      <c r="AH753" s="3565"/>
      <c r="AI753" s="3565"/>
      <c r="AJ753" s="4000"/>
      <c r="AK753" s="579"/>
      <c r="AL753" s="579"/>
      <c r="AM753" s="579"/>
      <c r="AN753" s="579"/>
      <c r="AO753" s="579"/>
    </row>
    <row r="754" spans="1:41" s="327" customFormat="1" ht="15" customHeight="1">
      <c r="A754" s="579"/>
      <c r="B754" s="579"/>
      <c r="C754" s="3440"/>
      <c r="D754" s="3407"/>
      <c r="E754" s="3407"/>
      <c r="F754" s="3407"/>
      <c r="G754" s="3407"/>
      <c r="H754" s="3407"/>
      <c r="I754" s="3408"/>
      <c r="J754" s="3801"/>
      <c r="K754" s="3802"/>
      <c r="L754" s="3802"/>
      <c r="M754" s="3802"/>
      <c r="N754" s="3418" t="s">
        <v>2884</v>
      </c>
      <c r="O754" s="3418"/>
      <c r="P754" s="3419"/>
      <c r="Q754" s="4001">
        <v>2360</v>
      </c>
      <c r="R754" s="4002"/>
      <c r="S754" s="4002"/>
      <c r="T754" s="4003"/>
      <c r="U754" s="4001">
        <v>2692</v>
      </c>
      <c r="V754" s="4002"/>
      <c r="W754" s="4002"/>
      <c r="X754" s="4003"/>
      <c r="Y754" s="4001">
        <v>2656</v>
      </c>
      <c r="Z754" s="4002"/>
      <c r="AA754" s="4002"/>
      <c r="AB754" s="4003"/>
      <c r="AC754" s="4001">
        <v>3307</v>
      </c>
      <c r="AD754" s="4002"/>
      <c r="AE754" s="4002"/>
      <c r="AF754" s="4003"/>
      <c r="AG754" s="4001">
        <v>2180</v>
      </c>
      <c r="AH754" s="4002"/>
      <c r="AI754" s="4002"/>
      <c r="AJ754" s="4004"/>
      <c r="AK754" s="579"/>
      <c r="AL754" s="579"/>
      <c r="AM754" s="579"/>
      <c r="AN754" s="579"/>
      <c r="AO754" s="579"/>
    </row>
    <row r="755" spans="1:41" s="327" customFormat="1" ht="15" customHeight="1">
      <c r="A755" s="579"/>
      <c r="B755" s="579"/>
      <c r="C755" s="3439" t="s">
        <v>1539</v>
      </c>
      <c r="D755" s="3405"/>
      <c r="E755" s="3405"/>
      <c r="F755" s="3405"/>
      <c r="G755" s="3405"/>
      <c r="H755" s="3405"/>
      <c r="I755" s="3406"/>
      <c r="J755" s="3417" t="s">
        <v>2883</v>
      </c>
      <c r="K755" s="3412"/>
      <c r="L755" s="3412"/>
      <c r="M755" s="3412"/>
      <c r="N755" s="3412"/>
      <c r="O755" s="3412"/>
      <c r="P755" s="3413"/>
      <c r="Q755" s="2710">
        <v>2930</v>
      </c>
      <c r="R755" s="3565"/>
      <c r="S755" s="3565"/>
      <c r="T755" s="2711"/>
      <c r="U755" s="2710">
        <v>2538</v>
      </c>
      <c r="V755" s="3565"/>
      <c r="W755" s="3565"/>
      <c r="X755" s="2711"/>
      <c r="Y755" s="2710">
        <v>2396</v>
      </c>
      <c r="Z755" s="3565"/>
      <c r="AA755" s="3565"/>
      <c r="AB755" s="2711"/>
      <c r="AC755" s="2710">
        <v>2495</v>
      </c>
      <c r="AD755" s="3565"/>
      <c r="AE755" s="3565"/>
      <c r="AF755" s="2711"/>
      <c r="AG755" s="2710">
        <v>2699</v>
      </c>
      <c r="AH755" s="3565"/>
      <c r="AI755" s="3565"/>
      <c r="AJ755" s="4000"/>
      <c r="AK755" s="579"/>
      <c r="AL755" s="579"/>
      <c r="AM755" s="579"/>
      <c r="AN755" s="579"/>
      <c r="AO755" s="579"/>
    </row>
    <row r="756" spans="1:41" s="327" customFormat="1" ht="15" customHeight="1">
      <c r="A756" s="579"/>
      <c r="B756" s="579"/>
      <c r="C756" s="3439"/>
      <c r="D756" s="3405"/>
      <c r="E756" s="3405"/>
      <c r="F756" s="3405"/>
      <c r="G756" s="3405"/>
      <c r="H756" s="3405"/>
      <c r="I756" s="3406"/>
      <c r="J756" s="3414" t="s">
        <v>2884</v>
      </c>
      <c r="K756" s="3415"/>
      <c r="L756" s="3415"/>
      <c r="M756" s="3415"/>
      <c r="N756" s="3415"/>
      <c r="O756" s="3415"/>
      <c r="P756" s="3416"/>
      <c r="Q756" s="2710">
        <v>23087</v>
      </c>
      <c r="R756" s="3565"/>
      <c r="S756" s="3565"/>
      <c r="T756" s="2711"/>
      <c r="U756" s="2710">
        <v>20881</v>
      </c>
      <c r="V756" s="3565"/>
      <c r="W756" s="3565"/>
      <c r="X756" s="2711"/>
      <c r="Y756" s="2710">
        <v>22349</v>
      </c>
      <c r="Z756" s="3565"/>
      <c r="AA756" s="3565"/>
      <c r="AB756" s="2711"/>
      <c r="AC756" s="2710">
        <v>25351</v>
      </c>
      <c r="AD756" s="3565"/>
      <c r="AE756" s="3565"/>
      <c r="AF756" s="2711"/>
      <c r="AG756" s="2710">
        <v>27690</v>
      </c>
      <c r="AH756" s="3565"/>
      <c r="AI756" s="3565"/>
      <c r="AJ756" s="4000"/>
      <c r="AK756" s="579"/>
      <c r="AL756" s="579"/>
      <c r="AM756" s="579"/>
      <c r="AN756" s="579"/>
      <c r="AO756" s="579"/>
    </row>
    <row r="757" spans="1:41" s="327" customFormat="1" ht="15" customHeight="1">
      <c r="A757" s="579"/>
      <c r="B757" s="579"/>
      <c r="C757" s="3439"/>
      <c r="D757" s="3405"/>
      <c r="E757" s="3405"/>
      <c r="F757" s="3405"/>
      <c r="G757" s="3405"/>
      <c r="H757" s="3405"/>
      <c r="I757" s="3406"/>
      <c r="J757" s="3795" t="s">
        <v>1538</v>
      </c>
      <c r="K757" s="3796"/>
      <c r="L757" s="3796"/>
      <c r="M757" s="3796"/>
      <c r="N757" s="3412" t="s">
        <v>2883</v>
      </c>
      <c r="O757" s="3412"/>
      <c r="P757" s="3413"/>
      <c r="Q757" s="3645">
        <v>1552</v>
      </c>
      <c r="R757" s="3646"/>
      <c r="S757" s="3646"/>
      <c r="T757" s="3647"/>
      <c r="U757" s="3645">
        <v>2327</v>
      </c>
      <c r="V757" s="3646"/>
      <c r="W757" s="3646"/>
      <c r="X757" s="3647"/>
      <c r="Y757" s="3645">
        <v>2418</v>
      </c>
      <c r="Z757" s="3646"/>
      <c r="AA757" s="3646"/>
      <c r="AB757" s="3647"/>
      <c r="AC757" s="3645">
        <v>2805</v>
      </c>
      <c r="AD757" s="3646"/>
      <c r="AE757" s="3646"/>
      <c r="AF757" s="3647"/>
      <c r="AG757" s="3645">
        <v>2684</v>
      </c>
      <c r="AH757" s="3646"/>
      <c r="AI757" s="3646"/>
      <c r="AJ757" s="4005"/>
      <c r="AK757" s="579"/>
      <c r="AL757" s="579"/>
      <c r="AM757" s="579"/>
      <c r="AN757" s="579"/>
      <c r="AO757" s="579"/>
    </row>
    <row r="758" spans="1:41" s="327" customFormat="1" ht="15" customHeight="1">
      <c r="A758" s="579"/>
      <c r="B758" s="579"/>
      <c r="C758" s="3440"/>
      <c r="D758" s="3407"/>
      <c r="E758" s="3407"/>
      <c r="F758" s="3407"/>
      <c r="G758" s="3407"/>
      <c r="H758" s="3407"/>
      <c r="I758" s="3408"/>
      <c r="J758" s="3801"/>
      <c r="K758" s="3802"/>
      <c r="L758" s="3802"/>
      <c r="M758" s="3802"/>
      <c r="N758" s="3418" t="s">
        <v>2884</v>
      </c>
      <c r="O758" s="3418"/>
      <c r="P758" s="3419"/>
      <c r="Q758" s="4001">
        <v>14639</v>
      </c>
      <c r="R758" s="4002"/>
      <c r="S758" s="4002"/>
      <c r="T758" s="4003"/>
      <c r="U758" s="4001">
        <v>22400</v>
      </c>
      <c r="V758" s="4002"/>
      <c r="W758" s="4002"/>
      <c r="X758" s="4003"/>
      <c r="Y758" s="4001">
        <v>24238</v>
      </c>
      <c r="Z758" s="4002"/>
      <c r="AA758" s="4002"/>
      <c r="AB758" s="4003"/>
      <c r="AC758" s="4001">
        <v>30250</v>
      </c>
      <c r="AD758" s="4002"/>
      <c r="AE758" s="4002"/>
      <c r="AF758" s="4003"/>
      <c r="AG758" s="4001">
        <v>29893</v>
      </c>
      <c r="AH758" s="4002"/>
      <c r="AI758" s="4002"/>
      <c r="AJ758" s="4004"/>
      <c r="AK758" s="579"/>
      <c r="AL758" s="579"/>
      <c r="AM758" s="579"/>
      <c r="AN758" s="579"/>
      <c r="AO758" s="579"/>
    </row>
    <row r="759" spans="1:41" s="327" customFormat="1" ht="15" customHeight="1">
      <c r="A759" s="579"/>
      <c r="B759" s="579"/>
      <c r="C759" s="3439" t="s">
        <v>1540</v>
      </c>
      <c r="D759" s="3405"/>
      <c r="E759" s="3405"/>
      <c r="F759" s="3405"/>
      <c r="G759" s="3405"/>
      <c r="H759" s="3405"/>
      <c r="I759" s="3406"/>
      <c r="J759" s="3417" t="s">
        <v>2883</v>
      </c>
      <c r="K759" s="3412"/>
      <c r="L759" s="3412"/>
      <c r="M759" s="3412"/>
      <c r="N759" s="3412"/>
      <c r="O759" s="3412"/>
      <c r="P759" s="3413"/>
      <c r="Q759" s="2710">
        <v>777</v>
      </c>
      <c r="R759" s="3565"/>
      <c r="S759" s="3565"/>
      <c r="T759" s="2711"/>
      <c r="U759" s="2710">
        <v>758</v>
      </c>
      <c r="V759" s="3565"/>
      <c r="W759" s="3565"/>
      <c r="X759" s="2711"/>
      <c r="Y759" s="2710">
        <v>792</v>
      </c>
      <c r="Z759" s="3565"/>
      <c r="AA759" s="3565"/>
      <c r="AB759" s="2711"/>
      <c r="AC759" s="2710">
        <v>804</v>
      </c>
      <c r="AD759" s="3565"/>
      <c r="AE759" s="3565"/>
      <c r="AF759" s="2711"/>
      <c r="AG759" s="2710">
        <v>852</v>
      </c>
      <c r="AH759" s="3565"/>
      <c r="AI759" s="3565"/>
      <c r="AJ759" s="4000"/>
      <c r="AK759" s="579"/>
      <c r="AL759" s="579"/>
      <c r="AM759" s="579"/>
      <c r="AN759" s="579"/>
      <c r="AO759" s="579"/>
    </row>
    <row r="760" spans="1:41" s="327" customFormat="1" ht="15" customHeight="1">
      <c r="A760" s="579"/>
      <c r="B760" s="579"/>
      <c r="C760" s="3440"/>
      <c r="D760" s="3407"/>
      <c r="E760" s="3407"/>
      <c r="F760" s="3407"/>
      <c r="G760" s="3407"/>
      <c r="H760" s="3407"/>
      <c r="I760" s="3408"/>
      <c r="J760" s="3414" t="s">
        <v>2884</v>
      </c>
      <c r="K760" s="3415"/>
      <c r="L760" s="3415"/>
      <c r="M760" s="3415"/>
      <c r="N760" s="3415"/>
      <c r="O760" s="3415"/>
      <c r="P760" s="3416"/>
      <c r="Q760" s="4001">
        <v>28370</v>
      </c>
      <c r="R760" s="4002"/>
      <c r="S760" s="4002"/>
      <c r="T760" s="4003"/>
      <c r="U760" s="4001">
        <v>26607</v>
      </c>
      <c r="V760" s="4002"/>
      <c r="W760" s="4002"/>
      <c r="X760" s="4003"/>
      <c r="Y760" s="4001">
        <v>22469</v>
      </c>
      <c r="Z760" s="4002"/>
      <c r="AA760" s="4002"/>
      <c r="AB760" s="4003"/>
      <c r="AC760" s="4001">
        <v>26836</v>
      </c>
      <c r="AD760" s="4002"/>
      <c r="AE760" s="4002"/>
      <c r="AF760" s="4003"/>
      <c r="AG760" s="4001">
        <v>26928</v>
      </c>
      <c r="AH760" s="4002"/>
      <c r="AI760" s="4002"/>
      <c r="AJ760" s="4004"/>
      <c r="AK760" s="579"/>
      <c r="AL760" s="579"/>
      <c r="AM760" s="579"/>
      <c r="AN760" s="579"/>
      <c r="AO760" s="579"/>
    </row>
    <row r="761" spans="1:41" s="327" customFormat="1" ht="15" customHeight="1">
      <c r="A761" s="579"/>
      <c r="B761" s="579"/>
      <c r="C761" s="3439" t="s">
        <v>1541</v>
      </c>
      <c r="D761" s="3405"/>
      <c r="E761" s="3405"/>
      <c r="F761" s="3405"/>
      <c r="G761" s="3405"/>
      <c r="H761" s="3405"/>
      <c r="I761" s="3406"/>
      <c r="J761" s="3417" t="s">
        <v>2883</v>
      </c>
      <c r="K761" s="3412"/>
      <c r="L761" s="3412"/>
      <c r="M761" s="3412"/>
      <c r="N761" s="3412"/>
      <c r="O761" s="3412"/>
      <c r="P761" s="3413"/>
      <c r="Q761" s="2710">
        <v>8</v>
      </c>
      <c r="R761" s="3565"/>
      <c r="S761" s="3565"/>
      <c r="T761" s="2711"/>
      <c r="U761" s="2710">
        <v>15</v>
      </c>
      <c r="V761" s="3565"/>
      <c r="W761" s="3565"/>
      <c r="X761" s="2711"/>
      <c r="Y761" s="2710">
        <v>12</v>
      </c>
      <c r="Z761" s="3565"/>
      <c r="AA761" s="3565"/>
      <c r="AB761" s="2711"/>
      <c r="AC761" s="2710">
        <v>19</v>
      </c>
      <c r="AD761" s="3565"/>
      <c r="AE761" s="3565"/>
      <c r="AF761" s="2711"/>
      <c r="AG761" s="2710">
        <v>12</v>
      </c>
      <c r="AH761" s="3565"/>
      <c r="AI761" s="3565"/>
      <c r="AJ761" s="4000"/>
      <c r="AK761" s="579"/>
      <c r="AL761" s="579"/>
      <c r="AM761" s="579"/>
      <c r="AN761" s="579"/>
      <c r="AO761" s="579"/>
    </row>
    <row r="762" spans="1:41" s="327" customFormat="1" ht="15" customHeight="1">
      <c r="A762" s="579"/>
      <c r="B762" s="579"/>
      <c r="C762" s="3440"/>
      <c r="D762" s="3407"/>
      <c r="E762" s="3407"/>
      <c r="F762" s="3407"/>
      <c r="G762" s="3407"/>
      <c r="H762" s="3407"/>
      <c r="I762" s="3408"/>
      <c r="J762" s="3414" t="s">
        <v>2884</v>
      </c>
      <c r="K762" s="3415"/>
      <c r="L762" s="3415"/>
      <c r="M762" s="3415"/>
      <c r="N762" s="3415"/>
      <c r="O762" s="3415"/>
      <c r="P762" s="3416"/>
      <c r="Q762" s="4001">
        <v>1165</v>
      </c>
      <c r="R762" s="4002"/>
      <c r="S762" s="4002"/>
      <c r="T762" s="4003"/>
      <c r="U762" s="4001">
        <v>1347</v>
      </c>
      <c r="V762" s="4002"/>
      <c r="W762" s="4002"/>
      <c r="X762" s="4003"/>
      <c r="Y762" s="4001">
        <v>1235</v>
      </c>
      <c r="Z762" s="4002"/>
      <c r="AA762" s="4002"/>
      <c r="AB762" s="4003"/>
      <c r="AC762" s="4001">
        <v>1510</v>
      </c>
      <c r="AD762" s="4002"/>
      <c r="AE762" s="4002"/>
      <c r="AF762" s="4003"/>
      <c r="AG762" s="4001">
        <v>1670</v>
      </c>
      <c r="AH762" s="4002"/>
      <c r="AI762" s="4002"/>
      <c r="AJ762" s="4004"/>
      <c r="AK762" s="579"/>
      <c r="AL762" s="579"/>
      <c r="AM762" s="579"/>
      <c r="AN762" s="579"/>
      <c r="AO762" s="579"/>
    </row>
    <row r="763" spans="1:41" s="327" customFormat="1" ht="15" customHeight="1">
      <c r="A763" s="579"/>
      <c r="B763" s="579"/>
      <c r="C763" s="3439" t="s">
        <v>1542</v>
      </c>
      <c r="D763" s="3405"/>
      <c r="E763" s="3405"/>
      <c r="F763" s="3405"/>
      <c r="G763" s="3405"/>
      <c r="H763" s="3405"/>
      <c r="I763" s="3406"/>
      <c r="J763" s="3417" t="s">
        <v>2883</v>
      </c>
      <c r="K763" s="3412"/>
      <c r="L763" s="3412"/>
      <c r="M763" s="3412"/>
      <c r="N763" s="3412"/>
      <c r="O763" s="3412"/>
      <c r="P763" s="3413"/>
      <c r="Q763" s="2710">
        <v>34</v>
      </c>
      <c r="R763" s="3565"/>
      <c r="S763" s="3565"/>
      <c r="T763" s="2711"/>
      <c r="U763" s="2710">
        <v>35</v>
      </c>
      <c r="V763" s="3565"/>
      <c r="W763" s="3565"/>
      <c r="X763" s="2711"/>
      <c r="Y763" s="2710">
        <v>41</v>
      </c>
      <c r="Z763" s="3565"/>
      <c r="AA763" s="3565"/>
      <c r="AB763" s="2711"/>
      <c r="AC763" s="2710">
        <v>37</v>
      </c>
      <c r="AD763" s="3565"/>
      <c r="AE763" s="3565"/>
      <c r="AF763" s="2711"/>
      <c r="AG763" s="2710">
        <v>38</v>
      </c>
      <c r="AH763" s="3565"/>
      <c r="AI763" s="3565"/>
      <c r="AJ763" s="4000"/>
      <c r="AK763" s="579"/>
      <c r="AL763" s="579"/>
      <c r="AM763" s="579"/>
      <c r="AN763" s="579"/>
      <c r="AO763" s="579"/>
    </row>
    <row r="764" spans="1:41" s="327" customFormat="1" ht="15" customHeight="1">
      <c r="A764" s="579"/>
      <c r="B764" s="579"/>
      <c r="C764" s="3440"/>
      <c r="D764" s="3407"/>
      <c r="E764" s="3407"/>
      <c r="F764" s="3407"/>
      <c r="G764" s="3407"/>
      <c r="H764" s="3407"/>
      <c r="I764" s="3408"/>
      <c r="J764" s="3414" t="s">
        <v>2884</v>
      </c>
      <c r="K764" s="3415"/>
      <c r="L764" s="3415"/>
      <c r="M764" s="3415"/>
      <c r="N764" s="3415"/>
      <c r="O764" s="3415"/>
      <c r="P764" s="3416"/>
      <c r="Q764" s="4001">
        <v>4423</v>
      </c>
      <c r="R764" s="4002"/>
      <c r="S764" s="4002"/>
      <c r="T764" s="4003"/>
      <c r="U764" s="4001">
        <v>4294</v>
      </c>
      <c r="V764" s="4002"/>
      <c r="W764" s="4002"/>
      <c r="X764" s="4003"/>
      <c r="Y764" s="4001">
        <v>3847</v>
      </c>
      <c r="Z764" s="4002"/>
      <c r="AA764" s="4002"/>
      <c r="AB764" s="4003"/>
      <c r="AC764" s="4001">
        <v>4468</v>
      </c>
      <c r="AD764" s="4002"/>
      <c r="AE764" s="4002"/>
      <c r="AF764" s="4003"/>
      <c r="AG764" s="4001">
        <v>4611</v>
      </c>
      <c r="AH764" s="4002"/>
      <c r="AI764" s="4002"/>
      <c r="AJ764" s="4004"/>
      <c r="AK764" s="579"/>
      <c r="AL764" s="579"/>
      <c r="AM764" s="579"/>
      <c r="AN764" s="579"/>
      <c r="AO764" s="579"/>
    </row>
    <row r="765" spans="1:41" s="327" customFormat="1" ht="15" customHeight="1">
      <c r="A765" s="579"/>
      <c r="B765" s="579"/>
      <c r="C765" s="3439" t="s">
        <v>1543</v>
      </c>
      <c r="D765" s="3405"/>
      <c r="E765" s="3405"/>
      <c r="F765" s="3405"/>
      <c r="G765" s="3405"/>
      <c r="H765" s="3405"/>
      <c r="I765" s="3406"/>
      <c r="J765" s="3417" t="s">
        <v>2883</v>
      </c>
      <c r="K765" s="3412"/>
      <c r="L765" s="3412"/>
      <c r="M765" s="3412"/>
      <c r="N765" s="3412"/>
      <c r="O765" s="3412"/>
      <c r="P765" s="3413"/>
      <c r="Q765" s="2710">
        <v>666</v>
      </c>
      <c r="R765" s="3565"/>
      <c r="S765" s="3565"/>
      <c r="T765" s="2711"/>
      <c r="U765" s="2710">
        <v>411</v>
      </c>
      <c r="V765" s="3565"/>
      <c r="W765" s="3565"/>
      <c r="X765" s="2711"/>
      <c r="Y765" s="2710">
        <v>408</v>
      </c>
      <c r="Z765" s="3565"/>
      <c r="AA765" s="3565"/>
      <c r="AB765" s="2711"/>
      <c r="AC765" s="2710">
        <v>428</v>
      </c>
      <c r="AD765" s="3565"/>
      <c r="AE765" s="3565"/>
      <c r="AF765" s="2711"/>
      <c r="AG765" s="2710">
        <v>391</v>
      </c>
      <c r="AH765" s="3565"/>
      <c r="AI765" s="3565"/>
      <c r="AJ765" s="4000"/>
      <c r="AK765" s="579"/>
      <c r="AL765" s="579"/>
      <c r="AM765" s="579"/>
      <c r="AN765" s="579"/>
      <c r="AO765" s="579"/>
    </row>
    <row r="766" spans="1:41" s="327" customFormat="1" ht="15" customHeight="1">
      <c r="A766" s="579"/>
      <c r="B766" s="579"/>
      <c r="C766" s="3440"/>
      <c r="D766" s="3407"/>
      <c r="E766" s="3407"/>
      <c r="F766" s="3407"/>
      <c r="G766" s="3407"/>
      <c r="H766" s="3407"/>
      <c r="I766" s="3408"/>
      <c r="J766" s="3414" t="s">
        <v>2884</v>
      </c>
      <c r="K766" s="3415"/>
      <c r="L766" s="3415"/>
      <c r="M766" s="3415"/>
      <c r="N766" s="3415"/>
      <c r="O766" s="3415"/>
      <c r="P766" s="3416"/>
      <c r="Q766" s="4001">
        <v>39903</v>
      </c>
      <c r="R766" s="4002"/>
      <c r="S766" s="4002"/>
      <c r="T766" s="4003"/>
      <c r="U766" s="4001">
        <v>34788</v>
      </c>
      <c r="V766" s="4002"/>
      <c r="W766" s="4002"/>
      <c r="X766" s="4003"/>
      <c r="Y766" s="4001">
        <v>28855</v>
      </c>
      <c r="Z766" s="4002"/>
      <c r="AA766" s="4002"/>
      <c r="AB766" s="4003"/>
      <c r="AC766" s="4001">
        <v>23081</v>
      </c>
      <c r="AD766" s="4002"/>
      <c r="AE766" s="4002"/>
      <c r="AF766" s="4003"/>
      <c r="AG766" s="4001">
        <v>22335</v>
      </c>
      <c r="AH766" s="4002"/>
      <c r="AI766" s="4002"/>
      <c r="AJ766" s="4004"/>
      <c r="AK766" s="579"/>
      <c r="AL766" s="579"/>
      <c r="AM766" s="579"/>
      <c r="AN766" s="579"/>
      <c r="AO766" s="579"/>
    </row>
    <row r="767" spans="1:41" s="327" customFormat="1" ht="15" customHeight="1">
      <c r="A767" s="579"/>
      <c r="B767" s="579"/>
      <c r="C767" s="3439" t="s">
        <v>1544</v>
      </c>
      <c r="D767" s="3405"/>
      <c r="E767" s="3405"/>
      <c r="F767" s="3405"/>
      <c r="G767" s="3405"/>
      <c r="H767" s="3405"/>
      <c r="I767" s="3406"/>
      <c r="J767" s="3417" t="s">
        <v>2883</v>
      </c>
      <c r="K767" s="3412"/>
      <c r="L767" s="3412"/>
      <c r="M767" s="3412"/>
      <c r="N767" s="3412"/>
      <c r="O767" s="3412"/>
      <c r="P767" s="3413"/>
      <c r="Q767" s="2710">
        <v>267</v>
      </c>
      <c r="R767" s="3565"/>
      <c r="S767" s="3565"/>
      <c r="T767" s="2711"/>
      <c r="U767" s="2710">
        <v>267</v>
      </c>
      <c r="V767" s="3565"/>
      <c r="W767" s="3565"/>
      <c r="X767" s="2711"/>
      <c r="Y767" s="2710">
        <v>293</v>
      </c>
      <c r="Z767" s="3565"/>
      <c r="AA767" s="3565"/>
      <c r="AB767" s="2711"/>
      <c r="AC767" s="2710">
        <v>240</v>
      </c>
      <c r="AD767" s="3565"/>
      <c r="AE767" s="3565"/>
      <c r="AF767" s="2711"/>
      <c r="AG767" s="2710">
        <v>303</v>
      </c>
      <c r="AH767" s="3565"/>
      <c r="AI767" s="3565"/>
      <c r="AJ767" s="4000"/>
      <c r="AK767" s="579"/>
      <c r="AL767" s="579"/>
      <c r="AM767" s="579"/>
      <c r="AN767" s="579"/>
      <c r="AO767" s="579"/>
    </row>
    <row r="768" spans="1:41" s="327" customFormat="1" ht="15" customHeight="1">
      <c r="A768" s="579"/>
      <c r="B768" s="579"/>
      <c r="C768" s="3440"/>
      <c r="D768" s="3407"/>
      <c r="E768" s="3407"/>
      <c r="F768" s="3407"/>
      <c r="G768" s="3407"/>
      <c r="H768" s="3407"/>
      <c r="I768" s="3408"/>
      <c r="J768" s="4006" t="s">
        <v>2884</v>
      </c>
      <c r="K768" s="3418"/>
      <c r="L768" s="3418"/>
      <c r="M768" s="3418"/>
      <c r="N768" s="3418"/>
      <c r="O768" s="3418"/>
      <c r="P768" s="3419"/>
      <c r="Q768" s="4001">
        <v>46972</v>
      </c>
      <c r="R768" s="4002"/>
      <c r="S768" s="4002"/>
      <c r="T768" s="4003"/>
      <c r="U768" s="4001">
        <v>50077</v>
      </c>
      <c r="V768" s="4002"/>
      <c r="W768" s="4002"/>
      <c r="X768" s="4003"/>
      <c r="Y768" s="4001">
        <v>47353</v>
      </c>
      <c r="Z768" s="4002"/>
      <c r="AA768" s="4002"/>
      <c r="AB768" s="4003"/>
      <c r="AC768" s="4001">
        <v>43149</v>
      </c>
      <c r="AD768" s="4002"/>
      <c r="AE768" s="4002"/>
      <c r="AF768" s="4003"/>
      <c r="AG768" s="4001">
        <v>51466</v>
      </c>
      <c r="AH768" s="4002"/>
      <c r="AI768" s="4002"/>
      <c r="AJ768" s="4004"/>
      <c r="AK768" s="579"/>
      <c r="AL768" s="579"/>
      <c r="AM768" s="579"/>
      <c r="AN768" s="579"/>
      <c r="AO768" s="579"/>
    </row>
    <row r="769" spans="1:41" s="327" customFormat="1" ht="15" customHeight="1">
      <c r="A769" s="579"/>
      <c r="B769" s="579"/>
      <c r="C769" s="3439" t="s">
        <v>1545</v>
      </c>
      <c r="D769" s="3405"/>
      <c r="E769" s="3405"/>
      <c r="F769" s="3405"/>
      <c r="G769" s="3405"/>
      <c r="H769" s="3405"/>
      <c r="I769" s="3405"/>
      <c r="J769" s="3806" t="s">
        <v>1546</v>
      </c>
      <c r="K769" s="3807"/>
      <c r="L769" s="3807"/>
      <c r="M769" s="3807"/>
      <c r="N769" s="3412" t="s">
        <v>2883</v>
      </c>
      <c r="O769" s="3412"/>
      <c r="P769" s="3413"/>
      <c r="Q769" s="2710">
        <v>5642</v>
      </c>
      <c r="R769" s="3565"/>
      <c r="S769" s="3565"/>
      <c r="T769" s="2711"/>
      <c r="U769" s="2710">
        <v>6174</v>
      </c>
      <c r="V769" s="3565"/>
      <c r="W769" s="3565"/>
      <c r="X769" s="2711"/>
      <c r="Y769" s="2710">
        <v>6072</v>
      </c>
      <c r="Z769" s="3565"/>
      <c r="AA769" s="3565"/>
      <c r="AB769" s="2711"/>
      <c r="AC769" s="2710">
        <v>6548</v>
      </c>
      <c r="AD769" s="3565"/>
      <c r="AE769" s="3565"/>
      <c r="AF769" s="2711"/>
      <c r="AG769" s="2710">
        <v>6193</v>
      </c>
      <c r="AH769" s="3565"/>
      <c r="AI769" s="3565"/>
      <c r="AJ769" s="4000"/>
      <c r="AK769" s="579"/>
      <c r="AL769" s="579"/>
      <c r="AM769" s="579"/>
      <c r="AN769" s="579"/>
      <c r="AO769" s="579"/>
    </row>
    <row r="770" spans="1:41" s="327" customFormat="1" ht="15" customHeight="1">
      <c r="A770" s="579"/>
      <c r="B770" s="579"/>
      <c r="C770" s="3439"/>
      <c r="D770" s="3405"/>
      <c r="E770" s="3405"/>
      <c r="F770" s="3405"/>
      <c r="G770" s="3405"/>
      <c r="H770" s="3405"/>
      <c r="I770" s="3405"/>
      <c r="J770" s="3811"/>
      <c r="K770" s="3763"/>
      <c r="L770" s="3763"/>
      <c r="M770" s="3763"/>
      <c r="N770" s="3415" t="s">
        <v>2884</v>
      </c>
      <c r="O770" s="3415"/>
      <c r="P770" s="3416"/>
      <c r="Q770" s="4001">
        <v>134027</v>
      </c>
      <c r="R770" s="4002"/>
      <c r="S770" s="4002"/>
      <c r="T770" s="4003"/>
      <c r="U770" s="4001">
        <v>142187</v>
      </c>
      <c r="V770" s="4002"/>
      <c r="W770" s="4002"/>
      <c r="X770" s="4003"/>
      <c r="Y770" s="4001">
        <v>126096</v>
      </c>
      <c r="Z770" s="4002"/>
      <c r="AA770" s="4002"/>
      <c r="AB770" s="4003"/>
      <c r="AC770" s="4001">
        <v>131571</v>
      </c>
      <c r="AD770" s="4002"/>
      <c r="AE770" s="4002"/>
      <c r="AF770" s="4003"/>
      <c r="AG770" s="4001">
        <v>118862</v>
      </c>
      <c r="AH770" s="4002"/>
      <c r="AI770" s="4002"/>
      <c r="AJ770" s="4004"/>
      <c r="AK770" s="579"/>
      <c r="AL770" s="579"/>
      <c r="AM770" s="579"/>
      <c r="AN770" s="579"/>
      <c r="AO770" s="579"/>
    </row>
    <row r="771" spans="1:41" s="327" customFormat="1" ht="15" customHeight="1">
      <c r="A771" s="579"/>
      <c r="B771" s="579"/>
      <c r="C771" s="3439"/>
      <c r="D771" s="3405"/>
      <c r="E771" s="3405"/>
      <c r="F771" s="3405"/>
      <c r="G771" s="3405"/>
      <c r="H771" s="3405"/>
      <c r="I771" s="3405"/>
      <c r="J771" s="3806" t="s">
        <v>1547</v>
      </c>
      <c r="K771" s="3807"/>
      <c r="L771" s="3807"/>
      <c r="M771" s="3807"/>
      <c r="N771" s="3412" t="s">
        <v>2883</v>
      </c>
      <c r="O771" s="3412"/>
      <c r="P771" s="3413"/>
      <c r="Q771" s="2710">
        <v>1424</v>
      </c>
      <c r="R771" s="3565"/>
      <c r="S771" s="3565"/>
      <c r="T771" s="2711"/>
      <c r="U771" s="2710">
        <v>1900</v>
      </c>
      <c r="V771" s="3565"/>
      <c r="W771" s="3565"/>
      <c r="X771" s="2711"/>
      <c r="Y771" s="2710">
        <v>1951</v>
      </c>
      <c r="Z771" s="3565"/>
      <c r="AA771" s="3565"/>
      <c r="AB771" s="2711"/>
      <c r="AC771" s="2710">
        <v>1893</v>
      </c>
      <c r="AD771" s="3565"/>
      <c r="AE771" s="3565"/>
      <c r="AF771" s="2711"/>
      <c r="AG771" s="2710">
        <v>1730</v>
      </c>
      <c r="AH771" s="3565"/>
      <c r="AI771" s="3565"/>
      <c r="AJ771" s="4000"/>
      <c r="AK771" s="579"/>
      <c r="AL771" s="579"/>
      <c r="AM771" s="579"/>
      <c r="AN771" s="579"/>
      <c r="AO771" s="579"/>
    </row>
    <row r="772" spans="1:41" s="327" customFormat="1" ht="15" customHeight="1">
      <c r="A772" s="579"/>
      <c r="B772" s="579"/>
      <c r="C772" s="3439"/>
      <c r="D772" s="3405"/>
      <c r="E772" s="3405"/>
      <c r="F772" s="3405"/>
      <c r="G772" s="3405"/>
      <c r="H772" s="3405"/>
      <c r="I772" s="3405"/>
      <c r="J772" s="3811"/>
      <c r="K772" s="3763"/>
      <c r="L772" s="3763"/>
      <c r="M772" s="3763"/>
      <c r="N772" s="3415" t="s">
        <v>2884</v>
      </c>
      <c r="O772" s="3415"/>
      <c r="P772" s="3416"/>
      <c r="Q772" s="4001">
        <v>51243</v>
      </c>
      <c r="R772" s="4002"/>
      <c r="S772" s="4002"/>
      <c r="T772" s="4003"/>
      <c r="U772" s="4001">
        <v>64269</v>
      </c>
      <c r="V772" s="4002"/>
      <c r="W772" s="4002"/>
      <c r="X772" s="4003"/>
      <c r="Y772" s="4001">
        <v>61280</v>
      </c>
      <c r="Z772" s="4002"/>
      <c r="AA772" s="4002"/>
      <c r="AB772" s="4003"/>
      <c r="AC772" s="4001">
        <v>51487</v>
      </c>
      <c r="AD772" s="4002"/>
      <c r="AE772" s="4002"/>
      <c r="AF772" s="4003"/>
      <c r="AG772" s="4001">
        <v>50323</v>
      </c>
      <c r="AH772" s="4002"/>
      <c r="AI772" s="4002"/>
      <c r="AJ772" s="4004"/>
      <c r="AK772" s="579"/>
      <c r="AL772" s="579"/>
      <c r="AM772" s="579"/>
      <c r="AN772" s="579"/>
      <c r="AO772" s="579"/>
    </row>
    <row r="773" spans="1:41" s="327" customFormat="1" ht="15" customHeight="1">
      <c r="A773" s="579"/>
      <c r="B773" s="579"/>
      <c r="C773" s="3439"/>
      <c r="D773" s="3405"/>
      <c r="E773" s="3405"/>
      <c r="F773" s="3405"/>
      <c r="G773" s="3405"/>
      <c r="H773" s="3405"/>
      <c r="I773" s="3405"/>
      <c r="J773" s="3815" t="s">
        <v>2885</v>
      </c>
      <c r="K773" s="3816"/>
      <c r="L773" s="3816"/>
      <c r="M773" s="3816"/>
      <c r="N773" s="3412" t="s">
        <v>2883</v>
      </c>
      <c r="O773" s="3412"/>
      <c r="P773" s="3413"/>
      <c r="Q773" s="2710">
        <v>1093</v>
      </c>
      <c r="R773" s="3565"/>
      <c r="S773" s="3565"/>
      <c r="T773" s="2711"/>
      <c r="U773" s="2710">
        <v>1145</v>
      </c>
      <c r="V773" s="3565"/>
      <c r="W773" s="3565"/>
      <c r="X773" s="2711"/>
      <c r="Y773" s="2710">
        <v>849</v>
      </c>
      <c r="Z773" s="3565"/>
      <c r="AA773" s="3565"/>
      <c r="AB773" s="2711"/>
      <c r="AC773" s="2710">
        <v>1038</v>
      </c>
      <c r="AD773" s="3565"/>
      <c r="AE773" s="3565"/>
      <c r="AF773" s="2711"/>
      <c r="AG773" s="2710">
        <v>1034</v>
      </c>
      <c r="AH773" s="3565"/>
      <c r="AI773" s="3565"/>
      <c r="AJ773" s="4000"/>
      <c r="AK773" s="579"/>
      <c r="AL773" s="579"/>
      <c r="AM773" s="579"/>
      <c r="AN773" s="579"/>
      <c r="AO773" s="579"/>
    </row>
    <row r="774" spans="1:41" s="327" customFormat="1" ht="15" customHeight="1">
      <c r="A774" s="579"/>
      <c r="B774" s="579"/>
      <c r="C774" s="3439"/>
      <c r="D774" s="3405"/>
      <c r="E774" s="3405"/>
      <c r="F774" s="3405"/>
      <c r="G774" s="3405"/>
      <c r="H774" s="3405"/>
      <c r="I774" s="3405"/>
      <c r="J774" s="3821"/>
      <c r="K774" s="3822"/>
      <c r="L774" s="3822"/>
      <c r="M774" s="3822"/>
      <c r="N774" s="3415" t="s">
        <v>2884</v>
      </c>
      <c r="O774" s="3415"/>
      <c r="P774" s="3416"/>
      <c r="Q774" s="4001">
        <v>28239</v>
      </c>
      <c r="R774" s="4002"/>
      <c r="S774" s="4002"/>
      <c r="T774" s="4003"/>
      <c r="U774" s="4001">
        <v>23324</v>
      </c>
      <c r="V774" s="4002"/>
      <c r="W774" s="4002"/>
      <c r="X774" s="4003"/>
      <c r="Y774" s="4001">
        <v>16131</v>
      </c>
      <c r="Z774" s="4002"/>
      <c r="AA774" s="4002"/>
      <c r="AB774" s="4003"/>
      <c r="AC774" s="4001">
        <v>19806</v>
      </c>
      <c r="AD774" s="4002"/>
      <c r="AE774" s="4002"/>
      <c r="AF774" s="4003"/>
      <c r="AG774" s="4001">
        <v>18668</v>
      </c>
      <c r="AH774" s="4002"/>
      <c r="AI774" s="4002"/>
      <c r="AJ774" s="4004"/>
      <c r="AK774" s="579"/>
      <c r="AL774" s="579"/>
      <c r="AM774" s="579"/>
      <c r="AN774" s="579"/>
      <c r="AO774" s="579"/>
    </row>
    <row r="775" spans="1:41" s="327" customFormat="1" ht="15" customHeight="1">
      <c r="A775" s="579"/>
      <c r="B775" s="579"/>
      <c r="C775" s="3439"/>
      <c r="D775" s="3405"/>
      <c r="E775" s="3405"/>
      <c r="F775" s="3405"/>
      <c r="G775" s="3405"/>
      <c r="H775" s="3405"/>
      <c r="I775" s="3405"/>
      <c r="J775" s="3806" t="s">
        <v>1548</v>
      </c>
      <c r="K775" s="3807"/>
      <c r="L775" s="3807"/>
      <c r="M775" s="3807"/>
      <c r="N775" s="3412" t="s">
        <v>2883</v>
      </c>
      <c r="O775" s="3412"/>
      <c r="P775" s="3413"/>
      <c r="Q775" s="2710">
        <v>412</v>
      </c>
      <c r="R775" s="3565"/>
      <c r="S775" s="3565"/>
      <c r="T775" s="2711"/>
      <c r="U775" s="2710">
        <v>351</v>
      </c>
      <c r="V775" s="3565"/>
      <c r="W775" s="3565"/>
      <c r="X775" s="2711"/>
      <c r="Y775" s="2710">
        <v>361</v>
      </c>
      <c r="Z775" s="3565"/>
      <c r="AA775" s="3565"/>
      <c r="AB775" s="2711"/>
      <c r="AC775" s="2710">
        <v>357</v>
      </c>
      <c r="AD775" s="3565"/>
      <c r="AE775" s="3565"/>
      <c r="AF775" s="2711"/>
      <c r="AG775" s="2710">
        <v>386</v>
      </c>
      <c r="AH775" s="3565"/>
      <c r="AI775" s="3565"/>
      <c r="AJ775" s="4000"/>
      <c r="AK775" s="579"/>
      <c r="AL775" s="579"/>
      <c r="AM775" s="579"/>
      <c r="AN775" s="579"/>
      <c r="AO775" s="579"/>
    </row>
    <row r="776" spans="1:41" s="327" customFormat="1" ht="15" customHeight="1">
      <c r="A776" s="579"/>
      <c r="B776" s="579"/>
      <c r="C776" s="3440"/>
      <c r="D776" s="3407"/>
      <c r="E776" s="3407"/>
      <c r="F776" s="3407"/>
      <c r="G776" s="3407"/>
      <c r="H776" s="3407"/>
      <c r="I776" s="3407"/>
      <c r="J776" s="3811"/>
      <c r="K776" s="3763"/>
      <c r="L776" s="3763"/>
      <c r="M776" s="3763"/>
      <c r="N776" s="3415" t="s">
        <v>2884</v>
      </c>
      <c r="O776" s="3415"/>
      <c r="P776" s="3416"/>
      <c r="Q776" s="4001">
        <v>8121</v>
      </c>
      <c r="R776" s="4002"/>
      <c r="S776" s="4002"/>
      <c r="T776" s="4003"/>
      <c r="U776" s="4001">
        <v>10051</v>
      </c>
      <c r="V776" s="4002"/>
      <c r="W776" s="4002"/>
      <c r="X776" s="4003"/>
      <c r="Y776" s="4001">
        <v>10098</v>
      </c>
      <c r="Z776" s="4002"/>
      <c r="AA776" s="4002"/>
      <c r="AB776" s="4003"/>
      <c r="AC776" s="4001">
        <v>9610</v>
      </c>
      <c r="AD776" s="4002"/>
      <c r="AE776" s="4002"/>
      <c r="AF776" s="4003"/>
      <c r="AG776" s="4001">
        <v>10262</v>
      </c>
      <c r="AH776" s="4002"/>
      <c r="AI776" s="4002"/>
      <c r="AJ776" s="4004"/>
      <c r="AK776" s="579"/>
      <c r="AL776" s="579"/>
      <c r="AM776" s="579"/>
      <c r="AN776" s="579"/>
      <c r="AO776" s="579"/>
    </row>
    <row r="777" spans="1:41" s="327" customFormat="1" ht="15" customHeight="1">
      <c r="A777" s="579"/>
      <c r="B777" s="579"/>
      <c r="C777" s="4007" t="s">
        <v>1549</v>
      </c>
      <c r="D777" s="3946"/>
      <c r="E777" s="3946"/>
      <c r="F777" s="3946"/>
      <c r="G777" s="3946"/>
      <c r="H777" s="3946"/>
      <c r="I777" s="3947"/>
      <c r="J777" s="3417" t="s">
        <v>2883</v>
      </c>
      <c r="K777" s="3412"/>
      <c r="L777" s="3412"/>
      <c r="M777" s="3412"/>
      <c r="N777" s="3412"/>
      <c r="O777" s="3412"/>
      <c r="P777" s="3413"/>
      <c r="Q777" s="2710">
        <v>438</v>
      </c>
      <c r="R777" s="3565"/>
      <c r="S777" s="3565"/>
      <c r="T777" s="2711"/>
      <c r="U777" s="2710">
        <v>438</v>
      </c>
      <c r="V777" s="3565"/>
      <c r="W777" s="3565"/>
      <c r="X777" s="2711"/>
      <c r="Y777" s="2710">
        <v>435</v>
      </c>
      <c r="Z777" s="3565"/>
      <c r="AA777" s="3565"/>
      <c r="AB777" s="2711"/>
      <c r="AC777" s="2710">
        <v>429</v>
      </c>
      <c r="AD777" s="3565"/>
      <c r="AE777" s="3565"/>
      <c r="AF777" s="2711"/>
      <c r="AG777" s="2710">
        <v>449</v>
      </c>
      <c r="AH777" s="3565"/>
      <c r="AI777" s="3565"/>
      <c r="AJ777" s="4000"/>
      <c r="AK777" s="579"/>
      <c r="AL777" s="579"/>
      <c r="AM777" s="579"/>
      <c r="AN777" s="579"/>
      <c r="AO777" s="579"/>
    </row>
    <row r="778" spans="1:41" s="327" customFormat="1" ht="15" customHeight="1">
      <c r="A778" s="579"/>
      <c r="B778" s="579"/>
      <c r="C778" s="3728"/>
      <c r="D778" s="3729"/>
      <c r="E778" s="3729"/>
      <c r="F778" s="3729"/>
      <c r="G778" s="3729"/>
      <c r="H778" s="3729"/>
      <c r="I778" s="3730"/>
      <c r="J778" s="3414" t="s">
        <v>2884</v>
      </c>
      <c r="K778" s="3415"/>
      <c r="L778" s="3415"/>
      <c r="M778" s="3415"/>
      <c r="N778" s="3415"/>
      <c r="O778" s="3415"/>
      <c r="P778" s="3416"/>
      <c r="Q778" s="4001">
        <v>21085</v>
      </c>
      <c r="R778" s="4002"/>
      <c r="S778" s="4002"/>
      <c r="T778" s="4003"/>
      <c r="U778" s="4001">
        <v>22270</v>
      </c>
      <c r="V778" s="4002"/>
      <c r="W778" s="4002"/>
      <c r="X778" s="4003"/>
      <c r="Y778" s="4001">
        <v>30030</v>
      </c>
      <c r="Z778" s="4002"/>
      <c r="AA778" s="4002"/>
      <c r="AB778" s="4003"/>
      <c r="AC778" s="4001">
        <v>27490</v>
      </c>
      <c r="AD778" s="4002"/>
      <c r="AE778" s="4002"/>
      <c r="AF778" s="4003"/>
      <c r="AG778" s="4001">
        <v>26120</v>
      </c>
      <c r="AH778" s="4002"/>
      <c r="AI778" s="4002"/>
      <c r="AJ778" s="4004"/>
      <c r="AK778" s="579"/>
      <c r="AL778" s="579"/>
      <c r="AM778" s="579"/>
      <c r="AN778" s="579"/>
      <c r="AO778" s="579"/>
    </row>
    <row r="779" spans="1:41" s="327" customFormat="1" ht="15" customHeight="1">
      <c r="A779" s="579"/>
      <c r="B779" s="579"/>
      <c r="C779" s="3439" t="s">
        <v>1550</v>
      </c>
      <c r="D779" s="3405"/>
      <c r="E779" s="3405"/>
      <c r="F779" s="3405"/>
      <c r="G779" s="3405"/>
      <c r="H779" s="3405"/>
      <c r="I779" s="3406"/>
      <c r="J779" s="3417" t="s">
        <v>2883</v>
      </c>
      <c r="K779" s="3412"/>
      <c r="L779" s="3412"/>
      <c r="M779" s="3412"/>
      <c r="N779" s="3412"/>
      <c r="O779" s="3412"/>
      <c r="P779" s="3413"/>
      <c r="Q779" s="2710">
        <v>50</v>
      </c>
      <c r="R779" s="3565"/>
      <c r="S779" s="3565"/>
      <c r="T779" s="2711"/>
      <c r="U779" s="2710">
        <v>42</v>
      </c>
      <c r="V779" s="3565"/>
      <c r="W779" s="3565"/>
      <c r="X779" s="2711"/>
      <c r="Y779" s="2710">
        <v>38</v>
      </c>
      <c r="Z779" s="3565"/>
      <c r="AA779" s="3565"/>
      <c r="AB779" s="2711"/>
      <c r="AC779" s="2710">
        <v>44</v>
      </c>
      <c r="AD779" s="3565"/>
      <c r="AE779" s="3565"/>
      <c r="AF779" s="2711"/>
      <c r="AG779" s="2710">
        <v>58</v>
      </c>
      <c r="AH779" s="3565"/>
      <c r="AI779" s="3565"/>
      <c r="AJ779" s="4000"/>
      <c r="AK779" s="579"/>
      <c r="AL779" s="579"/>
      <c r="AM779" s="579"/>
      <c r="AN779" s="579"/>
      <c r="AO779" s="579"/>
    </row>
    <row r="780" spans="1:41" s="327" customFormat="1" ht="15" customHeight="1">
      <c r="A780" s="579"/>
      <c r="B780" s="579"/>
      <c r="C780" s="3440"/>
      <c r="D780" s="3407"/>
      <c r="E780" s="3407"/>
      <c r="F780" s="3407"/>
      <c r="G780" s="3407"/>
      <c r="H780" s="3407"/>
      <c r="I780" s="3408"/>
      <c r="J780" s="3414" t="s">
        <v>2884</v>
      </c>
      <c r="K780" s="3415"/>
      <c r="L780" s="3415"/>
      <c r="M780" s="3415"/>
      <c r="N780" s="3415"/>
      <c r="O780" s="3415"/>
      <c r="P780" s="3416"/>
      <c r="Q780" s="4001">
        <v>890</v>
      </c>
      <c r="R780" s="4002"/>
      <c r="S780" s="4002"/>
      <c r="T780" s="4003"/>
      <c r="U780" s="4001">
        <v>742</v>
      </c>
      <c r="V780" s="4002"/>
      <c r="W780" s="4002"/>
      <c r="X780" s="4003"/>
      <c r="Y780" s="4001">
        <v>656</v>
      </c>
      <c r="Z780" s="4002"/>
      <c r="AA780" s="4002"/>
      <c r="AB780" s="4003"/>
      <c r="AC780" s="4001">
        <v>760</v>
      </c>
      <c r="AD780" s="4002"/>
      <c r="AE780" s="4002"/>
      <c r="AF780" s="4003"/>
      <c r="AG780" s="4001">
        <v>1490</v>
      </c>
      <c r="AH780" s="4002"/>
      <c r="AI780" s="4002"/>
      <c r="AJ780" s="4004"/>
      <c r="AK780" s="579"/>
      <c r="AL780" s="579"/>
      <c r="AM780" s="579"/>
      <c r="AN780" s="579"/>
      <c r="AO780" s="579"/>
    </row>
    <row r="781" spans="1:41" s="327" customFormat="1" ht="15" customHeight="1">
      <c r="A781" s="579"/>
      <c r="B781" s="579"/>
      <c r="C781" s="3439" t="s">
        <v>1551</v>
      </c>
      <c r="D781" s="3405"/>
      <c r="E781" s="3405"/>
      <c r="F781" s="3405"/>
      <c r="G781" s="3405"/>
      <c r="H781" s="3405"/>
      <c r="I781" s="3406"/>
      <c r="J781" s="3417" t="s">
        <v>2883</v>
      </c>
      <c r="K781" s="3412"/>
      <c r="L781" s="3412"/>
      <c r="M781" s="3412"/>
      <c r="N781" s="3412"/>
      <c r="O781" s="3412"/>
      <c r="P781" s="3413"/>
      <c r="Q781" s="3471" t="s">
        <v>3764</v>
      </c>
      <c r="R781" s="3469"/>
      <c r="S781" s="3469"/>
      <c r="T781" s="3470"/>
      <c r="U781" s="3471" t="s">
        <v>3764</v>
      </c>
      <c r="V781" s="3469"/>
      <c r="W781" s="3469"/>
      <c r="X781" s="3470"/>
      <c r="Y781" s="3471" t="s">
        <v>3764</v>
      </c>
      <c r="Z781" s="3469"/>
      <c r="AA781" s="3469"/>
      <c r="AB781" s="3470"/>
      <c r="AC781" s="3471" t="s">
        <v>3764</v>
      </c>
      <c r="AD781" s="3469"/>
      <c r="AE781" s="3469"/>
      <c r="AF781" s="3470"/>
      <c r="AG781" s="3471" t="s">
        <v>3764</v>
      </c>
      <c r="AH781" s="3469"/>
      <c r="AI781" s="3469"/>
      <c r="AJ781" s="3892"/>
      <c r="AK781" s="579"/>
      <c r="AL781" s="579"/>
      <c r="AM781" s="579"/>
      <c r="AN781" s="579"/>
      <c r="AO781" s="579"/>
    </row>
    <row r="782" spans="1:41" s="327" customFormat="1" ht="15" customHeight="1">
      <c r="A782" s="579"/>
      <c r="B782" s="579"/>
      <c r="C782" s="3440"/>
      <c r="D782" s="3407"/>
      <c r="E782" s="3407"/>
      <c r="F782" s="3407"/>
      <c r="G782" s="3407"/>
      <c r="H782" s="3407"/>
      <c r="I782" s="3408"/>
      <c r="J782" s="3414" t="s">
        <v>2884</v>
      </c>
      <c r="K782" s="3415"/>
      <c r="L782" s="3415"/>
      <c r="M782" s="3415"/>
      <c r="N782" s="3415"/>
      <c r="O782" s="3415"/>
      <c r="P782" s="3416"/>
      <c r="Q782" s="3905" t="s">
        <v>3764</v>
      </c>
      <c r="R782" s="3906"/>
      <c r="S782" s="3906"/>
      <c r="T782" s="3907"/>
      <c r="U782" s="3905" t="s">
        <v>3764</v>
      </c>
      <c r="V782" s="3906"/>
      <c r="W782" s="3906"/>
      <c r="X782" s="3907"/>
      <c r="Y782" s="3905" t="s">
        <v>3766</v>
      </c>
      <c r="Z782" s="3906"/>
      <c r="AA782" s="3906"/>
      <c r="AB782" s="3907"/>
      <c r="AC782" s="3905" t="s">
        <v>3764</v>
      </c>
      <c r="AD782" s="3906"/>
      <c r="AE782" s="3906"/>
      <c r="AF782" s="3907"/>
      <c r="AG782" s="3905" t="s">
        <v>3766</v>
      </c>
      <c r="AH782" s="3906"/>
      <c r="AI782" s="3906"/>
      <c r="AJ782" s="4008"/>
      <c r="AK782" s="579"/>
      <c r="AL782" s="579"/>
      <c r="AM782" s="579"/>
      <c r="AN782" s="579"/>
      <c r="AO782" s="579"/>
    </row>
    <row r="783" spans="1:41" s="327" customFormat="1" ht="15" customHeight="1">
      <c r="A783" s="579"/>
      <c r="B783" s="579"/>
      <c r="C783" s="3439" t="s">
        <v>1552</v>
      </c>
      <c r="D783" s="3405"/>
      <c r="E783" s="3405"/>
      <c r="F783" s="3405"/>
      <c r="G783" s="3405"/>
      <c r="H783" s="3405"/>
      <c r="I783" s="3406"/>
      <c r="J783" s="3417" t="s">
        <v>2883</v>
      </c>
      <c r="K783" s="3412"/>
      <c r="L783" s="3412"/>
      <c r="M783" s="3412"/>
      <c r="N783" s="3412"/>
      <c r="O783" s="3412"/>
      <c r="P783" s="3413"/>
      <c r="Q783" s="2710">
        <v>789</v>
      </c>
      <c r="R783" s="3565"/>
      <c r="S783" s="3565"/>
      <c r="T783" s="2711"/>
      <c r="U783" s="2710">
        <v>710</v>
      </c>
      <c r="V783" s="3565"/>
      <c r="W783" s="3565"/>
      <c r="X783" s="2711"/>
      <c r="Y783" s="2710">
        <v>701</v>
      </c>
      <c r="Z783" s="3565"/>
      <c r="AA783" s="3565"/>
      <c r="AB783" s="2711"/>
      <c r="AC783" s="2710">
        <v>813</v>
      </c>
      <c r="AD783" s="3565"/>
      <c r="AE783" s="3565"/>
      <c r="AF783" s="2711"/>
      <c r="AG783" s="2710">
        <v>901</v>
      </c>
      <c r="AH783" s="3565"/>
      <c r="AI783" s="3565"/>
      <c r="AJ783" s="4000"/>
      <c r="AK783" s="579"/>
      <c r="AL783" s="579"/>
      <c r="AM783" s="579"/>
      <c r="AN783" s="579"/>
      <c r="AO783" s="579"/>
    </row>
    <row r="784" spans="1:41" s="327" customFormat="1" ht="15" customHeight="1">
      <c r="A784" s="579"/>
      <c r="B784" s="579"/>
      <c r="C784" s="3440"/>
      <c r="D784" s="3407"/>
      <c r="E784" s="3407"/>
      <c r="F784" s="3407"/>
      <c r="G784" s="3407"/>
      <c r="H784" s="3407"/>
      <c r="I784" s="3408"/>
      <c r="J784" s="3414" t="s">
        <v>2884</v>
      </c>
      <c r="K784" s="3415"/>
      <c r="L784" s="3415"/>
      <c r="M784" s="3415"/>
      <c r="N784" s="3415"/>
      <c r="O784" s="3415"/>
      <c r="P784" s="3416"/>
      <c r="Q784" s="4001">
        <v>19360</v>
      </c>
      <c r="R784" s="4002"/>
      <c r="S784" s="4002"/>
      <c r="T784" s="4003"/>
      <c r="U784" s="4001">
        <v>18928</v>
      </c>
      <c r="V784" s="4002"/>
      <c r="W784" s="4002"/>
      <c r="X784" s="4003"/>
      <c r="Y784" s="4001">
        <v>24345</v>
      </c>
      <c r="Z784" s="4002"/>
      <c r="AA784" s="4002"/>
      <c r="AB784" s="4003"/>
      <c r="AC784" s="4001">
        <v>25313</v>
      </c>
      <c r="AD784" s="4002"/>
      <c r="AE784" s="4002"/>
      <c r="AF784" s="4003"/>
      <c r="AG784" s="4001">
        <v>29585</v>
      </c>
      <c r="AH784" s="4002"/>
      <c r="AI784" s="4002"/>
      <c r="AJ784" s="4004"/>
      <c r="AK784" s="579"/>
      <c r="AL784" s="579"/>
      <c r="AM784" s="579"/>
      <c r="AN784" s="579"/>
      <c r="AO784" s="579"/>
    </row>
    <row r="785" spans="1:41" s="327" customFormat="1" ht="15" customHeight="1">
      <c r="A785" s="579"/>
      <c r="B785" s="579"/>
      <c r="C785" s="4010" t="s">
        <v>3739</v>
      </c>
      <c r="D785" s="3761"/>
      <c r="E785" s="3761"/>
      <c r="F785" s="3761"/>
      <c r="G785" s="3761"/>
      <c r="H785" s="3761"/>
      <c r="I785" s="3810"/>
      <c r="J785" s="3417" t="s">
        <v>2883</v>
      </c>
      <c r="K785" s="3412"/>
      <c r="L785" s="3412"/>
      <c r="M785" s="3412"/>
      <c r="N785" s="3412"/>
      <c r="O785" s="3412"/>
      <c r="P785" s="3413"/>
      <c r="Q785" s="2710">
        <v>101</v>
      </c>
      <c r="R785" s="3565"/>
      <c r="S785" s="3565"/>
      <c r="T785" s="2711"/>
      <c r="U785" s="2710">
        <v>65</v>
      </c>
      <c r="V785" s="3565"/>
      <c r="W785" s="3565"/>
      <c r="X785" s="2711"/>
      <c r="Y785" s="2710">
        <v>132</v>
      </c>
      <c r="Z785" s="3565"/>
      <c r="AA785" s="3565"/>
      <c r="AB785" s="2711"/>
      <c r="AC785" s="2710">
        <v>134</v>
      </c>
      <c r="AD785" s="3565"/>
      <c r="AE785" s="3565"/>
      <c r="AF785" s="2711"/>
      <c r="AG785" s="2710">
        <v>130</v>
      </c>
      <c r="AH785" s="3565"/>
      <c r="AI785" s="3565"/>
      <c r="AJ785" s="4000"/>
      <c r="AK785" s="579"/>
      <c r="AL785" s="579"/>
      <c r="AM785" s="579"/>
      <c r="AN785" s="579"/>
      <c r="AO785" s="579"/>
    </row>
    <row r="786" spans="1:41" s="327" customFormat="1" ht="15" customHeight="1">
      <c r="A786" s="579"/>
      <c r="B786" s="579"/>
      <c r="C786" s="4011"/>
      <c r="D786" s="3763"/>
      <c r="E786" s="3763"/>
      <c r="F786" s="3763"/>
      <c r="G786" s="3763"/>
      <c r="H786" s="3763"/>
      <c r="I786" s="3812"/>
      <c r="J786" s="3414" t="s">
        <v>2884</v>
      </c>
      <c r="K786" s="3415"/>
      <c r="L786" s="3415"/>
      <c r="M786" s="3415"/>
      <c r="N786" s="3415"/>
      <c r="O786" s="3415"/>
      <c r="P786" s="3416"/>
      <c r="Q786" s="4001">
        <v>8690</v>
      </c>
      <c r="R786" s="4002"/>
      <c r="S786" s="4002"/>
      <c r="T786" s="4003"/>
      <c r="U786" s="4001">
        <v>5585</v>
      </c>
      <c r="V786" s="4002"/>
      <c r="W786" s="4002"/>
      <c r="X786" s="4003"/>
      <c r="Y786" s="4001">
        <v>4837</v>
      </c>
      <c r="Z786" s="4002"/>
      <c r="AA786" s="4002"/>
      <c r="AB786" s="4003"/>
      <c r="AC786" s="4001">
        <v>4290</v>
      </c>
      <c r="AD786" s="4002"/>
      <c r="AE786" s="4002"/>
      <c r="AF786" s="4003"/>
      <c r="AG786" s="4001">
        <v>4820</v>
      </c>
      <c r="AH786" s="4002"/>
      <c r="AI786" s="4002"/>
      <c r="AJ786" s="4004"/>
      <c r="AK786" s="579"/>
      <c r="AL786" s="579"/>
      <c r="AM786" s="579"/>
      <c r="AN786" s="579"/>
      <c r="AO786" s="579"/>
    </row>
    <row r="787" spans="1:41" s="327" customFormat="1" ht="15" customHeight="1">
      <c r="A787" s="579"/>
      <c r="B787" s="579"/>
      <c r="C787" s="4009" t="s">
        <v>3740</v>
      </c>
      <c r="D787" s="3622"/>
      <c r="E787" s="3622"/>
      <c r="F787" s="3622"/>
      <c r="G787" s="3622"/>
      <c r="H787" s="3622"/>
      <c r="I787" s="3623"/>
      <c r="J787" s="3417" t="s">
        <v>2883</v>
      </c>
      <c r="K787" s="3412"/>
      <c r="L787" s="3412"/>
      <c r="M787" s="3412"/>
      <c r="N787" s="3412"/>
      <c r="O787" s="3412"/>
      <c r="P787" s="3413"/>
      <c r="Q787" s="2710">
        <v>89</v>
      </c>
      <c r="R787" s="3565"/>
      <c r="S787" s="3565"/>
      <c r="T787" s="2711"/>
      <c r="U787" s="2710">
        <v>84</v>
      </c>
      <c r="V787" s="3565"/>
      <c r="W787" s="3565"/>
      <c r="X787" s="2711"/>
      <c r="Y787" s="2710">
        <v>76</v>
      </c>
      <c r="Z787" s="3565"/>
      <c r="AA787" s="3565"/>
      <c r="AB787" s="2711"/>
      <c r="AC787" s="2710">
        <v>139</v>
      </c>
      <c r="AD787" s="3565"/>
      <c r="AE787" s="3565"/>
      <c r="AF787" s="2711"/>
      <c r="AG787" s="2710">
        <v>74</v>
      </c>
      <c r="AH787" s="3565"/>
      <c r="AI787" s="3565"/>
      <c r="AJ787" s="4000"/>
      <c r="AK787" s="579"/>
      <c r="AL787" s="579"/>
      <c r="AM787" s="579"/>
      <c r="AN787" s="579"/>
      <c r="AO787" s="579"/>
    </row>
    <row r="788" spans="1:41" s="327" customFormat="1" ht="15" customHeight="1">
      <c r="A788" s="579"/>
      <c r="B788" s="579"/>
      <c r="C788" s="3439"/>
      <c r="D788" s="3405"/>
      <c r="E788" s="3405"/>
      <c r="F788" s="3405"/>
      <c r="G788" s="3405"/>
      <c r="H788" s="3405"/>
      <c r="I788" s="3406"/>
      <c r="J788" s="3414" t="s">
        <v>2884</v>
      </c>
      <c r="K788" s="3415"/>
      <c r="L788" s="3415"/>
      <c r="M788" s="3415"/>
      <c r="N788" s="3415"/>
      <c r="O788" s="3415"/>
      <c r="P788" s="3416"/>
      <c r="Q788" s="2710">
        <v>11879</v>
      </c>
      <c r="R788" s="3565"/>
      <c r="S788" s="3565"/>
      <c r="T788" s="2711"/>
      <c r="U788" s="2710">
        <v>10380</v>
      </c>
      <c r="V788" s="3565"/>
      <c r="W788" s="3565"/>
      <c r="X788" s="2711"/>
      <c r="Y788" s="2710">
        <v>17990</v>
      </c>
      <c r="Z788" s="3565"/>
      <c r="AA788" s="3565"/>
      <c r="AB788" s="2711"/>
      <c r="AC788" s="2710">
        <v>12732</v>
      </c>
      <c r="AD788" s="3565"/>
      <c r="AE788" s="3565"/>
      <c r="AF788" s="2711"/>
      <c r="AG788" s="2710">
        <v>7548</v>
      </c>
      <c r="AH788" s="3565"/>
      <c r="AI788" s="3565"/>
      <c r="AJ788" s="4000"/>
      <c r="AK788" s="579"/>
      <c r="AL788" s="579"/>
      <c r="AM788" s="579"/>
      <c r="AN788" s="579"/>
      <c r="AO788" s="579"/>
    </row>
    <row r="789" spans="1:41" s="327" customFormat="1" ht="15" customHeight="1">
      <c r="A789" s="579"/>
      <c r="B789" s="579"/>
      <c r="C789" s="3439"/>
      <c r="D789" s="3405"/>
      <c r="E789" s="3405"/>
      <c r="F789" s="3405"/>
      <c r="G789" s="3405"/>
      <c r="H789" s="3405"/>
      <c r="I789" s="3406"/>
      <c r="J789" s="3795" t="s">
        <v>1538</v>
      </c>
      <c r="K789" s="3796"/>
      <c r="L789" s="3796"/>
      <c r="M789" s="3796"/>
      <c r="N789" s="3412" t="s">
        <v>2883</v>
      </c>
      <c r="O789" s="3412"/>
      <c r="P789" s="3413"/>
      <c r="Q789" s="3645">
        <v>120</v>
      </c>
      <c r="R789" s="3646"/>
      <c r="S789" s="3646"/>
      <c r="T789" s="3647"/>
      <c r="U789" s="3645">
        <v>100</v>
      </c>
      <c r="V789" s="3646"/>
      <c r="W789" s="3646"/>
      <c r="X789" s="3647"/>
      <c r="Y789" s="3645">
        <v>90</v>
      </c>
      <c r="Z789" s="3646"/>
      <c r="AA789" s="3646"/>
      <c r="AB789" s="3647"/>
      <c r="AC789" s="3645">
        <v>84</v>
      </c>
      <c r="AD789" s="3646"/>
      <c r="AE789" s="3646"/>
      <c r="AF789" s="3647"/>
      <c r="AG789" s="3645">
        <v>106</v>
      </c>
      <c r="AH789" s="3646"/>
      <c r="AI789" s="3646"/>
      <c r="AJ789" s="4005"/>
      <c r="AK789" s="579"/>
      <c r="AL789" s="579"/>
      <c r="AM789" s="579"/>
      <c r="AN789" s="579"/>
      <c r="AO789" s="579"/>
    </row>
    <row r="790" spans="1:41" s="327" customFormat="1" ht="15" customHeight="1">
      <c r="A790" s="579"/>
      <c r="B790" s="579"/>
      <c r="C790" s="3440"/>
      <c r="D790" s="3407"/>
      <c r="E790" s="3407"/>
      <c r="F790" s="3407"/>
      <c r="G790" s="3407"/>
      <c r="H790" s="3407"/>
      <c r="I790" s="3408"/>
      <c r="J790" s="3801"/>
      <c r="K790" s="3802"/>
      <c r="L790" s="3802"/>
      <c r="M790" s="3802"/>
      <c r="N790" s="3418" t="s">
        <v>2884</v>
      </c>
      <c r="O790" s="3418"/>
      <c r="P790" s="3419"/>
      <c r="Q790" s="4001">
        <v>3105</v>
      </c>
      <c r="R790" s="4002"/>
      <c r="S790" s="4002"/>
      <c r="T790" s="4003"/>
      <c r="U790" s="4001">
        <v>2871</v>
      </c>
      <c r="V790" s="4002"/>
      <c r="W790" s="4002"/>
      <c r="X790" s="4003"/>
      <c r="Y790" s="4001">
        <v>1731</v>
      </c>
      <c r="Z790" s="4002"/>
      <c r="AA790" s="4002"/>
      <c r="AB790" s="4003"/>
      <c r="AC790" s="4001">
        <v>1716</v>
      </c>
      <c r="AD790" s="4002"/>
      <c r="AE790" s="4002"/>
      <c r="AF790" s="4003"/>
      <c r="AG790" s="4001">
        <v>2208</v>
      </c>
      <c r="AH790" s="4002"/>
      <c r="AI790" s="4002"/>
      <c r="AJ790" s="4004"/>
      <c r="AK790" s="579"/>
      <c r="AL790" s="579"/>
      <c r="AM790" s="579"/>
      <c r="AN790" s="579"/>
      <c r="AO790" s="579"/>
    </row>
    <row r="791" spans="1:41" s="327" customFormat="1" ht="15" customHeight="1">
      <c r="A791" s="579"/>
      <c r="B791" s="861"/>
      <c r="C791" s="4009" t="s">
        <v>3741</v>
      </c>
      <c r="D791" s="3622"/>
      <c r="E791" s="3622"/>
      <c r="F791" s="3622"/>
      <c r="G791" s="3622"/>
      <c r="H791" s="3622"/>
      <c r="I791" s="3623"/>
      <c r="J791" s="3417" t="s">
        <v>2883</v>
      </c>
      <c r="K791" s="3412"/>
      <c r="L791" s="3412"/>
      <c r="M791" s="3412"/>
      <c r="N791" s="3412"/>
      <c r="O791" s="3412"/>
      <c r="P791" s="3413"/>
      <c r="Q791" s="3645">
        <v>556</v>
      </c>
      <c r="R791" s="3646"/>
      <c r="S791" s="3646"/>
      <c r="T791" s="3647"/>
      <c r="U791" s="3645">
        <v>598</v>
      </c>
      <c r="V791" s="3646"/>
      <c r="W791" s="3646"/>
      <c r="X791" s="3647"/>
      <c r="Y791" s="2625">
        <v>622</v>
      </c>
      <c r="Z791" s="3600"/>
      <c r="AA791" s="3600"/>
      <c r="AB791" s="2627"/>
      <c r="AC791" s="3645">
        <v>626</v>
      </c>
      <c r="AD791" s="3646"/>
      <c r="AE791" s="3646"/>
      <c r="AF791" s="3647"/>
      <c r="AG791" s="3645">
        <v>646</v>
      </c>
      <c r="AH791" s="3646"/>
      <c r="AI791" s="3646"/>
      <c r="AJ791" s="4005"/>
      <c r="AK791" s="579"/>
      <c r="AL791" s="579"/>
      <c r="AM791" s="579"/>
      <c r="AN791" s="579"/>
      <c r="AO791" s="579"/>
    </row>
    <row r="792" spans="1:41" s="327" customFormat="1" ht="15" customHeight="1">
      <c r="A792" s="579"/>
      <c r="B792" s="861"/>
      <c r="C792" s="3439"/>
      <c r="D792" s="3405"/>
      <c r="E792" s="3405"/>
      <c r="F792" s="3405"/>
      <c r="G792" s="3405"/>
      <c r="H792" s="3405"/>
      <c r="I792" s="3406"/>
      <c r="J792" s="3414" t="s">
        <v>2884</v>
      </c>
      <c r="K792" s="3415"/>
      <c r="L792" s="3415"/>
      <c r="M792" s="3415"/>
      <c r="N792" s="3415"/>
      <c r="O792" s="3415"/>
      <c r="P792" s="3416"/>
      <c r="Q792" s="2710">
        <v>16998</v>
      </c>
      <c r="R792" s="3565"/>
      <c r="S792" s="3565"/>
      <c r="T792" s="2711"/>
      <c r="U792" s="2710">
        <v>17700</v>
      </c>
      <c r="V792" s="3565"/>
      <c r="W792" s="3565"/>
      <c r="X792" s="2711"/>
      <c r="Y792" s="3471">
        <v>16212</v>
      </c>
      <c r="Z792" s="3469"/>
      <c r="AA792" s="3469"/>
      <c r="AB792" s="3470"/>
      <c r="AC792" s="2710">
        <v>12996</v>
      </c>
      <c r="AD792" s="3565"/>
      <c r="AE792" s="3565"/>
      <c r="AF792" s="2711"/>
      <c r="AG792" s="2710">
        <v>16194</v>
      </c>
      <c r="AH792" s="3565"/>
      <c r="AI792" s="3565"/>
      <c r="AJ792" s="4000"/>
      <c r="AK792" s="579"/>
      <c r="AL792" s="579"/>
      <c r="AM792" s="579"/>
      <c r="AN792" s="579"/>
      <c r="AO792" s="579"/>
    </row>
    <row r="793" spans="1:41" s="327" customFormat="1" ht="15" customHeight="1">
      <c r="A793" s="579"/>
      <c r="B793" s="861"/>
      <c r="C793" s="3439"/>
      <c r="D793" s="3405"/>
      <c r="E793" s="3405"/>
      <c r="F793" s="3405"/>
      <c r="G793" s="3405"/>
      <c r="H793" s="3405"/>
      <c r="I793" s="3406"/>
      <c r="J793" s="3795" t="s">
        <v>1538</v>
      </c>
      <c r="K793" s="3796"/>
      <c r="L793" s="3796"/>
      <c r="M793" s="3796"/>
      <c r="N793" s="3412" t="s">
        <v>2883</v>
      </c>
      <c r="O793" s="3412"/>
      <c r="P793" s="3413"/>
      <c r="Q793" s="2625">
        <v>294</v>
      </c>
      <c r="R793" s="3600"/>
      <c r="S793" s="3600"/>
      <c r="T793" s="2627"/>
      <c r="U793" s="2625">
        <v>518</v>
      </c>
      <c r="V793" s="3600"/>
      <c r="W793" s="3600"/>
      <c r="X793" s="2627"/>
      <c r="Y793" s="2625">
        <v>709</v>
      </c>
      <c r="Z793" s="3600"/>
      <c r="AA793" s="3600"/>
      <c r="AB793" s="2627"/>
      <c r="AC793" s="3645">
        <v>770</v>
      </c>
      <c r="AD793" s="3646"/>
      <c r="AE793" s="3646"/>
      <c r="AF793" s="3647"/>
      <c r="AG793" s="3645">
        <v>863</v>
      </c>
      <c r="AH793" s="3646"/>
      <c r="AI793" s="3646"/>
      <c r="AJ793" s="4005"/>
      <c r="AK793" s="579"/>
      <c r="AL793" s="579"/>
      <c r="AM793" s="579"/>
      <c r="AN793" s="579"/>
      <c r="AO793" s="579"/>
    </row>
    <row r="794" spans="1:41" s="327" customFormat="1" ht="15" customHeight="1">
      <c r="A794" s="579"/>
      <c r="B794" s="861"/>
      <c r="C794" s="3440"/>
      <c r="D794" s="3407"/>
      <c r="E794" s="3407"/>
      <c r="F794" s="3407"/>
      <c r="G794" s="3407"/>
      <c r="H794" s="3407"/>
      <c r="I794" s="3408"/>
      <c r="J794" s="3801"/>
      <c r="K794" s="3802"/>
      <c r="L794" s="3802"/>
      <c r="M794" s="3802"/>
      <c r="N794" s="3415" t="s">
        <v>2884</v>
      </c>
      <c r="O794" s="3415"/>
      <c r="P794" s="3416"/>
      <c r="Q794" s="3905">
        <v>5960</v>
      </c>
      <c r="R794" s="3906"/>
      <c r="S794" s="3906"/>
      <c r="T794" s="3907"/>
      <c r="U794" s="3905">
        <v>8113</v>
      </c>
      <c r="V794" s="3906"/>
      <c r="W794" s="3906"/>
      <c r="X794" s="3907"/>
      <c r="Y794" s="3905">
        <v>9770</v>
      </c>
      <c r="Z794" s="3906"/>
      <c r="AA794" s="3906"/>
      <c r="AB794" s="3907"/>
      <c r="AC794" s="4001">
        <v>8252</v>
      </c>
      <c r="AD794" s="4002"/>
      <c r="AE794" s="4002"/>
      <c r="AF794" s="4003"/>
      <c r="AG794" s="4001">
        <v>11864</v>
      </c>
      <c r="AH794" s="4002"/>
      <c r="AI794" s="4002"/>
      <c r="AJ794" s="4004"/>
      <c r="AK794" s="579"/>
      <c r="AL794" s="579"/>
      <c r="AM794" s="579"/>
      <c r="AN794" s="579"/>
      <c r="AO794" s="579"/>
    </row>
    <row r="795" spans="1:41" s="327" customFormat="1" ht="15" customHeight="1">
      <c r="A795" s="579"/>
      <c r="B795" s="579"/>
      <c r="C795" s="3439" t="s">
        <v>1553</v>
      </c>
      <c r="D795" s="3405"/>
      <c r="E795" s="3405"/>
      <c r="F795" s="3405"/>
      <c r="G795" s="3405"/>
      <c r="H795" s="3405"/>
      <c r="I795" s="3406"/>
      <c r="J795" s="3417" t="s">
        <v>2883</v>
      </c>
      <c r="K795" s="3412"/>
      <c r="L795" s="3412"/>
      <c r="M795" s="3412"/>
      <c r="N795" s="3412"/>
      <c r="O795" s="3412"/>
      <c r="P795" s="3413"/>
      <c r="Q795" s="2710">
        <v>35</v>
      </c>
      <c r="R795" s="3565"/>
      <c r="S795" s="3565"/>
      <c r="T795" s="2711"/>
      <c r="U795" s="2710">
        <v>35</v>
      </c>
      <c r="V795" s="3565"/>
      <c r="W795" s="3565"/>
      <c r="X795" s="2711"/>
      <c r="Y795" s="2710">
        <v>35</v>
      </c>
      <c r="Z795" s="3565"/>
      <c r="AA795" s="3565"/>
      <c r="AB795" s="2711"/>
      <c r="AC795" s="2710">
        <v>35</v>
      </c>
      <c r="AD795" s="3565"/>
      <c r="AE795" s="3565"/>
      <c r="AF795" s="2711"/>
      <c r="AG795" s="2710">
        <v>35</v>
      </c>
      <c r="AH795" s="3565"/>
      <c r="AI795" s="3565"/>
      <c r="AJ795" s="4000"/>
      <c r="AK795" s="579"/>
      <c r="AL795" s="579"/>
      <c r="AM795" s="579"/>
      <c r="AN795" s="579"/>
      <c r="AO795" s="579"/>
    </row>
    <row r="796" spans="1:41" s="327" customFormat="1" ht="15" customHeight="1">
      <c r="A796" s="579"/>
      <c r="B796" s="579"/>
      <c r="C796" s="3440"/>
      <c r="D796" s="3407"/>
      <c r="E796" s="3407"/>
      <c r="F796" s="3407"/>
      <c r="G796" s="3407"/>
      <c r="H796" s="3407"/>
      <c r="I796" s="3408"/>
      <c r="J796" s="3414" t="s">
        <v>2884</v>
      </c>
      <c r="K796" s="3415"/>
      <c r="L796" s="3415"/>
      <c r="M796" s="3415"/>
      <c r="N796" s="3415"/>
      <c r="O796" s="3415"/>
      <c r="P796" s="3416"/>
      <c r="Q796" s="4001">
        <v>5668</v>
      </c>
      <c r="R796" s="4002"/>
      <c r="S796" s="4002"/>
      <c r="T796" s="4003"/>
      <c r="U796" s="4001">
        <v>4778</v>
      </c>
      <c r="V796" s="4002"/>
      <c r="W796" s="4002"/>
      <c r="X796" s="4003"/>
      <c r="Y796" s="4001">
        <v>4271</v>
      </c>
      <c r="Z796" s="4002"/>
      <c r="AA796" s="4002"/>
      <c r="AB796" s="4003"/>
      <c r="AC796" s="4001">
        <v>4731</v>
      </c>
      <c r="AD796" s="4002"/>
      <c r="AE796" s="4002"/>
      <c r="AF796" s="4003"/>
      <c r="AG796" s="4001">
        <v>4452</v>
      </c>
      <c r="AH796" s="4002"/>
      <c r="AI796" s="4002"/>
      <c r="AJ796" s="4004"/>
      <c r="AK796" s="579"/>
      <c r="AL796" s="579"/>
      <c r="AM796" s="579"/>
      <c r="AN796" s="579"/>
      <c r="AO796" s="579"/>
    </row>
    <row r="797" spans="1:41" s="327" customFormat="1" ht="15" customHeight="1">
      <c r="A797" s="579"/>
      <c r="B797" s="579"/>
      <c r="C797" s="3439" t="s">
        <v>3742</v>
      </c>
      <c r="D797" s="3405"/>
      <c r="E797" s="3405"/>
      <c r="F797" s="3405"/>
      <c r="G797" s="3405"/>
      <c r="H797" s="3405"/>
      <c r="I797" s="3406"/>
      <c r="J797" s="3417" t="s">
        <v>2883</v>
      </c>
      <c r="K797" s="3412"/>
      <c r="L797" s="3412"/>
      <c r="M797" s="3412"/>
      <c r="N797" s="3412"/>
      <c r="O797" s="3412"/>
      <c r="P797" s="3413"/>
      <c r="Q797" s="2710">
        <v>1</v>
      </c>
      <c r="R797" s="3565"/>
      <c r="S797" s="3565"/>
      <c r="T797" s="2711"/>
      <c r="U797" s="3471" t="s">
        <v>3764</v>
      </c>
      <c r="V797" s="3469"/>
      <c r="W797" s="3469"/>
      <c r="X797" s="3470"/>
      <c r="Y797" s="3471" t="s">
        <v>3764</v>
      </c>
      <c r="Z797" s="3469"/>
      <c r="AA797" s="3469"/>
      <c r="AB797" s="3470"/>
      <c r="AC797" s="3471" t="s">
        <v>3764</v>
      </c>
      <c r="AD797" s="3469"/>
      <c r="AE797" s="3469"/>
      <c r="AF797" s="3470"/>
      <c r="AG797" s="3471">
        <v>1</v>
      </c>
      <c r="AH797" s="3469"/>
      <c r="AI797" s="3469"/>
      <c r="AJ797" s="3892"/>
      <c r="AK797" s="579"/>
      <c r="AL797" s="579"/>
      <c r="AM797" s="579"/>
      <c r="AN797" s="579"/>
      <c r="AO797" s="579"/>
    </row>
    <row r="798" spans="1:41" s="327" customFormat="1" ht="15" customHeight="1">
      <c r="A798" s="579"/>
      <c r="B798" s="579"/>
      <c r="C798" s="3440"/>
      <c r="D798" s="3407"/>
      <c r="E798" s="3407"/>
      <c r="F798" s="3407"/>
      <c r="G798" s="3407"/>
      <c r="H798" s="3407"/>
      <c r="I798" s="3408"/>
      <c r="J798" s="3414" t="s">
        <v>2884</v>
      </c>
      <c r="K798" s="3415"/>
      <c r="L798" s="3415"/>
      <c r="M798" s="3415"/>
      <c r="N798" s="3415"/>
      <c r="O798" s="3415"/>
      <c r="P798" s="3416"/>
      <c r="Q798" s="4001">
        <v>40</v>
      </c>
      <c r="R798" s="4002"/>
      <c r="S798" s="4002"/>
      <c r="T798" s="4003"/>
      <c r="U798" s="3905" t="s">
        <v>3764</v>
      </c>
      <c r="V798" s="3906"/>
      <c r="W798" s="3906"/>
      <c r="X798" s="3907"/>
      <c r="Y798" s="3905" t="s">
        <v>3766</v>
      </c>
      <c r="Z798" s="3906"/>
      <c r="AA798" s="3906"/>
      <c r="AB798" s="3907"/>
      <c r="AC798" s="3905" t="s">
        <v>3764</v>
      </c>
      <c r="AD798" s="3906"/>
      <c r="AE798" s="3906"/>
      <c r="AF798" s="3907"/>
      <c r="AG798" s="3905">
        <v>14</v>
      </c>
      <c r="AH798" s="3906"/>
      <c r="AI798" s="3906"/>
      <c r="AJ798" s="4008"/>
      <c r="AK798" s="579"/>
      <c r="AL798" s="579"/>
      <c r="AM798" s="579"/>
      <c r="AN798" s="579"/>
      <c r="AO798" s="579"/>
    </row>
    <row r="799" spans="1:41" s="327" customFormat="1" ht="15" customHeight="1">
      <c r="A799" s="579"/>
      <c r="B799" s="579"/>
      <c r="C799" s="3439" t="s">
        <v>1554</v>
      </c>
      <c r="D799" s="3405"/>
      <c r="E799" s="3405"/>
      <c r="F799" s="3405"/>
      <c r="G799" s="3405"/>
      <c r="H799" s="3405"/>
      <c r="I799" s="3406"/>
      <c r="J799" s="3417" t="s">
        <v>2883</v>
      </c>
      <c r="K799" s="3412"/>
      <c r="L799" s="3412"/>
      <c r="M799" s="3412"/>
      <c r="N799" s="3412"/>
      <c r="O799" s="3412"/>
      <c r="P799" s="3413"/>
      <c r="Q799" s="2710">
        <v>9</v>
      </c>
      <c r="R799" s="3565"/>
      <c r="S799" s="3565"/>
      <c r="T799" s="2711"/>
      <c r="U799" s="2710">
        <v>11</v>
      </c>
      <c r="V799" s="3565"/>
      <c r="W799" s="3565"/>
      <c r="X799" s="2711"/>
      <c r="Y799" s="2710">
        <v>10</v>
      </c>
      <c r="Z799" s="3565"/>
      <c r="AA799" s="3565"/>
      <c r="AB799" s="2711"/>
      <c r="AC799" s="2710">
        <v>17</v>
      </c>
      <c r="AD799" s="3565"/>
      <c r="AE799" s="3565"/>
      <c r="AF799" s="2711"/>
      <c r="AG799" s="2710">
        <v>11</v>
      </c>
      <c r="AH799" s="3565"/>
      <c r="AI799" s="3565"/>
      <c r="AJ799" s="4000"/>
      <c r="AK799" s="579"/>
      <c r="AL799" s="579"/>
      <c r="AM799" s="579"/>
      <c r="AN799" s="579"/>
      <c r="AO799" s="579"/>
    </row>
    <row r="800" spans="1:41" s="327" customFormat="1" ht="15" customHeight="1" thickBot="1">
      <c r="A800" s="579"/>
      <c r="B800" s="579"/>
      <c r="C800" s="4034"/>
      <c r="D800" s="4035"/>
      <c r="E800" s="4035"/>
      <c r="F800" s="4035"/>
      <c r="G800" s="4035"/>
      <c r="H800" s="4035"/>
      <c r="I800" s="4036"/>
      <c r="J800" s="4030" t="s">
        <v>2884</v>
      </c>
      <c r="K800" s="4031"/>
      <c r="L800" s="4031"/>
      <c r="M800" s="4031"/>
      <c r="N800" s="4031"/>
      <c r="O800" s="4031"/>
      <c r="P800" s="4032"/>
      <c r="Q800" s="2719">
        <v>131</v>
      </c>
      <c r="R800" s="3667"/>
      <c r="S800" s="3667"/>
      <c r="T800" s="2720"/>
      <c r="U800" s="2719">
        <v>180</v>
      </c>
      <c r="V800" s="3667"/>
      <c r="W800" s="3667"/>
      <c r="X800" s="2720"/>
      <c r="Y800" s="2719">
        <v>101</v>
      </c>
      <c r="Z800" s="3667"/>
      <c r="AA800" s="3667"/>
      <c r="AB800" s="2720"/>
      <c r="AC800" s="2719">
        <v>249</v>
      </c>
      <c r="AD800" s="3667"/>
      <c r="AE800" s="3667"/>
      <c r="AF800" s="2720"/>
      <c r="AG800" s="2719">
        <v>199</v>
      </c>
      <c r="AH800" s="3667"/>
      <c r="AI800" s="3667"/>
      <c r="AJ800" s="4033"/>
      <c r="AK800" s="579"/>
      <c r="AL800" s="579"/>
      <c r="AM800" s="579"/>
      <c r="AN800" s="579"/>
      <c r="AO800" s="579"/>
    </row>
    <row r="801" spans="1:41" s="327" customFormat="1" ht="13.5" customHeight="1">
      <c r="A801" s="579"/>
      <c r="B801" s="579"/>
      <c r="C801" s="579"/>
      <c r="D801" s="579"/>
      <c r="E801" s="579"/>
      <c r="F801" s="579"/>
      <c r="G801" s="579"/>
      <c r="H801" s="579"/>
      <c r="I801" s="579"/>
      <c r="J801" s="579"/>
      <c r="K801" s="579"/>
      <c r="L801" s="579"/>
      <c r="M801" s="579"/>
      <c r="N801" s="579"/>
      <c r="O801" s="579"/>
      <c r="P801" s="579"/>
      <c r="Q801" s="579"/>
      <c r="R801" s="579"/>
      <c r="S801" s="579"/>
      <c r="T801" s="579"/>
      <c r="U801" s="579"/>
      <c r="V801" s="579"/>
      <c r="W801" s="579"/>
      <c r="X801" s="579"/>
      <c r="Y801" s="579"/>
      <c r="Z801" s="579"/>
      <c r="AA801" s="579"/>
      <c r="AB801" s="579"/>
      <c r="AC801" s="579"/>
      <c r="AD801" s="579"/>
      <c r="AE801" s="579"/>
      <c r="AF801" s="579"/>
      <c r="AG801" s="579"/>
      <c r="AH801" s="579"/>
      <c r="AI801" s="579"/>
      <c r="AJ801" s="580" t="s">
        <v>1555</v>
      </c>
      <c r="AK801" s="579"/>
      <c r="AL801" s="579"/>
      <c r="AM801" s="579"/>
      <c r="AN801" s="579"/>
      <c r="AO801" s="579"/>
    </row>
    <row r="802" spans="1:41" s="327" customFormat="1" ht="17.25">
      <c r="A802" s="583" t="s">
        <v>2936</v>
      </c>
      <c r="B802" s="579"/>
      <c r="C802" s="579"/>
      <c r="D802" s="579"/>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c r="AK802" s="579"/>
      <c r="AL802" s="579"/>
      <c r="AM802" s="579"/>
      <c r="AN802" s="579"/>
      <c r="AO802" s="579"/>
    </row>
    <row r="803" spans="1:41" s="327" customFormat="1" ht="13.5" customHeight="1">
      <c r="A803" s="583"/>
      <c r="B803" s="579"/>
      <c r="C803" s="579"/>
      <c r="D803" s="579"/>
      <c r="E803" s="579"/>
      <c r="F803" s="579"/>
      <c r="G803" s="579"/>
      <c r="H803" s="579"/>
      <c r="I803" s="579"/>
      <c r="J803" s="579"/>
      <c r="K803" s="579"/>
      <c r="L803" s="579"/>
      <c r="M803" s="579"/>
      <c r="N803" s="579"/>
      <c r="O803" s="579"/>
      <c r="P803" s="579"/>
      <c r="Q803" s="579"/>
      <c r="R803" s="579"/>
      <c r="S803" s="579"/>
      <c r="T803" s="579"/>
      <c r="U803" s="579"/>
      <c r="V803" s="579"/>
      <c r="W803" s="579"/>
      <c r="X803" s="579"/>
      <c r="Y803" s="579"/>
      <c r="Z803" s="579"/>
      <c r="AA803" s="579"/>
      <c r="AB803" s="579"/>
      <c r="AC803" s="579"/>
      <c r="AD803" s="579"/>
      <c r="AE803" s="579"/>
      <c r="AF803" s="579"/>
      <c r="AG803" s="579"/>
      <c r="AH803" s="579"/>
      <c r="AI803" s="579"/>
      <c r="AJ803" s="579"/>
      <c r="AK803" s="579"/>
      <c r="AL803" s="580" t="s">
        <v>3440</v>
      </c>
      <c r="AM803" s="579"/>
      <c r="AN803" s="579"/>
      <c r="AO803" s="579"/>
    </row>
    <row r="804" spans="1:41" s="327" customFormat="1" ht="13.5" customHeight="1" thickBot="1">
      <c r="A804" s="579"/>
      <c r="B804" s="579"/>
      <c r="C804" s="579"/>
      <c r="D804" s="579"/>
      <c r="E804" s="579"/>
      <c r="F804" s="579"/>
      <c r="G804" s="579"/>
      <c r="H804" s="579"/>
      <c r="I804" s="579"/>
      <c r="J804" s="579"/>
      <c r="K804" s="579"/>
      <c r="L804" s="579"/>
      <c r="M804" s="579"/>
      <c r="N804" s="579"/>
      <c r="O804" s="579"/>
      <c r="P804" s="579"/>
      <c r="Q804" s="579"/>
      <c r="R804" s="579"/>
      <c r="S804" s="579"/>
      <c r="T804" s="579"/>
      <c r="U804" s="579"/>
      <c r="V804" s="579"/>
      <c r="W804" s="579"/>
      <c r="X804" s="579"/>
      <c r="Y804" s="579"/>
      <c r="Z804" s="579"/>
      <c r="AA804" s="579"/>
      <c r="AB804" s="579"/>
      <c r="AC804" s="579"/>
      <c r="AD804" s="579"/>
      <c r="AE804" s="579"/>
      <c r="AF804" s="579"/>
      <c r="AG804" s="579"/>
      <c r="AH804" s="579"/>
      <c r="AI804" s="579"/>
      <c r="AJ804" s="579"/>
      <c r="AK804" s="579"/>
      <c r="AL804" s="580" t="s">
        <v>2955</v>
      </c>
      <c r="AM804" s="579"/>
      <c r="AN804" s="579"/>
      <c r="AO804" s="579"/>
    </row>
    <row r="805" spans="1:41" s="327" customFormat="1" ht="27" customHeight="1">
      <c r="A805" s="579"/>
      <c r="B805" s="579"/>
      <c r="C805" s="3428" t="s">
        <v>3342</v>
      </c>
      <c r="D805" s="3429"/>
      <c r="E805" s="3429"/>
      <c r="F805" s="3429"/>
      <c r="G805" s="3429"/>
      <c r="H805" s="3429"/>
      <c r="I805" s="3429"/>
      <c r="J805" s="3429"/>
      <c r="K805" s="3429"/>
      <c r="L805" s="3429"/>
      <c r="M805" s="3442"/>
      <c r="N805" s="4029" t="s">
        <v>2649</v>
      </c>
      <c r="O805" s="3429"/>
      <c r="P805" s="3429"/>
      <c r="Q805" s="3429"/>
      <c r="R805" s="3429"/>
      <c r="S805" s="4029" t="s">
        <v>3779</v>
      </c>
      <c r="T805" s="3429"/>
      <c r="U805" s="3429"/>
      <c r="V805" s="3429"/>
      <c r="W805" s="3429"/>
      <c r="X805" s="4029" t="s">
        <v>3780</v>
      </c>
      <c r="Y805" s="3429"/>
      <c r="Z805" s="3429"/>
      <c r="AA805" s="3429"/>
      <c r="AB805" s="3442"/>
      <c r="AC805" s="4029" t="s">
        <v>2806</v>
      </c>
      <c r="AD805" s="3429"/>
      <c r="AE805" s="3429"/>
      <c r="AF805" s="3429"/>
      <c r="AG805" s="3442"/>
      <c r="AH805" s="4029" t="s">
        <v>2807</v>
      </c>
      <c r="AI805" s="3429"/>
      <c r="AJ805" s="3429"/>
      <c r="AK805" s="3429"/>
      <c r="AL805" s="3607"/>
      <c r="AM805" s="579"/>
      <c r="AN805" s="579"/>
      <c r="AO805" s="579"/>
    </row>
    <row r="806" spans="1:41" s="327" customFormat="1" ht="13.5" customHeight="1">
      <c r="A806" s="579"/>
      <c r="B806" s="579"/>
      <c r="C806" s="4037" t="s">
        <v>1556</v>
      </c>
      <c r="D806" s="4038"/>
      <c r="E806" s="4038"/>
      <c r="F806" s="4039"/>
      <c r="G806" s="3944" t="s">
        <v>1557</v>
      </c>
      <c r="H806" s="3405"/>
      <c r="I806" s="3406"/>
      <c r="J806" s="3420" t="s">
        <v>1558</v>
      </c>
      <c r="K806" s="3421"/>
      <c r="L806" s="3421"/>
      <c r="M806" s="3983"/>
      <c r="N806" s="3483">
        <v>403</v>
      </c>
      <c r="O806" s="3680"/>
      <c r="P806" s="3680"/>
      <c r="Q806" s="3680"/>
      <c r="R806" s="3680"/>
      <c r="S806" s="2750">
        <v>394</v>
      </c>
      <c r="T806" s="4040"/>
      <c r="U806" s="4040"/>
      <c r="V806" s="4040"/>
      <c r="W806" s="4040"/>
      <c r="X806" s="2750">
        <v>429</v>
      </c>
      <c r="Y806" s="4040"/>
      <c r="Z806" s="4040"/>
      <c r="AA806" s="4040"/>
      <c r="AB806" s="4040"/>
      <c r="AC806" s="4012">
        <v>480</v>
      </c>
      <c r="AD806" s="4013"/>
      <c r="AE806" s="4013"/>
      <c r="AF806" s="4013"/>
      <c r="AG806" s="4014"/>
      <c r="AH806" s="3483">
        <v>498</v>
      </c>
      <c r="AI806" s="3680"/>
      <c r="AJ806" s="3680"/>
      <c r="AK806" s="3680"/>
      <c r="AL806" s="4015"/>
      <c r="AM806" s="579"/>
      <c r="AN806" s="579"/>
      <c r="AO806" s="579"/>
    </row>
    <row r="807" spans="1:41" s="327" customFormat="1" ht="13.5" customHeight="1">
      <c r="A807" s="579"/>
      <c r="B807" s="579"/>
      <c r="C807" s="4023"/>
      <c r="D807" s="4024"/>
      <c r="E807" s="4024"/>
      <c r="F807" s="4025"/>
      <c r="G807" s="3451"/>
      <c r="H807" s="3407"/>
      <c r="I807" s="3408"/>
      <c r="J807" s="3539" t="s">
        <v>1559</v>
      </c>
      <c r="K807" s="3540"/>
      <c r="L807" s="3540"/>
      <c r="M807" s="4016"/>
      <c r="N807" s="4017">
        <v>141834</v>
      </c>
      <c r="O807" s="4018"/>
      <c r="P807" s="4018"/>
      <c r="Q807" s="4018"/>
      <c r="R807" s="4018"/>
      <c r="S807" s="4019">
        <v>107723</v>
      </c>
      <c r="T807" s="4020"/>
      <c r="U807" s="4020"/>
      <c r="V807" s="4020"/>
      <c r="W807" s="4020"/>
      <c r="X807" s="4019">
        <v>170308</v>
      </c>
      <c r="Y807" s="4020"/>
      <c r="Z807" s="4020"/>
      <c r="AA807" s="4020"/>
      <c r="AB807" s="4020"/>
      <c r="AC807" s="4019">
        <v>233310</v>
      </c>
      <c r="AD807" s="4020"/>
      <c r="AE807" s="4020"/>
      <c r="AF807" s="4020"/>
      <c r="AG807" s="4021"/>
      <c r="AH807" s="4017">
        <v>239944</v>
      </c>
      <c r="AI807" s="4018"/>
      <c r="AJ807" s="4018"/>
      <c r="AK807" s="4018"/>
      <c r="AL807" s="4022"/>
      <c r="AM807" s="579"/>
      <c r="AN807" s="579"/>
      <c r="AO807" s="579"/>
    </row>
    <row r="808" spans="1:41" s="327" customFormat="1" ht="13.5" customHeight="1">
      <c r="A808" s="579"/>
      <c r="B808" s="579"/>
      <c r="C808" s="4023"/>
      <c r="D808" s="4024"/>
      <c r="E808" s="4024"/>
      <c r="F808" s="4025"/>
      <c r="G808" s="3944" t="s">
        <v>1560</v>
      </c>
      <c r="H808" s="3405"/>
      <c r="I808" s="3406"/>
      <c r="J808" s="3420" t="s">
        <v>1558</v>
      </c>
      <c r="K808" s="3421"/>
      <c r="L808" s="3421"/>
      <c r="M808" s="3983"/>
      <c r="N808" s="3483" t="s">
        <v>148</v>
      </c>
      <c r="O808" s="3680"/>
      <c r="P808" s="3680"/>
      <c r="Q808" s="3680"/>
      <c r="R808" s="3680"/>
      <c r="S808" s="3483" t="s">
        <v>148</v>
      </c>
      <c r="T808" s="3680"/>
      <c r="U808" s="3680"/>
      <c r="V808" s="3680"/>
      <c r="W808" s="3680"/>
      <c r="X808" s="3483" t="s">
        <v>148</v>
      </c>
      <c r="Y808" s="3680"/>
      <c r="Z808" s="3680"/>
      <c r="AA808" s="3680"/>
      <c r="AB808" s="3680"/>
      <c r="AC808" s="4042" t="s">
        <v>148</v>
      </c>
      <c r="AD808" s="4043"/>
      <c r="AE808" s="4043"/>
      <c r="AF808" s="4043"/>
      <c r="AG808" s="4044"/>
      <c r="AH808" s="3483" t="s">
        <v>148</v>
      </c>
      <c r="AI808" s="3680"/>
      <c r="AJ808" s="3680"/>
      <c r="AK808" s="3680"/>
      <c r="AL808" s="4015"/>
      <c r="AM808" s="579"/>
      <c r="AN808" s="579"/>
      <c r="AO808" s="579"/>
    </row>
    <row r="809" spans="1:41" s="327" customFormat="1" ht="13.5" customHeight="1">
      <c r="A809" s="579"/>
      <c r="B809" s="579"/>
      <c r="C809" s="4023"/>
      <c r="D809" s="4024"/>
      <c r="E809" s="4024"/>
      <c r="F809" s="4025"/>
      <c r="G809" s="3451"/>
      <c r="H809" s="3407"/>
      <c r="I809" s="3408"/>
      <c r="J809" s="3539" t="s">
        <v>1559</v>
      </c>
      <c r="K809" s="3540"/>
      <c r="L809" s="3540"/>
      <c r="M809" s="4016"/>
      <c r="N809" s="4017">
        <v>3670</v>
      </c>
      <c r="O809" s="4018"/>
      <c r="P809" s="4018"/>
      <c r="Q809" s="4018"/>
      <c r="R809" s="4018"/>
      <c r="S809" s="4017">
        <v>3359</v>
      </c>
      <c r="T809" s="4018"/>
      <c r="U809" s="4018"/>
      <c r="V809" s="4018"/>
      <c r="W809" s="4018"/>
      <c r="X809" s="4017">
        <v>2777</v>
      </c>
      <c r="Y809" s="4018"/>
      <c r="Z809" s="4018"/>
      <c r="AA809" s="4018"/>
      <c r="AB809" s="4018"/>
      <c r="AC809" s="4017">
        <v>2787</v>
      </c>
      <c r="AD809" s="4018"/>
      <c r="AE809" s="4018"/>
      <c r="AF809" s="4018"/>
      <c r="AG809" s="4041"/>
      <c r="AH809" s="4017">
        <v>3778</v>
      </c>
      <c r="AI809" s="4018"/>
      <c r="AJ809" s="4018"/>
      <c r="AK809" s="4018"/>
      <c r="AL809" s="4022"/>
      <c r="AM809" s="579"/>
      <c r="AN809" s="579"/>
      <c r="AO809" s="579"/>
    </row>
    <row r="810" spans="1:41" s="327" customFormat="1" ht="13.5" customHeight="1">
      <c r="A810" s="579"/>
      <c r="B810" s="579"/>
      <c r="C810" s="4023"/>
      <c r="D810" s="4024"/>
      <c r="E810" s="4024"/>
      <c r="F810" s="4025"/>
      <c r="G810" s="3944" t="s">
        <v>1467</v>
      </c>
      <c r="H810" s="3405"/>
      <c r="I810" s="3406"/>
      <c r="J810" s="3420" t="s">
        <v>1558</v>
      </c>
      <c r="K810" s="3421"/>
      <c r="L810" s="3421"/>
      <c r="M810" s="3983"/>
      <c r="N810" s="3483">
        <f>N806</f>
        <v>403</v>
      </c>
      <c r="O810" s="3680"/>
      <c r="P810" s="3680"/>
      <c r="Q810" s="3680"/>
      <c r="R810" s="3680"/>
      <c r="S810" s="3483">
        <f>S806</f>
        <v>394</v>
      </c>
      <c r="T810" s="3680"/>
      <c r="U810" s="3680"/>
      <c r="V810" s="3680"/>
      <c r="W810" s="3680"/>
      <c r="X810" s="3483">
        <f>X806</f>
        <v>429</v>
      </c>
      <c r="Y810" s="3680"/>
      <c r="Z810" s="3680"/>
      <c r="AA810" s="3680"/>
      <c r="AB810" s="3680"/>
      <c r="AC810" s="3483">
        <f>AC806</f>
        <v>480</v>
      </c>
      <c r="AD810" s="3680"/>
      <c r="AE810" s="3680"/>
      <c r="AF810" s="3680"/>
      <c r="AG810" s="3680"/>
      <c r="AH810" s="3483">
        <f>AH806</f>
        <v>498</v>
      </c>
      <c r="AI810" s="3680"/>
      <c r="AJ810" s="3680"/>
      <c r="AK810" s="3680"/>
      <c r="AL810" s="4015"/>
      <c r="AM810" s="579"/>
      <c r="AN810" s="579"/>
      <c r="AO810" s="579"/>
    </row>
    <row r="811" spans="1:41" s="327" customFormat="1" ht="13.5" customHeight="1">
      <c r="A811" s="579"/>
      <c r="B811" s="579"/>
      <c r="C811" s="4026"/>
      <c r="D811" s="4027"/>
      <c r="E811" s="4027"/>
      <c r="F811" s="4028"/>
      <c r="G811" s="3451"/>
      <c r="H811" s="3407"/>
      <c r="I811" s="3408"/>
      <c r="J811" s="3539" t="s">
        <v>1559</v>
      </c>
      <c r="K811" s="3540"/>
      <c r="L811" s="3540"/>
      <c r="M811" s="4016"/>
      <c r="N811" s="4017">
        <f>N807+N809</f>
        <v>145504</v>
      </c>
      <c r="O811" s="4018"/>
      <c r="P811" s="4018"/>
      <c r="Q811" s="4018"/>
      <c r="R811" s="4018"/>
      <c r="S811" s="4017">
        <f>S807+S809</f>
        <v>111082</v>
      </c>
      <c r="T811" s="4018"/>
      <c r="U811" s="4018"/>
      <c r="V811" s="4018"/>
      <c r="W811" s="4018"/>
      <c r="X811" s="4017">
        <f>X807+X809</f>
        <v>173085</v>
      </c>
      <c r="Y811" s="4018"/>
      <c r="Z811" s="4018"/>
      <c r="AA811" s="4018"/>
      <c r="AB811" s="4018"/>
      <c r="AC811" s="4017">
        <f>AC807+AC809</f>
        <v>236097</v>
      </c>
      <c r="AD811" s="4018"/>
      <c r="AE811" s="4018"/>
      <c r="AF811" s="4018"/>
      <c r="AG811" s="4018"/>
      <c r="AH811" s="4017">
        <f>AH807+AH809</f>
        <v>243722</v>
      </c>
      <c r="AI811" s="4018"/>
      <c r="AJ811" s="4018"/>
      <c r="AK811" s="4018"/>
      <c r="AL811" s="4022"/>
      <c r="AM811" s="579"/>
      <c r="AN811" s="579"/>
      <c r="AO811" s="579"/>
    </row>
    <row r="812" spans="1:41" s="327" customFormat="1" ht="13.5" customHeight="1">
      <c r="A812" s="579"/>
      <c r="B812" s="579"/>
      <c r="C812" s="4023" t="s">
        <v>1561</v>
      </c>
      <c r="D812" s="4024"/>
      <c r="E812" s="4024"/>
      <c r="F812" s="4025"/>
      <c r="G812" s="3944" t="s">
        <v>1557</v>
      </c>
      <c r="H812" s="3405"/>
      <c r="I812" s="3406"/>
      <c r="J812" s="3420" t="s">
        <v>1558</v>
      </c>
      <c r="K812" s="3421"/>
      <c r="L812" s="3421"/>
      <c r="M812" s="3983"/>
      <c r="N812" s="3483">
        <v>466</v>
      </c>
      <c r="O812" s="3680"/>
      <c r="P812" s="3680"/>
      <c r="Q812" s="3680"/>
      <c r="R812" s="3680"/>
      <c r="S812" s="2750">
        <v>404</v>
      </c>
      <c r="T812" s="4040"/>
      <c r="U812" s="4040"/>
      <c r="V812" s="4040"/>
      <c r="W812" s="4040"/>
      <c r="X812" s="2750">
        <v>342</v>
      </c>
      <c r="Y812" s="4040"/>
      <c r="Z812" s="4040"/>
      <c r="AA812" s="4040"/>
      <c r="AB812" s="4040"/>
      <c r="AC812" s="4012">
        <v>396</v>
      </c>
      <c r="AD812" s="4013"/>
      <c r="AE812" s="4013"/>
      <c r="AF812" s="4013"/>
      <c r="AG812" s="4014"/>
      <c r="AH812" s="3483">
        <v>466</v>
      </c>
      <c r="AI812" s="3680"/>
      <c r="AJ812" s="3680"/>
      <c r="AK812" s="3680"/>
      <c r="AL812" s="4015"/>
      <c r="AM812" s="579"/>
      <c r="AN812" s="579"/>
      <c r="AO812" s="579"/>
    </row>
    <row r="813" spans="1:41" s="327" customFormat="1" ht="13.5" customHeight="1">
      <c r="A813" s="579"/>
      <c r="B813" s="579"/>
      <c r="C813" s="4023"/>
      <c r="D813" s="4024"/>
      <c r="E813" s="4024"/>
      <c r="F813" s="4025"/>
      <c r="G813" s="3451"/>
      <c r="H813" s="3407"/>
      <c r="I813" s="3408"/>
      <c r="J813" s="3539" t="s">
        <v>1559</v>
      </c>
      <c r="K813" s="3540"/>
      <c r="L813" s="3540"/>
      <c r="M813" s="4016"/>
      <c r="N813" s="4017">
        <v>88228</v>
      </c>
      <c r="O813" s="4018"/>
      <c r="P813" s="4018"/>
      <c r="Q813" s="4018"/>
      <c r="R813" s="4018"/>
      <c r="S813" s="4019">
        <v>68192</v>
      </c>
      <c r="T813" s="4020"/>
      <c r="U813" s="4020"/>
      <c r="V813" s="4020"/>
      <c r="W813" s="4020"/>
      <c r="X813" s="4019">
        <v>46739</v>
      </c>
      <c r="Y813" s="4020"/>
      <c r="Z813" s="4020"/>
      <c r="AA813" s="4020"/>
      <c r="AB813" s="4020"/>
      <c r="AC813" s="4019">
        <v>69346</v>
      </c>
      <c r="AD813" s="4020"/>
      <c r="AE813" s="4020"/>
      <c r="AF813" s="4020"/>
      <c r="AG813" s="4021"/>
      <c r="AH813" s="4017">
        <v>62350</v>
      </c>
      <c r="AI813" s="4018"/>
      <c r="AJ813" s="4018"/>
      <c r="AK813" s="4018"/>
      <c r="AL813" s="4022"/>
      <c r="AM813" s="579"/>
      <c r="AN813" s="579"/>
      <c r="AO813" s="579"/>
    </row>
    <row r="814" spans="1:41" s="327" customFormat="1" ht="13.5" customHeight="1">
      <c r="A814" s="579"/>
      <c r="B814" s="579"/>
      <c r="C814" s="4023"/>
      <c r="D814" s="4024"/>
      <c r="E814" s="4024"/>
      <c r="F814" s="4025"/>
      <c r="G814" s="3944" t="s">
        <v>1560</v>
      </c>
      <c r="H814" s="3405"/>
      <c r="I814" s="3406"/>
      <c r="J814" s="3420" t="s">
        <v>1558</v>
      </c>
      <c r="K814" s="3421"/>
      <c r="L814" s="3421"/>
      <c r="M814" s="3983"/>
      <c r="N814" s="3483" t="s">
        <v>148</v>
      </c>
      <c r="O814" s="3680"/>
      <c r="P814" s="3680"/>
      <c r="Q814" s="3680"/>
      <c r="R814" s="3680"/>
      <c r="S814" s="3483" t="s">
        <v>148</v>
      </c>
      <c r="T814" s="3680"/>
      <c r="U814" s="3680"/>
      <c r="V814" s="3680"/>
      <c r="W814" s="3680"/>
      <c r="X814" s="3483" t="s">
        <v>148</v>
      </c>
      <c r="Y814" s="3680"/>
      <c r="Z814" s="3680"/>
      <c r="AA814" s="3680"/>
      <c r="AB814" s="3680"/>
      <c r="AC814" s="4042" t="s">
        <v>148</v>
      </c>
      <c r="AD814" s="4043"/>
      <c r="AE814" s="4043"/>
      <c r="AF814" s="4043"/>
      <c r="AG814" s="4044"/>
      <c r="AH814" s="3483" t="s">
        <v>148</v>
      </c>
      <c r="AI814" s="3680"/>
      <c r="AJ814" s="3680"/>
      <c r="AK814" s="3680"/>
      <c r="AL814" s="4015"/>
      <c r="AM814" s="579"/>
      <c r="AN814" s="579"/>
      <c r="AO814" s="579"/>
    </row>
    <row r="815" spans="1:41" s="327" customFormat="1" ht="13.5" customHeight="1">
      <c r="A815" s="579"/>
      <c r="B815" s="579"/>
      <c r="C815" s="4023"/>
      <c r="D815" s="4024"/>
      <c r="E815" s="4024"/>
      <c r="F815" s="4025"/>
      <c r="G815" s="3451"/>
      <c r="H815" s="3407"/>
      <c r="I815" s="3408"/>
      <c r="J815" s="3539" t="s">
        <v>1559</v>
      </c>
      <c r="K815" s="3540"/>
      <c r="L815" s="3540"/>
      <c r="M815" s="4016"/>
      <c r="N815" s="4017">
        <v>1495</v>
      </c>
      <c r="O815" s="4018"/>
      <c r="P815" s="4018"/>
      <c r="Q815" s="4018"/>
      <c r="R815" s="4018"/>
      <c r="S815" s="4017">
        <v>1974</v>
      </c>
      <c r="T815" s="4018"/>
      <c r="U815" s="4018"/>
      <c r="V815" s="4018"/>
      <c r="W815" s="4018"/>
      <c r="X815" s="4017">
        <v>1945</v>
      </c>
      <c r="Y815" s="4018"/>
      <c r="Z815" s="4018"/>
      <c r="AA815" s="4018"/>
      <c r="AB815" s="4018"/>
      <c r="AC815" s="4017">
        <v>2241</v>
      </c>
      <c r="AD815" s="4018"/>
      <c r="AE815" s="4018"/>
      <c r="AF815" s="4018"/>
      <c r="AG815" s="4041"/>
      <c r="AH815" s="4017">
        <v>1924</v>
      </c>
      <c r="AI815" s="4018"/>
      <c r="AJ815" s="4018"/>
      <c r="AK815" s="4018"/>
      <c r="AL815" s="4022"/>
      <c r="AM815" s="579"/>
      <c r="AN815" s="579"/>
      <c r="AO815" s="579"/>
    </row>
    <row r="816" spans="1:41" s="327" customFormat="1" ht="13.5" customHeight="1">
      <c r="A816" s="579"/>
      <c r="B816" s="579"/>
      <c r="C816" s="4023"/>
      <c r="D816" s="4024"/>
      <c r="E816" s="4024"/>
      <c r="F816" s="4025"/>
      <c r="G816" s="3944" t="s">
        <v>1467</v>
      </c>
      <c r="H816" s="3405"/>
      <c r="I816" s="3406"/>
      <c r="J816" s="3420" t="s">
        <v>1558</v>
      </c>
      <c r="K816" s="3421"/>
      <c r="L816" s="3421"/>
      <c r="M816" s="3983"/>
      <c r="N816" s="3483">
        <f>N812</f>
        <v>466</v>
      </c>
      <c r="O816" s="3680"/>
      <c r="P816" s="3680"/>
      <c r="Q816" s="3680"/>
      <c r="R816" s="3680"/>
      <c r="S816" s="3483">
        <f>S812</f>
        <v>404</v>
      </c>
      <c r="T816" s="3680"/>
      <c r="U816" s="3680"/>
      <c r="V816" s="3680"/>
      <c r="W816" s="3680"/>
      <c r="X816" s="3483">
        <f>X812</f>
        <v>342</v>
      </c>
      <c r="Y816" s="3680"/>
      <c r="Z816" s="3680"/>
      <c r="AA816" s="3680"/>
      <c r="AB816" s="3680"/>
      <c r="AC816" s="3483">
        <f>AC812</f>
        <v>396</v>
      </c>
      <c r="AD816" s="3680"/>
      <c r="AE816" s="3680"/>
      <c r="AF816" s="3680"/>
      <c r="AG816" s="3680"/>
      <c r="AH816" s="3483">
        <f>AH812</f>
        <v>466</v>
      </c>
      <c r="AI816" s="3680"/>
      <c r="AJ816" s="3680"/>
      <c r="AK816" s="3680"/>
      <c r="AL816" s="4015"/>
      <c r="AM816" s="579"/>
      <c r="AN816" s="579"/>
      <c r="AO816" s="579"/>
    </row>
    <row r="817" spans="1:41" s="327" customFormat="1" ht="13.5" customHeight="1">
      <c r="A817" s="579"/>
      <c r="B817" s="579"/>
      <c r="C817" s="4026"/>
      <c r="D817" s="4027"/>
      <c r="E817" s="4027"/>
      <c r="F817" s="4028"/>
      <c r="G817" s="3451"/>
      <c r="H817" s="3407"/>
      <c r="I817" s="3408"/>
      <c r="J817" s="3539" t="s">
        <v>1559</v>
      </c>
      <c r="K817" s="3540"/>
      <c r="L817" s="3540"/>
      <c r="M817" s="4016"/>
      <c r="N817" s="4017">
        <f>N813+N815</f>
        <v>89723</v>
      </c>
      <c r="O817" s="4018"/>
      <c r="P817" s="4018"/>
      <c r="Q817" s="4018"/>
      <c r="R817" s="4018"/>
      <c r="S817" s="4017">
        <f>S813+S815</f>
        <v>70166</v>
      </c>
      <c r="T817" s="4018"/>
      <c r="U817" s="4018"/>
      <c r="V817" s="4018"/>
      <c r="W817" s="4018"/>
      <c r="X817" s="4017">
        <f>X813+X815</f>
        <v>48684</v>
      </c>
      <c r="Y817" s="4018"/>
      <c r="Z817" s="4018"/>
      <c r="AA817" s="4018"/>
      <c r="AB817" s="4018"/>
      <c r="AC817" s="4017">
        <f>AC813+AC815</f>
        <v>71587</v>
      </c>
      <c r="AD817" s="4018"/>
      <c r="AE817" s="4018"/>
      <c r="AF817" s="4018"/>
      <c r="AG817" s="4018"/>
      <c r="AH817" s="4017">
        <f>AH813+AH815</f>
        <v>64274</v>
      </c>
      <c r="AI817" s="4018"/>
      <c r="AJ817" s="4018"/>
      <c r="AK817" s="4018"/>
      <c r="AL817" s="4022"/>
      <c r="AM817" s="579"/>
      <c r="AN817" s="579"/>
      <c r="AO817" s="579"/>
    </row>
    <row r="818" spans="1:41" s="327" customFormat="1" ht="13.5" customHeight="1">
      <c r="A818" s="579"/>
      <c r="B818" s="861"/>
      <c r="C818" s="4045" t="s">
        <v>1562</v>
      </c>
      <c r="D818" s="4046"/>
      <c r="E818" s="4046"/>
      <c r="F818" s="4047"/>
      <c r="G818" s="3621" t="s">
        <v>1557</v>
      </c>
      <c r="H818" s="3622"/>
      <c r="I818" s="3623"/>
      <c r="J818" s="3420" t="s">
        <v>1558</v>
      </c>
      <c r="K818" s="3421"/>
      <c r="L818" s="3421"/>
      <c r="M818" s="3983"/>
      <c r="N818" s="3483">
        <v>188</v>
      </c>
      <c r="O818" s="3680"/>
      <c r="P818" s="3680"/>
      <c r="Q818" s="3680"/>
      <c r="R818" s="3484"/>
      <c r="S818" s="2750">
        <v>195</v>
      </c>
      <c r="T818" s="4040"/>
      <c r="U818" s="4040"/>
      <c r="V818" s="4040"/>
      <c r="W818" s="2751"/>
      <c r="X818" s="2750">
        <v>203</v>
      </c>
      <c r="Y818" s="4040"/>
      <c r="Z818" s="4040"/>
      <c r="AA818" s="4040"/>
      <c r="AB818" s="2751"/>
      <c r="AC818" s="4012">
        <v>168</v>
      </c>
      <c r="AD818" s="4013"/>
      <c r="AE818" s="4013"/>
      <c r="AF818" s="4013"/>
      <c r="AG818" s="4014"/>
      <c r="AH818" s="2750">
        <v>115</v>
      </c>
      <c r="AI818" s="4040"/>
      <c r="AJ818" s="4040"/>
      <c r="AK818" s="4040"/>
      <c r="AL818" s="4054"/>
      <c r="AM818" s="857"/>
      <c r="AN818" s="857"/>
      <c r="AO818" s="579"/>
    </row>
    <row r="819" spans="1:41" s="327" customFormat="1" ht="13.5" customHeight="1">
      <c r="A819" s="579"/>
      <c r="B819" s="861"/>
      <c r="C819" s="4048"/>
      <c r="D819" s="4049"/>
      <c r="E819" s="4049"/>
      <c r="F819" s="4050"/>
      <c r="G819" s="3451"/>
      <c r="H819" s="3407"/>
      <c r="I819" s="3408"/>
      <c r="J819" s="3539" t="s">
        <v>1559</v>
      </c>
      <c r="K819" s="3540"/>
      <c r="L819" s="3540"/>
      <c r="M819" s="4016"/>
      <c r="N819" s="4017">
        <v>14217</v>
      </c>
      <c r="O819" s="4018"/>
      <c r="P819" s="4018"/>
      <c r="Q819" s="4018"/>
      <c r="R819" s="4018"/>
      <c r="S819" s="4019">
        <v>19023</v>
      </c>
      <c r="T819" s="4020"/>
      <c r="U819" s="4020"/>
      <c r="V819" s="4020"/>
      <c r="W819" s="4021"/>
      <c r="X819" s="4019">
        <v>17141</v>
      </c>
      <c r="Y819" s="4020"/>
      <c r="Z819" s="4020"/>
      <c r="AA819" s="4020"/>
      <c r="AB819" s="4021"/>
      <c r="AC819" s="4019">
        <v>15494</v>
      </c>
      <c r="AD819" s="4020"/>
      <c r="AE819" s="4020"/>
      <c r="AF819" s="4020"/>
      <c r="AG819" s="4021"/>
      <c r="AH819" s="4017">
        <v>16494</v>
      </c>
      <c r="AI819" s="4018"/>
      <c r="AJ819" s="4018"/>
      <c r="AK819" s="4018"/>
      <c r="AL819" s="4022"/>
      <c r="AM819" s="857"/>
      <c r="AN819" s="857"/>
      <c r="AO819" s="579"/>
    </row>
    <row r="820" spans="1:41" s="327" customFormat="1" ht="13.5" customHeight="1">
      <c r="A820" s="579"/>
      <c r="B820" s="861"/>
      <c r="C820" s="4048"/>
      <c r="D820" s="4049"/>
      <c r="E820" s="4049"/>
      <c r="F820" s="4050"/>
      <c r="G820" s="3621" t="s">
        <v>1560</v>
      </c>
      <c r="H820" s="3622"/>
      <c r="I820" s="3623"/>
      <c r="J820" s="3420" t="s">
        <v>1558</v>
      </c>
      <c r="K820" s="3421"/>
      <c r="L820" s="3421"/>
      <c r="M820" s="3983"/>
      <c r="N820" s="3483" t="s">
        <v>148</v>
      </c>
      <c r="O820" s="3680"/>
      <c r="P820" s="3680"/>
      <c r="Q820" s="3680"/>
      <c r="R820" s="3680"/>
      <c r="S820" s="3483" t="s">
        <v>148</v>
      </c>
      <c r="T820" s="3680"/>
      <c r="U820" s="3680"/>
      <c r="V820" s="3680"/>
      <c r="W820" s="3484"/>
      <c r="X820" s="3483" t="s">
        <v>148</v>
      </c>
      <c r="Y820" s="3680"/>
      <c r="Z820" s="3680"/>
      <c r="AA820" s="3680"/>
      <c r="AB820" s="3484"/>
      <c r="AC820" s="4042" t="s">
        <v>148</v>
      </c>
      <c r="AD820" s="4043"/>
      <c r="AE820" s="4043"/>
      <c r="AF820" s="4043"/>
      <c r="AG820" s="4044"/>
      <c r="AH820" s="3483" t="s">
        <v>148</v>
      </c>
      <c r="AI820" s="3680"/>
      <c r="AJ820" s="3680"/>
      <c r="AK820" s="3680"/>
      <c r="AL820" s="4015"/>
      <c r="AM820" s="855"/>
      <c r="AN820" s="855"/>
      <c r="AO820" s="579"/>
    </row>
    <row r="821" spans="1:41" s="327" customFormat="1" ht="13.5" customHeight="1">
      <c r="A821" s="579"/>
      <c r="B821" s="861"/>
      <c r="C821" s="4048"/>
      <c r="D821" s="4049"/>
      <c r="E821" s="4049"/>
      <c r="F821" s="4050"/>
      <c r="G821" s="3451"/>
      <c r="H821" s="3407"/>
      <c r="I821" s="3408"/>
      <c r="J821" s="3539" t="s">
        <v>1559</v>
      </c>
      <c r="K821" s="3540"/>
      <c r="L821" s="3540"/>
      <c r="M821" s="4016"/>
      <c r="N821" s="4017">
        <v>857</v>
      </c>
      <c r="O821" s="4018"/>
      <c r="P821" s="4018"/>
      <c r="Q821" s="4018"/>
      <c r="R821" s="4018"/>
      <c r="S821" s="4017">
        <v>1092</v>
      </c>
      <c r="T821" s="4018"/>
      <c r="U821" s="4018"/>
      <c r="V821" s="4018"/>
      <c r="W821" s="4041"/>
      <c r="X821" s="4017">
        <v>1176</v>
      </c>
      <c r="Y821" s="4018"/>
      <c r="Z821" s="4018"/>
      <c r="AA821" s="4018"/>
      <c r="AB821" s="4041"/>
      <c r="AC821" s="4017">
        <v>1493</v>
      </c>
      <c r="AD821" s="4018"/>
      <c r="AE821" s="4018"/>
      <c r="AF821" s="4018"/>
      <c r="AG821" s="4041"/>
      <c r="AH821" s="4017">
        <v>1699</v>
      </c>
      <c r="AI821" s="4018"/>
      <c r="AJ821" s="4018"/>
      <c r="AK821" s="4018"/>
      <c r="AL821" s="4022"/>
      <c r="AM821" s="855"/>
      <c r="AN821" s="855"/>
      <c r="AO821" s="579"/>
    </row>
    <row r="822" spans="1:41" s="327" customFormat="1" ht="13.5" customHeight="1">
      <c r="A822" s="579"/>
      <c r="B822" s="861"/>
      <c r="C822" s="4048"/>
      <c r="D822" s="4049"/>
      <c r="E822" s="4049"/>
      <c r="F822" s="4050"/>
      <c r="G822" s="3621" t="s">
        <v>1467</v>
      </c>
      <c r="H822" s="3622"/>
      <c r="I822" s="3623"/>
      <c r="J822" s="3420" t="s">
        <v>1558</v>
      </c>
      <c r="K822" s="3421"/>
      <c r="L822" s="3421"/>
      <c r="M822" s="3983"/>
      <c r="N822" s="3483">
        <f>N818</f>
        <v>188</v>
      </c>
      <c r="O822" s="3680"/>
      <c r="P822" s="3680"/>
      <c r="Q822" s="3680"/>
      <c r="R822" s="3484"/>
      <c r="S822" s="3483">
        <f>S818</f>
        <v>195</v>
      </c>
      <c r="T822" s="3680"/>
      <c r="U822" s="3680"/>
      <c r="V822" s="3680"/>
      <c r="W822" s="3484"/>
      <c r="X822" s="3483">
        <f>X818</f>
        <v>203</v>
      </c>
      <c r="Y822" s="3680"/>
      <c r="Z822" s="3680"/>
      <c r="AA822" s="3680"/>
      <c r="AB822" s="3484"/>
      <c r="AC822" s="3483">
        <f>AC818</f>
        <v>168</v>
      </c>
      <c r="AD822" s="3680"/>
      <c r="AE822" s="3680"/>
      <c r="AF822" s="3680"/>
      <c r="AG822" s="3484"/>
      <c r="AH822" s="3483">
        <f>AH818</f>
        <v>115</v>
      </c>
      <c r="AI822" s="3680"/>
      <c r="AJ822" s="3680"/>
      <c r="AK822" s="3680"/>
      <c r="AL822" s="4015"/>
      <c r="AM822" s="857"/>
      <c r="AN822" s="857"/>
      <c r="AO822" s="579"/>
    </row>
    <row r="823" spans="1:41" s="327" customFormat="1" ht="13.5" customHeight="1">
      <c r="A823" s="579"/>
      <c r="B823" s="861"/>
      <c r="C823" s="4051"/>
      <c r="D823" s="4052"/>
      <c r="E823" s="4052"/>
      <c r="F823" s="4053"/>
      <c r="G823" s="3451"/>
      <c r="H823" s="3407"/>
      <c r="I823" s="3408"/>
      <c r="J823" s="3539" t="s">
        <v>1559</v>
      </c>
      <c r="K823" s="3540"/>
      <c r="L823" s="3540"/>
      <c r="M823" s="4016"/>
      <c r="N823" s="4017">
        <f>N819+N821</f>
        <v>15074</v>
      </c>
      <c r="O823" s="4018"/>
      <c r="P823" s="4018"/>
      <c r="Q823" s="4018"/>
      <c r="R823" s="4041"/>
      <c r="S823" s="4017">
        <f>S819+S821</f>
        <v>20115</v>
      </c>
      <c r="T823" s="4018"/>
      <c r="U823" s="4018"/>
      <c r="V823" s="4018"/>
      <c r="W823" s="4041"/>
      <c r="X823" s="4017">
        <f>X819+X821</f>
        <v>18317</v>
      </c>
      <c r="Y823" s="4018"/>
      <c r="Z823" s="4018"/>
      <c r="AA823" s="4018"/>
      <c r="AB823" s="4041"/>
      <c r="AC823" s="4017">
        <f>AC819+AC821</f>
        <v>16987</v>
      </c>
      <c r="AD823" s="4018"/>
      <c r="AE823" s="4018"/>
      <c r="AF823" s="4018"/>
      <c r="AG823" s="4041"/>
      <c r="AH823" s="4017">
        <f>AH819+AH821</f>
        <v>18193</v>
      </c>
      <c r="AI823" s="4018"/>
      <c r="AJ823" s="4018"/>
      <c r="AK823" s="4018"/>
      <c r="AL823" s="4022"/>
      <c r="AM823" s="857"/>
      <c r="AN823" s="857"/>
      <c r="AO823" s="857"/>
    </row>
    <row r="824" spans="1:41" s="327" customFormat="1" ht="13.5" customHeight="1">
      <c r="A824" s="579"/>
      <c r="B824" s="579"/>
      <c r="C824" s="3838" t="s">
        <v>1563</v>
      </c>
      <c r="D824" s="3444"/>
      <c r="E824" s="3444"/>
      <c r="F824" s="3444"/>
      <c r="G824" s="3444"/>
      <c r="H824" s="3444"/>
      <c r="I824" s="3446"/>
      <c r="J824" s="4058" t="s">
        <v>1559</v>
      </c>
      <c r="K824" s="4059"/>
      <c r="L824" s="4059"/>
      <c r="M824" s="4060"/>
      <c r="N824" s="4055">
        <v>10677</v>
      </c>
      <c r="O824" s="4056"/>
      <c r="P824" s="4056"/>
      <c r="Q824" s="4056"/>
      <c r="R824" s="3829"/>
      <c r="S824" s="4055">
        <v>10573</v>
      </c>
      <c r="T824" s="4056"/>
      <c r="U824" s="4056"/>
      <c r="V824" s="4056"/>
      <c r="W824" s="3829"/>
      <c r="X824" s="4055">
        <v>11572</v>
      </c>
      <c r="Y824" s="4056"/>
      <c r="Z824" s="4056"/>
      <c r="AA824" s="4056"/>
      <c r="AB824" s="3829"/>
      <c r="AC824" s="4055">
        <v>13716</v>
      </c>
      <c r="AD824" s="4056"/>
      <c r="AE824" s="4056"/>
      <c r="AF824" s="4056"/>
      <c r="AG824" s="3829"/>
      <c r="AH824" s="4055">
        <v>13211</v>
      </c>
      <c r="AI824" s="4056"/>
      <c r="AJ824" s="4056"/>
      <c r="AK824" s="4056"/>
      <c r="AL824" s="4057"/>
      <c r="AM824" s="857"/>
      <c r="AN824" s="857"/>
      <c r="AO824" s="857"/>
    </row>
    <row r="825" spans="1:41" s="327" customFormat="1" ht="13.5" customHeight="1">
      <c r="A825" s="579"/>
      <c r="B825" s="861"/>
      <c r="C825" s="4045" t="s">
        <v>1564</v>
      </c>
      <c r="D825" s="4046"/>
      <c r="E825" s="4046"/>
      <c r="F825" s="4047"/>
      <c r="G825" s="3621" t="s">
        <v>1557</v>
      </c>
      <c r="H825" s="3622"/>
      <c r="I825" s="3623"/>
      <c r="J825" s="3420" t="s">
        <v>1558</v>
      </c>
      <c r="K825" s="3421"/>
      <c r="L825" s="3421"/>
      <c r="M825" s="3983"/>
      <c r="N825" s="3483">
        <v>221</v>
      </c>
      <c r="O825" s="3680"/>
      <c r="P825" s="3680"/>
      <c r="Q825" s="3680"/>
      <c r="R825" s="3680"/>
      <c r="S825" s="2750">
        <v>195</v>
      </c>
      <c r="T825" s="4040"/>
      <c r="U825" s="4040"/>
      <c r="V825" s="4040"/>
      <c r="W825" s="2751"/>
      <c r="X825" s="2750">
        <v>209</v>
      </c>
      <c r="Y825" s="4040"/>
      <c r="Z825" s="4040"/>
      <c r="AA825" s="4040"/>
      <c r="AB825" s="2751"/>
      <c r="AC825" s="4012">
        <v>196</v>
      </c>
      <c r="AD825" s="4013"/>
      <c r="AE825" s="4013"/>
      <c r="AF825" s="4013"/>
      <c r="AG825" s="4014"/>
      <c r="AH825" s="2750">
        <v>263</v>
      </c>
      <c r="AI825" s="4040"/>
      <c r="AJ825" s="4040"/>
      <c r="AK825" s="4040"/>
      <c r="AL825" s="4054"/>
      <c r="AM825" s="579"/>
      <c r="AN825" s="579"/>
      <c r="AO825" s="579"/>
    </row>
    <row r="826" spans="1:41" s="327" customFormat="1" ht="13.5" customHeight="1">
      <c r="A826" s="579"/>
      <c r="B826" s="861"/>
      <c r="C826" s="4048"/>
      <c r="D826" s="4049"/>
      <c r="E826" s="4049"/>
      <c r="F826" s="4050"/>
      <c r="G826" s="3451"/>
      <c r="H826" s="3407"/>
      <c r="I826" s="3408"/>
      <c r="J826" s="3539" t="s">
        <v>1559</v>
      </c>
      <c r="K826" s="3540"/>
      <c r="L826" s="3540"/>
      <c r="M826" s="4016"/>
      <c r="N826" s="4017">
        <v>11284</v>
      </c>
      <c r="O826" s="4018"/>
      <c r="P826" s="4018"/>
      <c r="Q826" s="4018"/>
      <c r="R826" s="4018"/>
      <c r="S826" s="4019">
        <v>8943</v>
      </c>
      <c r="T826" s="4020"/>
      <c r="U826" s="4020"/>
      <c r="V826" s="4020"/>
      <c r="W826" s="4021"/>
      <c r="X826" s="4017">
        <v>12392</v>
      </c>
      <c r="Y826" s="4018"/>
      <c r="Z826" s="4018"/>
      <c r="AA826" s="4018"/>
      <c r="AB826" s="4041"/>
      <c r="AC826" s="4017">
        <v>7595</v>
      </c>
      <c r="AD826" s="4018"/>
      <c r="AE826" s="4018"/>
      <c r="AF826" s="4018"/>
      <c r="AG826" s="4041"/>
      <c r="AH826" s="4017">
        <v>10223</v>
      </c>
      <c r="AI826" s="4018"/>
      <c r="AJ826" s="4018"/>
      <c r="AK826" s="4018"/>
      <c r="AL826" s="4022"/>
      <c r="AM826" s="579"/>
      <c r="AN826" s="579"/>
      <c r="AO826" s="579"/>
    </row>
    <row r="827" spans="1:41" s="327" customFormat="1" ht="13.5" customHeight="1">
      <c r="A827" s="579"/>
      <c r="B827" s="579"/>
      <c r="C827" s="4048"/>
      <c r="D827" s="4049"/>
      <c r="E827" s="4049"/>
      <c r="F827" s="4050"/>
      <c r="G827" s="3621" t="s">
        <v>1560</v>
      </c>
      <c r="H827" s="3622"/>
      <c r="I827" s="3623"/>
      <c r="J827" s="3420" t="s">
        <v>1558</v>
      </c>
      <c r="K827" s="3421"/>
      <c r="L827" s="3421"/>
      <c r="M827" s="3983"/>
      <c r="N827" s="3483" t="s">
        <v>148</v>
      </c>
      <c r="O827" s="3680"/>
      <c r="P827" s="3680"/>
      <c r="Q827" s="3680"/>
      <c r="R827" s="3484"/>
      <c r="S827" s="3483" t="s">
        <v>148</v>
      </c>
      <c r="T827" s="3680"/>
      <c r="U827" s="3680"/>
      <c r="V827" s="3680"/>
      <c r="W827" s="3484"/>
      <c r="X827" s="3483" t="s">
        <v>148</v>
      </c>
      <c r="Y827" s="3680"/>
      <c r="Z827" s="3680"/>
      <c r="AA827" s="3680"/>
      <c r="AB827" s="3484"/>
      <c r="AC827" s="4042" t="s">
        <v>148</v>
      </c>
      <c r="AD827" s="4043"/>
      <c r="AE827" s="4043"/>
      <c r="AF827" s="4043"/>
      <c r="AG827" s="4044"/>
      <c r="AH827" s="3483" t="s">
        <v>148</v>
      </c>
      <c r="AI827" s="3680"/>
      <c r="AJ827" s="3680"/>
      <c r="AK827" s="3680"/>
      <c r="AL827" s="4015"/>
      <c r="AM827" s="579"/>
      <c r="AN827" s="579"/>
      <c r="AO827" s="579"/>
    </row>
    <row r="828" spans="1:41" s="327" customFormat="1" ht="13.5" customHeight="1">
      <c r="A828" s="579"/>
      <c r="B828" s="579"/>
      <c r="C828" s="4048"/>
      <c r="D828" s="4049"/>
      <c r="E828" s="4049"/>
      <c r="F828" s="4050"/>
      <c r="G828" s="3451"/>
      <c r="H828" s="3407"/>
      <c r="I828" s="3408"/>
      <c r="J828" s="3539" t="s">
        <v>1559</v>
      </c>
      <c r="K828" s="3540"/>
      <c r="L828" s="3540"/>
      <c r="M828" s="4016"/>
      <c r="N828" s="4017">
        <v>12</v>
      </c>
      <c r="O828" s="4018"/>
      <c r="P828" s="4018"/>
      <c r="Q828" s="4018"/>
      <c r="R828" s="4018"/>
      <c r="S828" s="4017">
        <v>5</v>
      </c>
      <c r="T828" s="4018"/>
      <c r="U828" s="4018"/>
      <c r="V828" s="4018"/>
      <c r="W828" s="4041"/>
      <c r="X828" s="4017" t="s">
        <v>3764</v>
      </c>
      <c r="Y828" s="4018"/>
      <c r="Z828" s="4018"/>
      <c r="AA828" s="4018"/>
      <c r="AB828" s="4041"/>
      <c r="AC828" s="4017" t="s">
        <v>3764</v>
      </c>
      <c r="AD828" s="4018"/>
      <c r="AE828" s="4018"/>
      <c r="AF828" s="4018"/>
      <c r="AG828" s="4041"/>
      <c r="AH828" s="4017">
        <v>1</v>
      </c>
      <c r="AI828" s="4018"/>
      <c r="AJ828" s="4018"/>
      <c r="AK828" s="4018"/>
      <c r="AL828" s="4022"/>
      <c r="AM828" s="579"/>
      <c r="AN828" s="579"/>
      <c r="AO828" s="579"/>
    </row>
    <row r="829" spans="1:41" s="327" customFormat="1" ht="13.5" customHeight="1">
      <c r="A829" s="579"/>
      <c r="B829" s="864"/>
      <c r="C829" s="4048"/>
      <c r="D829" s="4049"/>
      <c r="E829" s="4049"/>
      <c r="F829" s="4050"/>
      <c r="G829" s="3944" t="s">
        <v>1467</v>
      </c>
      <c r="H829" s="3405"/>
      <c r="I829" s="3406"/>
      <c r="J829" s="3420" t="s">
        <v>1558</v>
      </c>
      <c r="K829" s="3421"/>
      <c r="L829" s="3421"/>
      <c r="M829" s="3983"/>
      <c r="N829" s="3483">
        <f>N825</f>
        <v>221</v>
      </c>
      <c r="O829" s="3680"/>
      <c r="P829" s="3680"/>
      <c r="Q829" s="3680"/>
      <c r="R829" s="3680"/>
      <c r="S829" s="3483">
        <f>S825</f>
        <v>195</v>
      </c>
      <c r="T829" s="3680"/>
      <c r="U829" s="3680"/>
      <c r="V829" s="3680"/>
      <c r="W829" s="3680"/>
      <c r="X829" s="3483">
        <f>X825</f>
        <v>209</v>
      </c>
      <c r="Y829" s="3680"/>
      <c r="Z829" s="3680"/>
      <c r="AA829" s="3680"/>
      <c r="AB829" s="3680"/>
      <c r="AC829" s="3483">
        <f>AC825</f>
        <v>196</v>
      </c>
      <c r="AD829" s="3680"/>
      <c r="AE829" s="3680"/>
      <c r="AF829" s="3680"/>
      <c r="AG829" s="3680"/>
      <c r="AH829" s="3483">
        <f>AH825</f>
        <v>263</v>
      </c>
      <c r="AI829" s="3680"/>
      <c r="AJ829" s="3680"/>
      <c r="AK829" s="3680"/>
      <c r="AL829" s="4015"/>
      <c r="AM829" s="579"/>
      <c r="AN829" s="579"/>
      <c r="AO829" s="579"/>
    </row>
    <row r="830" spans="1:41" s="327" customFormat="1" ht="13.5" customHeight="1">
      <c r="A830" s="579"/>
      <c r="B830" s="864"/>
      <c r="C830" s="4051"/>
      <c r="D830" s="4052"/>
      <c r="E830" s="4052"/>
      <c r="F830" s="4053"/>
      <c r="G830" s="3451"/>
      <c r="H830" s="3407"/>
      <c r="I830" s="3408"/>
      <c r="J830" s="3539" t="s">
        <v>1559</v>
      </c>
      <c r="K830" s="3540"/>
      <c r="L830" s="3540"/>
      <c r="M830" s="4016"/>
      <c r="N830" s="4017">
        <f>N826+N828</f>
        <v>11296</v>
      </c>
      <c r="O830" s="4018"/>
      <c r="P830" s="4018"/>
      <c r="Q830" s="4018"/>
      <c r="R830" s="4018"/>
      <c r="S830" s="4017">
        <f>S826+S828</f>
        <v>8948</v>
      </c>
      <c r="T830" s="4018"/>
      <c r="U830" s="4018"/>
      <c r="V830" s="4018"/>
      <c r="W830" s="4018"/>
      <c r="X830" s="4017">
        <v>12392</v>
      </c>
      <c r="Y830" s="4018"/>
      <c r="Z830" s="4018"/>
      <c r="AA830" s="4018"/>
      <c r="AB830" s="4018"/>
      <c r="AC830" s="4017">
        <v>7595</v>
      </c>
      <c r="AD830" s="4018"/>
      <c r="AE830" s="4018"/>
      <c r="AF830" s="4018"/>
      <c r="AG830" s="4018"/>
      <c r="AH830" s="4017">
        <f>AH826+AH828</f>
        <v>10224</v>
      </c>
      <c r="AI830" s="4018"/>
      <c r="AJ830" s="4018"/>
      <c r="AK830" s="4018"/>
      <c r="AL830" s="4022"/>
      <c r="AM830" s="855"/>
      <c r="AN830" s="855"/>
      <c r="AO830" s="855"/>
    </row>
    <row r="831" spans="1:41" s="327" customFormat="1" ht="13.5" customHeight="1">
      <c r="A831" s="579"/>
      <c r="B831" s="7"/>
      <c r="C831" s="3838" t="s">
        <v>1565</v>
      </c>
      <c r="D831" s="3444"/>
      <c r="E831" s="3444"/>
      <c r="F831" s="3444"/>
      <c r="G831" s="3444"/>
      <c r="H831" s="3444"/>
      <c r="I831" s="3446"/>
      <c r="J831" s="4058" t="s">
        <v>1566</v>
      </c>
      <c r="K831" s="4059"/>
      <c r="L831" s="4059"/>
      <c r="M831" s="4060"/>
      <c r="N831" s="4055">
        <v>9745</v>
      </c>
      <c r="O831" s="4056"/>
      <c r="P831" s="4056"/>
      <c r="Q831" s="4056"/>
      <c r="R831" s="3829"/>
      <c r="S831" s="4055">
        <v>7486</v>
      </c>
      <c r="T831" s="4056"/>
      <c r="U831" s="4056"/>
      <c r="V831" s="4056"/>
      <c r="W831" s="3829"/>
      <c r="X831" s="4055">
        <v>2899</v>
      </c>
      <c r="Y831" s="4056"/>
      <c r="Z831" s="4056"/>
      <c r="AA831" s="4056"/>
      <c r="AB831" s="3829"/>
      <c r="AC831" s="4055">
        <v>3196</v>
      </c>
      <c r="AD831" s="4056"/>
      <c r="AE831" s="4056"/>
      <c r="AF831" s="4056"/>
      <c r="AG831" s="3829"/>
      <c r="AH831" s="4055">
        <v>4387</v>
      </c>
      <c r="AI831" s="4056"/>
      <c r="AJ831" s="4056"/>
      <c r="AK831" s="4056"/>
      <c r="AL831" s="4057"/>
      <c r="AM831" s="579"/>
      <c r="AN831" s="579"/>
      <c r="AO831" s="579"/>
    </row>
    <row r="832" spans="1:41" s="327" customFormat="1" ht="13.5" customHeight="1">
      <c r="A832" s="579"/>
      <c r="B832" s="7"/>
      <c r="C832" s="3881" t="s">
        <v>2650</v>
      </c>
      <c r="D832" s="3882"/>
      <c r="E832" s="3882"/>
      <c r="F832" s="3882"/>
      <c r="G832" s="3882"/>
      <c r="H832" s="3882"/>
      <c r="I832" s="3882"/>
      <c r="J832" s="4061" t="s">
        <v>1566</v>
      </c>
      <c r="K832" s="4061"/>
      <c r="L832" s="4061"/>
      <c r="M832" s="4061"/>
      <c r="N832" s="3830" t="s">
        <v>3764</v>
      </c>
      <c r="O832" s="3830"/>
      <c r="P832" s="3830"/>
      <c r="Q832" s="3830"/>
      <c r="R832" s="3830"/>
      <c r="S832" s="3830" t="s">
        <v>3764</v>
      </c>
      <c r="T832" s="3830"/>
      <c r="U832" s="3830"/>
      <c r="V832" s="3830"/>
      <c r="W832" s="3830"/>
      <c r="X832" s="3830" t="s">
        <v>3764</v>
      </c>
      <c r="Y832" s="3830"/>
      <c r="Z832" s="3830"/>
      <c r="AA832" s="3830"/>
      <c r="AB832" s="3830"/>
      <c r="AC832" s="3830" t="s">
        <v>3764</v>
      </c>
      <c r="AD832" s="3830"/>
      <c r="AE832" s="3830"/>
      <c r="AF832" s="3830"/>
      <c r="AG832" s="3830"/>
      <c r="AH832" s="3830">
        <v>16</v>
      </c>
      <c r="AI832" s="3830"/>
      <c r="AJ832" s="3830"/>
      <c r="AK832" s="3830"/>
      <c r="AL832" s="3831"/>
      <c r="AM832" s="579"/>
      <c r="AN832" s="579"/>
      <c r="AO832" s="579"/>
    </row>
    <row r="833" spans="1:41" s="327" customFormat="1" ht="13.5" customHeight="1">
      <c r="A833" s="579"/>
      <c r="B833" s="586"/>
      <c r="C833" s="3439" t="s">
        <v>3336</v>
      </c>
      <c r="D833" s="3405"/>
      <c r="E833" s="3405"/>
      <c r="F833" s="3405"/>
      <c r="G833" s="3405"/>
      <c r="H833" s="3405"/>
      <c r="I833" s="3405"/>
      <c r="J833" s="3420" t="s">
        <v>1558</v>
      </c>
      <c r="K833" s="3421"/>
      <c r="L833" s="3421"/>
      <c r="M833" s="3983"/>
      <c r="N833" s="3483">
        <f>N810+N816+N822+N829</f>
        <v>1278</v>
      </c>
      <c r="O833" s="3680"/>
      <c r="P833" s="3680"/>
      <c r="Q833" s="3680"/>
      <c r="R833" s="3484"/>
      <c r="S833" s="3483">
        <f>S810+S816+S822+S829</f>
        <v>1188</v>
      </c>
      <c r="T833" s="3680"/>
      <c r="U833" s="3680"/>
      <c r="V833" s="3680"/>
      <c r="W833" s="3484"/>
      <c r="X833" s="3483">
        <f>X810+X816+X822+X829</f>
        <v>1183</v>
      </c>
      <c r="Y833" s="3680"/>
      <c r="Z833" s="3680"/>
      <c r="AA833" s="3680"/>
      <c r="AB833" s="3484"/>
      <c r="AC833" s="3483">
        <f>AC810+AC816+AC822+AC829</f>
        <v>1240</v>
      </c>
      <c r="AD833" s="3680"/>
      <c r="AE833" s="3680"/>
      <c r="AF833" s="3680"/>
      <c r="AG833" s="3484"/>
      <c r="AH833" s="3483">
        <f>AH810+AH816+AH822+AH829</f>
        <v>1342</v>
      </c>
      <c r="AI833" s="3680"/>
      <c r="AJ833" s="3680"/>
      <c r="AK833" s="3680"/>
      <c r="AL833" s="4015"/>
      <c r="AM833" s="857"/>
      <c r="AN833" s="857"/>
      <c r="AO833" s="579"/>
    </row>
    <row r="834" spans="1:41" s="327" customFormat="1" ht="13.5" customHeight="1" thickBot="1">
      <c r="A834" s="579"/>
      <c r="B834" s="586"/>
      <c r="C834" s="4034"/>
      <c r="D834" s="4035"/>
      <c r="E834" s="4035"/>
      <c r="F834" s="4035"/>
      <c r="G834" s="4035"/>
      <c r="H834" s="4035"/>
      <c r="I834" s="4035"/>
      <c r="J834" s="3530" t="s">
        <v>1559</v>
      </c>
      <c r="K834" s="3531"/>
      <c r="L834" s="3531"/>
      <c r="M834" s="4062"/>
      <c r="N834" s="2973">
        <f>N811+N817+N823+N824+N830+N831</f>
        <v>282019</v>
      </c>
      <c r="O834" s="2976"/>
      <c r="P834" s="2976"/>
      <c r="Q834" s="2976"/>
      <c r="R834" s="2977"/>
      <c r="S834" s="2973">
        <f>S811+S817+S823+S824+S830+S831</f>
        <v>228370</v>
      </c>
      <c r="T834" s="2976"/>
      <c r="U834" s="2976"/>
      <c r="V834" s="2976"/>
      <c r="W834" s="2977"/>
      <c r="X834" s="2973">
        <f>X811+X817+X823+X824+X830+X831</f>
        <v>266949</v>
      </c>
      <c r="Y834" s="2976"/>
      <c r="Z834" s="2976"/>
      <c r="AA834" s="2976"/>
      <c r="AB834" s="2977"/>
      <c r="AC834" s="2973">
        <f>AC811+AC817+AC823+AC824+AC830+AC831</f>
        <v>349178</v>
      </c>
      <c r="AD834" s="2976"/>
      <c r="AE834" s="2976"/>
      <c r="AF834" s="2976"/>
      <c r="AG834" s="2977"/>
      <c r="AH834" s="2973">
        <f>AH811+AH817+AH823+AH824+AH830+AH831+AH832</f>
        <v>354027</v>
      </c>
      <c r="AI834" s="2976"/>
      <c r="AJ834" s="2976"/>
      <c r="AK834" s="2976"/>
      <c r="AL834" s="4063"/>
      <c r="AM834" s="579"/>
      <c r="AN834" s="579"/>
      <c r="AO834" s="579"/>
    </row>
    <row r="835" spans="1:41" s="327" customFormat="1" ht="13.5" customHeight="1">
      <c r="A835" s="579"/>
      <c r="B835" s="579"/>
      <c r="C835" s="910"/>
      <c r="D835" s="910"/>
      <c r="E835" s="910"/>
      <c r="F835" s="910"/>
      <c r="G835" s="910"/>
      <c r="H835" s="910"/>
      <c r="I835" s="910"/>
      <c r="J835" s="910"/>
      <c r="K835" s="910"/>
      <c r="L835" s="910"/>
      <c r="M835" s="910"/>
      <c r="N835" s="910"/>
      <c r="O835" s="910"/>
      <c r="P835" s="910"/>
      <c r="Q835" s="910"/>
      <c r="R835" s="910"/>
      <c r="S835" s="910"/>
      <c r="T835" s="910"/>
      <c r="U835" s="910"/>
      <c r="V835" s="910"/>
      <c r="W835" s="910"/>
      <c r="X835" s="910"/>
      <c r="Y835" s="910"/>
      <c r="Z835" s="910"/>
      <c r="AA835" s="910"/>
      <c r="AB835" s="910"/>
      <c r="AC835" s="910"/>
      <c r="AD835" s="910"/>
      <c r="AE835" s="910"/>
      <c r="AF835" s="579"/>
      <c r="AG835" s="579"/>
      <c r="AH835" s="579"/>
      <c r="AI835" s="579"/>
      <c r="AJ835" s="579"/>
      <c r="AK835" s="579"/>
      <c r="AL835" s="580" t="s">
        <v>1555</v>
      </c>
      <c r="AM835" s="579"/>
      <c r="AN835" s="579"/>
      <c r="AO835" s="579"/>
    </row>
    <row r="836" spans="1:41" s="327" customFormat="1" ht="22.5" customHeight="1">
      <c r="A836" s="579"/>
      <c r="B836" s="579"/>
      <c r="C836" s="874"/>
      <c r="D836" s="874"/>
      <c r="E836" s="874"/>
      <c r="F836" s="874"/>
      <c r="G836" s="874"/>
      <c r="H836" s="874"/>
      <c r="I836" s="874"/>
      <c r="J836" s="874"/>
      <c r="K836" s="874"/>
      <c r="L836" s="874"/>
      <c r="M836" s="874"/>
      <c r="N836" s="874"/>
      <c r="O836" s="874"/>
      <c r="P836" s="874"/>
      <c r="Q836" s="874"/>
      <c r="R836" s="874"/>
      <c r="S836" s="874"/>
      <c r="T836" s="874"/>
      <c r="U836" s="874"/>
      <c r="V836" s="874"/>
      <c r="W836" s="874"/>
      <c r="X836" s="874"/>
      <c r="Y836" s="874"/>
      <c r="Z836" s="874"/>
      <c r="AA836" s="874"/>
      <c r="AB836" s="874"/>
      <c r="AC836" s="874"/>
      <c r="AD836" s="874"/>
      <c r="AE836" s="874"/>
      <c r="AF836" s="579"/>
      <c r="AG836" s="579"/>
      <c r="AH836" s="579"/>
      <c r="AI836" s="579"/>
      <c r="AJ836" s="579"/>
      <c r="AK836" s="579"/>
      <c r="AL836" s="580"/>
      <c r="AM836" s="579"/>
      <c r="AN836" s="579"/>
      <c r="AO836" s="579"/>
    </row>
    <row r="837" spans="1:41" s="327" customFormat="1" ht="17.25" customHeight="1">
      <c r="A837" s="583" t="s">
        <v>2937</v>
      </c>
      <c r="B837" s="582"/>
      <c r="C837" s="584"/>
      <c r="D837" s="584"/>
      <c r="E837" s="584"/>
      <c r="F837" s="584"/>
      <c r="G837" s="582"/>
      <c r="H837" s="582"/>
      <c r="I837" s="582"/>
      <c r="J837" s="582"/>
      <c r="K837" s="582"/>
      <c r="L837" s="582"/>
      <c r="M837" s="582"/>
      <c r="N837" s="582"/>
      <c r="O837" s="582"/>
      <c r="P837" s="582"/>
      <c r="Q837" s="582"/>
      <c r="R837" s="582"/>
      <c r="S837" s="582"/>
      <c r="T837" s="582"/>
      <c r="U837" s="582"/>
      <c r="V837" s="579"/>
      <c r="W837" s="579"/>
      <c r="X837" s="579"/>
      <c r="Y837" s="579"/>
      <c r="Z837" s="579"/>
      <c r="AA837" s="579"/>
      <c r="AB837" s="579"/>
      <c r="AC837" s="579"/>
      <c r="AD837" s="579"/>
      <c r="AE837" s="579"/>
      <c r="AF837" s="579"/>
      <c r="AG837" s="579"/>
      <c r="AH837" s="579"/>
      <c r="AI837" s="579"/>
      <c r="AJ837" s="579"/>
      <c r="AK837" s="579"/>
      <c r="AL837" s="579"/>
      <c r="AM837" s="579"/>
      <c r="AN837" s="579"/>
      <c r="AO837" s="579"/>
    </row>
    <row r="838" spans="1:41" s="327" customFormat="1" ht="13.5" customHeight="1">
      <c r="A838" s="583"/>
      <c r="B838" s="582"/>
      <c r="C838" s="584"/>
      <c r="D838" s="584"/>
      <c r="E838" s="584"/>
      <c r="F838" s="584"/>
      <c r="G838" s="582"/>
      <c r="H838" s="582"/>
      <c r="I838" s="582"/>
      <c r="J838" s="582"/>
      <c r="K838" s="582"/>
      <c r="L838" s="582"/>
      <c r="M838" s="582"/>
      <c r="N838" s="582"/>
      <c r="O838" s="582"/>
      <c r="P838" s="582"/>
      <c r="Q838" s="582"/>
      <c r="R838" s="582"/>
      <c r="S838" s="582"/>
      <c r="T838" s="582"/>
      <c r="U838" s="582"/>
      <c r="V838" s="579"/>
      <c r="W838" s="579"/>
      <c r="X838" s="579"/>
      <c r="Y838" s="579"/>
      <c r="Z838" s="579"/>
      <c r="AA838" s="579"/>
      <c r="AB838" s="579"/>
      <c r="AC838" s="579"/>
      <c r="AD838" s="579"/>
      <c r="AE838" s="579"/>
      <c r="AF838" s="579"/>
      <c r="AG838" s="579"/>
      <c r="AH838" s="579"/>
      <c r="AI838" s="580" t="s">
        <v>3440</v>
      </c>
      <c r="AJ838" s="579"/>
      <c r="AK838" s="579"/>
      <c r="AL838" s="579"/>
      <c r="AM838" s="579"/>
      <c r="AN838" s="579"/>
      <c r="AO838" s="579"/>
    </row>
    <row r="839" spans="1:41" s="327" customFormat="1" ht="13.5" customHeight="1" thickBot="1">
      <c r="A839" s="579"/>
      <c r="B839" s="579"/>
      <c r="C839" s="827"/>
      <c r="D839" s="867"/>
      <c r="E839" s="867"/>
      <c r="F839" s="867"/>
      <c r="G839" s="867"/>
      <c r="H839" s="867"/>
      <c r="I839" s="867"/>
      <c r="J839" s="861"/>
      <c r="K839" s="861"/>
      <c r="L839" s="861"/>
      <c r="M839" s="861"/>
      <c r="N839" s="861"/>
      <c r="O839" s="861"/>
      <c r="P839" s="861"/>
      <c r="Q839" s="861"/>
      <c r="R839" s="861"/>
      <c r="S839" s="861"/>
      <c r="T839" s="861"/>
      <c r="U839" s="3426"/>
      <c r="V839" s="3426"/>
      <c r="W839" s="3426"/>
      <c r="X839" s="579"/>
      <c r="Y839" s="579"/>
      <c r="Z839" s="579"/>
      <c r="AA839" s="579"/>
      <c r="AB839" s="579"/>
      <c r="AC839" s="579"/>
      <c r="AD839" s="579"/>
      <c r="AE839" s="579"/>
      <c r="AF839" s="579"/>
      <c r="AG839" s="579"/>
      <c r="AH839" s="579"/>
      <c r="AI839" s="580" t="s">
        <v>2955</v>
      </c>
      <c r="AJ839" s="579"/>
      <c r="AK839" s="579"/>
      <c r="AL839" s="579"/>
      <c r="AM839" s="580"/>
      <c r="AN839" s="580"/>
      <c r="AO839" s="603"/>
    </row>
    <row r="840" spans="1:41" s="327" customFormat="1" ht="13.5" customHeight="1">
      <c r="A840" s="579"/>
      <c r="B840" s="866"/>
      <c r="C840" s="4064" t="s">
        <v>3330</v>
      </c>
      <c r="D840" s="4065"/>
      <c r="E840" s="4065"/>
      <c r="F840" s="4065"/>
      <c r="G840" s="4065"/>
      <c r="H840" s="4065"/>
      <c r="I840" s="4066"/>
      <c r="J840" s="3441" t="s">
        <v>1</v>
      </c>
      <c r="K840" s="3429"/>
      <c r="L840" s="3429"/>
      <c r="M840" s="3429"/>
      <c r="N840" s="3429"/>
      <c r="O840" s="3442"/>
      <c r="P840" s="3441" t="s">
        <v>1567</v>
      </c>
      <c r="Q840" s="3429"/>
      <c r="R840" s="3429"/>
      <c r="S840" s="3429"/>
      <c r="T840" s="3442"/>
      <c r="U840" s="3441" t="s">
        <v>1568</v>
      </c>
      <c r="V840" s="3429"/>
      <c r="W840" s="3429"/>
      <c r="X840" s="3429"/>
      <c r="Y840" s="3442"/>
      <c r="Z840" s="3441" t="s">
        <v>1569</v>
      </c>
      <c r="AA840" s="3429"/>
      <c r="AB840" s="3429"/>
      <c r="AC840" s="3429"/>
      <c r="AD840" s="3442"/>
      <c r="AE840" s="3441" t="s">
        <v>1570</v>
      </c>
      <c r="AF840" s="3429"/>
      <c r="AG840" s="3429"/>
      <c r="AH840" s="3429"/>
      <c r="AI840" s="3607"/>
      <c r="AJ840" s="603"/>
      <c r="AK840" s="603"/>
      <c r="AL840" s="603"/>
      <c r="AM840" s="603"/>
      <c r="AN840" s="603"/>
      <c r="AO840" s="863"/>
    </row>
    <row r="841" spans="1:41" s="327" customFormat="1" ht="13.5" customHeight="1">
      <c r="A841" s="579"/>
      <c r="B841" s="866"/>
      <c r="C841" s="4067"/>
      <c r="D841" s="4068"/>
      <c r="E841" s="4068"/>
      <c r="F841" s="4068"/>
      <c r="G841" s="4068"/>
      <c r="H841" s="4068"/>
      <c r="I841" s="4069"/>
      <c r="J841" s="3558" t="s">
        <v>29</v>
      </c>
      <c r="K841" s="3561"/>
      <c r="L841" s="3559"/>
      <c r="M841" s="3558" t="s">
        <v>1535</v>
      </c>
      <c r="N841" s="3561"/>
      <c r="O841" s="3559"/>
      <c r="P841" s="3558" t="s">
        <v>29</v>
      </c>
      <c r="Q841" s="3559"/>
      <c r="R841" s="3558" t="s">
        <v>1535</v>
      </c>
      <c r="S841" s="3561"/>
      <c r="T841" s="3559"/>
      <c r="U841" s="3558" t="s">
        <v>29</v>
      </c>
      <c r="V841" s="3559"/>
      <c r="W841" s="3558" t="s">
        <v>1535</v>
      </c>
      <c r="X841" s="3561"/>
      <c r="Y841" s="3559"/>
      <c r="Z841" s="3558" t="s">
        <v>29</v>
      </c>
      <c r="AA841" s="3559"/>
      <c r="AB841" s="3558" t="s">
        <v>1535</v>
      </c>
      <c r="AC841" s="3561"/>
      <c r="AD841" s="3559"/>
      <c r="AE841" s="3558" t="s">
        <v>29</v>
      </c>
      <c r="AF841" s="3559"/>
      <c r="AG841" s="3558" t="s">
        <v>1535</v>
      </c>
      <c r="AH841" s="3561"/>
      <c r="AI841" s="3564"/>
      <c r="AJ841" s="603"/>
      <c r="AK841" s="603"/>
      <c r="AL841" s="585"/>
      <c r="AM841" s="585"/>
      <c r="AN841" s="585"/>
      <c r="AO841" s="868"/>
    </row>
    <row r="842" spans="1:41" s="327" customFormat="1" ht="13.5" customHeight="1">
      <c r="A842" s="579"/>
      <c r="B842" s="866"/>
      <c r="C842" s="4078" t="s">
        <v>2135</v>
      </c>
      <c r="D842" s="4079"/>
      <c r="E842" s="4079"/>
      <c r="F842" s="4079"/>
      <c r="G842" s="4079"/>
      <c r="H842" s="4079"/>
      <c r="I842" s="4080"/>
      <c r="J842" s="4074">
        <v>1628</v>
      </c>
      <c r="K842" s="4076"/>
      <c r="L842" s="4075"/>
      <c r="M842" s="4074">
        <v>59650</v>
      </c>
      <c r="N842" s="4076"/>
      <c r="O842" s="4075"/>
      <c r="P842" s="4074">
        <v>426</v>
      </c>
      <c r="Q842" s="4075"/>
      <c r="R842" s="4074">
        <v>18246</v>
      </c>
      <c r="S842" s="4076"/>
      <c r="T842" s="4075"/>
      <c r="U842" s="4074">
        <v>488</v>
      </c>
      <c r="V842" s="4075"/>
      <c r="W842" s="4074">
        <v>11367</v>
      </c>
      <c r="X842" s="4076"/>
      <c r="Y842" s="4075"/>
      <c r="Z842" s="4074">
        <v>186</v>
      </c>
      <c r="AA842" s="4075"/>
      <c r="AB842" s="4074">
        <v>2882</v>
      </c>
      <c r="AC842" s="4076"/>
      <c r="AD842" s="4075"/>
      <c r="AE842" s="4074">
        <v>67</v>
      </c>
      <c r="AF842" s="4075"/>
      <c r="AG842" s="4074">
        <v>1278</v>
      </c>
      <c r="AH842" s="4076"/>
      <c r="AI842" s="4077"/>
      <c r="AJ842" s="585"/>
      <c r="AK842" s="585"/>
      <c r="AL842" s="585"/>
      <c r="AM842" s="585"/>
      <c r="AN842" s="585"/>
      <c r="AO842" s="585"/>
    </row>
    <row r="843" spans="1:41" s="327" customFormat="1" ht="13.5" customHeight="1">
      <c r="A843" s="579"/>
      <c r="B843" s="866"/>
      <c r="C843" s="4071" t="s">
        <v>2136</v>
      </c>
      <c r="D843" s="4072"/>
      <c r="E843" s="4072"/>
      <c r="F843" s="4072"/>
      <c r="G843" s="4072"/>
      <c r="H843" s="4072"/>
      <c r="I843" s="4073"/>
      <c r="J843" s="3452">
        <v>1327</v>
      </c>
      <c r="K843" s="3453"/>
      <c r="L843" s="3454"/>
      <c r="M843" s="3452">
        <v>64455</v>
      </c>
      <c r="N843" s="3453"/>
      <c r="O843" s="3454"/>
      <c r="P843" s="3452">
        <v>487</v>
      </c>
      <c r="Q843" s="3454"/>
      <c r="R843" s="3452">
        <v>22267</v>
      </c>
      <c r="S843" s="3453"/>
      <c r="T843" s="3454"/>
      <c r="U843" s="3452">
        <v>376</v>
      </c>
      <c r="V843" s="3454"/>
      <c r="W843" s="3452">
        <v>13295</v>
      </c>
      <c r="X843" s="3453"/>
      <c r="Y843" s="3454"/>
      <c r="Z843" s="3452">
        <v>130</v>
      </c>
      <c r="AA843" s="3454"/>
      <c r="AB843" s="3452">
        <v>4714</v>
      </c>
      <c r="AC843" s="3453"/>
      <c r="AD843" s="3454"/>
      <c r="AE843" s="3452">
        <v>79</v>
      </c>
      <c r="AF843" s="3454"/>
      <c r="AG843" s="3452">
        <v>1496</v>
      </c>
      <c r="AH843" s="3453"/>
      <c r="AI843" s="4070"/>
      <c r="AJ843" s="585"/>
      <c r="AK843" s="585"/>
      <c r="AL843" s="585"/>
      <c r="AM843" s="585"/>
      <c r="AN843" s="585"/>
      <c r="AO843" s="585"/>
    </row>
    <row r="844" spans="1:41" s="327" customFormat="1" ht="13.5" customHeight="1">
      <c r="A844" s="579"/>
      <c r="B844" s="866"/>
      <c r="C844" s="4071" t="s">
        <v>2137</v>
      </c>
      <c r="D844" s="4072"/>
      <c r="E844" s="4072"/>
      <c r="F844" s="4072"/>
      <c r="G844" s="4072"/>
      <c r="H844" s="4072"/>
      <c r="I844" s="4073"/>
      <c r="J844" s="3452">
        <v>1246</v>
      </c>
      <c r="K844" s="3453"/>
      <c r="L844" s="3454"/>
      <c r="M844" s="3452">
        <v>58587</v>
      </c>
      <c r="N844" s="3453"/>
      <c r="O844" s="3454"/>
      <c r="P844" s="3452">
        <v>492</v>
      </c>
      <c r="Q844" s="3454"/>
      <c r="R844" s="3452">
        <v>19703</v>
      </c>
      <c r="S844" s="3453"/>
      <c r="T844" s="3454"/>
      <c r="U844" s="3452">
        <v>339</v>
      </c>
      <c r="V844" s="3454"/>
      <c r="W844" s="3452">
        <v>12577</v>
      </c>
      <c r="X844" s="3453"/>
      <c r="Y844" s="3454"/>
      <c r="Z844" s="3452">
        <v>118</v>
      </c>
      <c r="AA844" s="3454"/>
      <c r="AB844" s="3452">
        <v>4414</v>
      </c>
      <c r="AC844" s="3453"/>
      <c r="AD844" s="3454"/>
      <c r="AE844" s="3452">
        <v>76</v>
      </c>
      <c r="AF844" s="3454"/>
      <c r="AG844" s="3452">
        <v>1449</v>
      </c>
      <c r="AH844" s="3453"/>
      <c r="AI844" s="4070"/>
      <c r="AJ844" s="585"/>
      <c r="AK844" s="585"/>
      <c r="AL844" s="585"/>
      <c r="AM844" s="585"/>
      <c r="AN844" s="585"/>
      <c r="AO844" s="585"/>
    </row>
    <row r="845" spans="1:41" s="327" customFormat="1" ht="13.5" customHeight="1">
      <c r="A845" s="579"/>
      <c r="B845" s="866"/>
      <c r="C845" s="4071" t="s">
        <v>2138</v>
      </c>
      <c r="D845" s="4072"/>
      <c r="E845" s="4072"/>
      <c r="F845" s="4072"/>
      <c r="G845" s="4072"/>
      <c r="H845" s="4072"/>
      <c r="I845" s="4073"/>
      <c r="J845" s="3452">
        <v>1356</v>
      </c>
      <c r="K845" s="3453"/>
      <c r="L845" s="3454"/>
      <c r="M845" s="3452">
        <v>46002</v>
      </c>
      <c r="N845" s="3453"/>
      <c r="O845" s="3454"/>
      <c r="P845" s="3452">
        <v>486</v>
      </c>
      <c r="Q845" s="3454"/>
      <c r="R845" s="3452">
        <v>14218</v>
      </c>
      <c r="S845" s="3453"/>
      <c r="T845" s="3454"/>
      <c r="U845" s="3452">
        <v>338</v>
      </c>
      <c r="V845" s="3454"/>
      <c r="W845" s="3452">
        <v>8480</v>
      </c>
      <c r="X845" s="3453"/>
      <c r="Y845" s="3454"/>
      <c r="Z845" s="3452">
        <v>135</v>
      </c>
      <c r="AA845" s="3454"/>
      <c r="AB845" s="3452">
        <v>2115</v>
      </c>
      <c r="AC845" s="3453"/>
      <c r="AD845" s="3454"/>
      <c r="AE845" s="3452">
        <v>80</v>
      </c>
      <c r="AF845" s="3454"/>
      <c r="AG845" s="3452">
        <v>1271</v>
      </c>
      <c r="AH845" s="3453"/>
      <c r="AI845" s="4070"/>
      <c r="AJ845" s="585"/>
      <c r="AK845" s="585"/>
      <c r="AL845" s="585"/>
      <c r="AM845" s="585"/>
      <c r="AN845" s="585"/>
      <c r="AO845" s="585"/>
    </row>
    <row r="846" spans="1:41" s="327" customFormat="1" ht="13.5" customHeight="1" thickBot="1">
      <c r="A846" s="579"/>
      <c r="B846" s="866"/>
      <c r="C846" s="4081" t="s">
        <v>2139</v>
      </c>
      <c r="D846" s="4082"/>
      <c r="E846" s="4082"/>
      <c r="F846" s="4082"/>
      <c r="G846" s="4082"/>
      <c r="H846" s="4082"/>
      <c r="I846" s="4083"/>
      <c r="J846" s="3744">
        <v>1338</v>
      </c>
      <c r="K846" s="3745"/>
      <c r="L846" s="3746"/>
      <c r="M846" s="3744">
        <v>58246</v>
      </c>
      <c r="N846" s="3745"/>
      <c r="O846" s="3746"/>
      <c r="P846" s="4084">
        <v>431</v>
      </c>
      <c r="Q846" s="4085"/>
      <c r="R846" s="3744">
        <v>25782</v>
      </c>
      <c r="S846" s="3745"/>
      <c r="T846" s="3746"/>
      <c r="U846" s="3744">
        <v>387</v>
      </c>
      <c r="V846" s="3746"/>
      <c r="W846" s="3744">
        <v>8499</v>
      </c>
      <c r="X846" s="3745"/>
      <c r="Y846" s="3746"/>
      <c r="Z846" s="3744">
        <v>119</v>
      </c>
      <c r="AA846" s="3746"/>
      <c r="AB846" s="3744">
        <v>1420</v>
      </c>
      <c r="AC846" s="3745"/>
      <c r="AD846" s="3746"/>
      <c r="AE846" s="3744">
        <v>86</v>
      </c>
      <c r="AF846" s="3746"/>
      <c r="AG846" s="3744">
        <v>1367</v>
      </c>
      <c r="AH846" s="3745"/>
      <c r="AI846" s="4086"/>
      <c r="AJ846" s="585"/>
      <c r="AK846" s="585"/>
      <c r="AL846" s="579"/>
      <c r="AM846" s="579"/>
      <c r="AN846" s="579"/>
      <c r="AO846" s="579"/>
    </row>
    <row r="847" spans="1:41" s="327" customFormat="1" ht="11.25" customHeight="1" thickBot="1">
      <c r="A847" s="579"/>
      <c r="B847" s="579"/>
      <c r="C847" s="582"/>
      <c r="D847" s="1403"/>
      <c r="E847" s="1403"/>
      <c r="F847" s="1403"/>
      <c r="G847" s="1403"/>
      <c r="H847" s="1403"/>
      <c r="I847" s="1403"/>
      <c r="J847" s="1403"/>
      <c r="K847" s="1403"/>
      <c r="L847" s="1403"/>
      <c r="M847" s="1403"/>
      <c r="N847" s="1403"/>
      <c r="O847" s="1403"/>
      <c r="P847" s="1403"/>
      <c r="Q847" s="579"/>
      <c r="R847" s="579"/>
      <c r="S847" s="579"/>
      <c r="T847" s="579"/>
      <c r="U847" s="579"/>
      <c r="V847" s="4087"/>
      <c r="W847" s="4087"/>
      <c r="X847" s="579"/>
      <c r="Y847" s="579"/>
      <c r="Z847" s="579"/>
      <c r="AA847" s="579"/>
      <c r="AB847" s="579"/>
      <c r="AC847" s="579"/>
      <c r="AD847" s="579"/>
      <c r="AE847" s="579"/>
      <c r="AF847" s="579"/>
      <c r="AG847" s="579"/>
      <c r="AH847" s="579"/>
      <c r="AI847" s="579"/>
      <c r="AJ847" s="579"/>
      <c r="AK847" s="579"/>
      <c r="AL847" s="579"/>
      <c r="AM847" s="579"/>
      <c r="AN847" s="579"/>
      <c r="AO847" s="579"/>
    </row>
    <row r="848" spans="1:41" s="327" customFormat="1" ht="13.5" customHeight="1">
      <c r="A848" s="579"/>
      <c r="B848" s="579"/>
      <c r="C848" s="4064" t="s">
        <v>3330</v>
      </c>
      <c r="D848" s="4065"/>
      <c r="E848" s="4065"/>
      <c r="F848" s="4065"/>
      <c r="G848" s="4065"/>
      <c r="H848" s="4065"/>
      <c r="I848" s="4066"/>
      <c r="J848" s="3441" t="s">
        <v>1571</v>
      </c>
      <c r="K848" s="3429"/>
      <c r="L848" s="3429"/>
      <c r="M848" s="3429"/>
      <c r="N848" s="3442"/>
      <c r="O848" s="3441" t="s">
        <v>1572</v>
      </c>
      <c r="P848" s="3429"/>
      <c r="Q848" s="3429"/>
      <c r="R848" s="3429"/>
      <c r="S848" s="3442"/>
      <c r="T848" s="3608" t="s">
        <v>1573</v>
      </c>
      <c r="U848" s="3430"/>
      <c r="V848" s="3430"/>
      <c r="W848" s="3430"/>
      <c r="X848" s="3617"/>
      <c r="Y848" s="604"/>
      <c r="Z848" s="604"/>
      <c r="AA848" s="579"/>
      <c r="AB848" s="579"/>
      <c r="AC848" s="579"/>
      <c r="AD848" s="579"/>
      <c r="AE848" s="579"/>
      <c r="AF848" s="579"/>
      <c r="AG848" s="579"/>
      <c r="AH848" s="579"/>
      <c r="AI848" s="579"/>
      <c r="AJ848" s="579"/>
      <c r="AK848" s="579"/>
      <c r="AL848" s="579"/>
      <c r="AM848" s="579"/>
      <c r="AN848" s="579"/>
      <c r="AO848" s="579"/>
    </row>
    <row r="849" spans="1:41" s="327" customFormat="1" ht="13.5" customHeight="1">
      <c r="A849" s="579"/>
      <c r="B849" s="579"/>
      <c r="C849" s="4067"/>
      <c r="D849" s="4068"/>
      <c r="E849" s="4068"/>
      <c r="F849" s="4068"/>
      <c r="G849" s="4068"/>
      <c r="H849" s="4068"/>
      <c r="I849" s="4069"/>
      <c r="J849" s="3558" t="s">
        <v>29</v>
      </c>
      <c r="K849" s="3559"/>
      <c r="L849" s="3558" t="s">
        <v>1535</v>
      </c>
      <c r="M849" s="3561"/>
      <c r="N849" s="3559"/>
      <c r="O849" s="3558" t="s">
        <v>29</v>
      </c>
      <c r="P849" s="3559"/>
      <c r="Q849" s="3558" t="s">
        <v>1535</v>
      </c>
      <c r="R849" s="3561"/>
      <c r="S849" s="3559"/>
      <c r="T849" s="3450" t="s">
        <v>29</v>
      </c>
      <c r="U849" s="3449"/>
      <c r="V849" s="3558" t="s">
        <v>1535</v>
      </c>
      <c r="W849" s="3561"/>
      <c r="X849" s="3564"/>
      <c r="Y849" s="579"/>
      <c r="Z849" s="579"/>
      <c r="AA849" s="579"/>
      <c r="AB849" s="579"/>
      <c r="AC849" s="579"/>
      <c r="AD849" s="579"/>
      <c r="AE849" s="579"/>
      <c r="AF849" s="579"/>
      <c r="AG849" s="579"/>
      <c r="AH849" s="579"/>
      <c r="AI849" s="579"/>
      <c r="AJ849" s="579"/>
      <c r="AK849" s="579"/>
      <c r="AL849" s="579"/>
      <c r="AM849" s="579"/>
      <c r="AN849" s="579"/>
      <c r="AO849" s="579"/>
    </row>
    <row r="850" spans="1:41" s="327" customFormat="1" ht="13.5" customHeight="1">
      <c r="A850" s="579"/>
      <c r="B850" s="579"/>
      <c r="C850" s="4078" t="s">
        <v>2135</v>
      </c>
      <c r="D850" s="4079"/>
      <c r="E850" s="4079"/>
      <c r="F850" s="4079"/>
      <c r="G850" s="4079"/>
      <c r="H850" s="4079"/>
      <c r="I850" s="4080"/>
      <c r="J850" s="4074">
        <v>209</v>
      </c>
      <c r="K850" s="4075"/>
      <c r="L850" s="4074">
        <v>22125</v>
      </c>
      <c r="M850" s="4076"/>
      <c r="N850" s="4075"/>
      <c r="O850" s="4074">
        <v>57</v>
      </c>
      <c r="P850" s="4075"/>
      <c r="Q850" s="4074">
        <v>1600</v>
      </c>
      <c r="R850" s="4076"/>
      <c r="S850" s="4075"/>
      <c r="T850" s="4074">
        <v>195</v>
      </c>
      <c r="U850" s="4075"/>
      <c r="V850" s="4074">
        <v>2152</v>
      </c>
      <c r="W850" s="4076"/>
      <c r="X850" s="4077"/>
      <c r="Y850" s="579"/>
      <c r="Z850" s="579"/>
      <c r="AA850" s="579"/>
      <c r="AB850" s="579"/>
      <c r="AC850" s="579"/>
      <c r="AD850" s="579"/>
      <c r="AE850" s="579"/>
      <c r="AF850" s="579"/>
      <c r="AG850" s="579"/>
      <c r="AH850" s="579"/>
      <c r="AI850" s="579"/>
      <c r="AJ850" s="579"/>
      <c r="AK850" s="579"/>
      <c r="AL850" s="579"/>
      <c r="AM850" s="579"/>
      <c r="AN850" s="579"/>
      <c r="AO850" s="579"/>
    </row>
    <row r="851" spans="1:41" s="327" customFormat="1" ht="13.5" customHeight="1">
      <c r="A851" s="579"/>
      <c r="B851" s="579"/>
      <c r="C851" s="4071" t="s">
        <v>2136</v>
      </c>
      <c r="D851" s="4072"/>
      <c r="E851" s="4072"/>
      <c r="F851" s="4072"/>
      <c r="G851" s="4072"/>
      <c r="H851" s="4072"/>
      <c r="I851" s="4073"/>
      <c r="J851" s="3452">
        <v>188</v>
      </c>
      <c r="K851" s="3454"/>
      <c r="L851" s="3452">
        <v>21164</v>
      </c>
      <c r="M851" s="3453"/>
      <c r="N851" s="3454"/>
      <c r="O851" s="3452">
        <v>31</v>
      </c>
      <c r="P851" s="3454"/>
      <c r="Q851" s="3452">
        <v>1095</v>
      </c>
      <c r="R851" s="3453"/>
      <c r="S851" s="3454"/>
      <c r="T851" s="3452">
        <v>36</v>
      </c>
      <c r="U851" s="3454"/>
      <c r="V851" s="3452">
        <v>424</v>
      </c>
      <c r="W851" s="3453"/>
      <c r="X851" s="4070"/>
      <c r="Y851" s="579"/>
      <c r="Z851" s="579"/>
      <c r="AA851" s="579"/>
      <c r="AB851" s="579"/>
      <c r="AC851" s="579"/>
      <c r="AD851" s="579"/>
      <c r="AE851" s="579"/>
      <c r="AF851" s="579"/>
      <c r="AG851" s="579"/>
      <c r="AH851" s="579"/>
      <c r="AI851" s="579"/>
      <c r="AJ851" s="579"/>
      <c r="AK851" s="579"/>
      <c r="AL851" s="579"/>
      <c r="AM851" s="579"/>
      <c r="AN851" s="579"/>
      <c r="AO851" s="579"/>
    </row>
    <row r="852" spans="1:41" s="327" customFormat="1" ht="13.5" customHeight="1">
      <c r="A852" s="579"/>
      <c r="B852" s="579"/>
      <c r="C852" s="4071" t="s">
        <v>2137</v>
      </c>
      <c r="D852" s="4072"/>
      <c r="E852" s="4072"/>
      <c r="F852" s="4072"/>
      <c r="G852" s="4072"/>
      <c r="H852" s="4072"/>
      <c r="I852" s="4073"/>
      <c r="J852" s="3452">
        <v>149</v>
      </c>
      <c r="K852" s="3454"/>
      <c r="L852" s="3452">
        <v>19147</v>
      </c>
      <c r="M852" s="3453"/>
      <c r="N852" s="3454"/>
      <c r="O852" s="3452">
        <v>26</v>
      </c>
      <c r="P852" s="3454"/>
      <c r="Q852" s="3452">
        <v>830</v>
      </c>
      <c r="R852" s="3453"/>
      <c r="S852" s="3454"/>
      <c r="T852" s="3452">
        <v>46</v>
      </c>
      <c r="U852" s="3454"/>
      <c r="V852" s="3452">
        <v>467</v>
      </c>
      <c r="W852" s="3453"/>
      <c r="X852" s="4070"/>
      <c r="Y852" s="579"/>
      <c r="Z852" s="579"/>
      <c r="AA852" s="579"/>
      <c r="AB852" s="579"/>
      <c r="AC852" s="579"/>
      <c r="AD852" s="579"/>
      <c r="AE852" s="579"/>
      <c r="AF852" s="579"/>
      <c r="AG852" s="579"/>
      <c r="AH852" s="579"/>
      <c r="AI852" s="579"/>
      <c r="AJ852" s="579"/>
      <c r="AK852" s="579"/>
      <c r="AL852" s="579"/>
      <c r="AM852" s="579"/>
      <c r="AN852" s="579"/>
      <c r="AO852" s="579"/>
    </row>
    <row r="853" spans="1:41" s="327" customFormat="1" ht="14.25" customHeight="1">
      <c r="A853" s="579"/>
      <c r="B853" s="579"/>
      <c r="C853" s="4071" t="s">
        <v>2138</v>
      </c>
      <c r="D853" s="4072"/>
      <c r="E853" s="4072"/>
      <c r="F853" s="4072"/>
      <c r="G853" s="4072"/>
      <c r="H853" s="4072"/>
      <c r="I853" s="4073"/>
      <c r="J853" s="3452">
        <v>143</v>
      </c>
      <c r="K853" s="3454"/>
      <c r="L853" s="3452">
        <v>16829</v>
      </c>
      <c r="M853" s="3453"/>
      <c r="N853" s="3454"/>
      <c r="O853" s="3452">
        <v>59</v>
      </c>
      <c r="P853" s="3454"/>
      <c r="Q853" s="3452">
        <v>2148</v>
      </c>
      <c r="R853" s="3453"/>
      <c r="S853" s="3454"/>
      <c r="T853" s="3452">
        <v>115</v>
      </c>
      <c r="U853" s="3454"/>
      <c r="V853" s="3452">
        <v>941</v>
      </c>
      <c r="W853" s="3453"/>
      <c r="X853" s="4070"/>
      <c r="Y853" s="579"/>
      <c r="Z853" s="579"/>
      <c r="AA853" s="579"/>
      <c r="AB853" s="579"/>
      <c r="AC853" s="579"/>
      <c r="AD853" s="579"/>
      <c r="AE853" s="579"/>
      <c r="AF853" s="579"/>
      <c r="AG853" s="579"/>
      <c r="AH853" s="579"/>
      <c r="AI853" s="579"/>
      <c r="AJ853" s="579"/>
      <c r="AK853" s="579"/>
      <c r="AL853" s="579"/>
      <c r="AM853" s="579"/>
      <c r="AN853" s="579"/>
      <c r="AO853" s="579"/>
    </row>
    <row r="854" spans="1:41" s="327" customFormat="1" ht="14.25" customHeight="1" thickBot="1">
      <c r="A854" s="579"/>
      <c r="B854" s="579"/>
      <c r="C854" s="4081" t="s">
        <v>2139</v>
      </c>
      <c r="D854" s="4082"/>
      <c r="E854" s="4082"/>
      <c r="F854" s="4082"/>
      <c r="G854" s="4082"/>
      <c r="H854" s="4082"/>
      <c r="I854" s="4083"/>
      <c r="J854" s="3744">
        <v>162</v>
      </c>
      <c r="K854" s="3746"/>
      <c r="L854" s="3744">
        <v>18978</v>
      </c>
      <c r="M854" s="3745"/>
      <c r="N854" s="3746"/>
      <c r="O854" s="3744">
        <v>48</v>
      </c>
      <c r="P854" s="3746"/>
      <c r="Q854" s="3744">
        <v>1115</v>
      </c>
      <c r="R854" s="3745"/>
      <c r="S854" s="3746"/>
      <c r="T854" s="3744">
        <v>105</v>
      </c>
      <c r="U854" s="3746"/>
      <c r="V854" s="3744">
        <v>1085</v>
      </c>
      <c r="W854" s="3745"/>
      <c r="X854" s="4086"/>
      <c r="Y854" s="579"/>
      <c r="Z854" s="579"/>
      <c r="AA854" s="579"/>
      <c r="AB854" s="579"/>
      <c r="AC854" s="579"/>
      <c r="AD854" s="579"/>
      <c r="AE854" s="579"/>
      <c r="AF854" s="579"/>
      <c r="AG854" s="579"/>
      <c r="AH854" s="579"/>
      <c r="AI854" s="579"/>
      <c r="AJ854" s="579"/>
      <c r="AK854" s="579"/>
      <c r="AL854" s="579"/>
      <c r="AM854" s="579"/>
      <c r="AN854" s="579"/>
      <c r="AO854" s="579"/>
    </row>
    <row r="855" spans="1:41" s="327" customFormat="1" ht="13.5" customHeight="1">
      <c r="A855" s="579"/>
      <c r="B855" s="579"/>
      <c r="C855" s="579"/>
      <c r="D855" s="579"/>
      <c r="E855" s="579"/>
      <c r="F855" s="579"/>
      <c r="G855" s="579"/>
      <c r="H855" s="579"/>
      <c r="I855" s="579"/>
      <c r="J855" s="579"/>
      <c r="K855" s="579"/>
      <c r="L855" s="579"/>
      <c r="M855" s="579"/>
      <c r="N855" s="579"/>
      <c r="O855" s="579"/>
      <c r="P855" s="579"/>
      <c r="Q855" s="579"/>
      <c r="R855" s="579"/>
      <c r="S855" s="579"/>
      <c r="T855" s="579"/>
      <c r="U855" s="579"/>
      <c r="V855" s="579"/>
      <c r="W855" s="579"/>
      <c r="X855" s="580" t="s">
        <v>1574</v>
      </c>
      <c r="Y855" s="579"/>
      <c r="Z855" s="579"/>
      <c r="AA855" s="579"/>
      <c r="AB855" s="579"/>
      <c r="AC855" s="579"/>
      <c r="AD855" s="579"/>
      <c r="AE855" s="579"/>
      <c r="AF855" s="579"/>
      <c r="AG855" s="579"/>
      <c r="AH855" s="579"/>
      <c r="AI855" s="579"/>
      <c r="AJ855" s="579"/>
      <c r="AK855" s="579"/>
      <c r="AL855" s="579"/>
      <c r="AM855" s="579"/>
      <c r="AN855" s="579"/>
      <c r="AO855" s="579"/>
    </row>
    <row r="856" spans="1:41" s="327" customFormat="1" ht="22.5" customHeight="1">
      <c r="A856" s="579"/>
      <c r="B856" s="579"/>
      <c r="C856" s="579"/>
      <c r="D856" s="579"/>
      <c r="E856" s="579"/>
      <c r="F856" s="579"/>
      <c r="G856" s="579"/>
      <c r="H856" s="579"/>
      <c r="I856" s="579"/>
      <c r="J856" s="579"/>
      <c r="K856" s="579"/>
      <c r="L856" s="579"/>
      <c r="M856" s="579"/>
      <c r="N856" s="579"/>
      <c r="O856" s="579"/>
      <c r="P856" s="579"/>
      <c r="Q856" s="579"/>
      <c r="R856" s="579"/>
      <c r="S856" s="579"/>
      <c r="T856" s="579"/>
      <c r="U856" s="579"/>
      <c r="V856" s="579"/>
      <c r="W856" s="579"/>
      <c r="X856" s="580"/>
      <c r="Y856" s="579"/>
      <c r="Z856" s="579"/>
      <c r="AA856" s="579"/>
      <c r="AB856" s="579"/>
      <c r="AC856" s="579"/>
      <c r="AD856" s="579"/>
      <c r="AE856" s="579"/>
      <c r="AF856" s="579"/>
      <c r="AG856" s="579"/>
      <c r="AH856" s="579"/>
      <c r="AI856" s="579"/>
      <c r="AJ856" s="579"/>
      <c r="AK856" s="579"/>
      <c r="AL856" s="579"/>
      <c r="AM856" s="579"/>
      <c r="AN856" s="579"/>
      <c r="AO856" s="579"/>
    </row>
    <row r="857" spans="1:41" s="327" customFormat="1" ht="17.25">
      <c r="A857" s="3567" t="s">
        <v>2938</v>
      </c>
      <c r="B857" s="3567"/>
      <c r="C857" s="3567"/>
      <c r="D857" s="3567"/>
      <c r="E857" s="3567"/>
      <c r="F857" s="3567"/>
      <c r="G857" s="3567"/>
      <c r="H857" s="3567"/>
      <c r="I857" s="3567"/>
      <c r="J857" s="3567"/>
      <c r="K857" s="3567"/>
      <c r="L857" s="3567"/>
      <c r="M857" s="3567"/>
      <c r="N857" s="3567"/>
      <c r="O857" s="3567"/>
      <c r="P857" s="3567"/>
      <c r="Q857" s="3567"/>
      <c r="R857" s="3567"/>
      <c r="S857" s="3567"/>
      <c r="T857" s="3567"/>
      <c r="U857" s="3567"/>
      <c r="V857" s="3567"/>
      <c r="W857" s="3567"/>
      <c r="X857" s="3567"/>
      <c r="Y857" s="3567"/>
      <c r="Z857" s="3567"/>
      <c r="AA857" s="3567"/>
      <c r="AB857" s="579"/>
      <c r="AC857" s="579"/>
      <c r="AD857" s="579"/>
      <c r="AE857" s="579"/>
      <c r="AF857" s="579"/>
      <c r="AG857" s="579"/>
      <c r="AH857" s="579"/>
      <c r="AI857" s="579"/>
      <c r="AJ857" s="579"/>
      <c r="AK857" s="579"/>
      <c r="AL857" s="579"/>
      <c r="AM857" s="579"/>
      <c r="AN857" s="579"/>
      <c r="AO857" s="579"/>
    </row>
    <row r="858" spans="1:41" s="327" customFormat="1" ht="13.5" customHeight="1">
      <c r="A858" s="865"/>
      <c r="B858" s="865"/>
      <c r="C858" s="865"/>
      <c r="D858" s="865"/>
      <c r="E858" s="865"/>
      <c r="F858" s="865"/>
      <c r="G858" s="865"/>
      <c r="H858" s="865"/>
      <c r="I858" s="865"/>
      <c r="J858" s="865"/>
      <c r="K858" s="865"/>
      <c r="L858" s="865"/>
      <c r="M858" s="865"/>
      <c r="N858" s="865"/>
      <c r="O858" s="865"/>
      <c r="P858" s="865"/>
      <c r="Q858" s="865"/>
      <c r="R858" s="865"/>
      <c r="S858" s="865"/>
      <c r="T858" s="865"/>
      <c r="U858" s="865"/>
      <c r="V858" s="865"/>
      <c r="W858" s="865"/>
      <c r="X858" s="865"/>
      <c r="Y858" s="580" t="s">
        <v>3440</v>
      </c>
      <c r="Z858" s="865"/>
      <c r="AA858" s="865"/>
      <c r="AB858" s="579"/>
      <c r="AC858" s="579"/>
      <c r="AD858" s="579"/>
      <c r="AE858" s="579"/>
      <c r="AF858" s="579"/>
      <c r="AG858" s="579"/>
      <c r="AH858" s="579"/>
      <c r="AI858" s="579"/>
      <c r="AJ858" s="579"/>
      <c r="AK858" s="579"/>
      <c r="AL858" s="579"/>
      <c r="AM858" s="579"/>
      <c r="AN858" s="579"/>
      <c r="AO858" s="579"/>
    </row>
    <row r="859" spans="1:41" s="327" customFormat="1" ht="13.5" customHeight="1" thickBot="1">
      <c r="A859" s="579"/>
      <c r="B859" s="582"/>
      <c r="C859" s="861"/>
      <c r="D859" s="861"/>
      <c r="E859" s="861"/>
      <c r="F859" s="861"/>
      <c r="G859" s="861"/>
      <c r="H859" s="826"/>
      <c r="I859" s="826"/>
      <c r="J859" s="579"/>
      <c r="K859" s="579"/>
      <c r="L859" s="579"/>
      <c r="M859" s="579"/>
      <c r="N859" s="579"/>
      <c r="O859" s="579"/>
      <c r="P859" s="579"/>
      <c r="Q859" s="579"/>
      <c r="R859" s="579"/>
      <c r="S859" s="579"/>
      <c r="T859" s="579"/>
      <c r="U859" s="579"/>
      <c r="V859" s="579"/>
      <c r="W859" s="579"/>
      <c r="X859" s="579"/>
      <c r="Y859" s="580" t="s">
        <v>2754</v>
      </c>
      <c r="Z859" s="579"/>
      <c r="AA859" s="579"/>
      <c r="AB859" s="579"/>
      <c r="AC859" s="579"/>
      <c r="AD859" s="579"/>
      <c r="AE859" s="579"/>
      <c r="AF859" s="579"/>
      <c r="AG859" s="579"/>
      <c r="AH859" s="579"/>
      <c r="AI859" s="579"/>
      <c r="AJ859" s="579"/>
      <c r="AK859" s="579"/>
      <c r="AL859" s="579"/>
      <c r="AM859" s="579"/>
      <c r="AN859" s="579"/>
      <c r="AO859" s="579"/>
    </row>
    <row r="860" spans="1:41" s="327" customFormat="1" ht="13.5" customHeight="1">
      <c r="A860" s="579"/>
      <c r="B860" s="581"/>
      <c r="C860" s="3438" t="s">
        <v>3330</v>
      </c>
      <c r="D860" s="3430"/>
      <c r="E860" s="3430"/>
      <c r="F860" s="3430"/>
      <c r="G860" s="3430"/>
      <c r="H860" s="3430"/>
      <c r="I860" s="3430"/>
      <c r="J860" s="3441" t="s">
        <v>3331</v>
      </c>
      <c r="K860" s="3429"/>
      <c r="L860" s="3429"/>
      <c r="M860" s="3429"/>
      <c r="N860" s="3429"/>
      <c r="O860" s="3429"/>
      <c r="P860" s="3429"/>
      <c r="Q860" s="3442"/>
      <c r="R860" s="3441" t="s">
        <v>1575</v>
      </c>
      <c r="S860" s="3429"/>
      <c r="T860" s="3429"/>
      <c r="U860" s="3429"/>
      <c r="V860" s="3429"/>
      <c r="W860" s="3429"/>
      <c r="X860" s="3429"/>
      <c r="Y860" s="3607"/>
      <c r="Z860" s="579"/>
      <c r="AA860" s="579"/>
      <c r="AB860" s="579"/>
      <c r="AC860" s="579"/>
      <c r="AD860" s="579"/>
      <c r="AE860" s="579"/>
      <c r="AF860" s="579"/>
      <c r="AG860" s="579"/>
      <c r="AH860" s="579"/>
      <c r="AI860" s="579"/>
      <c r="AJ860" s="579"/>
      <c r="AK860" s="579"/>
      <c r="AL860" s="579"/>
      <c r="AM860" s="579"/>
      <c r="AN860" s="579"/>
      <c r="AO860" s="579"/>
    </row>
    <row r="861" spans="1:41" s="327" customFormat="1" ht="13.5" customHeight="1">
      <c r="A861" s="579"/>
      <c r="B861" s="581"/>
      <c r="C861" s="3440"/>
      <c r="D861" s="3407"/>
      <c r="E861" s="3407"/>
      <c r="F861" s="3407"/>
      <c r="G861" s="3407"/>
      <c r="H861" s="3407"/>
      <c r="I861" s="3407"/>
      <c r="J861" s="4091" t="s">
        <v>1576</v>
      </c>
      <c r="K861" s="4092"/>
      <c r="L861" s="4092"/>
      <c r="M861" s="4093"/>
      <c r="N861" s="3558" t="s">
        <v>1278</v>
      </c>
      <c r="O861" s="3561"/>
      <c r="P861" s="3561"/>
      <c r="Q861" s="3559"/>
      <c r="R861" s="4088" t="s">
        <v>1576</v>
      </c>
      <c r="S861" s="4089"/>
      <c r="T861" s="4089"/>
      <c r="U861" s="4090"/>
      <c r="V861" s="3558" t="s">
        <v>1278</v>
      </c>
      <c r="W861" s="3561"/>
      <c r="X861" s="3561"/>
      <c r="Y861" s="3564"/>
      <c r="Z861" s="579"/>
      <c r="AA861" s="579"/>
      <c r="AB861" s="579"/>
      <c r="AC861" s="579"/>
      <c r="AD861" s="579"/>
      <c r="AE861" s="579"/>
      <c r="AF861" s="579"/>
      <c r="AG861" s="579"/>
      <c r="AH861" s="579"/>
      <c r="AI861" s="579"/>
      <c r="AJ861" s="579"/>
      <c r="AK861" s="579"/>
      <c r="AL861" s="579"/>
      <c r="AM861" s="579"/>
      <c r="AN861" s="579"/>
      <c r="AO861" s="579"/>
    </row>
    <row r="862" spans="1:41" s="327" customFormat="1" ht="13.5">
      <c r="A862" s="579"/>
      <c r="B862" s="581"/>
      <c r="C862" s="3922" t="s">
        <v>2749</v>
      </c>
      <c r="D862" s="3436"/>
      <c r="E862" s="3436"/>
      <c r="F862" s="3436"/>
      <c r="G862" s="3436"/>
      <c r="H862" s="3436"/>
      <c r="I862" s="3436"/>
      <c r="J862" s="3662">
        <v>31</v>
      </c>
      <c r="K862" s="3664"/>
      <c r="L862" s="3664"/>
      <c r="M862" s="3663"/>
      <c r="N862" s="3662">
        <v>751</v>
      </c>
      <c r="O862" s="3664"/>
      <c r="P862" s="3664"/>
      <c r="Q862" s="3663"/>
      <c r="R862" s="3662">
        <v>31</v>
      </c>
      <c r="S862" s="3664"/>
      <c r="T862" s="3664"/>
      <c r="U862" s="3663"/>
      <c r="V862" s="3652">
        <v>751</v>
      </c>
      <c r="W862" s="3656"/>
      <c r="X862" s="3656"/>
      <c r="Y862" s="3657"/>
      <c r="Z862" s="579"/>
      <c r="AA862" s="579"/>
      <c r="AB862" s="579"/>
      <c r="AC862" s="579"/>
      <c r="AD862" s="579"/>
      <c r="AE862" s="579"/>
      <c r="AF862" s="579"/>
      <c r="AG862" s="579"/>
      <c r="AH862" s="579"/>
      <c r="AI862" s="579"/>
      <c r="AJ862" s="579"/>
      <c r="AK862" s="579"/>
      <c r="AL862" s="579"/>
      <c r="AM862" s="579"/>
      <c r="AN862" s="579"/>
      <c r="AO862" s="579"/>
    </row>
    <row r="863" spans="1:41" s="327" customFormat="1" ht="13.5">
      <c r="A863" s="579"/>
      <c r="B863" s="581"/>
      <c r="C863" s="3922" t="s">
        <v>2750</v>
      </c>
      <c r="D863" s="3436"/>
      <c r="E863" s="3436"/>
      <c r="F863" s="3436"/>
      <c r="G863" s="3436"/>
      <c r="H863" s="3436"/>
      <c r="I863" s="3436"/>
      <c r="J863" s="3662">
        <v>34</v>
      </c>
      <c r="K863" s="3664"/>
      <c r="L863" s="3664"/>
      <c r="M863" s="3663"/>
      <c r="N863" s="3662">
        <v>769</v>
      </c>
      <c r="O863" s="3664"/>
      <c r="P863" s="3664"/>
      <c r="Q863" s="3663"/>
      <c r="R863" s="3662">
        <v>34</v>
      </c>
      <c r="S863" s="3664"/>
      <c r="T863" s="3664"/>
      <c r="U863" s="3663"/>
      <c r="V863" s="3662">
        <v>769</v>
      </c>
      <c r="W863" s="3664"/>
      <c r="X863" s="3664"/>
      <c r="Y863" s="3665"/>
      <c r="Z863" s="579"/>
      <c r="AA863" s="579"/>
      <c r="AB863" s="579"/>
      <c r="AC863" s="579"/>
      <c r="AD863" s="579"/>
      <c r="AE863" s="579"/>
      <c r="AF863" s="579"/>
      <c r="AG863" s="579"/>
      <c r="AH863" s="579"/>
      <c r="AI863" s="579"/>
      <c r="AJ863" s="579"/>
      <c r="AK863" s="579"/>
      <c r="AL863" s="579"/>
      <c r="AM863" s="579"/>
      <c r="AN863" s="579"/>
      <c r="AO863" s="579"/>
    </row>
    <row r="864" spans="1:41" s="327" customFormat="1" ht="13.5">
      <c r="A864" s="579"/>
      <c r="B864" s="581"/>
      <c r="C864" s="3922" t="s">
        <v>2751</v>
      </c>
      <c r="D864" s="3436"/>
      <c r="E864" s="3436"/>
      <c r="F864" s="3436"/>
      <c r="G864" s="3436"/>
      <c r="H864" s="3436"/>
      <c r="I864" s="3436"/>
      <c r="J864" s="3662">
        <v>38</v>
      </c>
      <c r="K864" s="3664"/>
      <c r="L864" s="3664"/>
      <c r="M864" s="3663"/>
      <c r="N864" s="3662">
        <v>981</v>
      </c>
      <c r="O864" s="3664"/>
      <c r="P864" s="3664"/>
      <c r="Q864" s="3663"/>
      <c r="R864" s="3662">
        <v>38</v>
      </c>
      <c r="S864" s="3664"/>
      <c r="T864" s="3664"/>
      <c r="U864" s="3663"/>
      <c r="V864" s="3662">
        <v>981</v>
      </c>
      <c r="W864" s="3664"/>
      <c r="X864" s="3664"/>
      <c r="Y864" s="3665"/>
      <c r="Z864" s="579"/>
      <c r="AA864" s="579"/>
      <c r="AB864" s="579"/>
      <c r="AC864" s="579"/>
      <c r="AD864" s="579"/>
      <c r="AE864" s="579"/>
      <c r="AF864" s="579"/>
      <c r="AG864" s="579"/>
      <c r="AH864" s="579"/>
      <c r="AI864" s="579"/>
      <c r="AJ864" s="579"/>
      <c r="AK864" s="579"/>
      <c r="AL864" s="579"/>
      <c r="AM864" s="579"/>
      <c r="AN864" s="579"/>
      <c r="AO864" s="579"/>
    </row>
    <row r="865" spans="1:46" s="327" customFormat="1" ht="13.5">
      <c r="A865" s="579"/>
      <c r="B865" s="581"/>
      <c r="C865" s="3922" t="s">
        <v>2752</v>
      </c>
      <c r="D865" s="3436"/>
      <c r="E865" s="3436"/>
      <c r="F865" s="3436"/>
      <c r="G865" s="3436"/>
      <c r="H865" s="3436"/>
      <c r="I865" s="3436"/>
      <c r="J865" s="3662">
        <v>36</v>
      </c>
      <c r="K865" s="3664"/>
      <c r="L865" s="3664"/>
      <c r="M865" s="3663"/>
      <c r="N865" s="3662">
        <v>932</v>
      </c>
      <c r="O865" s="3664"/>
      <c r="P865" s="3664"/>
      <c r="Q865" s="3663"/>
      <c r="R865" s="3662">
        <v>36</v>
      </c>
      <c r="S865" s="3664"/>
      <c r="T865" s="3664"/>
      <c r="U865" s="3663"/>
      <c r="V865" s="3662">
        <v>932</v>
      </c>
      <c r="W865" s="3664"/>
      <c r="X865" s="3664"/>
      <c r="Y865" s="3665"/>
      <c r="Z865" s="579"/>
      <c r="AA865" s="579"/>
      <c r="AB865" s="579"/>
      <c r="AC865" s="579"/>
      <c r="AD865" s="579"/>
      <c r="AE865" s="579"/>
      <c r="AF865" s="579"/>
      <c r="AG865" s="579"/>
      <c r="AH865" s="579"/>
      <c r="AI865" s="579"/>
      <c r="AJ865" s="579"/>
      <c r="AK865" s="579"/>
      <c r="AL865" s="579"/>
      <c r="AM865" s="579"/>
      <c r="AN865" s="579"/>
      <c r="AO865" s="579"/>
    </row>
    <row r="866" spans="1:46" s="327" customFormat="1" ht="14.25" thickBot="1">
      <c r="A866" s="579"/>
      <c r="B866" s="581"/>
      <c r="C866" s="4163" t="s">
        <v>2753</v>
      </c>
      <c r="D866" s="3741"/>
      <c r="E866" s="3741"/>
      <c r="F866" s="3741"/>
      <c r="G866" s="3741"/>
      <c r="H866" s="3741"/>
      <c r="I866" s="3741"/>
      <c r="J866" s="3675">
        <v>36</v>
      </c>
      <c r="K866" s="3673"/>
      <c r="L866" s="3673"/>
      <c r="M866" s="3674"/>
      <c r="N866" s="3675">
        <v>906</v>
      </c>
      <c r="O866" s="3673"/>
      <c r="P866" s="3673"/>
      <c r="Q866" s="3674"/>
      <c r="R866" s="3675">
        <v>36</v>
      </c>
      <c r="S866" s="3673"/>
      <c r="T866" s="3673"/>
      <c r="U866" s="3674"/>
      <c r="V866" s="3675">
        <v>906</v>
      </c>
      <c r="W866" s="3673"/>
      <c r="X866" s="3673"/>
      <c r="Y866" s="3676"/>
      <c r="Z866" s="579"/>
      <c r="AA866" s="579"/>
      <c r="AB866" s="579"/>
      <c r="AC866" s="579"/>
      <c r="AD866" s="579"/>
      <c r="AE866" s="579"/>
      <c r="AF866" s="579"/>
      <c r="AG866" s="579"/>
      <c r="AH866" s="579"/>
      <c r="AI866" s="579"/>
      <c r="AJ866" s="579"/>
      <c r="AK866" s="579"/>
      <c r="AL866" s="579"/>
      <c r="AM866" s="579"/>
      <c r="AN866" s="579"/>
      <c r="AO866" s="579"/>
    </row>
    <row r="867" spans="1:46" s="327" customFormat="1" ht="13.5">
      <c r="A867" s="579"/>
      <c r="B867" s="582"/>
      <c r="C867" s="579"/>
      <c r="D867" s="579"/>
      <c r="E867" s="579"/>
      <c r="F867" s="579"/>
      <c r="G867" s="579"/>
      <c r="H867" s="579"/>
      <c r="I867" s="580"/>
      <c r="J867" s="579"/>
      <c r="K867" s="579"/>
      <c r="L867" s="579"/>
      <c r="M867" s="579"/>
      <c r="N867" s="579"/>
      <c r="O867" s="579"/>
      <c r="P867" s="579"/>
      <c r="Q867" s="579"/>
      <c r="R867" s="579"/>
      <c r="S867" s="579"/>
      <c r="T867" s="579"/>
      <c r="U867" s="579"/>
      <c r="V867" s="579"/>
      <c r="W867" s="579"/>
      <c r="X867" s="579"/>
      <c r="Y867" s="580" t="s">
        <v>2270</v>
      </c>
      <c r="Z867" s="579"/>
      <c r="AA867" s="579"/>
      <c r="AB867" s="579"/>
      <c r="AC867" s="579"/>
      <c r="AD867" s="579"/>
      <c r="AE867" s="579"/>
      <c r="AF867" s="579"/>
      <c r="AG867" s="579"/>
      <c r="AH867" s="579"/>
      <c r="AI867" s="579"/>
      <c r="AJ867" s="579"/>
      <c r="AK867" s="579"/>
      <c r="AL867" s="579"/>
      <c r="AM867" s="579"/>
      <c r="AN867" s="579"/>
      <c r="AO867" s="579"/>
    </row>
    <row r="868" spans="1:46" s="327" customFormat="1" ht="17.25">
      <c r="A868" s="3567" t="s">
        <v>2939</v>
      </c>
      <c r="B868" s="3567"/>
      <c r="C868" s="3567"/>
      <c r="D868" s="3567"/>
      <c r="E868" s="3567"/>
      <c r="F868" s="3567"/>
      <c r="G868" s="3567"/>
      <c r="H868" s="3567"/>
      <c r="I868" s="3567"/>
      <c r="J868" s="3567"/>
      <c r="K868" s="3567"/>
      <c r="L868" s="3567"/>
      <c r="M868" s="3567"/>
      <c r="N868" s="3567"/>
      <c r="O868" s="3567"/>
      <c r="P868" s="3567"/>
      <c r="Q868" s="3567"/>
      <c r="R868" s="3567"/>
      <c r="S868" s="3567"/>
      <c r="T868" s="3567"/>
      <c r="U868" s="579"/>
      <c r="V868" s="579"/>
      <c r="W868" s="579"/>
      <c r="X868" s="579"/>
      <c r="Y868" s="579"/>
      <c r="Z868" s="579"/>
      <c r="AA868" s="579"/>
      <c r="AB868" s="579"/>
      <c r="AC868" s="579"/>
      <c r="AD868" s="579"/>
      <c r="AE868" s="579"/>
      <c r="AF868" s="579"/>
      <c r="AG868" s="579"/>
      <c r="AH868" s="579"/>
      <c r="AI868" s="579"/>
      <c r="AJ868" s="579"/>
      <c r="AK868" s="579"/>
      <c r="AL868" s="579"/>
      <c r="AM868" s="579"/>
      <c r="AN868" s="579"/>
      <c r="AO868" s="579"/>
    </row>
    <row r="869" spans="1:46" s="327" customFormat="1" ht="15" customHeight="1">
      <c r="A869" s="865"/>
      <c r="B869" s="865"/>
      <c r="C869" s="865"/>
      <c r="D869" s="865"/>
      <c r="E869" s="865"/>
      <c r="F869" s="865"/>
      <c r="G869" s="865"/>
      <c r="H869" s="865"/>
      <c r="I869" s="865"/>
      <c r="J869" s="865"/>
      <c r="K869" s="865"/>
      <c r="L869" s="865"/>
      <c r="M869" s="865"/>
      <c r="N869" s="865"/>
      <c r="O869" s="865"/>
      <c r="P869" s="865"/>
      <c r="Q869" s="865"/>
      <c r="R869" s="865"/>
      <c r="S869" s="865"/>
      <c r="T869" s="865"/>
      <c r="U869" s="579"/>
      <c r="V869" s="579"/>
      <c r="W869" s="579"/>
      <c r="X869" s="579"/>
      <c r="Y869" s="579"/>
      <c r="Z869" s="579"/>
      <c r="AA869" s="579"/>
      <c r="AB869" s="579"/>
      <c r="AC869" s="579"/>
      <c r="AD869" s="579"/>
      <c r="AE869" s="579"/>
      <c r="AF869" s="580" t="s">
        <v>3440</v>
      </c>
      <c r="AG869" s="579"/>
      <c r="AH869" s="579"/>
      <c r="AI869" s="579"/>
      <c r="AJ869" s="579"/>
      <c r="AK869" s="579"/>
      <c r="AL869" s="579"/>
      <c r="AM869" s="579"/>
      <c r="AN869" s="579"/>
      <c r="AO869" s="579"/>
    </row>
    <row r="870" spans="1:46" s="327" customFormat="1" ht="15" customHeight="1" thickBot="1">
      <c r="A870" s="579"/>
      <c r="B870" s="861"/>
      <c r="C870" s="861"/>
      <c r="D870" s="861"/>
      <c r="E870" s="861"/>
      <c r="F870" s="861"/>
      <c r="G870" s="864"/>
      <c r="H870" s="864"/>
      <c r="I870" s="864"/>
      <c r="J870" s="864"/>
      <c r="K870" s="579"/>
      <c r="L870" s="579"/>
      <c r="M870" s="579"/>
      <c r="N870" s="579"/>
      <c r="O870" s="579"/>
      <c r="P870" s="579"/>
      <c r="Q870" s="579"/>
      <c r="R870" s="579"/>
      <c r="S870" s="579"/>
      <c r="T870" s="579"/>
      <c r="U870" s="579"/>
      <c r="V870" s="579"/>
      <c r="W870" s="579"/>
      <c r="X870" s="579"/>
      <c r="Y870" s="579"/>
      <c r="Z870" s="579"/>
      <c r="AA870" s="579"/>
      <c r="AB870" s="579"/>
      <c r="AC870" s="579"/>
      <c r="AD870" s="579"/>
      <c r="AE870" s="579"/>
      <c r="AF870" s="580" t="s">
        <v>2759</v>
      </c>
      <c r="AG870" s="579"/>
      <c r="AH870" s="579"/>
      <c r="AI870" s="579"/>
      <c r="AJ870" s="579"/>
      <c r="AK870" s="579"/>
      <c r="AL870" s="579"/>
      <c r="AM870" s="579"/>
      <c r="AN870" s="579"/>
      <c r="AO870" s="579"/>
    </row>
    <row r="871" spans="1:46" s="327" customFormat="1" ht="25.5" customHeight="1">
      <c r="A871" s="579"/>
      <c r="B871" s="579"/>
      <c r="C871" s="3428" t="s">
        <v>3330</v>
      </c>
      <c r="D871" s="3429"/>
      <c r="E871" s="3429"/>
      <c r="F871" s="3429"/>
      <c r="G871" s="3442"/>
      <c r="H871" s="3441" t="s">
        <v>1</v>
      </c>
      <c r="I871" s="3429"/>
      <c r="J871" s="3442"/>
      <c r="K871" s="4103" t="s">
        <v>2865</v>
      </c>
      <c r="L871" s="4158"/>
      <c r="M871" s="4103" t="s">
        <v>2866</v>
      </c>
      <c r="N871" s="4158"/>
      <c r="O871" s="4105" t="s">
        <v>1414</v>
      </c>
      <c r="P871" s="3996"/>
      <c r="Q871" s="4105" t="s">
        <v>1415</v>
      </c>
      <c r="R871" s="3996"/>
      <c r="S871" s="3441" t="s">
        <v>1577</v>
      </c>
      <c r="T871" s="3442"/>
      <c r="U871" s="3441" t="s">
        <v>1416</v>
      </c>
      <c r="V871" s="3442"/>
      <c r="W871" s="4105" t="s">
        <v>1417</v>
      </c>
      <c r="X871" s="3996"/>
      <c r="Y871" s="4105" t="s">
        <v>770</v>
      </c>
      <c r="Z871" s="3996"/>
      <c r="AA871" s="4103" t="s">
        <v>2867</v>
      </c>
      <c r="AB871" s="4104"/>
      <c r="AC871" s="3441" t="s">
        <v>1533</v>
      </c>
      <c r="AD871" s="3442"/>
      <c r="AE871" s="4105" t="s">
        <v>1408</v>
      </c>
      <c r="AF871" s="3997"/>
      <c r="AG871" s="579"/>
      <c r="AH871" s="862"/>
      <c r="AI871" s="861"/>
      <c r="AJ871" s="861"/>
      <c r="AK871" s="861"/>
      <c r="AL871" s="861"/>
      <c r="AM871" s="861"/>
      <c r="AN871" s="862"/>
      <c r="AO871" s="861"/>
      <c r="AP871" s="832"/>
      <c r="AQ871" s="349"/>
      <c r="AR871" s="832"/>
      <c r="AS871" s="832"/>
      <c r="AT871" s="913"/>
    </row>
    <row r="872" spans="1:46" s="327" customFormat="1" ht="27" customHeight="1">
      <c r="A872" s="579"/>
      <c r="B872" s="579"/>
      <c r="C872" s="4097" t="s">
        <v>2649</v>
      </c>
      <c r="D872" s="4098"/>
      <c r="E872" s="4098"/>
      <c r="F872" s="4098"/>
      <c r="G872" s="4099"/>
      <c r="H872" s="4100">
        <v>31</v>
      </c>
      <c r="I872" s="4101"/>
      <c r="J872" s="4102"/>
      <c r="K872" s="4100">
        <v>4</v>
      </c>
      <c r="L872" s="4101"/>
      <c r="M872" s="4100">
        <v>3</v>
      </c>
      <c r="N872" s="4101"/>
      <c r="O872" s="4100">
        <v>3</v>
      </c>
      <c r="P872" s="4102"/>
      <c r="Q872" s="4100">
        <v>3</v>
      </c>
      <c r="R872" s="4102"/>
      <c r="S872" s="4100">
        <v>3</v>
      </c>
      <c r="T872" s="4102"/>
      <c r="U872" s="4100">
        <v>3</v>
      </c>
      <c r="V872" s="4102"/>
      <c r="W872" s="4100">
        <v>2</v>
      </c>
      <c r="X872" s="4102"/>
      <c r="Y872" s="4100">
        <v>3</v>
      </c>
      <c r="Z872" s="4102"/>
      <c r="AA872" s="4100">
        <v>3</v>
      </c>
      <c r="AB872" s="4102"/>
      <c r="AC872" s="4100">
        <v>2</v>
      </c>
      <c r="AD872" s="4102"/>
      <c r="AE872" s="4100">
        <v>2</v>
      </c>
      <c r="AF872" s="4164"/>
      <c r="AG872" s="579"/>
      <c r="AH872" s="605"/>
      <c r="AI872" s="861"/>
      <c r="AJ872" s="861"/>
      <c r="AK872" s="861"/>
      <c r="AL872" s="861"/>
      <c r="AM872" s="861"/>
      <c r="AN872" s="605"/>
      <c r="AO872" s="861"/>
      <c r="AP872" s="832"/>
      <c r="AQ872" s="924"/>
      <c r="AR872" s="832"/>
      <c r="AS872" s="832"/>
      <c r="AT872" s="924"/>
    </row>
    <row r="873" spans="1:46" s="327" customFormat="1" ht="27" customHeight="1">
      <c r="A873" s="579"/>
      <c r="B873" s="579"/>
      <c r="C873" s="4097" t="s">
        <v>2755</v>
      </c>
      <c r="D873" s="4098"/>
      <c r="E873" s="4098"/>
      <c r="F873" s="4098"/>
      <c r="G873" s="4099"/>
      <c r="H873" s="4100">
        <v>34</v>
      </c>
      <c r="I873" s="4101"/>
      <c r="J873" s="4102"/>
      <c r="K873" s="4100">
        <v>4</v>
      </c>
      <c r="L873" s="4101"/>
      <c r="M873" s="4100">
        <v>3</v>
      </c>
      <c r="N873" s="4101"/>
      <c r="O873" s="4100">
        <v>3</v>
      </c>
      <c r="P873" s="4102"/>
      <c r="Q873" s="4100">
        <v>3</v>
      </c>
      <c r="R873" s="4102"/>
      <c r="S873" s="4100">
        <v>3</v>
      </c>
      <c r="T873" s="4102"/>
      <c r="U873" s="4100">
        <v>3</v>
      </c>
      <c r="V873" s="4102"/>
      <c r="W873" s="4100">
        <v>4</v>
      </c>
      <c r="X873" s="4102"/>
      <c r="Y873" s="4100">
        <v>4</v>
      </c>
      <c r="Z873" s="4102"/>
      <c r="AA873" s="4100">
        <v>3</v>
      </c>
      <c r="AB873" s="4102"/>
      <c r="AC873" s="4100">
        <v>2</v>
      </c>
      <c r="AD873" s="4102"/>
      <c r="AE873" s="4100">
        <v>2</v>
      </c>
      <c r="AF873" s="4164"/>
      <c r="AG873" s="579"/>
      <c r="AH873" s="605"/>
      <c r="AI873" s="861"/>
      <c r="AJ873" s="861"/>
      <c r="AK873" s="861"/>
      <c r="AL873" s="861"/>
      <c r="AM873" s="861"/>
      <c r="AN873" s="605"/>
      <c r="AO873" s="861"/>
      <c r="AP873" s="832"/>
      <c r="AQ873" s="924"/>
      <c r="AR873" s="832"/>
      <c r="AS873" s="832"/>
      <c r="AT873" s="924"/>
    </row>
    <row r="874" spans="1:46" s="327" customFormat="1" ht="27" customHeight="1">
      <c r="A874" s="579"/>
      <c r="B874" s="579"/>
      <c r="C874" s="4097" t="s">
        <v>2756</v>
      </c>
      <c r="D874" s="4098"/>
      <c r="E874" s="4098"/>
      <c r="F874" s="4098"/>
      <c r="G874" s="4099"/>
      <c r="H874" s="4100">
        <v>38</v>
      </c>
      <c r="I874" s="4101"/>
      <c r="J874" s="4102"/>
      <c r="K874" s="4100">
        <v>4</v>
      </c>
      <c r="L874" s="4101"/>
      <c r="M874" s="4100">
        <v>7</v>
      </c>
      <c r="N874" s="4101"/>
      <c r="O874" s="4100">
        <v>3</v>
      </c>
      <c r="P874" s="4102"/>
      <c r="Q874" s="4100">
        <v>3</v>
      </c>
      <c r="R874" s="4102"/>
      <c r="S874" s="4100">
        <v>3</v>
      </c>
      <c r="T874" s="4102"/>
      <c r="U874" s="4100">
        <v>3</v>
      </c>
      <c r="V874" s="4102"/>
      <c r="W874" s="4100">
        <v>3</v>
      </c>
      <c r="X874" s="4102"/>
      <c r="Y874" s="4100">
        <v>5</v>
      </c>
      <c r="Z874" s="4102"/>
      <c r="AA874" s="4100">
        <v>3</v>
      </c>
      <c r="AB874" s="4102"/>
      <c r="AC874" s="4100">
        <v>2</v>
      </c>
      <c r="AD874" s="4102"/>
      <c r="AE874" s="4100">
        <v>2</v>
      </c>
      <c r="AF874" s="4164"/>
      <c r="AG874" s="579"/>
      <c r="AH874" s="605"/>
      <c r="AI874" s="861"/>
      <c r="AJ874" s="861"/>
      <c r="AK874" s="861"/>
      <c r="AL874" s="861"/>
      <c r="AM874" s="861"/>
      <c r="AN874" s="605"/>
      <c r="AO874" s="861"/>
      <c r="AP874" s="832"/>
      <c r="AQ874" s="924"/>
      <c r="AR874" s="832"/>
      <c r="AS874" s="832"/>
      <c r="AT874" s="924"/>
    </row>
    <row r="875" spans="1:46" s="327" customFormat="1" ht="27" customHeight="1">
      <c r="A875" s="579"/>
      <c r="B875" s="579"/>
      <c r="C875" s="4097" t="s">
        <v>2757</v>
      </c>
      <c r="D875" s="4098"/>
      <c r="E875" s="4098"/>
      <c r="F875" s="4098"/>
      <c r="G875" s="4099"/>
      <c r="H875" s="4100">
        <v>36</v>
      </c>
      <c r="I875" s="4101"/>
      <c r="J875" s="4102"/>
      <c r="K875" s="4100">
        <v>4</v>
      </c>
      <c r="L875" s="4101"/>
      <c r="M875" s="4100">
        <v>4</v>
      </c>
      <c r="N875" s="4101"/>
      <c r="O875" s="4100">
        <v>3</v>
      </c>
      <c r="P875" s="4102"/>
      <c r="Q875" s="4100">
        <v>3</v>
      </c>
      <c r="R875" s="4102"/>
      <c r="S875" s="4100">
        <v>3</v>
      </c>
      <c r="T875" s="4102"/>
      <c r="U875" s="4100">
        <v>3</v>
      </c>
      <c r="V875" s="4102"/>
      <c r="W875" s="4100">
        <v>3</v>
      </c>
      <c r="X875" s="4102"/>
      <c r="Y875" s="4100">
        <v>5</v>
      </c>
      <c r="Z875" s="4102"/>
      <c r="AA875" s="4100">
        <v>4</v>
      </c>
      <c r="AB875" s="4102"/>
      <c r="AC875" s="4100">
        <v>2</v>
      </c>
      <c r="AD875" s="4102"/>
      <c r="AE875" s="4100">
        <v>2</v>
      </c>
      <c r="AF875" s="4164"/>
      <c r="AG875" s="579"/>
      <c r="AH875" s="605"/>
      <c r="AI875" s="861"/>
      <c r="AJ875" s="861"/>
      <c r="AK875" s="861"/>
      <c r="AL875" s="861"/>
      <c r="AM875" s="861"/>
      <c r="AN875" s="605"/>
      <c r="AO875" s="861"/>
      <c r="AP875" s="832"/>
      <c r="AQ875" s="924"/>
      <c r="AR875" s="832"/>
      <c r="AS875" s="832"/>
      <c r="AT875" s="924"/>
    </row>
    <row r="876" spans="1:46" s="327" customFormat="1" ht="27" customHeight="1" thickBot="1">
      <c r="A876" s="579"/>
      <c r="B876" s="579"/>
      <c r="C876" s="4160" t="s">
        <v>2758</v>
      </c>
      <c r="D876" s="4161"/>
      <c r="E876" s="4161"/>
      <c r="F876" s="4161"/>
      <c r="G876" s="4162"/>
      <c r="H876" s="4094">
        <v>36</v>
      </c>
      <c r="I876" s="4157"/>
      <c r="J876" s="4095"/>
      <c r="K876" s="4094">
        <v>4</v>
      </c>
      <c r="L876" s="4157"/>
      <c r="M876" s="4094">
        <v>4</v>
      </c>
      <c r="N876" s="4157"/>
      <c r="O876" s="4094">
        <v>3</v>
      </c>
      <c r="P876" s="4095"/>
      <c r="Q876" s="4094">
        <v>3</v>
      </c>
      <c r="R876" s="4095"/>
      <c r="S876" s="4094">
        <v>3</v>
      </c>
      <c r="T876" s="4095"/>
      <c r="U876" s="4094">
        <v>3</v>
      </c>
      <c r="V876" s="4095"/>
      <c r="W876" s="4094">
        <v>3</v>
      </c>
      <c r="X876" s="4095"/>
      <c r="Y876" s="4094">
        <v>4</v>
      </c>
      <c r="Z876" s="4095"/>
      <c r="AA876" s="4094">
        <v>5</v>
      </c>
      <c r="AB876" s="4095"/>
      <c r="AC876" s="4094">
        <v>2</v>
      </c>
      <c r="AD876" s="4095"/>
      <c r="AE876" s="4094">
        <v>2</v>
      </c>
      <c r="AF876" s="4096"/>
      <c r="AG876" s="579"/>
      <c r="AH876" s="605"/>
      <c r="AI876" s="861"/>
      <c r="AJ876" s="861"/>
      <c r="AK876" s="861"/>
      <c r="AL876" s="861"/>
      <c r="AM876" s="861"/>
      <c r="AN876" s="605"/>
      <c r="AO876" s="861"/>
      <c r="AP876" s="832"/>
      <c r="AQ876" s="924"/>
      <c r="AR876" s="832"/>
      <c r="AS876" s="832"/>
      <c r="AT876" s="924"/>
    </row>
    <row r="877" spans="1:46" s="327" customFormat="1" ht="13.5" customHeight="1">
      <c r="A877" s="861"/>
      <c r="B877" s="579"/>
      <c r="C877" s="579"/>
      <c r="D877" s="579"/>
      <c r="E877" s="579"/>
      <c r="F877" s="579"/>
      <c r="G877" s="3426"/>
      <c r="H877" s="3426"/>
      <c r="I877" s="3426"/>
      <c r="J877" s="579"/>
      <c r="K877" s="579"/>
      <c r="L877" s="579"/>
      <c r="M877" s="579"/>
      <c r="N877" s="579"/>
      <c r="O877" s="579"/>
      <c r="P877" s="579"/>
      <c r="Q877" s="579"/>
      <c r="R877" s="579"/>
      <c r="S877" s="579"/>
      <c r="T877" s="579"/>
      <c r="U877" s="579"/>
      <c r="V877" s="579"/>
      <c r="W877" s="579"/>
      <c r="X877" s="579"/>
      <c r="Y877" s="579"/>
      <c r="Z877" s="579"/>
      <c r="AA877" s="579"/>
      <c r="AB877" s="579"/>
      <c r="AC877" s="579"/>
      <c r="AD877" s="579"/>
      <c r="AE877" s="579"/>
      <c r="AF877" s="580" t="s">
        <v>2270</v>
      </c>
      <c r="AG877" s="579"/>
      <c r="AH877" s="579"/>
      <c r="AI877" s="579"/>
      <c r="AJ877" s="579"/>
      <c r="AK877" s="579"/>
      <c r="AL877" s="579"/>
      <c r="AM877" s="579"/>
      <c r="AN877" s="579"/>
      <c r="AO877" s="579"/>
    </row>
    <row r="878" spans="1:46" s="327" customFormat="1" ht="22.5" customHeight="1">
      <c r="A878" s="861"/>
      <c r="B878" s="861"/>
      <c r="C878" s="861"/>
      <c r="D878" s="861"/>
      <c r="E878" s="861"/>
      <c r="F878" s="861"/>
      <c r="G878" s="861"/>
      <c r="H878" s="861"/>
      <c r="I878" s="579"/>
      <c r="J878" s="579"/>
      <c r="K878" s="579"/>
      <c r="L878" s="579"/>
      <c r="M878" s="579"/>
      <c r="N878" s="579"/>
      <c r="O878" s="579"/>
      <c r="P878" s="579"/>
      <c r="Q878" s="579"/>
      <c r="R878" s="579"/>
      <c r="S878" s="579"/>
      <c r="T878" s="579"/>
      <c r="U878" s="579"/>
      <c r="V878" s="579"/>
      <c r="W878" s="579"/>
      <c r="X878" s="579"/>
      <c r="Y878" s="579"/>
      <c r="Z878" s="579"/>
      <c r="AA878" s="579"/>
      <c r="AB878" s="579"/>
      <c r="AC878" s="579"/>
      <c r="AD878" s="579"/>
      <c r="AE878" s="579"/>
      <c r="AF878" s="579"/>
      <c r="AG878" s="579"/>
      <c r="AH878" s="579"/>
      <c r="AI878" s="579"/>
      <c r="AJ878" s="579"/>
      <c r="AK878" s="579"/>
      <c r="AL878" s="579"/>
      <c r="AM878" s="579"/>
      <c r="AN878" s="579"/>
      <c r="AO878" s="579"/>
    </row>
    <row r="879" spans="1:46" s="327" customFormat="1" ht="17.25">
      <c r="A879" s="3567" t="s">
        <v>2940</v>
      </c>
      <c r="B879" s="3567"/>
      <c r="C879" s="3567"/>
      <c r="D879" s="3567"/>
      <c r="E879" s="3567"/>
      <c r="F879" s="3567"/>
      <c r="G879" s="3567"/>
      <c r="H879" s="3567"/>
      <c r="I879" s="3567"/>
      <c r="J879" s="3567"/>
      <c r="K879" s="3567"/>
      <c r="L879" s="3567"/>
      <c r="M879" s="3567"/>
      <c r="N879" s="3567"/>
      <c r="O879" s="3567"/>
      <c r="P879" s="3567"/>
      <c r="Q879" s="3567"/>
      <c r="R879" s="3567"/>
      <c r="S879" s="579"/>
      <c r="T879" s="579"/>
      <c r="U879" s="579"/>
      <c r="V879" s="579"/>
      <c r="W879" s="579"/>
      <c r="X879" s="579"/>
      <c r="Y879" s="579"/>
      <c r="Z879" s="579"/>
      <c r="AA879" s="579"/>
      <c r="AB879" s="579"/>
      <c r="AC879" s="579"/>
      <c r="AD879" s="579"/>
      <c r="AE879" s="579"/>
      <c r="AF879" s="579"/>
      <c r="AG879" s="579"/>
      <c r="AH879" s="579"/>
      <c r="AI879" s="579"/>
      <c r="AJ879" s="579"/>
      <c r="AK879" s="579"/>
      <c r="AL879" s="579"/>
      <c r="AM879" s="579"/>
      <c r="AN879" s="579"/>
      <c r="AO879" s="579"/>
    </row>
    <row r="880" spans="1:46" s="327" customFormat="1" ht="15" customHeight="1">
      <c r="A880" s="865"/>
      <c r="B880" s="865"/>
      <c r="C880" s="865"/>
      <c r="D880" s="865"/>
      <c r="E880" s="865"/>
      <c r="F880" s="865"/>
      <c r="G880" s="865"/>
      <c r="H880" s="865"/>
      <c r="I880" s="865"/>
      <c r="J880" s="865"/>
      <c r="K880" s="865"/>
      <c r="L880" s="865"/>
      <c r="M880" s="865"/>
      <c r="N880" s="865"/>
      <c r="O880" s="865"/>
      <c r="P880" s="865"/>
      <c r="Q880" s="865"/>
      <c r="R880" s="865"/>
      <c r="S880" s="579"/>
      <c r="T880" s="579"/>
      <c r="U880" s="579"/>
      <c r="V880" s="579"/>
      <c r="W880" s="579"/>
      <c r="X880" s="579"/>
      <c r="Y880" s="579"/>
      <c r="Z880" s="579"/>
      <c r="AA880" s="579"/>
      <c r="AB880" s="579"/>
      <c r="AC880" s="579"/>
      <c r="AD880" s="579"/>
      <c r="AE880" s="579"/>
      <c r="AF880" s="579"/>
      <c r="AG880" s="580" t="s">
        <v>3440</v>
      </c>
      <c r="AH880" s="579"/>
      <c r="AI880" s="579"/>
      <c r="AJ880" s="579"/>
      <c r="AK880" s="579"/>
      <c r="AL880" s="579"/>
      <c r="AM880" s="579"/>
      <c r="AN880" s="579"/>
      <c r="AO880" s="579"/>
    </row>
    <row r="881" spans="1:41" s="327" customFormat="1" ht="15" customHeight="1" thickBot="1">
      <c r="A881" s="579"/>
      <c r="B881" s="582"/>
      <c r="C881" s="861"/>
      <c r="D881" s="861"/>
      <c r="E881" s="861"/>
      <c r="F881" s="861"/>
      <c r="G881" s="861"/>
      <c r="H881" s="861"/>
      <c r="I881" s="861"/>
      <c r="J881" s="861"/>
      <c r="K881" s="1387"/>
      <c r="L881" s="1387"/>
      <c r="M881" s="1387"/>
      <c r="N881" s="579"/>
      <c r="O881" s="579"/>
      <c r="P881" s="579"/>
      <c r="Q881" s="579"/>
      <c r="R881" s="579"/>
      <c r="S881" s="579"/>
      <c r="T881" s="579"/>
      <c r="U881" s="579"/>
      <c r="V881" s="579"/>
      <c r="W881" s="579"/>
      <c r="X881" s="579"/>
      <c r="Y881" s="579"/>
      <c r="Z881" s="579"/>
      <c r="AA881" s="579"/>
      <c r="AB881" s="579"/>
      <c r="AC881" s="579"/>
      <c r="AD881" s="579"/>
      <c r="AE881" s="579"/>
      <c r="AF881" s="579"/>
      <c r="AG881" s="580" t="s">
        <v>2764</v>
      </c>
      <c r="AH881" s="579"/>
      <c r="AI881" s="579"/>
      <c r="AJ881" s="579"/>
      <c r="AK881" s="579"/>
      <c r="AL881" s="579"/>
      <c r="AM881" s="579"/>
      <c r="AN881" s="579"/>
      <c r="AO881" s="579"/>
    </row>
    <row r="882" spans="1:41" s="327" customFormat="1" ht="24" customHeight="1">
      <c r="A882" s="579"/>
      <c r="B882" s="581"/>
      <c r="C882" s="3438" t="s">
        <v>3330</v>
      </c>
      <c r="D882" s="3430"/>
      <c r="E882" s="3430"/>
      <c r="F882" s="3430"/>
      <c r="G882" s="3430"/>
      <c r="H882" s="3430"/>
      <c r="I882" s="3431"/>
      <c r="J882" s="3441" t="s">
        <v>1578</v>
      </c>
      <c r="K882" s="3429"/>
      <c r="L882" s="3429"/>
      <c r="M882" s="3429"/>
      <c r="N882" s="3429"/>
      <c r="O882" s="3442"/>
      <c r="P882" s="3441" t="s">
        <v>1579</v>
      </c>
      <c r="Q882" s="3429"/>
      <c r="R882" s="3429"/>
      <c r="S882" s="3429"/>
      <c r="T882" s="3429"/>
      <c r="U882" s="3442"/>
      <c r="V882" s="3441" t="s">
        <v>1580</v>
      </c>
      <c r="W882" s="3429"/>
      <c r="X882" s="3429"/>
      <c r="Y882" s="3429"/>
      <c r="Z882" s="3429"/>
      <c r="AA882" s="3442"/>
      <c r="AB882" s="3441" t="s">
        <v>1581</v>
      </c>
      <c r="AC882" s="3429"/>
      <c r="AD882" s="3429"/>
      <c r="AE882" s="3429"/>
      <c r="AF882" s="3429"/>
      <c r="AG882" s="3429"/>
      <c r="AH882" s="3439"/>
      <c r="AI882" s="3405"/>
      <c r="AJ882" s="3405"/>
      <c r="AK882" s="3405"/>
      <c r="AL882" s="3405"/>
      <c r="AM882" s="3405"/>
      <c r="AN882" s="579"/>
      <c r="AO882" s="579"/>
    </row>
    <row r="883" spans="1:41" s="327" customFormat="1" ht="13.5">
      <c r="A883" s="579"/>
      <c r="B883" s="581"/>
      <c r="C883" s="3440"/>
      <c r="D883" s="3407"/>
      <c r="E883" s="3407"/>
      <c r="F883" s="3407"/>
      <c r="G883" s="3407"/>
      <c r="H883" s="3407"/>
      <c r="I883" s="3408"/>
      <c r="J883" s="3558" t="s">
        <v>1376</v>
      </c>
      <c r="K883" s="3561"/>
      <c r="L883" s="3559"/>
      <c r="M883" s="4091" t="s">
        <v>1582</v>
      </c>
      <c r="N883" s="4092"/>
      <c r="O883" s="4093"/>
      <c r="P883" s="3558" t="s">
        <v>1376</v>
      </c>
      <c r="Q883" s="3561"/>
      <c r="R883" s="3559"/>
      <c r="S883" s="4091" t="s">
        <v>1582</v>
      </c>
      <c r="T883" s="4092"/>
      <c r="U883" s="4093"/>
      <c r="V883" s="3558" t="s">
        <v>1583</v>
      </c>
      <c r="W883" s="3561"/>
      <c r="X883" s="3559"/>
      <c r="Y883" s="4091" t="s">
        <v>1582</v>
      </c>
      <c r="Z883" s="4092"/>
      <c r="AA883" s="4093"/>
      <c r="AB883" s="3558" t="s">
        <v>1376</v>
      </c>
      <c r="AC883" s="3561"/>
      <c r="AD883" s="3559"/>
      <c r="AE883" s="4091" t="s">
        <v>1582</v>
      </c>
      <c r="AF883" s="4092"/>
      <c r="AG883" s="4092"/>
      <c r="AH883" s="4107"/>
      <c r="AI883" s="3678"/>
      <c r="AJ883" s="3678"/>
      <c r="AK883" s="4106"/>
      <c r="AL883" s="4106"/>
      <c r="AM883" s="4106"/>
      <c r="AN883" s="579"/>
      <c r="AO883" s="579"/>
    </row>
    <row r="884" spans="1:41" s="327" customFormat="1" ht="13.5">
      <c r="A884" s="579"/>
      <c r="B884" s="581"/>
      <c r="C884" s="4071" t="s">
        <v>2243</v>
      </c>
      <c r="D884" s="4072"/>
      <c r="E884" s="4072"/>
      <c r="F884" s="4072"/>
      <c r="G884" s="4072"/>
      <c r="H884" s="4072"/>
      <c r="I884" s="4073"/>
      <c r="J884" s="4108">
        <v>12</v>
      </c>
      <c r="K884" s="4109"/>
      <c r="L884" s="4110"/>
      <c r="M884" s="4108">
        <v>755</v>
      </c>
      <c r="N884" s="4109"/>
      <c r="O884" s="4110"/>
      <c r="P884" s="4108">
        <v>12</v>
      </c>
      <c r="Q884" s="4109"/>
      <c r="R884" s="4110"/>
      <c r="S884" s="3452">
        <v>733</v>
      </c>
      <c r="T884" s="3453"/>
      <c r="U884" s="3454"/>
      <c r="V884" s="4108">
        <v>11</v>
      </c>
      <c r="W884" s="4109"/>
      <c r="X884" s="4110"/>
      <c r="Y884" s="3452">
        <v>436</v>
      </c>
      <c r="Z884" s="3453"/>
      <c r="AA884" s="3454"/>
      <c r="AB884" s="3452">
        <v>1</v>
      </c>
      <c r="AC884" s="3453"/>
      <c r="AD884" s="3454"/>
      <c r="AE884" s="4074">
        <v>43</v>
      </c>
      <c r="AF884" s="4076"/>
      <c r="AG884" s="4076"/>
      <c r="AH884" s="3734"/>
      <c r="AI884" s="3664"/>
      <c r="AJ884" s="3664"/>
      <c r="AK884" s="3664"/>
      <c r="AL884" s="3664"/>
      <c r="AM884" s="3664"/>
      <c r="AN884" s="579"/>
      <c r="AO884" s="579"/>
    </row>
    <row r="885" spans="1:41" s="327" customFormat="1" ht="13.5">
      <c r="A885" s="579"/>
      <c r="B885" s="581"/>
      <c r="C885" s="4071"/>
      <c r="D885" s="4072"/>
      <c r="E885" s="4072"/>
      <c r="F885" s="4072"/>
      <c r="G885" s="4072"/>
      <c r="H885" s="4072"/>
      <c r="I885" s="4073"/>
      <c r="J885" s="4108"/>
      <c r="K885" s="4109"/>
      <c r="L885" s="4110"/>
      <c r="M885" s="4108"/>
      <c r="N885" s="4109"/>
      <c r="O885" s="4110"/>
      <c r="P885" s="4108"/>
      <c r="Q885" s="4109"/>
      <c r="R885" s="4110"/>
      <c r="S885" s="4108"/>
      <c r="T885" s="4109"/>
      <c r="U885" s="4110"/>
      <c r="V885" s="4108"/>
      <c r="W885" s="4109"/>
      <c r="X885" s="4110"/>
      <c r="Y885" s="4108"/>
      <c r="Z885" s="4109"/>
      <c r="AA885" s="4110"/>
      <c r="AB885" s="4108"/>
      <c r="AC885" s="4109"/>
      <c r="AD885" s="4110"/>
      <c r="AE885" s="4108"/>
      <c r="AF885" s="4109"/>
      <c r="AG885" s="4109"/>
      <c r="AH885" s="3734"/>
      <c r="AI885" s="3664"/>
      <c r="AJ885" s="3664"/>
      <c r="AK885" s="3664"/>
      <c r="AL885" s="3664"/>
      <c r="AM885" s="3664"/>
      <c r="AN885" s="579"/>
      <c r="AO885" s="579"/>
    </row>
    <row r="886" spans="1:41" s="327" customFormat="1" ht="13.5">
      <c r="A886" s="579"/>
      <c r="B886" s="581"/>
      <c r="C886" s="4071" t="s">
        <v>2760</v>
      </c>
      <c r="D886" s="4072"/>
      <c r="E886" s="4072"/>
      <c r="F886" s="4072"/>
      <c r="G886" s="4072"/>
      <c r="H886" s="4072"/>
      <c r="I886" s="4073"/>
      <c r="J886" s="4108">
        <v>12</v>
      </c>
      <c r="K886" s="4109"/>
      <c r="L886" s="4110"/>
      <c r="M886" s="4108">
        <v>756</v>
      </c>
      <c r="N886" s="4109"/>
      <c r="O886" s="4110"/>
      <c r="P886" s="4108">
        <v>12</v>
      </c>
      <c r="Q886" s="4109"/>
      <c r="R886" s="4110"/>
      <c r="S886" s="4108">
        <v>663</v>
      </c>
      <c r="T886" s="4109"/>
      <c r="U886" s="4110"/>
      <c r="V886" s="4108">
        <v>11</v>
      </c>
      <c r="W886" s="4109"/>
      <c r="X886" s="4110"/>
      <c r="Y886" s="4108">
        <v>483</v>
      </c>
      <c r="Z886" s="4109"/>
      <c r="AA886" s="4110"/>
      <c r="AB886" s="4108">
        <v>1</v>
      </c>
      <c r="AC886" s="4109"/>
      <c r="AD886" s="4110"/>
      <c r="AE886" s="4108">
        <v>55</v>
      </c>
      <c r="AF886" s="4109"/>
      <c r="AG886" s="4109"/>
      <c r="AH886" s="3734"/>
      <c r="AI886" s="3664"/>
      <c r="AJ886" s="3664"/>
      <c r="AK886" s="3664"/>
      <c r="AL886" s="3664"/>
      <c r="AM886" s="3664"/>
      <c r="AN886" s="579"/>
      <c r="AO886" s="579"/>
    </row>
    <row r="887" spans="1:41" s="327" customFormat="1" ht="13.5">
      <c r="A887" s="579"/>
      <c r="B887" s="581"/>
      <c r="C887" s="4071"/>
      <c r="D887" s="4072"/>
      <c r="E887" s="4072"/>
      <c r="F887" s="4072"/>
      <c r="G887" s="4072"/>
      <c r="H887" s="4072"/>
      <c r="I887" s="4073"/>
      <c r="J887" s="4108"/>
      <c r="K887" s="4109"/>
      <c r="L887" s="4110"/>
      <c r="M887" s="4108"/>
      <c r="N887" s="4109"/>
      <c r="O887" s="4110"/>
      <c r="P887" s="4108"/>
      <c r="Q887" s="4109"/>
      <c r="R887" s="4110"/>
      <c r="S887" s="4108"/>
      <c r="T887" s="4109"/>
      <c r="U887" s="4110"/>
      <c r="V887" s="4108"/>
      <c r="W887" s="4109"/>
      <c r="X887" s="4110"/>
      <c r="Y887" s="4108"/>
      <c r="Z887" s="4109"/>
      <c r="AA887" s="4110"/>
      <c r="AB887" s="4108"/>
      <c r="AC887" s="4109"/>
      <c r="AD887" s="4110"/>
      <c r="AE887" s="4108"/>
      <c r="AF887" s="4109"/>
      <c r="AG887" s="4109"/>
      <c r="AH887" s="3734"/>
      <c r="AI887" s="3664"/>
      <c r="AJ887" s="3664"/>
      <c r="AK887" s="3664"/>
      <c r="AL887" s="3664"/>
      <c r="AM887" s="3664"/>
      <c r="AN887" s="579"/>
      <c r="AO887" s="579"/>
    </row>
    <row r="888" spans="1:41" s="327" customFormat="1" ht="13.5">
      <c r="A888" s="579"/>
      <c r="B888" s="581"/>
      <c r="C888" s="4071" t="s">
        <v>2761</v>
      </c>
      <c r="D888" s="4072"/>
      <c r="E888" s="4072"/>
      <c r="F888" s="4072"/>
      <c r="G888" s="4072"/>
      <c r="H888" s="4072"/>
      <c r="I888" s="4073"/>
      <c r="J888" s="4108">
        <v>12</v>
      </c>
      <c r="K888" s="4109"/>
      <c r="L888" s="4110"/>
      <c r="M888" s="4108">
        <v>1974</v>
      </c>
      <c r="N888" s="4109"/>
      <c r="O888" s="4110"/>
      <c r="P888" s="4108">
        <v>12</v>
      </c>
      <c r="Q888" s="4109"/>
      <c r="R888" s="4110"/>
      <c r="S888" s="4108">
        <v>662</v>
      </c>
      <c r="T888" s="4109"/>
      <c r="U888" s="4110"/>
      <c r="V888" s="4108">
        <v>11</v>
      </c>
      <c r="W888" s="4109"/>
      <c r="X888" s="4110"/>
      <c r="Y888" s="4108">
        <v>500</v>
      </c>
      <c r="Z888" s="4109"/>
      <c r="AA888" s="4110"/>
      <c r="AB888" s="4108">
        <v>1</v>
      </c>
      <c r="AC888" s="4109"/>
      <c r="AD888" s="4110"/>
      <c r="AE888" s="4108">
        <v>164</v>
      </c>
      <c r="AF888" s="4109"/>
      <c r="AG888" s="4109"/>
      <c r="AH888" s="3734"/>
      <c r="AI888" s="3664"/>
      <c r="AJ888" s="3664"/>
      <c r="AK888" s="3664"/>
      <c r="AL888" s="3664"/>
      <c r="AM888" s="3664"/>
      <c r="AN888" s="579"/>
      <c r="AO888" s="579"/>
    </row>
    <row r="889" spans="1:41" s="327" customFormat="1" ht="13.5">
      <c r="A889" s="579"/>
      <c r="B889" s="581"/>
      <c r="C889" s="4071"/>
      <c r="D889" s="4072"/>
      <c r="E889" s="4072"/>
      <c r="F889" s="4072"/>
      <c r="G889" s="4072"/>
      <c r="H889" s="4072"/>
      <c r="I889" s="4073"/>
      <c r="J889" s="4108"/>
      <c r="K889" s="4109"/>
      <c r="L889" s="4110"/>
      <c r="M889" s="4108"/>
      <c r="N889" s="4109"/>
      <c r="O889" s="4110"/>
      <c r="P889" s="4108"/>
      <c r="Q889" s="4109"/>
      <c r="R889" s="4110"/>
      <c r="S889" s="4108"/>
      <c r="T889" s="4109"/>
      <c r="U889" s="4110"/>
      <c r="V889" s="4108"/>
      <c r="W889" s="4109"/>
      <c r="X889" s="4110"/>
      <c r="Y889" s="4108"/>
      <c r="Z889" s="4109"/>
      <c r="AA889" s="4110"/>
      <c r="AB889" s="4108"/>
      <c r="AC889" s="4109"/>
      <c r="AD889" s="4110"/>
      <c r="AE889" s="4108"/>
      <c r="AF889" s="4109"/>
      <c r="AG889" s="4109"/>
      <c r="AH889" s="3713"/>
      <c r="AI889" s="3426"/>
      <c r="AJ889" s="3426"/>
      <c r="AK889" s="3664"/>
      <c r="AL889" s="3664"/>
      <c r="AM889" s="3664"/>
      <c r="AN889" s="579"/>
      <c r="AO889" s="579"/>
    </row>
    <row r="890" spans="1:41" s="327" customFormat="1" ht="13.5">
      <c r="A890" s="579"/>
      <c r="B890" s="581"/>
      <c r="C890" s="4071" t="s">
        <v>2762</v>
      </c>
      <c r="D890" s="4072"/>
      <c r="E890" s="4072"/>
      <c r="F890" s="4072"/>
      <c r="G890" s="4072"/>
      <c r="H890" s="4072"/>
      <c r="I890" s="4073"/>
      <c r="J890" s="4108">
        <v>12</v>
      </c>
      <c r="K890" s="4109"/>
      <c r="L890" s="4110"/>
      <c r="M890" s="4108">
        <v>2242</v>
      </c>
      <c r="N890" s="4109"/>
      <c r="O890" s="4110"/>
      <c r="P890" s="4108">
        <v>12</v>
      </c>
      <c r="Q890" s="4109"/>
      <c r="R890" s="4110"/>
      <c r="S890" s="4108">
        <v>641</v>
      </c>
      <c r="T890" s="4109"/>
      <c r="U890" s="4110"/>
      <c r="V890" s="4108">
        <v>12</v>
      </c>
      <c r="W890" s="4109"/>
      <c r="X890" s="4110"/>
      <c r="Y890" s="4108">
        <v>503</v>
      </c>
      <c r="Z890" s="4109"/>
      <c r="AA890" s="4110"/>
      <c r="AB890" s="4108">
        <v>1</v>
      </c>
      <c r="AC890" s="4109"/>
      <c r="AD890" s="4110"/>
      <c r="AE890" s="4108">
        <v>46</v>
      </c>
      <c r="AF890" s="4109"/>
      <c r="AG890" s="4109"/>
      <c r="AH890" s="3713"/>
      <c r="AI890" s="3426"/>
      <c r="AJ890" s="3426"/>
      <c r="AK890" s="3426"/>
      <c r="AL890" s="3426"/>
      <c r="AM890" s="3426"/>
      <c r="AN890" s="579"/>
      <c r="AO890" s="579"/>
    </row>
    <row r="891" spans="1:41" s="327" customFormat="1" ht="13.5">
      <c r="A891" s="579"/>
      <c r="B891" s="581"/>
      <c r="C891" s="4071"/>
      <c r="D891" s="4072"/>
      <c r="E891" s="4072"/>
      <c r="F891" s="4072"/>
      <c r="G891" s="4072"/>
      <c r="H891" s="4072"/>
      <c r="I891" s="4073"/>
      <c r="J891" s="4108"/>
      <c r="K891" s="4109"/>
      <c r="L891" s="4110"/>
      <c r="M891" s="4108"/>
      <c r="N891" s="4109"/>
      <c r="O891" s="4110"/>
      <c r="P891" s="4108"/>
      <c r="Q891" s="4109"/>
      <c r="R891" s="4110"/>
      <c r="S891" s="4108"/>
      <c r="T891" s="4109"/>
      <c r="U891" s="4110"/>
      <c r="V891" s="4108"/>
      <c r="W891" s="4109"/>
      <c r="X891" s="4110"/>
      <c r="Y891" s="4108"/>
      <c r="Z891" s="4109"/>
      <c r="AA891" s="4110"/>
      <c r="AB891" s="4108"/>
      <c r="AC891" s="4109"/>
      <c r="AD891" s="4110"/>
      <c r="AE891" s="4108"/>
      <c r="AF891" s="4109"/>
      <c r="AG891" s="4109"/>
      <c r="AH891" s="3713"/>
      <c r="AI891" s="3426"/>
      <c r="AJ891" s="3426"/>
      <c r="AK891" s="3664"/>
      <c r="AL891" s="3664"/>
      <c r="AM891" s="3664"/>
      <c r="AN891" s="579"/>
      <c r="AO891" s="579"/>
    </row>
    <row r="892" spans="1:41" s="327" customFormat="1" ht="14.25" thickBot="1">
      <c r="A892" s="579"/>
      <c r="B892" s="581"/>
      <c r="C892" s="4081" t="s">
        <v>2763</v>
      </c>
      <c r="D892" s="4082"/>
      <c r="E892" s="4082"/>
      <c r="F892" s="4082"/>
      <c r="G892" s="4082"/>
      <c r="H892" s="4082"/>
      <c r="I892" s="4083"/>
      <c r="J892" s="2719">
        <v>12</v>
      </c>
      <c r="K892" s="3667"/>
      <c r="L892" s="2720"/>
      <c r="M892" s="2719">
        <v>2137</v>
      </c>
      <c r="N892" s="3667"/>
      <c r="O892" s="2720"/>
      <c r="P892" s="2719">
        <v>12</v>
      </c>
      <c r="Q892" s="3667"/>
      <c r="R892" s="2720"/>
      <c r="S892" s="2719">
        <v>602</v>
      </c>
      <c r="T892" s="3667"/>
      <c r="U892" s="2720"/>
      <c r="V892" s="2719">
        <v>12</v>
      </c>
      <c r="W892" s="3667"/>
      <c r="X892" s="2720"/>
      <c r="Y892" s="2719">
        <v>494</v>
      </c>
      <c r="Z892" s="3667"/>
      <c r="AA892" s="2720"/>
      <c r="AB892" s="2719">
        <v>1</v>
      </c>
      <c r="AC892" s="3667"/>
      <c r="AD892" s="2720"/>
      <c r="AE892" s="2719">
        <v>45</v>
      </c>
      <c r="AF892" s="3667"/>
      <c r="AG892" s="3667"/>
      <c r="AH892" s="3713"/>
      <c r="AI892" s="3426"/>
      <c r="AJ892" s="3426"/>
      <c r="AK892" s="3426"/>
      <c r="AL892" s="3426"/>
      <c r="AM892" s="3426"/>
      <c r="AN892" s="579"/>
      <c r="AO892" s="579"/>
    </row>
    <row r="893" spans="1:41" s="327" customFormat="1" ht="13.5">
      <c r="A893" s="579"/>
      <c r="B893" s="582"/>
      <c r="C893" s="579"/>
      <c r="D893" s="579"/>
      <c r="E893" s="579"/>
      <c r="F893" s="579"/>
      <c r="G893" s="579"/>
      <c r="H893" s="579"/>
      <c r="I893" s="579"/>
      <c r="J893" s="579"/>
      <c r="K893" s="4111"/>
      <c r="L893" s="4111"/>
      <c r="M893" s="4111"/>
      <c r="N893" s="579"/>
      <c r="O893" s="579"/>
      <c r="P893" s="579"/>
      <c r="Q893" s="579"/>
      <c r="R893" s="579"/>
      <c r="S893" s="579"/>
      <c r="T893" s="579"/>
      <c r="U893" s="579"/>
      <c r="V893" s="579"/>
      <c r="W893" s="579"/>
      <c r="X893" s="579"/>
      <c r="Y893" s="579"/>
      <c r="Z893" s="579"/>
      <c r="AA893" s="579"/>
      <c r="AB893" s="579"/>
      <c r="AC893" s="579"/>
      <c r="AD893" s="579"/>
      <c r="AE893" s="579"/>
      <c r="AF893" s="579"/>
      <c r="AG893" s="580" t="s">
        <v>2270</v>
      </c>
      <c r="AH893" s="579"/>
      <c r="AI893" s="579"/>
      <c r="AJ893" s="579"/>
      <c r="AK893" s="579"/>
      <c r="AL893" s="579"/>
      <c r="AM893" s="579"/>
      <c r="AN893" s="579"/>
      <c r="AO893" s="579"/>
    </row>
    <row r="894" spans="1:41" s="327" customFormat="1" ht="22.5" customHeight="1">
      <c r="A894" s="579"/>
      <c r="B894" s="582"/>
      <c r="C894" s="579"/>
      <c r="D894" s="579"/>
      <c r="E894" s="579"/>
      <c r="F894" s="579"/>
      <c r="G894" s="579"/>
      <c r="H894" s="579"/>
      <c r="I894" s="579"/>
      <c r="J894" s="579"/>
      <c r="K894" s="858"/>
      <c r="L894" s="858"/>
      <c r="M894" s="858"/>
      <c r="N894" s="579"/>
      <c r="O894" s="579"/>
      <c r="P894" s="579"/>
      <c r="Q894" s="579"/>
      <c r="R894" s="579"/>
      <c r="S894" s="579"/>
      <c r="T894" s="579"/>
      <c r="U894" s="579"/>
      <c r="V894" s="579"/>
      <c r="W894" s="579"/>
      <c r="X894" s="579"/>
      <c r="Y894" s="579"/>
      <c r="Z894" s="579"/>
      <c r="AA894" s="579"/>
      <c r="AB894" s="579"/>
      <c r="AC894" s="579"/>
      <c r="AD894" s="579"/>
      <c r="AE894" s="579"/>
      <c r="AF894" s="579"/>
      <c r="AG894" s="579"/>
      <c r="AH894" s="579"/>
      <c r="AI894" s="579"/>
      <c r="AJ894" s="579"/>
      <c r="AK894" s="579"/>
      <c r="AL894" s="579"/>
      <c r="AM894" s="580"/>
      <c r="AN894" s="579"/>
      <c r="AO894" s="579"/>
    </row>
    <row r="895" spans="1:41" s="327" customFormat="1" ht="17.25">
      <c r="A895" s="583" t="s">
        <v>2941</v>
      </c>
      <c r="B895" s="582"/>
      <c r="C895" s="584"/>
      <c r="D895" s="584"/>
      <c r="E895" s="584"/>
      <c r="F895" s="584"/>
      <c r="G895" s="584"/>
      <c r="H895" s="584"/>
      <c r="I895" s="582"/>
      <c r="J895" s="582"/>
      <c r="K895" s="582"/>
      <c r="L895" s="582"/>
      <c r="M895" s="582"/>
      <c r="N895" s="582"/>
      <c r="O895" s="579"/>
      <c r="P895" s="579"/>
      <c r="Q895" s="579"/>
      <c r="R895" s="579"/>
      <c r="S895" s="579"/>
      <c r="T895" s="579"/>
      <c r="U895" s="579"/>
      <c r="V895" s="579"/>
      <c r="W895" s="579"/>
      <c r="X895" s="579"/>
      <c r="Y895" s="579"/>
      <c r="Z895" s="579"/>
      <c r="AA895" s="579"/>
      <c r="AB895" s="579"/>
      <c r="AC895" s="579"/>
      <c r="AD895" s="579"/>
      <c r="AE895" s="579"/>
      <c r="AF895" s="579"/>
      <c r="AG895" s="579"/>
      <c r="AH895" s="579"/>
      <c r="AI895" s="579"/>
      <c r="AJ895" s="579"/>
      <c r="AK895" s="579"/>
      <c r="AL895" s="579"/>
      <c r="AM895" s="579"/>
      <c r="AN895" s="579"/>
      <c r="AO895" s="579"/>
    </row>
    <row r="896" spans="1:41" s="327" customFormat="1" ht="15" customHeight="1">
      <c r="A896" s="583"/>
      <c r="B896" s="582"/>
      <c r="C896" s="584"/>
      <c r="D896" s="584"/>
      <c r="E896" s="584"/>
      <c r="F896" s="584"/>
      <c r="G896" s="584"/>
      <c r="H896" s="584"/>
      <c r="I896" s="582"/>
      <c r="J896" s="582"/>
      <c r="K896" s="582"/>
      <c r="L896" s="582"/>
      <c r="M896" s="582"/>
      <c r="N896" s="582"/>
      <c r="O896" s="579"/>
      <c r="P896" s="579"/>
      <c r="Q896" s="579"/>
      <c r="R896" s="579"/>
      <c r="S896" s="579"/>
      <c r="T896" s="579"/>
      <c r="U896" s="579"/>
      <c r="V896" s="579"/>
      <c r="W896" s="579"/>
      <c r="X896" s="579"/>
      <c r="Y896" s="579"/>
      <c r="Z896" s="579"/>
      <c r="AA896" s="579"/>
      <c r="AB896" s="579"/>
      <c r="AC896" s="579"/>
      <c r="AD896" s="579"/>
      <c r="AE896" s="579"/>
      <c r="AF896" s="579"/>
      <c r="AG896" s="579"/>
      <c r="AH896" s="579"/>
      <c r="AI896" s="579"/>
      <c r="AJ896" s="579"/>
      <c r="AK896" s="580" t="s">
        <v>3440</v>
      </c>
      <c r="AL896" s="579"/>
      <c r="AM896" s="579"/>
      <c r="AN896" s="579"/>
      <c r="AO896" s="579"/>
    </row>
    <row r="897" spans="1:41" s="327" customFormat="1" ht="15" customHeight="1" thickBot="1">
      <c r="A897" s="579"/>
      <c r="B897" s="579"/>
      <c r="C897" s="861"/>
      <c r="D897" s="861"/>
      <c r="E897" s="861"/>
      <c r="F897" s="861"/>
      <c r="G897" s="861"/>
      <c r="H897" s="861"/>
      <c r="I897" s="861"/>
      <c r="J897" s="861"/>
      <c r="K897" s="1387"/>
      <c r="L897" s="1387"/>
      <c r="M897" s="1387"/>
      <c r="N897" s="1387"/>
      <c r="O897" s="1387"/>
      <c r="P897" s="579"/>
      <c r="Q897" s="579"/>
      <c r="R897" s="579"/>
      <c r="S897" s="579"/>
      <c r="T897" s="579"/>
      <c r="U897" s="579"/>
      <c r="V897" s="579"/>
      <c r="W897" s="579"/>
      <c r="X897" s="579"/>
      <c r="Y897" s="579"/>
      <c r="Z897" s="579"/>
      <c r="AA897" s="579"/>
      <c r="AB897" s="579"/>
      <c r="AC897" s="579"/>
      <c r="AD897" s="579"/>
      <c r="AE897" s="579"/>
      <c r="AF897" s="579"/>
      <c r="AG897" s="579"/>
      <c r="AH897" s="579"/>
      <c r="AI897" s="579"/>
      <c r="AJ897" s="579"/>
      <c r="AK897" s="580" t="s">
        <v>2956</v>
      </c>
      <c r="AL897" s="579"/>
      <c r="AM897" s="579"/>
      <c r="AN897" s="579"/>
      <c r="AO897" s="579"/>
    </row>
    <row r="898" spans="1:41" s="327" customFormat="1" ht="24" customHeight="1">
      <c r="A898" s="579"/>
      <c r="B898" s="579"/>
      <c r="C898" s="3438" t="s">
        <v>3330</v>
      </c>
      <c r="D898" s="3430"/>
      <c r="E898" s="3430"/>
      <c r="F898" s="3430"/>
      <c r="G898" s="3430"/>
      <c r="H898" s="3441" t="s">
        <v>3331</v>
      </c>
      <c r="I898" s="3429"/>
      <c r="J898" s="3429"/>
      <c r="K898" s="3429"/>
      <c r="L898" s="3442"/>
      <c r="M898" s="3441" t="s">
        <v>1584</v>
      </c>
      <c r="N898" s="3429"/>
      <c r="O898" s="3429"/>
      <c r="P898" s="3429"/>
      <c r="Q898" s="3442"/>
      <c r="R898" s="3441" t="s">
        <v>1585</v>
      </c>
      <c r="S898" s="3429"/>
      <c r="T898" s="3429"/>
      <c r="U898" s="3429"/>
      <c r="V898" s="3442"/>
      <c r="W898" s="3608" t="s">
        <v>1586</v>
      </c>
      <c r="X898" s="3430"/>
      <c r="Y898" s="3430"/>
      <c r="Z898" s="3430"/>
      <c r="AA898" s="3431"/>
      <c r="AB898" s="3441" t="s">
        <v>1587</v>
      </c>
      <c r="AC898" s="3429"/>
      <c r="AD898" s="3429"/>
      <c r="AE898" s="3429"/>
      <c r="AF898" s="3442"/>
      <c r="AG898" s="3430" t="s">
        <v>1588</v>
      </c>
      <c r="AH898" s="3430"/>
      <c r="AI898" s="3430"/>
      <c r="AJ898" s="3430"/>
      <c r="AK898" s="3617"/>
      <c r="AL898" s="968"/>
      <c r="AM898" s="968"/>
      <c r="AN898" s="968"/>
      <c r="AO898" s="968"/>
    </row>
    <row r="899" spans="1:41" s="327" customFormat="1" ht="13.5" customHeight="1">
      <c r="A899" s="579"/>
      <c r="B899" s="579"/>
      <c r="C899" s="3440"/>
      <c r="D899" s="3407"/>
      <c r="E899" s="3407"/>
      <c r="F899" s="3407"/>
      <c r="G899" s="3407"/>
      <c r="H899" s="3450" t="s">
        <v>29</v>
      </c>
      <c r="I899" s="3449"/>
      <c r="J899" s="3450" t="s">
        <v>1535</v>
      </c>
      <c r="K899" s="3448"/>
      <c r="L899" s="3449"/>
      <c r="M899" s="3450" t="s">
        <v>29</v>
      </c>
      <c r="N899" s="3449"/>
      <c r="O899" s="3450" t="s">
        <v>1535</v>
      </c>
      <c r="P899" s="3448"/>
      <c r="Q899" s="3449"/>
      <c r="R899" s="3450" t="s">
        <v>29</v>
      </c>
      <c r="S899" s="3449"/>
      <c r="T899" s="3450" t="s">
        <v>1535</v>
      </c>
      <c r="U899" s="3448"/>
      <c r="V899" s="3449"/>
      <c r="W899" s="3450" t="s">
        <v>29</v>
      </c>
      <c r="X899" s="3449"/>
      <c r="Y899" s="3450" t="s">
        <v>1535</v>
      </c>
      <c r="Z899" s="3448"/>
      <c r="AA899" s="3449"/>
      <c r="AB899" s="3450" t="s">
        <v>29</v>
      </c>
      <c r="AC899" s="3448"/>
      <c r="AD899" s="3450" t="s">
        <v>1535</v>
      </c>
      <c r="AE899" s="3448"/>
      <c r="AF899" s="3449"/>
      <c r="AG899" s="3448" t="s">
        <v>29</v>
      </c>
      <c r="AH899" s="3448"/>
      <c r="AI899" s="3450" t="s">
        <v>1535</v>
      </c>
      <c r="AJ899" s="3448"/>
      <c r="AK899" s="3687"/>
      <c r="AL899" s="579"/>
      <c r="AM899" s="579"/>
      <c r="AN899" s="579"/>
      <c r="AO899" s="579"/>
    </row>
    <row r="900" spans="1:41" s="327" customFormat="1" ht="18" customHeight="1">
      <c r="A900" s="579"/>
      <c r="B900" s="579"/>
      <c r="C900" s="3771" t="s">
        <v>2280</v>
      </c>
      <c r="D900" s="3772"/>
      <c r="E900" s="3772"/>
      <c r="F900" s="3772"/>
      <c r="G900" s="3773"/>
      <c r="H900" s="3466">
        <v>939</v>
      </c>
      <c r="I900" s="3468"/>
      <c r="J900" s="2625">
        <v>122149</v>
      </c>
      <c r="K900" s="3600"/>
      <c r="L900" s="2627"/>
      <c r="M900" s="3466">
        <v>223</v>
      </c>
      <c r="N900" s="3468"/>
      <c r="O900" s="2625">
        <v>52173</v>
      </c>
      <c r="P900" s="3600"/>
      <c r="Q900" s="2627"/>
      <c r="R900" s="3466">
        <v>170</v>
      </c>
      <c r="S900" s="3468"/>
      <c r="T900" s="2625">
        <v>29198</v>
      </c>
      <c r="U900" s="3600"/>
      <c r="V900" s="2627"/>
      <c r="W900" s="3466">
        <v>242</v>
      </c>
      <c r="X900" s="3468"/>
      <c r="Y900" s="2625">
        <v>14224</v>
      </c>
      <c r="Z900" s="3600"/>
      <c r="AA900" s="2627"/>
      <c r="AB900" s="3466">
        <v>159</v>
      </c>
      <c r="AC900" s="3468"/>
      <c r="AD900" s="2625">
        <v>20908</v>
      </c>
      <c r="AE900" s="3600"/>
      <c r="AF900" s="2627"/>
      <c r="AG900" s="3466">
        <v>145</v>
      </c>
      <c r="AH900" s="3468"/>
      <c r="AI900" s="2625">
        <v>5646</v>
      </c>
      <c r="AJ900" s="3600"/>
      <c r="AK900" s="2626"/>
      <c r="AL900" s="579"/>
      <c r="AM900" s="579"/>
      <c r="AN900" s="579"/>
      <c r="AO900" s="579"/>
    </row>
    <row r="901" spans="1:41" s="327" customFormat="1" ht="18" customHeight="1">
      <c r="A901" s="579"/>
      <c r="B901" s="579"/>
      <c r="C901" s="3768" t="s">
        <v>2281</v>
      </c>
      <c r="D901" s="3769"/>
      <c r="E901" s="3769"/>
      <c r="F901" s="3769"/>
      <c r="G901" s="3770"/>
      <c r="H901" s="3437">
        <v>858</v>
      </c>
      <c r="I901" s="1388"/>
      <c r="J901" s="3471">
        <v>103436</v>
      </c>
      <c r="K901" s="3469"/>
      <c r="L901" s="3470"/>
      <c r="M901" s="3437">
        <v>92</v>
      </c>
      <c r="N901" s="1388"/>
      <c r="O901" s="3471">
        <v>28442</v>
      </c>
      <c r="P901" s="3469"/>
      <c r="Q901" s="3470"/>
      <c r="R901" s="3437">
        <v>255</v>
      </c>
      <c r="S901" s="1388"/>
      <c r="T901" s="3471">
        <v>37316</v>
      </c>
      <c r="U901" s="3469"/>
      <c r="V901" s="3470"/>
      <c r="W901" s="3437">
        <v>231</v>
      </c>
      <c r="X901" s="1388"/>
      <c r="Y901" s="3471">
        <v>15896</v>
      </c>
      <c r="Z901" s="3469"/>
      <c r="AA901" s="3470"/>
      <c r="AB901" s="3437">
        <v>141</v>
      </c>
      <c r="AC901" s="1388"/>
      <c r="AD901" s="3471">
        <v>14560</v>
      </c>
      <c r="AE901" s="3469"/>
      <c r="AF901" s="3470"/>
      <c r="AG901" s="3437">
        <v>139</v>
      </c>
      <c r="AH901" s="1388"/>
      <c r="AI901" s="3471">
        <v>7566</v>
      </c>
      <c r="AJ901" s="3469"/>
      <c r="AK901" s="3892"/>
      <c r="AL901" s="579"/>
      <c r="AM901" s="579"/>
      <c r="AN901" s="579"/>
      <c r="AO901" s="579"/>
    </row>
    <row r="902" spans="1:41" s="327" customFormat="1" ht="18" customHeight="1">
      <c r="A902" s="579"/>
      <c r="B902" s="579"/>
      <c r="C902" s="3768" t="s">
        <v>2282</v>
      </c>
      <c r="D902" s="3769"/>
      <c r="E902" s="3769"/>
      <c r="F902" s="3769"/>
      <c r="G902" s="3770"/>
      <c r="H902" s="3437">
        <v>1005</v>
      </c>
      <c r="I902" s="1388"/>
      <c r="J902" s="3471">
        <v>122924</v>
      </c>
      <c r="K902" s="3469"/>
      <c r="L902" s="3470"/>
      <c r="M902" s="3437">
        <v>258</v>
      </c>
      <c r="N902" s="1388"/>
      <c r="O902" s="3471">
        <v>54351</v>
      </c>
      <c r="P902" s="3469"/>
      <c r="Q902" s="3470"/>
      <c r="R902" s="3437">
        <v>189</v>
      </c>
      <c r="S902" s="1388"/>
      <c r="T902" s="3471">
        <v>33479</v>
      </c>
      <c r="U902" s="3469"/>
      <c r="V902" s="3470"/>
      <c r="W902" s="3437">
        <v>247</v>
      </c>
      <c r="X902" s="1388"/>
      <c r="Y902" s="3471">
        <v>15032</v>
      </c>
      <c r="Z902" s="3469"/>
      <c r="AA902" s="3470"/>
      <c r="AB902" s="3437">
        <v>160</v>
      </c>
      <c r="AC902" s="1388"/>
      <c r="AD902" s="3471">
        <v>12774</v>
      </c>
      <c r="AE902" s="3469"/>
      <c r="AF902" s="3470"/>
      <c r="AG902" s="3437">
        <v>151</v>
      </c>
      <c r="AH902" s="1388"/>
      <c r="AI902" s="3471">
        <v>7284</v>
      </c>
      <c r="AJ902" s="3469"/>
      <c r="AK902" s="3892"/>
      <c r="AL902" s="579"/>
      <c r="AM902" s="579"/>
      <c r="AN902" s="579"/>
      <c r="AO902" s="579"/>
    </row>
    <row r="903" spans="1:41" s="327" customFormat="1" ht="18" customHeight="1">
      <c r="A903" s="579"/>
      <c r="B903" s="579"/>
      <c r="C903" s="3768" t="s">
        <v>2283</v>
      </c>
      <c r="D903" s="3769"/>
      <c r="E903" s="3769"/>
      <c r="F903" s="3769"/>
      <c r="G903" s="3770"/>
      <c r="H903" s="3437">
        <v>1028</v>
      </c>
      <c r="I903" s="1388"/>
      <c r="J903" s="3471">
        <v>128069</v>
      </c>
      <c r="K903" s="3469"/>
      <c r="L903" s="3470"/>
      <c r="M903" s="3437">
        <v>261</v>
      </c>
      <c r="N903" s="1388"/>
      <c r="O903" s="3471">
        <v>57462</v>
      </c>
      <c r="P903" s="3469"/>
      <c r="Q903" s="3470"/>
      <c r="R903" s="3437">
        <v>178</v>
      </c>
      <c r="S903" s="1388"/>
      <c r="T903" s="3471">
        <v>26379</v>
      </c>
      <c r="U903" s="3469"/>
      <c r="V903" s="3470"/>
      <c r="W903" s="3437">
        <v>252</v>
      </c>
      <c r="X903" s="1388"/>
      <c r="Y903" s="3471">
        <v>18997</v>
      </c>
      <c r="Z903" s="3469"/>
      <c r="AA903" s="3470"/>
      <c r="AB903" s="3437">
        <v>177</v>
      </c>
      <c r="AC903" s="1388"/>
      <c r="AD903" s="3471">
        <v>15875</v>
      </c>
      <c r="AE903" s="3469"/>
      <c r="AF903" s="3470"/>
      <c r="AG903" s="3437">
        <v>160</v>
      </c>
      <c r="AH903" s="1388"/>
      <c r="AI903" s="3471">
        <v>9376</v>
      </c>
      <c r="AJ903" s="3469"/>
      <c r="AK903" s="3892"/>
      <c r="AL903" s="579"/>
      <c r="AM903" s="579"/>
      <c r="AN903" s="579"/>
      <c r="AO903" s="579"/>
    </row>
    <row r="904" spans="1:41" s="327" customFormat="1" ht="18" customHeight="1" thickBot="1">
      <c r="A904" s="579"/>
      <c r="B904" s="579"/>
      <c r="C904" s="3782" t="s">
        <v>2284</v>
      </c>
      <c r="D904" s="3783"/>
      <c r="E904" s="3783"/>
      <c r="F904" s="3783"/>
      <c r="G904" s="3784"/>
      <c r="H904" s="3523">
        <v>1016</v>
      </c>
      <c r="I904" s="1531"/>
      <c r="J904" s="1455">
        <v>130236</v>
      </c>
      <c r="K904" s="1461"/>
      <c r="L904" s="1462"/>
      <c r="M904" s="3523">
        <v>253</v>
      </c>
      <c r="N904" s="1531"/>
      <c r="O904" s="1455">
        <v>54554</v>
      </c>
      <c r="P904" s="1461"/>
      <c r="Q904" s="1462"/>
      <c r="R904" s="3523">
        <v>188</v>
      </c>
      <c r="S904" s="1531"/>
      <c r="T904" s="1455">
        <v>35581</v>
      </c>
      <c r="U904" s="1461"/>
      <c r="V904" s="1462"/>
      <c r="W904" s="3523">
        <v>239</v>
      </c>
      <c r="X904" s="1531"/>
      <c r="Y904" s="1455">
        <v>15082</v>
      </c>
      <c r="Z904" s="1461"/>
      <c r="AA904" s="1462"/>
      <c r="AB904" s="3523">
        <v>198</v>
      </c>
      <c r="AC904" s="1531"/>
      <c r="AD904" s="1455">
        <v>19004</v>
      </c>
      <c r="AE904" s="1461"/>
      <c r="AF904" s="1462"/>
      <c r="AG904" s="3523">
        <v>138</v>
      </c>
      <c r="AH904" s="1531"/>
      <c r="AI904" s="1455">
        <v>6005</v>
      </c>
      <c r="AJ904" s="1461"/>
      <c r="AK904" s="1547"/>
      <c r="AL904" s="579"/>
      <c r="AM904" s="579"/>
      <c r="AN904" s="579"/>
      <c r="AO904" s="579"/>
    </row>
    <row r="905" spans="1:41" s="327" customFormat="1" ht="13.5" customHeight="1">
      <c r="A905" s="579"/>
      <c r="B905" s="579"/>
      <c r="C905" s="579"/>
      <c r="D905" s="579"/>
      <c r="E905" s="579"/>
      <c r="F905" s="579"/>
      <c r="G905" s="579"/>
      <c r="H905" s="579"/>
      <c r="I905" s="579"/>
      <c r="J905" s="579"/>
      <c r="K905" s="4111"/>
      <c r="L905" s="4111"/>
      <c r="M905" s="4111"/>
      <c r="N905" s="4111"/>
      <c r="O905" s="4111"/>
      <c r="P905" s="579"/>
      <c r="Q905" s="579"/>
      <c r="R905" s="579"/>
      <c r="S905" s="579"/>
      <c r="T905" s="579"/>
      <c r="U905" s="579"/>
      <c r="V905" s="579"/>
      <c r="W905" s="579"/>
      <c r="X905" s="579"/>
      <c r="Y905" s="579"/>
      <c r="Z905" s="579"/>
      <c r="AA905" s="579"/>
      <c r="AB905" s="579"/>
      <c r="AC905" s="579"/>
      <c r="AD905" s="579"/>
      <c r="AE905" s="579"/>
      <c r="AF905" s="579"/>
      <c r="AG905" s="579"/>
      <c r="AH905" s="579"/>
      <c r="AI905" s="579"/>
      <c r="AJ905" s="579"/>
      <c r="AK905" s="580" t="s">
        <v>1589</v>
      </c>
      <c r="AL905" s="579"/>
      <c r="AM905" s="579"/>
      <c r="AN905" s="579"/>
      <c r="AO905" s="579"/>
    </row>
    <row r="906" spans="1:41" s="327" customFormat="1" ht="22.5" customHeight="1">
      <c r="A906" s="579"/>
      <c r="B906" s="579"/>
      <c r="C906" s="579"/>
      <c r="D906" s="579"/>
      <c r="E906" s="579"/>
      <c r="F906" s="579"/>
      <c r="G906" s="579"/>
      <c r="H906" s="579"/>
      <c r="I906" s="579"/>
      <c r="J906" s="579"/>
      <c r="K906" s="579"/>
      <c r="L906" s="579"/>
      <c r="M906" s="579"/>
      <c r="N906" s="579"/>
      <c r="O906" s="579"/>
      <c r="P906" s="579"/>
      <c r="Q906" s="579"/>
      <c r="R906" s="579"/>
      <c r="S906" s="579"/>
      <c r="T906" s="579"/>
      <c r="U906" s="579"/>
      <c r="V906" s="579"/>
      <c r="W906" s="579"/>
      <c r="X906" s="579"/>
      <c r="Y906" s="579"/>
      <c r="Z906" s="579"/>
      <c r="AA906" s="579"/>
      <c r="AB906" s="579"/>
      <c r="AC906" s="579"/>
      <c r="AD906" s="579"/>
      <c r="AE906" s="579"/>
      <c r="AF906" s="579"/>
      <c r="AG906" s="579"/>
      <c r="AH906" s="579"/>
      <c r="AI906" s="579"/>
      <c r="AJ906" s="579"/>
      <c r="AK906" s="579"/>
      <c r="AL906" s="579"/>
      <c r="AM906" s="579"/>
      <c r="AN906" s="579"/>
      <c r="AO906" s="579"/>
    </row>
    <row r="907" spans="1:41" s="327" customFormat="1" ht="17.25">
      <c r="A907" s="3567" t="s">
        <v>2942</v>
      </c>
      <c r="B907" s="3567"/>
      <c r="C907" s="3567"/>
      <c r="D907" s="3567"/>
      <c r="E907" s="3567"/>
      <c r="F907" s="3567"/>
      <c r="G907" s="3567"/>
      <c r="H907" s="3567"/>
      <c r="I907" s="3567"/>
      <c r="J907" s="3567"/>
      <c r="K907" s="3567"/>
      <c r="L907" s="3567"/>
      <c r="M907" s="3567"/>
      <c r="N907" s="3567"/>
      <c r="O907" s="3567"/>
      <c r="P907" s="3567"/>
      <c r="Q907" s="3567"/>
      <c r="R907" s="3567"/>
      <c r="S907" s="3567"/>
      <c r="T907" s="3567"/>
      <c r="U907" s="3567"/>
      <c r="V907" s="3567"/>
      <c r="W907" s="3567"/>
      <c r="X907" s="3567"/>
      <c r="Y907" s="3567"/>
      <c r="Z907" s="3567"/>
      <c r="AA907" s="3567"/>
      <c r="AB907" s="3567"/>
      <c r="AC907" s="3567"/>
      <c r="AD907" s="3567"/>
      <c r="AE907" s="3567"/>
      <c r="AF907" s="3567"/>
      <c r="AG907" s="3567"/>
      <c r="AH907" s="3567"/>
      <c r="AI907" s="3567"/>
      <c r="AJ907" s="579"/>
      <c r="AK907" s="579"/>
      <c r="AL907" s="579"/>
      <c r="AM907" s="579"/>
      <c r="AN907" s="579"/>
      <c r="AO907" s="579"/>
    </row>
    <row r="908" spans="1:41" s="327" customFormat="1" ht="15" customHeight="1">
      <c r="A908" s="865"/>
      <c r="B908" s="865"/>
      <c r="C908" s="865"/>
      <c r="D908" s="865"/>
      <c r="E908" s="865"/>
      <c r="F908" s="865"/>
      <c r="G908" s="865"/>
      <c r="H908" s="865"/>
      <c r="I908" s="865"/>
      <c r="J908" s="865"/>
      <c r="K908" s="865"/>
      <c r="L908" s="865"/>
      <c r="M908" s="865"/>
      <c r="N908" s="865"/>
      <c r="O908" s="865"/>
      <c r="P908" s="865"/>
      <c r="Q908" s="865"/>
      <c r="R908" s="865"/>
      <c r="S908" s="865"/>
      <c r="T908" s="865"/>
      <c r="U908" s="865"/>
      <c r="V908" s="865"/>
      <c r="W908" s="865"/>
      <c r="X908" s="865"/>
      <c r="Y908" s="865"/>
      <c r="Z908" s="865"/>
      <c r="AA908" s="865"/>
      <c r="AB908" s="580" t="s">
        <v>3440</v>
      </c>
      <c r="AC908" s="865"/>
      <c r="AD908" s="865"/>
      <c r="AE908" s="865"/>
      <c r="AF908" s="865"/>
      <c r="AG908" s="865"/>
      <c r="AH908" s="865"/>
      <c r="AI908" s="865"/>
      <c r="AJ908" s="579"/>
      <c r="AK908" s="579"/>
      <c r="AL908" s="579"/>
      <c r="AM908" s="579"/>
      <c r="AN908" s="579"/>
      <c r="AO908" s="579"/>
    </row>
    <row r="909" spans="1:41" s="327" customFormat="1" ht="15" customHeight="1" thickBot="1">
      <c r="A909" s="579"/>
      <c r="B909" s="579"/>
      <c r="C909" s="861"/>
      <c r="D909" s="861"/>
      <c r="E909" s="861"/>
      <c r="F909" s="861"/>
      <c r="G909" s="1530"/>
      <c r="H909" s="1530"/>
      <c r="I909" s="1530"/>
      <c r="J909" s="579"/>
      <c r="K909" s="579"/>
      <c r="L909" s="579"/>
      <c r="M909" s="579"/>
      <c r="N909" s="579"/>
      <c r="O909" s="579"/>
      <c r="P909" s="579"/>
      <c r="Q909" s="579"/>
      <c r="R909" s="579"/>
      <c r="S909" s="579"/>
      <c r="T909" s="579"/>
      <c r="U909" s="579"/>
      <c r="V909" s="579"/>
      <c r="W909" s="579"/>
      <c r="X909" s="579"/>
      <c r="Y909" s="579"/>
      <c r="Z909" s="579"/>
      <c r="AA909" s="579"/>
      <c r="AB909" s="580" t="s">
        <v>2956</v>
      </c>
      <c r="AC909" s="579"/>
      <c r="AD909" s="579"/>
      <c r="AE909" s="579"/>
      <c r="AF909" s="579"/>
      <c r="AG909" s="579"/>
      <c r="AH909" s="579"/>
      <c r="AI909" s="579"/>
      <c r="AJ909" s="579"/>
      <c r="AK909" s="579"/>
      <c r="AL909" s="579"/>
      <c r="AM909" s="579"/>
      <c r="AN909" s="579"/>
      <c r="AO909" s="579"/>
    </row>
    <row r="910" spans="1:41" s="327" customFormat="1" ht="27" customHeight="1">
      <c r="A910" s="579"/>
      <c r="B910" s="861"/>
      <c r="C910" s="3438" t="s">
        <v>3330</v>
      </c>
      <c r="D910" s="3430"/>
      <c r="E910" s="3430"/>
      <c r="F910" s="3430"/>
      <c r="G910" s="3431"/>
      <c r="H910" s="3441" t="s">
        <v>1590</v>
      </c>
      <c r="I910" s="3429"/>
      <c r="J910" s="3429"/>
      <c r="K910" s="3429"/>
      <c r="L910" s="3429"/>
      <c r="M910" s="3429"/>
      <c r="N910" s="3442"/>
      <c r="O910" s="3441" t="s">
        <v>1591</v>
      </c>
      <c r="P910" s="3429"/>
      <c r="Q910" s="3429"/>
      <c r="R910" s="3429"/>
      <c r="S910" s="3429"/>
      <c r="T910" s="3429"/>
      <c r="U910" s="3442"/>
      <c r="V910" s="4029" t="s">
        <v>1592</v>
      </c>
      <c r="W910" s="3429"/>
      <c r="X910" s="3429"/>
      <c r="Y910" s="3429"/>
      <c r="Z910" s="3429"/>
      <c r="AA910" s="3429"/>
      <c r="AB910" s="3607"/>
      <c r="AC910" s="579"/>
      <c r="AD910" s="579"/>
      <c r="AE910" s="579"/>
      <c r="AF910" s="579"/>
      <c r="AG910" s="579"/>
      <c r="AH910" s="579"/>
      <c r="AI910" s="579"/>
      <c r="AJ910" s="579"/>
      <c r="AK910" s="579"/>
      <c r="AL910" s="579"/>
      <c r="AM910" s="579"/>
      <c r="AN910" s="579"/>
      <c r="AO910" s="579"/>
    </row>
    <row r="911" spans="1:41" s="327" customFormat="1">
      <c r="A911" s="579"/>
      <c r="B911" s="861"/>
      <c r="C911" s="3440"/>
      <c r="D911" s="3407"/>
      <c r="E911" s="3407"/>
      <c r="F911" s="3407"/>
      <c r="G911" s="3408"/>
      <c r="H911" s="3558" t="s">
        <v>29</v>
      </c>
      <c r="I911" s="3561"/>
      <c r="J911" s="3561"/>
      <c r="K911" s="3558" t="s">
        <v>1593</v>
      </c>
      <c r="L911" s="3561"/>
      <c r="M911" s="3561"/>
      <c r="N911" s="3561"/>
      <c r="O911" s="3558" t="s">
        <v>1352</v>
      </c>
      <c r="P911" s="3561"/>
      <c r="Q911" s="3561"/>
      <c r="R911" s="3558" t="s">
        <v>1594</v>
      </c>
      <c r="S911" s="3561"/>
      <c r="T911" s="3561"/>
      <c r="U911" s="3561"/>
      <c r="V911" s="3558" t="s">
        <v>29</v>
      </c>
      <c r="W911" s="3561"/>
      <c r="X911" s="3561"/>
      <c r="Y911" s="3558" t="s">
        <v>1593</v>
      </c>
      <c r="Z911" s="3561"/>
      <c r="AA911" s="3561"/>
      <c r="AB911" s="3564"/>
      <c r="AC911" s="579"/>
      <c r="AD911" s="579"/>
      <c r="AE911" s="579"/>
      <c r="AF911" s="579"/>
      <c r="AG911" s="579"/>
      <c r="AH911" s="579"/>
      <c r="AI911" s="579"/>
      <c r="AJ911" s="579"/>
      <c r="AK911" s="579"/>
      <c r="AL911" s="579"/>
      <c r="AM911" s="579"/>
      <c r="AN911" s="579"/>
      <c r="AO911" s="579"/>
    </row>
    <row r="912" spans="1:41" s="327" customFormat="1" ht="18" customHeight="1">
      <c r="A912" s="579"/>
      <c r="B912" s="861"/>
      <c r="C912" s="1386" t="s">
        <v>2280</v>
      </c>
      <c r="D912" s="1387"/>
      <c r="E912" s="1387"/>
      <c r="F912" s="1387"/>
      <c r="G912" s="1387"/>
      <c r="H912" s="3466">
        <v>38</v>
      </c>
      <c r="I912" s="3467"/>
      <c r="J912" s="3468"/>
      <c r="K912" s="2625">
        <v>16785</v>
      </c>
      <c r="L912" s="3600"/>
      <c r="M912" s="3600"/>
      <c r="N912" s="2627"/>
      <c r="O912" s="3466">
        <v>191</v>
      </c>
      <c r="P912" s="3467"/>
      <c r="Q912" s="3468"/>
      <c r="R912" s="2625">
        <v>195</v>
      </c>
      <c r="S912" s="3600"/>
      <c r="T912" s="3600"/>
      <c r="U912" s="2627"/>
      <c r="V912" s="3466">
        <v>9</v>
      </c>
      <c r="W912" s="3467"/>
      <c r="X912" s="3468"/>
      <c r="Y912" s="2625">
        <v>4694</v>
      </c>
      <c r="Z912" s="3600"/>
      <c r="AA912" s="3600"/>
      <c r="AB912" s="2626"/>
      <c r="AC912" s="579"/>
      <c r="AD912" s="579"/>
      <c r="AE912" s="579"/>
      <c r="AF912" s="579"/>
      <c r="AG912" s="579"/>
      <c r="AH912" s="579"/>
      <c r="AI912" s="579"/>
      <c r="AJ912" s="579"/>
      <c r="AK912" s="579"/>
      <c r="AL912" s="579"/>
      <c r="AM912" s="579"/>
      <c r="AN912" s="579"/>
      <c r="AO912" s="579"/>
    </row>
    <row r="913" spans="1:41" s="327" customFormat="1" ht="18" customHeight="1">
      <c r="A913" s="579"/>
      <c r="B913" s="861"/>
      <c r="C913" s="3480" t="s">
        <v>2281</v>
      </c>
      <c r="D913" s="1388"/>
      <c r="E913" s="1388"/>
      <c r="F913" s="1388"/>
      <c r="G913" s="1388"/>
      <c r="H913" s="3437">
        <v>33</v>
      </c>
      <c r="I913" s="1387"/>
      <c r="J913" s="1388"/>
      <c r="K913" s="3471">
        <v>14281</v>
      </c>
      <c r="L913" s="3469"/>
      <c r="M913" s="3469"/>
      <c r="N913" s="3470"/>
      <c r="O913" s="3437">
        <v>211</v>
      </c>
      <c r="P913" s="1387"/>
      <c r="Q913" s="1388"/>
      <c r="R913" s="3471">
        <v>225</v>
      </c>
      <c r="S913" s="3469"/>
      <c r="T913" s="3469"/>
      <c r="U913" s="3470"/>
      <c r="V913" s="3437">
        <v>9</v>
      </c>
      <c r="W913" s="1387"/>
      <c r="X913" s="1388"/>
      <c r="Y913" s="3471">
        <v>3543</v>
      </c>
      <c r="Z913" s="3469"/>
      <c r="AA913" s="3469"/>
      <c r="AB913" s="3892"/>
      <c r="AC913" s="579"/>
      <c r="AD913" s="579"/>
      <c r="AE913" s="579"/>
      <c r="AF913" s="579"/>
      <c r="AG913" s="579"/>
      <c r="AH913" s="579"/>
      <c r="AI913" s="579"/>
      <c r="AJ913" s="579"/>
      <c r="AK913" s="579"/>
      <c r="AL913" s="579"/>
      <c r="AM913" s="579"/>
      <c r="AN913" s="579"/>
      <c r="AO913" s="579"/>
    </row>
    <row r="914" spans="1:41" s="327" customFormat="1" ht="18" customHeight="1">
      <c r="A914" s="579"/>
      <c r="B914" s="861"/>
      <c r="C914" s="3480" t="s">
        <v>2282</v>
      </c>
      <c r="D914" s="1388"/>
      <c r="E914" s="1388"/>
      <c r="F914" s="1388"/>
      <c r="G914" s="1388"/>
      <c r="H914" s="3437">
        <v>40</v>
      </c>
      <c r="I914" s="1387"/>
      <c r="J914" s="1388"/>
      <c r="K914" s="3471">
        <v>15509</v>
      </c>
      <c r="L914" s="3469"/>
      <c r="M914" s="3469"/>
      <c r="N914" s="3470"/>
      <c r="O914" s="3437">
        <v>261</v>
      </c>
      <c r="P914" s="1387"/>
      <c r="Q914" s="1388"/>
      <c r="R914" s="3471">
        <v>256</v>
      </c>
      <c r="S914" s="3469"/>
      <c r="T914" s="3469"/>
      <c r="U914" s="3470"/>
      <c r="V914" s="3437">
        <v>9</v>
      </c>
      <c r="W914" s="1387"/>
      <c r="X914" s="1388"/>
      <c r="Y914" s="3471">
        <v>3625</v>
      </c>
      <c r="Z914" s="3469"/>
      <c r="AA914" s="3469"/>
      <c r="AB914" s="3892"/>
      <c r="AC914" s="579"/>
      <c r="AD914" s="579"/>
      <c r="AE914" s="579"/>
      <c r="AF914" s="579"/>
      <c r="AG914" s="579"/>
      <c r="AH914" s="579"/>
      <c r="AI914" s="579"/>
      <c r="AJ914" s="579"/>
      <c r="AK914" s="579"/>
      <c r="AL914" s="579"/>
      <c r="AM914" s="579"/>
      <c r="AN914" s="579"/>
      <c r="AO914" s="579"/>
    </row>
    <row r="915" spans="1:41" s="327" customFormat="1" ht="18" customHeight="1">
      <c r="A915" s="579"/>
      <c r="B915" s="861"/>
      <c r="C915" s="3480" t="s">
        <v>2283</v>
      </c>
      <c r="D915" s="1388"/>
      <c r="E915" s="1388"/>
      <c r="F915" s="1388"/>
      <c r="G915" s="1388"/>
      <c r="H915" s="3437">
        <v>42</v>
      </c>
      <c r="I915" s="1387"/>
      <c r="J915" s="1388"/>
      <c r="K915" s="3471">
        <v>19386</v>
      </c>
      <c r="L915" s="3469"/>
      <c r="M915" s="3469"/>
      <c r="N915" s="3470"/>
      <c r="O915" s="3437">
        <v>255</v>
      </c>
      <c r="P915" s="1387"/>
      <c r="Q915" s="1388"/>
      <c r="R915" s="3471">
        <v>228</v>
      </c>
      <c r="S915" s="3469"/>
      <c r="T915" s="3469"/>
      <c r="U915" s="3470"/>
      <c r="V915" s="3437">
        <v>9</v>
      </c>
      <c r="W915" s="1387"/>
      <c r="X915" s="1388"/>
      <c r="Y915" s="3471">
        <v>3671</v>
      </c>
      <c r="Z915" s="3469"/>
      <c r="AA915" s="3469"/>
      <c r="AB915" s="3892"/>
      <c r="AC915" s="579"/>
      <c r="AD915" s="579"/>
      <c r="AE915" s="579"/>
      <c r="AF915" s="579"/>
      <c r="AG915" s="579"/>
      <c r="AH915" s="579"/>
      <c r="AI915" s="579"/>
      <c r="AJ915" s="579"/>
      <c r="AK915" s="579"/>
      <c r="AL915" s="579"/>
      <c r="AM915" s="579"/>
      <c r="AN915" s="579"/>
      <c r="AO915" s="579"/>
    </row>
    <row r="916" spans="1:41" s="327" customFormat="1" ht="18" customHeight="1" thickBot="1">
      <c r="A916" s="579"/>
      <c r="B916" s="861"/>
      <c r="C916" s="1529" t="s">
        <v>2284</v>
      </c>
      <c r="D916" s="1530"/>
      <c r="E916" s="1530"/>
      <c r="F916" s="1530"/>
      <c r="G916" s="1530"/>
      <c r="H916" s="3523">
        <v>50</v>
      </c>
      <c r="I916" s="1530"/>
      <c r="J916" s="1531"/>
      <c r="K916" s="1455">
        <v>21026</v>
      </c>
      <c r="L916" s="1461"/>
      <c r="M916" s="1461"/>
      <c r="N916" s="1462"/>
      <c r="O916" s="3523">
        <v>254</v>
      </c>
      <c r="P916" s="1530"/>
      <c r="Q916" s="1531"/>
      <c r="R916" s="1455">
        <v>235</v>
      </c>
      <c r="S916" s="1461"/>
      <c r="T916" s="1461"/>
      <c r="U916" s="1462"/>
      <c r="V916" s="3523">
        <v>9</v>
      </c>
      <c r="W916" s="1530"/>
      <c r="X916" s="1531"/>
      <c r="Y916" s="1455">
        <v>3554</v>
      </c>
      <c r="Z916" s="1461"/>
      <c r="AA916" s="1461"/>
      <c r="AB916" s="1547"/>
      <c r="AC916" s="579"/>
      <c r="AD916" s="579"/>
      <c r="AE916" s="579"/>
      <c r="AF916" s="579"/>
      <c r="AG916" s="579"/>
      <c r="AH916" s="579"/>
      <c r="AI916" s="579"/>
      <c r="AJ916" s="579"/>
      <c r="AK916" s="579"/>
      <c r="AL916" s="579"/>
      <c r="AM916" s="579"/>
      <c r="AN916" s="579"/>
      <c r="AO916" s="579"/>
    </row>
    <row r="917" spans="1:41" s="327" customFormat="1" ht="13.5" customHeight="1">
      <c r="A917" s="579"/>
      <c r="B917" s="579"/>
      <c r="C917" s="579"/>
      <c r="D917" s="579"/>
      <c r="E917" s="579"/>
      <c r="F917" s="3426"/>
      <c r="G917" s="3426"/>
      <c r="H917" s="3426"/>
      <c r="I917" s="3426"/>
      <c r="J917" s="579"/>
      <c r="K917" s="579"/>
      <c r="L917" s="579"/>
      <c r="M917" s="579"/>
      <c r="N917" s="579"/>
      <c r="O917" s="579"/>
      <c r="P917" s="579"/>
      <c r="Q917" s="579"/>
      <c r="R917" s="579"/>
      <c r="S917" s="579"/>
      <c r="T917" s="579"/>
      <c r="U917" s="579"/>
      <c r="V917" s="579"/>
      <c r="W917" s="579"/>
      <c r="X917" s="579"/>
      <c r="Y917" s="579"/>
      <c r="Z917" s="579"/>
      <c r="AA917" s="579"/>
      <c r="AB917" s="580" t="s">
        <v>1589</v>
      </c>
      <c r="AC917" s="579"/>
      <c r="AD917" s="579"/>
      <c r="AE917" s="579"/>
      <c r="AF917" s="579"/>
      <c r="AG917" s="579"/>
      <c r="AH917" s="579"/>
      <c r="AI917" s="579"/>
      <c r="AJ917" s="579"/>
      <c r="AK917" s="579"/>
      <c r="AL917" s="579"/>
      <c r="AM917" s="579"/>
      <c r="AN917" s="579"/>
      <c r="AO917" s="579"/>
    </row>
    <row r="919" spans="1:41" s="327" customFormat="1" ht="17.25">
      <c r="A919" s="604" t="s">
        <v>2943</v>
      </c>
      <c r="B919" s="604"/>
      <c r="C919" s="604"/>
      <c r="D919" s="604"/>
      <c r="E919" s="604"/>
      <c r="F919" s="604"/>
      <c r="G919" s="582"/>
      <c r="H919" s="582"/>
      <c r="I919" s="582"/>
      <c r="J919" s="582"/>
      <c r="K919" s="582"/>
      <c r="L919" s="579"/>
      <c r="M919" s="579"/>
      <c r="N919" s="579"/>
      <c r="O919" s="579"/>
      <c r="P919" s="579"/>
      <c r="Q919" s="579"/>
      <c r="R919" s="579"/>
      <c r="S919" s="579"/>
      <c r="T919" s="579"/>
      <c r="U919" s="579"/>
      <c r="V919" s="579"/>
      <c r="W919" s="579"/>
      <c r="X919" s="579"/>
      <c r="Y919" s="579"/>
      <c r="Z919" s="579"/>
      <c r="AA919" s="579"/>
      <c r="AB919" s="579"/>
      <c r="AC919" s="579"/>
      <c r="AD919" s="579"/>
      <c r="AE919" s="579"/>
      <c r="AF919" s="579"/>
      <c r="AG919" s="579"/>
      <c r="AH919" s="579"/>
      <c r="AI919" s="579"/>
      <c r="AJ919" s="579"/>
      <c r="AK919" s="579"/>
      <c r="AL919" s="579"/>
      <c r="AM919" s="579"/>
      <c r="AN919" s="579"/>
      <c r="AO919" s="579"/>
    </row>
    <row r="920" spans="1:41" s="327" customFormat="1" ht="13.5" customHeight="1">
      <c r="A920" s="604"/>
      <c r="B920" s="604"/>
      <c r="C920" s="604"/>
      <c r="D920" s="604"/>
      <c r="E920" s="604"/>
      <c r="F920" s="604"/>
      <c r="G920" s="582"/>
      <c r="H920" s="582"/>
      <c r="I920" s="582"/>
      <c r="J920" s="582"/>
      <c r="K920" s="582"/>
      <c r="L920" s="579"/>
      <c r="M920" s="579"/>
      <c r="N920" s="579"/>
      <c r="O920" s="579"/>
      <c r="P920" s="579"/>
      <c r="Q920" s="579"/>
      <c r="R920" s="579"/>
      <c r="S920" s="579"/>
      <c r="T920" s="579"/>
      <c r="U920" s="579"/>
      <c r="V920" s="579"/>
      <c r="W920" s="579"/>
      <c r="X920" s="579"/>
      <c r="Y920" s="579"/>
      <c r="Z920" s="579"/>
      <c r="AA920" s="579"/>
      <c r="AB920" s="579"/>
      <c r="AC920" s="579"/>
      <c r="AD920" s="579"/>
      <c r="AE920" s="579"/>
      <c r="AF920" s="579"/>
      <c r="AG920" s="579"/>
      <c r="AH920" s="579"/>
      <c r="AI920" s="579"/>
      <c r="AJ920" s="579"/>
      <c r="AK920" s="579"/>
      <c r="AL920" s="579"/>
      <c r="AM920" s="579"/>
      <c r="AN920" s="579"/>
      <c r="AO920" s="579"/>
    </row>
    <row r="921" spans="1:41" s="327" customFormat="1" ht="15" customHeight="1">
      <c r="A921" s="594" t="s">
        <v>3743</v>
      </c>
      <c r="B921" s="979"/>
      <c r="C921" s="979"/>
      <c r="D921" s="979"/>
      <c r="E921" s="978"/>
      <c r="F921" s="978"/>
      <c r="G921" s="978"/>
      <c r="H921" s="978"/>
      <c r="I921" s="978"/>
      <c r="J921" s="978"/>
      <c r="K921" s="978"/>
      <c r="L921" s="978"/>
      <c r="M921" s="978"/>
      <c r="N921" s="978"/>
      <c r="O921" s="978"/>
      <c r="P921" s="978"/>
      <c r="Q921" s="978"/>
      <c r="R921" s="978"/>
      <c r="S921" s="978"/>
      <c r="T921" s="978"/>
      <c r="U921" s="978"/>
      <c r="V921" s="978"/>
      <c r="W921" s="978"/>
      <c r="X921" s="978"/>
      <c r="Y921" s="978"/>
      <c r="Z921" s="978"/>
      <c r="AA921" s="978"/>
      <c r="AB921" s="978"/>
      <c r="AC921" s="579"/>
      <c r="AD921" s="579"/>
      <c r="AE921" s="579"/>
      <c r="AF921" s="579"/>
      <c r="AG921" s="579"/>
      <c r="AH921" s="579"/>
      <c r="AI921" s="579"/>
      <c r="AJ921" s="579"/>
      <c r="AK921" s="579"/>
      <c r="AL921" s="579"/>
      <c r="AM921" s="579"/>
      <c r="AN921" s="579"/>
      <c r="AO921" s="579"/>
    </row>
    <row r="922" spans="1:41" s="327" customFormat="1" ht="15" customHeight="1">
      <c r="A922" s="594"/>
      <c r="B922" s="979"/>
      <c r="C922" s="979"/>
      <c r="D922" s="979"/>
      <c r="E922" s="978"/>
      <c r="F922" s="978"/>
      <c r="G922" s="978"/>
      <c r="H922" s="978"/>
      <c r="I922" s="978"/>
      <c r="J922" s="978"/>
      <c r="K922" s="978"/>
      <c r="L922" s="978"/>
      <c r="M922" s="978"/>
      <c r="N922" s="978"/>
      <c r="O922" s="978"/>
      <c r="P922" s="978"/>
      <c r="Q922" s="978"/>
      <c r="R922" s="978"/>
      <c r="S922" s="978"/>
      <c r="T922" s="978"/>
      <c r="U922" s="978"/>
      <c r="V922" s="978"/>
      <c r="W922" s="978"/>
      <c r="X922" s="978"/>
      <c r="Y922" s="978"/>
      <c r="Z922" s="978"/>
      <c r="AA922" s="978"/>
      <c r="AB922" s="978"/>
      <c r="AC922" s="579"/>
      <c r="AD922" s="579"/>
      <c r="AE922" s="579"/>
      <c r="AF922" s="579"/>
      <c r="AG922" s="579"/>
      <c r="AH922" s="580" t="s">
        <v>3440</v>
      </c>
      <c r="AI922" s="579"/>
      <c r="AJ922" s="579"/>
      <c r="AK922" s="579"/>
      <c r="AL922" s="579"/>
      <c r="AM922" s="579"/>
      <c r="AN922" s="579"/>
      <c r="AO922" s="579"/>
    </row>
    <row r="923" spans="1:41" s="327" customFormat="1" ht="15" customHeight="1" thickBot="1">
      <c r="A923" s="579"/>
      <c r="B923" s="582"/>
      <c r="C923" s="861"/>
      <c r="D923" s="861"/>
      <c r="E923" s="861"/>
      <c r="F923" s="861"/>
      <c r="G923" s="861"/>
      <c r="H923" s="980"/>
      <c r="I923" s="980"/>
      <c r="J923" s="980"/>
      <c r="K923" s="981"/>
      <c r="L923" s="981"/>
      <c r="M923" s="579"/>
      <c r="N923" s="579"/>
      <c r="O923" s="579"/>
      <c r="P923" s="579"/>
      <c r="Q923" s="579"/>
      <c r="R923" s="579"/>
      <c r="S923" s="579"/>
      <c r="T923" s="579"/>
      <c r="U923" s="579"/>
      <c r="V923" s="579"/>
      <c r="W923" s="579"/>
      <c r="X923" s="579"/>
      <c r="Y923" s="579"/>
      <c r="Z923" s="579"/>
      <c r="AA923" s="579"/>
      <c r="AB923" s="579"/>
      <c r="AC923" s="579"/>
      <c r="AD923" s="579"/>
      <c r="AE923" s="579"/>
      <c r="AF923" s="579"/>
      <c r="AG923" s="579"/>
      <c r="AH923" s="580" t="s">
        <v>1272</v>
      </c>
      <c r="AI923" s="579"/>
      <c r="AJ923" s="579"/>
      <c r="AK923" s="579"/>
      <c r="AL923" s="579"/>
      <c r="AM923" s="579"/>
      <c r="AN923" s="579"/>
      <c r="AO923" s="579"/>
    </row>
    <row r="924" spans="1:41" s="327" customFormat="1" ht="30" customHeight="1">
      <c r="A924" s="579"/>
      <c r="B924" s="581"/>
      <c r="C924" s="3438" t="s">
        <v>3330</v>
      </c>
      <c r="D924" s="3430"/>
      <c r="E924" s="3430"/>
      <c r="F924" s="3430"/>
      <c r="G924" s="3430"/>
      <c r="H924" s="3430"/>
      <c r="I924" s="3430"/>
      <c r="J924" s="3431"/>
      <c r="K924" s="3441" t="s">
        <v>305</v>
      </c>
      <c r="L924" s="3429"/>
      <c r="M924" s="3429"/>
      <c r="N924" s="3429"/>
      <c r="O924" s="3429"/>
      <c r="P924" s="3442"/>
      <c r="Q924" s="3423" t="s">
        <v>996</v>
      </c>
      <c r="R924" s="3424"/>
      <c r="S924" s="3545"/>
      <c r="T924" s="3994" t="s">
        <v>1595</v>
      </c>
      <c r="U924" s="3995"/>
      <c r="V924" s="3996"/>
      <c r="W924" s="3423" t="s">
        <v>1596</v>
      </c>
      <c r="X924" s="3424"/>
      <c r="Y924" s="3545"/>
      <c r="Z924" s="3423" t="s">
        <v>998</v>
      </c>
      <c r="AA924" s="3424"/>
      <c r="AB924" s="3545"/>
      <c r="AC924" s="3423" t="s">
        <v>1597</v>
      </c>
      <c r="AD924" s="3424"/>
      <c r="AE924" s="3545"/>
      <c r="AF924" s="3423" t="s">
        <v>1598</v>
      </c>
      <c r="AG924" s="3424"/>
      <c r="AH924" s="3425"/>
      <c r="AI924" s="579"/>
      <c r="AJ924" s="579"/>
      <c r="AK924" s="579"/>
      <c r="AL924" s="579"/>
      <c r="AM924" s="579"/>
      <c r="AN924" s="579"/>
      <c r="AO924" s="579"/>
    </row>
    <row r="925" spans="1:41" s="327" customFormat="1" ht="13.5">
      <c r="A925" s="579"/>
      <c r="B925" s="581"/>
      <c r="C925" s="3440"/>
      <c r="D925" s="3407"/>
      <c r="E925" s="3407"/>
      <c r="F925" s="3407"/>
      <c r="G925" s="3407"/>
      <c r="H925" s="3407"/>
      <c r="I925" s="3407"/>
      <c r="J925" s="3408"/>
      <c r="K925" s="3654" t="s">
        <v>29</v>
      </c>
      <c r="L925" s="3848"/>
      <c r="M925" s="3655"/>
      <c r="N925" s="3654" t="s">
        <v>1276</v>
      </c>
      <c r="O925" s="3848"/>
      <c r="P925" s="3655"/>
      <c r="Q925" s="3654" t="s">
        <v>1276</v>
      </c>
      <c r="R925" s="3848"/>
      <c r="S925" s="3655"/>
      <c r="T925" s="3654" t="s">
        <v>1276</v>
      </c>
      <c r="U925" s="3848"/>
      <c r="V925" s="3655"/>
      <c r="W925" s="3654" t="s">
        <v>1276</v>
      </c>
      <c r="X925" s="3848"/>
      <c r="Y925" s="3655"/>
      <c r="Z925" s="3654" t="s">
        <v>1276</v>
      </c>
      <c r="AA925" s="3848"/>
      <c r="AB925" s="3655"/>
      <c r="AC925" s="3654" t="s">
        <v>1276</v>
      </c>
      <c r="AD925" s="3848"/>
      <c r="AE925" s="3655"/>
      <c r="AF925" s="3654" t="s">
        <v>1276</v>
      </c>
      <c r="AG925" s="3848"/>
      <c r="AH925" s="4112"/>
      <c r="AI925" s="579"/>
      <c r="AJ925" s="579"/>
      <c r="AK925" s="579"/>
      <c r="AL925" s="579"/>
      <c r="AM925" s="579"/>
      <c r="AN925" s="579"/>
      <c r="AO925" s="579"/>
    </row>
    <row r="926" spans="1:41" s="327" customFormat="1" ht="18" customHeight="1">
      <c r="A926" s="579"/>
      <c r="B926" s="581"/>
      <c r="C926" s="1386" t="s">
        <v>2243</v>
      </c>
      <c r="D926" s="1387"/>
      <c r="E926" s="1387"/>
      <c r="F926" s="1387"/>
      <c r="G926" s="1387"/>
      <c r="H926" s="1387"/>
      <c r="I926" s="1387"/>
      <c r="J926" s="1388"/>
      <c r="K926" s="2625" t="s">
        <v>2839</v>
      </c>
      <c r="L926" s="3600"/>
      <c r="M926" s="2627"/>
      <c r="N926" s="2625">
        <v>22604</v>
      </c>
      <c r="O926" s="3600"/>
      <c r="P926" s="2627"/>
      <c r="Q926" s="2625">
        <v>8265</v>
      </c>
      <c r="R926" s="3600"/>
      <c r="S926" s="2627"/>
      <c r="T926" s="2625">
        <v>2693</v>
      </c>
      <c r="U926" s="3600"/>
      <c r="V926" s="2627"/>
      <c r="W926" s="2625">
        <v>3654</v>
      </c>
      <c r="X926" s="3600"/>
      <c r="Y926" s="2627"/>
      <c r="Z926" s="2625">
        <v>6399</v>
      </c>
      <c r="AA926" s="3600"/>
      <c r="AB926" s="2627"/>
      <c r="AC926" s="2625">
        <v>743</v>
      </c>
      <c r="AD926" s="3600"/>
      <c r="AE926" s="2627"/>
      <c r="AF926" s="2625">
        <v>850</v>
      </c>
      <c r="AG926" s="3600"/>
      <c r="AH926" s="2626"/>
      <c r="AI926" s="579"/>
      <c r="AJ926" s="579"/>
      <c r="AK926" s="579"/>
      <c r="AL926" s="579"/>
      <c r="AM926" s="579"/>
      <c r="AN926" s="579"/>
      <c r="AO926" s="579"/>
    </row>
    <row r="927" spans="1:41" s="327" customFormat="1" ht="18" customHeight="1">
      <c r="A927" s="579"/>
      <c r="B927" s="581"/>
      <c r="C927" s="1386" t="s">
        <v>2276</v>
      </c>
      <c r="D927" s="1387"/>
      <c r="E927" s="1387"/>
      <c r="F927" s="1387"/>
      <c r="G927" s="1387"/>
      <c r="H927" s="1387"/>
      <c r="I927" s="1387"/>
      <c r="J927" s="1388"/>
      <c r="K927" s="3471">
        <v>1598</v>
      </c>
      <c r="L927" s="3469"/>
      <c r="M927" s="3470"/>
      <c r="N927" s="3471">
        <v>20227</v>
      </c>
      <c r="O927" s="3469"/>
      <c r="P927" s="3470"/>
      <c r="Q927" s="3471">
        <v>6861</v>
      </c>
      <c r="R927" s="3469"/>
      <c r="S927" s="3470"/>
      <c r="T927" s="3471">
        <v>2202</v>
      </c>
      <c r="U927" s="3469"/>
      <c r="V927" s="3470"/>
      <c r="W927" s="3471">
        <v>3652</v>
      </c>
      <c r="X927" s="3469"/>
      <c r="Y927" s="3470"/>
      <c r="Z927" s="3471">
        <v>6075</v>
      </c>
      <c r="AA927" s="3469"/>
      <c r="AB927" s="3470"/>
      <c r="AC927" s="3471">
        <v>652</v>
      </c>
      <c r="AD927" s="3469"/>
      <c r="AE927" s="3470"/>
      <c r="AF927" s="3471">
        <v>785</v>
      </c>
      <c r="AG927" s="3469"/>
      <c r="AH927" s="3892"/>
      <c r="AI927" s="579"/>
      <c r="AJ927" s="579"/>
      <c r="AK927" s="579"/>
      <c r="AL927" s="579"/>
      <c r="AM927" s="579"/>
      <c r="AN927" s="579"/>
      <c r="AO927" s="579"/>
    </row>
    <row r="928" spans="1:41" s="327" customFormat="1" ht="18" customHeight="1">
      <c r="A928" s="579"/>
      <c r="B928" s="581"/>
      <c r="C928" s="1386" t="s">
        <v>2277</v>
      </c>
      <c r="D928" s="1387"/>
      <c r="E928" s="1387"/>
      <c r="F928" s="1387"/>
      <c r="G928" s="1387"/>
      <c r="H928" s="1387"/>
      <c r="I928" s="1387"/>
      <c r="J928" s="1388"/>
      <c r="K928" s="3471">
        <v>1143</v>
      </c>
      <c r="L928" s="3469"/>
      <c r="M928" s="3470"/>
      <c r="N928" s="3471">
        <v>19041</v>
      </c>
      <c r="O928" s="3469"/>
      <c r="P928" s="3470"/>
      <c r="Q928" s="3471">
        <v>6655</v>
      </c>
      <c r="R928" s="3469"/>
      <c r="S928" s="3470"/>
      <c r="T928" s="3471">
        <v>1968</v>
      </c>
      <c r="U928" s="3469"/>
      <c r="V928" s="3470"/>
      <c r="W928" s="3471">
        <v>3349</v>
      </c>
      <c r="X928" s="3469"/>
      <c r="Y928" s="3470"/>
      <c r="Z928" s="3471">
        <v>5717</v>
      </c>
      <c r="AA928" s="3469"/>
      <c r="AB928" s="3470"/>
      <c r="AC928" s="3471">
        <v>683</v>
      </c>
      <c r="AD928" s="3469"/>
      <c r="AE928" s="3470"/>
      <c r="AF928" s="3471">
        <v>669</v>
      </c>
      <c r="AG928" s="3469"/>
      <c r="AH928" s="3892"/>
      <c r="AI928" s="579"/>
      <c r="AJ928" s="579"/>
      <c r="AK928" s="579"/>
      <c r="AL928" s="579"/>
      <c r="AM928" s="579"/>
      <c r="AN928" s="579"/>
      <c r="AO928" s="579"/>
    </row>
    <row r="929" spans="1:41" s="327" customFormat="1" ht="18" customHeight="1">
      <c r="A929" s="579"/>
      <c r="B929" s="581"/>
      <c r="C929" s="1386" t="s">
        <v>2278</v>
      </c>
      <c r="D929" s="1387"/>
      <c r="E929" s="1387"/>
      <c r="F929" s="1387"/>
      <c r="G929" s="1387"/>
      <c r="H929" s="1387"/>
      <c r="I929" s="1387"/>
      <c r="J929" s="1388"/>
      <c r="K929" s="3471">
        <v>1024</v>
      </c>
      <c r="L929" s="3469"/>
      <c r="M929" s="3470"/>
      <c r="N929" s="3471">
        <v>18918</v>
      </c>
      <c r="O929" s="3469"/>
      <c r="P929" s="3470"/>
      <c r="Q929" s="3471">
        <v>6364</v>
      </c>
      <c r="R929" s="3469"/>
      <c r="S929" s="3470"/>
      <c r="T929" s="3471">
        <v>2294</v>
      </c>
      <c r="U929" s="3469"/>
      <c r="V929" s="3470"/>
      <c r="W929" s="3471">
        <v>3220</v>
      </c>
      <c r="X929" s="3469"/>
      <c r="Y929" s="3470"/>
      <c r="Z929" s="3471">
        <v>5568</v>
      </c>
      <c r="AA929" s="3469"/>
      <c r="AB929" s="3470"/>
      <c r="AC929" s="3471">
        <v>615</v>
      </c>
      <c r="AD929" s="3469"/>
      <c r="AE929" s="3470"/>
      <c r="AF929" s="3471">
        <v>857</v>
      </c>
      <c r="AG929" s="3469"/>
      <c r="AH929" s="3892"/>
      <c r="AI929" s="579"/>
      <c r="AJ929" s="579"/>
      <c r="AK929" s="579"/>
      <c r="AL929" s="579"/>
      <c r="AM929" s="579"/>
      <c r="AN929" s="579"/>
      <c r="AO929" s="579"/>
    </row>
    <row r="930" spans="1:41" s="327" customFormat="1" ht="18" customHeight="1" thickBot="1">
      <c r="A930" s="579"/>
      <c r="B930" s="581"/>
      <c r="C930" s="1529" t="s">
        <v>2279</v>
      </c>
      <c r="D930" s="1530"/>
      <c r="E930" s="1530"/>
      <c r="F930" s="1530"/>
      <c r="G930" s="1530"/>
      <c r="H930" s="1530"/>
      <c r="I930" s="1530"/>
      <c r="J930" s="1531"/>
      <c r="K930" s="1455">
        <v>855</v>
      </c>
      <c r="L930" s="1461"/>
      <c r="M930" s="1462"/>
      <c r="N930" s="1455">
        <v>18307</v>
      </c>
      <c r="O930" s="1461"/>
      <c r="P930" s="1462"/>
      <c r="Q930" s="1455">
        <v>6161</v>
      </c>
      <c r="R930" s="1461"/>
      <c r="S930" s="1462"/>
      <c r="T930" s="1455">
        <v>1820</v>
      </c>
      <c r="U930" s="1461"/>
      <c r="V930" s="1462"/>
      <c r="W930" s="1455">
        <v>3485</v>
      </c>
      <c r="X930" s="1461"/>
      <c r="Y930" s="1462"/>
      <c r="Z930" s="1455">
        <v>5630</v>
      </c>
      <c r="AA930" s="1461"/>
      <c r="AB930" s="1462"/>
      <c r="AC930" s="1455">
        <v>531</v>
      </c>
      <c r="AD930" s="1461"/>
      <c r="AE930" s="1462"/>
      <c r="AF930" s="1455">
        <v>680</v>
      </c>
      <c r="AG930" s="1461"/>
      <c r="AH930" s="1547"/>
      <c r="AI930" s="579"/>
      <c r="AJ930" s="579"/>
      <c r="AK930" s="579"/>
      <c r="AL930" s="579"/>
      <c r="AM930" s="579"/>
      <c r="AN930" s="579"/>
      <c r="AO930" s="579"/>
    </row>
    <row r="931" spans="1:41" s="327" customFormat="1" ht="13.5" customHeight="1">
      <c r="A931" s="579"/>
      <c r="B931" s="582"/>
      <c r="C931" s="982"/>
      <c r="D931" s="982"/>
      <c r="E931" s="982"/>
      <c r="F931" s="982"/>
      <c r="G931" s="982"/>
      <c r="H931" s="982"/>
      <c r="I931" s="982"/>
      <c r="J931" s="982"/>
      <c r="K931" s="982"/>
      <c r="L931" s="982"/>
      <c r="M931" s="982"/>
      <c r="N931" s="982"/>
      <c r="O931" s="982"/>
      <c r="P931" s="982"/>
      <c r="Q931" s="982"/>
      <c r="R931" s="982"/>
      <c r="S931" s="982"/>
      <c r="T931" s="982"/>
      <c r="U931" s="982"/>
      <c r="V931" s="982"/>
      <c r="W931" s="982"/>
      <c r="X931" s="982"/>
      <c r="Y931" s="982"/>
      <c r="Z931" s="579"/>
      <c r="AA931" s="579"/>
      <c r="AB931" s="579"/>
      <c r="AC931" s="579"/>
      <c r="AD931" s="579"/>
      <c r="AE931" s="579"/>
      <c r="AF931" s="579"/>
      <c r="AG931" s="579"/>
      <c r="AH931" s="580" t="s">
        <v>2841</v>
      </c>
      <c r="AI931" s="579"/>
      <c r="AJ931" s="579"/>
      <c r="AK931" s="579"/>
      <c r="AL931" s="579"/>
      <c r="AM931" s="579"/>
      <c r="AN931" s="579"/>
      <c r="AO931" s="579"/>
    </row>
    <row r="932" spans="1:41" s="327" customFormat="1" ht="13.5" customHeight="1">
      <c r="A932" s="579"/>
      <c r="B932" s="582"/>
      <c r="C932" s="852"/>
      <c r="D932" s="852"/>
      <c r="E932" s="852"/>
      <c r="F932" s="852"/>
      <c r="G932" s="852"/>
      <c r="H932" s="852"/>
      <c r="I932" s="852"/>
      <c r="J932" s="852"/>
      <c r="K932" s="852"/>
      <c r="L932" s="852"/>
      <c r="M932" s="852"/>
      <c r="N932" s="852"/>
      <c r="O932" s="852"/>
      <c r="P932" s="852"/>
      <c r="Q932" s="852"/>
      <c r="R932" s="852"/>
      <c r="S932" s="852"/>
      <c r="T932" s="852"/>
      <c r="U932" s="852"/>
      <c r="V932" s="852"/>
      <c r="W932" s="852"/>
      <c r="X932" s="852"/>
      <c r="Y932" s="852"/>
      <c r="Z932" s="579"/>
      <c r="AA932" s="579"/>
      <c r="AB932" s="579"/>
      <c r="AC932" s="579"/>
      <c r="AD932" s="579"/>
      <c r="AE932" s="579"/>
      <c r="AF932" s="579"/>
      <c r="AG932" s="579"/>
      <c r="AH932" s="580" t="s">
        <v>2838</v>
      </c>
      <c r="AI932" s="579"/>
      <c r="AJ932" s="579"/>
      <c r="AK932" s="579"/>
      <c r="AL932" s="579"/>
      <c r="AM932" s="579"/>
      <c r="AN932" s="579"/>
      <c r="AO932" s="579"/>
    </row>
    <row r="933" spans="1:41" ht="18.75" customHeight="1">
      <c r="B933" s="582"/>
      <c r="C933" s="852"/>
      <c r="D933" s="852"/>
      <c r="E933" s="852"/>
      <c r="F933" s="852"/>
      <c r="G933" s="852"/>
      <c r="H933" s="852"/>
      <c r="I933" s="852"/>
      <c r="J933" s="852"/>
      <c r="K933" s="852"/>
      <c r="L933" s="852"/>
      <c r="M933" s="852"/>
      <c r="N933" s="852"/>
      <c r="O933" s="852"/>
      <c r="P933" s="852"/>
      <c r="Q933" s="852"/>
      <c r="R933" s="852"/>
      <c r="S933" s="852"/>
      <c r="T933" s="852"/>
      <c r="U933" s="852"/>
      <c r="V933" s="852"/>
      <c r="W933" s="852"/>
      <c r="X933" s="852"/>
      <c r="Y933" s="852"/>
      <c r="AH933" s="580"/>
    </row>
    <row r="934" spans="1:41" s="327" customFormat="1" ht="15" customHeight="1">
      <c r="A934" s="983" t="s">
        <v>3744</v>
      </c>
      <c r="B934" s="604"/>
      <c r="C934" s="604"/>
      <c r="D934" s="604"/>
      <c r="E934" s="984"/>
      <c r="F934" s="985"/>
      <c r="G934" s="985"/>
      <c r="H934" s="985"/>
      <c r="I934" s="985"/>
      <c r="J934" s="985"/>
      <c r="K934" s="985"/>
      <c r="L934" s="579"/>
      <c r="M934" s="579"/>
      <c r="N934" s="579"/>
      <c r="O934" s="579"/>
      <c r="P934" s="579"/>
      <c r="Q934" s="579"/>
      <c r="R934" s="579"/>
      <c r="S934" s="579"/>
      <c r="T934" s="579"/>
      <c r="U934" s="579"/>
      <c r="V934" s="579"/>
      <c r="W934" s="579"/>
      <c r="X934" s="579"/>
      <c r="Y934" s="579"/>
      <c r="Z934" s="579"/>
      <c r="AA934" s="579"/>
      <c r="AB934" s="579"/>
      <c r="AC934" s="579"/>
      <c r="AD934" s="579"/>
      <c r="AE934" s="579"/>
      <c r="AF934" s="579"/>
      <c r="AG934" s="579"/>
      <c r="AH934" s="579"/>
      <c r="AI934" s="579"/>
      <c r="AJ934" s="579"/>
      <c r="AK934" s="579"/>
      <c r="AL934" s="579"/>
      <c r="AM934" s="579"/>
      <c r="AN934" s="579"/>
      <c r="AO934" s="579"/>
    </row>
    <row r="935" spans="1:41" s="327" customFormat="1" ht="15" customHeight="1">
      <c r="A935" s="983"/>
      <c r="B935" s="604"/>
      <c r="C935" s="604"/>
      <c r="D935" s="604"/>
      <c r="E935" s="984"/>
      <c r="F935" s="985"/>
      <c r="G935" s="985"/>
      <c r="H935" s="985"/>
      <c r="I935" s="985"/>
      <c r="J935" s="985"/>
      <c r="K935" s="985"/>
      <c r="L935" s="579"/>
      <c r="M935" s="579"/>
      <c r="N935" s="579"/>
      <c r="O935" s="579"/>
      <c r="P935" s="579"/>
      <c r="Q935" s="579"/>
      <c r="R935" s="579"/>
      <c r="S935" s="579"/>
      <c r="T935" s="579"/>
      <c r="U935" s="579"/>
      <c r="V935" s="579"/>
      <c r="W935" s="579"/>
      <c r="X935" s="579"/>
      <c r="Y935" s="579"/>
      <c r="Z935" s="579"/>
      <c r="AA935" s="579"/>
      <c r="AB935" s="579"/>
      <c r="AC935" s="579"/>
      <c r="AD935" s="579"/>
      <c r="AE935" s="579"/>
      <c r="AF935" s="579"/>
      <c r="AG935" s="579"/>
      <c r="AH935" s="580" t="s">
        <v>3440</v>
      </c>
      <c r="AI935" s="579"/>
      <c r="AJ935" s="579"/>
      <c r="AK935" s="579"/>
      <c r="AL935" s="579"/>
      <c r="AM935" s="579"/>
      <c r="AN935" s="579"/>
      <c r="AO935" s="579"/>
    </row>
    <row r="936" spans="1:41" s="327" customFormat="1" ht="15" customHeight="1" thickBot="1">
      <c r="A936" s="582"/>
      <c r="B936" s="861"/>
      <c r="C936" s="861"/>
      <c r="D936" s="861"/>
      <c r="E936" s="861"/>
      <c r="F936" s="861"/>
      <c r="G936" s="861"/>
      <c r="H936" s="861"/>
      <c r="I936" s="3641"/>
      <c r="J936" s="3641"/>
      <c r="K936" s="3641"/>
      <c r="L936" s="579"/>
      <c r="M936" s="579"/>
      <c r="N936" s="579"/>
      <c r="O936" s="579"/>
      <c r="P936" s="579"/>
      <c r="Q936" s="579"/>
      <c r="R936" s="579"/>
      <c r="S936" s="579"/>
      <c r="T936" s="579"/>
      <c r="U936" s="579"/>
      <c r="V936" s="579"/>
      <c r="W936" s="579"/>
      <c r="X936" s="579"/>
      <c r="Y936" s="579"/>
      <c r="Z936" s="579"/>
      <c r="AA936" s="579"/>
      <c r="AB936" s="579"/>
      <c r="AC936" s="579"/>
      <c r="AD936" s="579"/>
      <c r="AE936" s="579"/>
      <c r="AF936" s="579"/>
      <c r="AG936" s="579"/>
      <c r="AH936" s="580" t="s">
        <v>2836</v>
      </c>
      <c r="AI936" s="579"/>
      <c r="AJ936" s="579"/>
      <c r="AK936" s="579"/>
      <c r="AL936" s="579"/>
      <c r="AM936" s="579"/>
      <c r="AN936" s="579"/>
      <c r="AO936" s="579"/>
    </row>
    <row r="937" spans="1:41" s="327" customFormat="1" ht="26.25" customHeight="1">
      <c r="A937" s="579"/>
      <c r="B937" s="581"/>
      <c r="C937" s="3428" t="s">
        <v>3330</v>
      </c>
      <c r="D937" s="3429"/>
      <c r="E937" s="3429"/>
      <c r="F937" s="3429"/>
      <c r="G937" s="3429"/>
      <c r="H937" s="3423" t="s">
        <v>0</v>
      </c>
      <c r="I937" s="3424"/>
      <c r="J937" s="3424"/>
      <c r="K937" s="3424"/>
      <c r="L937" s="3424"/>
      <c r="M937" s="3424"/>
      <c r="N937" s="3423" t="s">
        <v>305</v>
      </c>
      <c r="O937" s="3424"/>
      <c r="P937" s="3545"/>
      <c r="Q937" s="3423" t="s">
        <v>996</v>
      </c>
      <c r="R937" s="3424"/>
      <c r="S937" s="3545"/>
      <c r="T937" s="3994" t="s">
        <v>1595</v>
      </c>
      <c r="U937" s="3995"/>
      <c r="V937" s="3996"/>
      <c r="W937" s="3423" t="s">
        <v>1596</v>
      </c>
      <c r="X937" s="3424"/>
      <c r="Y937" s="3545"/>
      <c r="Z937" s="3423" t="s">
        <v>998</v>
      </c>
      <c r="AA937" s="3424"/>
      <c r="AB937" s="3545"/>
      <c r="AC937" s="3423" t="s">
        <v>1597</v>
      </c>
      <c r="AD937" s="3424"/>
      <c r="AE937" s="3545"/>
      <c r="AF937" s="3423" t="s">
        <v>1598</v>
      </c>
      <c r="AG937" s="3424"/>
      <c r="AH937" s="3425"/>
      <c r="AI937" s="968"/>
      <c r="AJ937" s="968"/>
      <c r="AK937" s="968"/>
      <c r="AL937" s="579"/>
      <c r="AM937" s="579"/>
      <c r="AN937" s="579"/>
      <c r="AO937" s="579"/>
    </row>
    <row r="938" spans="1:41" s="327" customFormat="1" ht="13.5">
      <c r="A938" s="579"/>
      <c r="B938" s="581"/>
      <c r="C938" s="4116" t="s">
        <v>3684</v>
      </c>
      <c r="D938" s="3799"/>
      <c r="E938" s="3799"/>
      <c r="F938" s="3799"/>
      <c r="G938" s="3799"/>
      <c r="H938" s="4118" t="s">
        <v>2837</v>
      </c>
      <c r="I938" s="4119"/>
      <c r="J938" s="4119"/>
      <c r="K938" s="4119"/>
      <c r="L938" s="4119"/>
      <c r="M938" s="4120"/>
      <c r="N938" s="3471">
        <v>18918</v>
      </c>
      <c r="O938" s="3469"/>
      <c r="P938" s="3470"/>
      <c r="Q938" s="3471">
        <v>6364</v>
      </c>
      <c r="R938" s="3469"/>
      <c r="S938" s="3470"/>
      <c r="T938" s="3471">
        <v>2294</v>
      </c>
      <c r="U938" s="3469"/>
      <c r="V938" s="3470"/>
      <c r="W938" s="3471">
        <v>3220</v>
      </c>
      <c r="X938" s="3469"/>
      <c r="Y938" s="3470"/>
      <c r="Z938" s="3471">
        <v>5568</v>
      </c>
      <c r="AA938" s="3469"/>
      <c r="AB938" s="3470"/>
      <c r="AC938" s="3471">
        <v>615</v>
      </c>
      <c r="AD938" s="3469"/>
      <c r="AE938" s="3470"/>
      <c r="AF938" s="3471">
        <v>857</v>
      </c>
      <c r="AG938" s="3469"/>
      <c r="AH938" s="3892"/>
      <c r="AI938" s="591"/>
      <c r="AJ938" s="591"/>
      <c r="AK938" s="591"/>
      <c r="AL938" s="579"/>
      <c r="AM938" s="579"/>
      <c r="AN938" s="579"/>
      <c r="AO938" s="579"/>
    </row>
    <row r="939" spans="1:41" s="327" customFormat="1" ht="13.5">
      <c r="A939" s="579"/>
      <c r="B939" s="581"/>
      <c r="C939" s="4116"/>
      <c r="D939" s="3799"/>
      <c r="E939" s="3799"/>
      <c r="F939" s="3799"/>
      <c r="G939" s="3799"/>
      <c r="H939" s="4113"/>
      <c r="I939" s="4114"/>
      <c r="J939" s="4114"/>
      <c r="K939" s="4114"/>
      <c r="L939" s="4114"/>
      <c r="M939" s="4115"/>
      <c r="N939" s="3471"/>
      <c r="O939" s="3469"/>
      <c r="P939" s="3470"/>
      <c r="Q939" s="3471"/>
      <c r="R939" s="3469"/>
      <c r="S939" s="3470"/>
      <c r="T939" s="3471"/>
      <c r="U939" s="3469"/>
      <c r="V939" s="3470"/>
      <c r="W939" s="3471"/>
      <c r="X939" s="3469"/>
      <c r="Y939" s="3470"/>
      <c r="Z939" s="3471"/>
      <c r="AA939" s="3469"/>
      <c r="AB939" s="3470"/>
      <c r="AC939" s="3471"/>
      <c r="AD939" s="3469"/>
      <c r="AE939" s="3470"/>
      <c r="AF939" s="3471"/>
      <c r="AG939" s="3469"/>
      <c r="AH939" s="3892"/>
      <c r="AI939" s="986"/>
      <c r="AJ939" s="986"/>
      <c r="AK939" s="986"/>
      <c r="AL939" s="579"/>
      <c r="AM939" s="579"/>
      <c r="AN939" s="579"/>
      <c r="AO939" s="579"/>
    </row>
    <row r="940" spans="1:41" s="327" customFormat="1" ht="13.5">
      <c r="A940" s="579"/>
      <c r="B940" s="581"/>
      <c r="C940" s="4116"/>
      <c r="D940" s="3799"/>
      <c r="E940" s="3799"/>
      <c r="F940" s="3799"/>
      <c r="G940" s="3799"/>
      <c r="H940" s="4113" t="s">
        <v>2821</v>
      </c>
      <c r="I940" s="4114"/>
      <c r="J940" s="4114"/>
      <c r="K940" s="4114"/>
      <c r="L940" s="4114"/>
      <c r="M940" s="4115"/>
      <c r="N940" s="3471">
        <v>7689</v>
      </c>
      <c r="O940" s="3469"/>
      <c r="P940" s="3470"/>
      <c r="Q940" s="3471">
        <v>619</v>
      </c>
      <c r="R940" s="3469"/>
      <c r="S940" s="3470"/>
      <c r="T940" s="3471">
        <v>27</v>
      </c>
      <c r="U940" s="3469"/>
      <c r="V940" s="3470"/>
      <c r="W940" s="3471">
        <v>2425</v>
      </c>
      <c r="X940" s="3469"/>
      <c r="Y940" s="3470"/>
      <c r="Z940" s="3471">
        <v>4062</v>
      </c>
      <c r="AA940" s="3469"/>
      <c r="AB940" s="3470"/>
      <c r="AC940" s="3471">
        <v>15</v>
      </c>
      <c r="AD940" s="3469"/>
      <c r="AE940" s="3470"/>
      <c r="AF940" s="3471">
        <v>541</v>
      </c>
      <c r="AG940" s="3469"/>
      <c r="AH940" s="3892"/>
      <c r="AI940" s="986"/>
      <c r="AJ940" s="986"/>
      <c r="AK940" s="986"/>
      <c r="AL940" s="579"/>
      <c r="AM940" s="579"/>
      <c r="AN940" s="579"/>
      <c r="AO940" s="579"/>
    </row>
    <row r="941" spans="1:41" s="327" customFormat="1" ht="13.5">
      <c r="A941" s="579"/>
      <c r="B941" s="581"/>
      <c r="C941" s="4116"/>
      <c r="D941" s="3799"/>
      <c r="E941" s="3799"/>
      <c r="F941" s="3799"/>
      <c r="G941" s="3799"/>
      <c r="H941" s="4113" t="s">
        <v>2822</v>
      </c>
      <c r="I941" s="4114"/>
      <c r="J941" s="4114"/>
      <c r="K941" s="4114"/>
      <c r="L941" s="4114"/>
      <c r="M941" s="4115"/>
      <c r="N941" s="3471">
        <v>1615</v>
      </c>
      <c r="O941" s="3469"/>
      <c r="P941" s="3470"/>
      <c r="Q941" s="3471">
        <v>580</v>
      </c>
      <c r="R941" s="3469"/>
      <c r="S941" s="3470"/>
      <c r="T941" s="3471">
        <v>706</v>
      </c>
      <c r="U941" s="3469"/>
      <c r="V941" s="3470"/>
      <c r="W941" s="3471">
        <v>54</v>
      </c>
      <c r="X941" s="3469"/>
      <c r="Y941" s="3470"/>
      <c r="Z941" s="3471">
        <v>128</v>
      </c>
      <c r="AA941" s="3469"/>
      <c r="AB941" s="3470"/>
      <c r="AC941" s="3471">
        <v>94</v>
      </c>
      <c r="AD941" s="3469"/>
      <c r="AE941" s="3470"/>
      <c r="AF941" s="3471">
        <v>53</v>
      </c>
      <c r="AG941" s="3469"/>
      <c r="AH941" s="3892"/>
      <c r="AI941" s="986"/>
      <c r="AJ941" s="986"/>
      <c r="AK941" s="986"/>
      <c r="AL941" s="579"/>
      <c r="AM941" s="579"/>
      <c r="AN941" s="579"/>
      <c r="AO941" s="579"/>
    </row>
    <row r="942" spans="1:41" s="327" customFormat="1" ht="13.5">
      <c r="A942" s="579"/>
      <c r="B942" s="581"/>
      <c r="C942" s="4116"/>
      <c r="D942" s="3799"/>
      <c r="E942" s="3799"/>
      <c r="F942" s="3799"/>
      <c r="G942" s="3799"/>
      <c r="H942" s="4113" t="s">
        <v>2823</v>
      </c>
      <c r="I942" s="4114"/>
      <c r="J942" s="4114"/>
      <c r="K942" s="4114"/>
      <c r="L942" s="4114"/>
      <c r="M942" s="4115"/>
      <c r="N942" s="3471">
        <v>2329</v>
      </c>
      <c r="O942" s="3469"/>
      <c r="P942" s="3470"/>
      <c r="Q942" s="3471">
        <v>811</v>
      </c>
      <c r="R942" s="3469"/>
      <c r="S942" s="3470"/>
      <c r="T942" s="3471">
        <v>426</v>
      </c>
      <c r="U942" s="3469"/>
      <c r="V942" s="3470"/>
      <c r="W942" s="3471">
        <v>180</v>
      </c>
      <c r="X942" s="3469"/>
      <c r="Y942" s="3470"/>
      <c r="Z942" s="3471">
        <v>382</v>
      </c>
      <c r="AA942" s="3469"/>
      <c r="AB942" s="3470"/>
      <c r="AC942" s="3471">
        <v>421</v>
      </c>
      <c r="AD942" s="3469"/>
      <c r="AE942" s="3470"/>
      <c r="AF942" s="3471">
        <v>109</v>
      </c>
      <c r="AG942" s="3469"/>
      <c r="AH942" s="3892"/>
      <c r="AI942" s="986"/>
      <c r="AJ942" s="986"/>
      <c r="AK942" s="986"/>
      <c r="AL942" s="579"/>
      <c r="AM942" s="579"/>
      <c r="AN942" s="579"/>
      <c r="AO942" s="579"/>
    </row>
    <row r="943" spans="1:41" s="327" customFormat="1" ht="13.5">
      <c r="A943" s="579"/>
      <c r="B943" s="581"/>
      <c r="C943" s="4116"/>
      <c r="D943" s="3799"/>
      <c r="E943" s="3799"/>
      <c r="F943" s="3799"/>
      <c r="G943" s="3799"/>
      <c r="H943" s="4113" t="s">
        <v>2824</v>
      </c>
      <c r="I943" s="4114"/>
      <c r="J943" s="4114"/>
      <c r="K943" s="4114"/>
      <c r="L943" s="4114"/>
      <c r="M943" s="4115"/>
      <c r="N943" s="3471">
        <v>2549</v>
      </c>
      <c r="O943" s="3469"/>
      <c r="P943" s="3470"/>
      <c r="Q943" s="3471">
        <v>2242</v>
      </c>
      <c r="R943" s="3469"/>
      <c r="S943" s="3470"/>
      <c r="T943" s="3471">
        <v>149</v>
      </c>
      <c r="U943" s="3469"/>
      <c r="V943" s="3470"/>
      <c r="W943" s="3471">
        <v>25</v>
      </c>
      <c r="X943" s="3469"/>
      <c r="Y943" s="3470"/>
      <c r="Z943" s="3471">
        <v>98</v>
      </c>
      <c r="AA943" s="3469"/>
      <c r="AB943" s="3470"/>
      <c r="AC943" s="3471">
        <v>24</v>
      </c>
      <c r="AD943" s="3469"/>
      <c r="AE943" s="3470"/>
      <c r="AF943" s="3471">
        <v>11</v>
      </c>
      <c r="AG943" s="3469"/>
      <c r="AH943" s="3892"/>
      <c r="AI943" s="986"/>
      <c r="AJ943" s="986"/>
      <c r="AK943" s="986"/>
      <c r="AL943" s="579"/>
      <c r="AM943" s="579"/>
      <c r="AN943" s="579"/>
      <c r="AO943" s="579"/>
    </row>
    <row r="944" spans="1:41" s="327" customFormat="1" ht="13.5">
      <c r="A944" s="579"/>
      <c r="B944" s="581"/>
      <c r="C944" s="4116"/>
      <c r="D944" s="3799"/>
      <c r="E944" s="3799"/>
      <c r="F944" s="3799"/>
      <c r="G944" s="3799"/>
      <c r="H944" s="4113" t="s">
        <v>2825</v>
      </c>
      <c r="I944" s="4114"/>
      <c r="J944" s="4114"/>
      <c r="K944" s="4114"/>
      <c r="L944" s="4114"/>
      <c r="M944" s="4115"/>
      <c r="N944" s="3471">
        <v>3640</v>
      </c>
      <c r="O944" s="3469"/>
      <c r="P944" s="3470"/>
      <c r="Q944" s="3471">
        <v>1695</v>
      </c>
      <c r="R944" s="3469"/>
      <c r="S944" s="3470"/>
      <c r="T944" s="3471">
        <v>918</v>
      </c>
      <c r="U944" s="3469"/>
      <c r="V944" s="3470"/>
      <c r="W944" s="3471">
        <v>86</v>
      </c>
      <c r="X944" s="3469"/>
      <c r="Y944" s="3470"/>
      <c r="Z944" s="3471">
        <v>753</v>
      </c>
      <c r="AA944" s="3469"/>
      <c r="AB944" s="3470"/>
      <c r="AC944" s="3471">
        <v>52</v>
      </c>
      <c r="AD944" s="3469"/>
      <c r="AE944" s="3470"/>
      <c r="AF944" s="3471">
        <v>136</v>
      </c>
      <c r="AG944" s="3469"/>
      <c r="AH944" s="3892"/>
      <c r="AI944" s="986"/>
      <c r="AJ944" s="986"/>
      <c r="AK944" s="986"/>
      <c r="AL944" s="579"/>
      <c r="AM944" s="579"/>
      <c r="AN944" s="579"/>
      <c r="AO944" s="579"/>
    </row>
    <row r="945" spans="1:41" s="327" customFormat="1" ht="13.5">
      <c r="A945" s="579"/>
      <c r="B945" s="581"/>
      <c r="C945" s="4116"/>
      <c r="D945" s="3799"/>
      <c r="E945" s="3799"/>
      <c r="F945" s="3799"/>
      <c r="G945" s="3799"/>
      <c r="H945" s="4113" t="s">
        <v>2826</v>
      </c>
      <c r="I945" s="4114"/>
      <c r="J945" s="4114"/>
      <c r="K945" s="4114"/>
      <c r="L945" s="4114"/>
      <c r="M945" s="4115"/>
      <c r="N945" s="3471">
        <v>3</v>
      </c>
      <c r="O945" s="3469"/>
      <c r="P945" s="3470"/>
      <c r="Q945" s="3471">
        <v>3</v>
      </c>
      <c r="R945" s="3469"/>
      <c r="S945" s="3470"/>
      <c r="T945" s="3471" t="s">
        <v>3765</v>
      </c>
      <c r="U945" s="3469"/>
      <c r="V945" s="3470"/>
      <c r="W945" s="3471" t="s">
        <v>3765</v>
      </c>
      <c r="X945" s="3469"/>
      <c r="Y945" s="3470"/>
      <c r="Z945" s="3471" t="s">
        <v>3765</v>
      </c>
      <c r="AA945" s="3469"/>
      <c r="AB945" s="3470"/>
      <c r="AC945" s="3471" t="s">
        <v>3765</v>
      </c>
      <c r="AD945" s="3469"/>
      <c r="AE945" s="3470"/>
      <c r="AF945" s="3471">
        <v>0</v>
      </c>
      <c r="AG945" s="3469"/>
      <c r="AH945" s="3892"/>
      <c r="AI945" s="986"/>
      <c r="AJ945" s="986"/>
      <c r="AK945" s="986"/>
      <c r="AL945" s="579"/>
      <c r="AM945" s="579"/>
      <c r="AN945" s="579"/>
      <c r="AO945" s="579"/>
    </row>
    <row r="946" spans="1:41" s="327" customFormat="1" ht="13.5">
      <c r="A946" s="579"/>
      <c r="B946" s="581"/>
      <c r="C946" s="4116"/>
      <c r="D946" s="3799"/>
      <c r="E946" s="3799"/>
      <c r="F946" s="3799"/>
      <c r="G946" s="3799"/>
      <c r="H946" s="4113" t="s">
        <v>2827</v>
      </c>
      <c r="I946" s="4114"/>
      <c r="J946" s="4114"/>
      <c r="K946" s="4114"/>
      <c r="L946" s="4114"/>
      <c r="M946" s="4115"/>
      <c r="N946" s="3471">
        <v>941</v>
      </c>
      <c r="O946" s="3469"/>
      <c r="P946" s="3470"/>
      <c r="Q946" s="3471">
        <v>296</v>
      </c>
      <c r="R946" s="3469"/>
      <c r="S946" s="3470"/>
      <c r="T946" s="3471">
        <v>59</v>
      </c>
      <c r="U946" s="3469"/>
      <c r="V946" s="3470"/>
      <c r="W946" s="3471">
        <v>437</v>
      </c>
      <c r="X946" s="3469"/>
      <c r="Y946" s="3470"/>
      <c r="Z946" s="3471">
        <v>138</v>
      </c>
      <c r="AA946" s="3469"/>
      <c r="AB946" s="3470"/>
      <c r="AC946" s="3471">
        <v>7</v>
      </c>
      <c r="AD946" s="3469"/>
      <c r="AE946" s="3470"/>
      <c r="AF946" s="3471">
        <v>4</v>
      </c>
      <c r="AG946" s="3469"/>
      <c r="AH946" s="3892"/>
      <c r="AI946" s="986"/>
      <c r="AJ946" s="986"/>
      <c r="AK946" s="986"/>
      <c r="AL946" s="579"/>
      <c r="AM946" s="579"/>
      <c r="AN946" s="579"/>
      <c r="AO946" s="579"/>
    </row>
    <row r="947" spans="1:41" s="327" customFormat="1" ht="13.5">
      <c r="A947" s="579"/>
      <c r="B947" s="581"/>
      <c r="C947" s="4116"/>
      <c r="D947" s="3799"/>
      <c r="E947" s="3799"/>
      <c r="F947" s="3799"/>
      <c r="G947" s="3799"/>
      <c r="H947" s="4113" t="s">
        <v>2828</v>
      </c>
      <c r="I947" s="4114"/>
      <c r="J947" s="4114"/>
      <c r="K947" s="4114"/>
      <c r="L947" s="4114"/>
      <c r="M947" s="4115"/>
      <c r="N947" s="3471">
        <v>4</v>
      </c>
      <c r="O947" s="3469"/>
      <c r="P947" s="3470"/>
      <c r="Q947" s="3471">
        <v>4</v>
      </c>
      <c r="R947" s="3469"/>
      <c r="S947" s="3470"/>
      <c r="T947" s="3471" t="s">
        <v>3766</v>
      </c>
      <c r="U947" s="3469"/>
      <c r="V947" s="3470"/>
      <c r="W947" s="3471" t="s">
        <v>3765</v>
      </c>
      <c r="X947" s="3469"/>
      <c r="Y947" s="3470"/>
      <c r="Z947" s="3471" t="s">
        <v>3765</v>
      </c>
      <c r="AA947" s="3469"/>
      <c r="AB947" s="3470"/>
      <c r="AC947" s="3471" t="s">
        <v>3765</v>
      </c>
      <c r="AD947" s="3469"/>
      <c r="AE947" s="3470"/>
      <c r="AF947" s="3471" t="s">
        <v>3765</v>
      </c>
      <c r="AG947" s="3469"/>
      <c r="AH947" s="3892"/>
      <c r="AI947" s="986"/>
      <c r="AJ947" s="986"/>
      <c r="AK947" s="986"/>
      <c r="AL947" s="579"/>
      <c r="AM947" s="579"/>
      <c r="AN947" s="579"/>
      <c r="AO947" s="579"/>
    </row>
    <row r="948" spans="1:41" s="327" customFormat="1" ht="13.5">
      <c r="A948" s="579"/>
      <c r="B948" s="581"/>
      <c r="C948" s="4116"/>
      <c r="D948" s="3799"/>
      <c r="E948" s="3799"/>
      <c r="F948" s="3799"/>
      <c r="G948" s="3799"/>
      <c r="H948" s="4113" t="s">
        <v>2829</v>
      </c>
      <c r="I948" s="4114"/>
      <c r="J948" s="4114"/>
      <c r="K948" s="4114"/>
      <c r="L948" s="4114"/>
      <c r="M948" s="4115"/>
      <c r="N948" s="3471">
        <v>114</v>
      </c>
      <c r="O948" s="3469"/>
      <c r="P948" s="3470"/>
      <c r="Q948" s="3471">
        <v>88</v>
      </c>
      <c r="R948" s="3469"/>
      <c r="S948" s="3470"/>
      <c r="T948" s="3471">
        <v>9</v>
      </c>
      <c r="U948" s="3469"/>
      <c r="V948" s="3470"/>
      <c r="W948" s="3471">
        <v>11</v>
      </c>
      <c r="X948" s="3469"/>
      <c r="Y948" s="3470"/>
      <c r="Z948" s="3471">
        <v>1</v>
      </c>
      <c r="AA948" s="3469"/>
      <c r="AB948" s="3470"/>
      <c r="AC948" s="3471">
        <v>2</v>
      </c>
      <c r="AD948" s="3469"/>
      <c r="AE948" s="3470"/>
      <c r="AF948" s="3471">
        <v>3</v>
      </c>
      <c r="AG948" s="3469"/>
      <c r="AH948" s="3892"/>
      <c r="AI948" s="986"/>
      <c r="AJ948" s="986"/>
      <c r="AK948" s="986"/>
      <c r="AL948" s="579"/>
      <c r="AM948" s="579"/>
      <c r="AN948" s="579"/>
      <c r="AO948" s="579"/>
    </row>
    <row r="949" spans="1:41" s="327" customFormat="1" ht="13.5">
      <c r="A949" s="579"/>
      <c r="B949" s="581"/>
      <c r="C949" s="4116"/>
      <c r="D949" s="3799"/>
      <c r="E949" s="3799"/>
      <c r="F949" s="3799"/>
      <c r="G949" s="3799"/>
      <c r="H949" s="4113" t="s">
        <v>2830</v>
      </c>
      <c r="I949" s="4114"/>
      <c r="J949" s="4114"/>
      <c r="K949" s="4114"/>
      <c r="L949" s="4114"/>
      <c r="M949" s="4115"/>
      <c r="N949" s="3471">
        <v>21</v>
      </c>
      <c r="O949" s="3469"/>
      <c r="P949" s="3470"/>
      <c r="Q949" s="3471">
        <v>15</v>
      </c>
      <c r="R949" s="3469"/>
      <c r="S949" s="3470"/>
      <c r="T949" s="3471" t="s">
        <v>3765</v>
      </c>
      <c r="U949" s="3469"/>
      <c r="V949" s="3470"/>
      <c r="W949" s="3471">
        <v>2</v>
      </c>
      <c r="X949" s="3469"/>
      <c r="Y949" s="3470"/>
      <c r="Z949" s="3471">
        <v>4</v>
      </c>
      <c r="AA949" s="3469"/>
      <c r="AB949" s="3470"/>
      <c r="AC949" s="3471" t="s">
        <v>3765</v>
      </c>
      <c r="AD949" s="3469"/>
      <c r="AE949" s="3470"/>
      <c r="AF949" s="3471" t="s">
        <v>3765</v>
      </c>
      <c r="AG949" s="3469"/>
      <c r="AH949" s="3892"/>
      <c r="AI949" s="986"/>
      <c r="AJ949" s="986"/>
      <c r="AK949" s="986"/>
      <c r="AL949" s="579"/>
      <c r="AM949" s="579"/>
      <c r="AN949" s="579"/>
      <c r="AO949" s="579"/>
    </row>
    <row r="950" spans="1:41" s="327" customFormat="1" ht="13.5">
      <c r="A950" s="579"/>
      <c r="B950" s="581"/>
      <c r="C950" s="4116"/>
      <c r="D950" s="3799"/>
      <c r="E950" s="3799"/>
      <c r="F950" s="3799"/>
      <c r="G950" s="3799"/>
      <c r="H950" s="4113" t="s">
        <v>2831</v>
      </c>
      <c r="I950" s="4114"/>
      <c r="J950" s="4114"/>
      <c r="K950" s="4114"/>
      <c r="L950" s="4114"/>
      <c r="M950" s="4115"/>
      <c r="N950" s="3471">
        <v>8</v>
      </c>
      <c r="O950" s="3469"/>
      <c r="P950" s="3470"/>
      <c r="Q950" s="3471">
        <v>6</v>
      </c>
      <c r="R950" s="3469"/>
      <c r="S950" s="3470"/>
      <c r="T950" s="3471" t="s">
        <v>3765</v>
      </c>
      <c r="U950" s="3469"/>
      <c r="V950" s="3470"/>
      <c r="W950" s="3471" t="s">
        <v>3765</v>
      </c>
      <c r="X950" s="3469"/>
      <c r="Y950" s="3470"/>
      <c r="Z950" s="3471">
        <v>2</v>
      </c>
      <c r="AA950" s="3469"/>
      <c r="AB950" s="3470"/>
      <c r="AC950" s="3471" t="s">
        <v>3766</v>
      </c>
      <c r="AD950" s="3469"/>
      <c r="AE950" s="3470"/>
      <c r="AF950" s="3471" t="s">
        <v>3765</v>
      </c>
      <c r="AG950" s="3469"/>
      <c r="AH950" s="3892"/>
      <c r="AI950" s="986"/>
      <c r="AJ950" s="986"/>
      <c r="AK950" s="986"/>
      <c r="AL950" s="579"/>
      <c r="AM950" s="579"/>
      <c r="AN950" s="579"/>
      <c r="AO950" s="579"/>
    </row>
    <row r="951" spans="1:41" s="327" customFormat="1" ht="13.5">
      <c r="A951" s="579"/>
      <c r="B951" s="581"/>
      <c r="C951" s="4116"/>
      <c r="D951" s="3799"/>
      <c r="E951" s="3799"/>
      <c r="F951" s="3799"/>
      <c r="G951" s="3799"/>
      <c r="H951" s="4113" t="s">
        <v>2832</v>
      </c>
      <c r="I951" s="4114"/>
      <c r="J951" s="4114"/>
      <c r="K951" s="4114"/>
      <c r="L951" s="4114"/>
      <c r="M951" s="4115"/>
      <c r="N951" s="3471">
        <v>3</v>
      </c>
      <c r="O951" s="3469"/>
      <c r="P951" s="3470"/>
      <c r="Q951" s="3471">
        <v>3</v>
      </c>
      <c r="R951" s="3469"/>
      <c r="S951" s="3470"/>
      <c r="T951" s="3471" t="s">
        <v>3765</v>
      </c>
      <c r="U951" s="3469"/>
      <c r="V951" s="3470"/>
      <c r="W951" s="3471" t="s">
        <v>3766</v>
      </c>
      <c r="X951" s="3469"/>
      <c r="Y951" s="3470"/>
      <c r="Z951" s="3471" t="s">
        <v>3765</v>
      </c>
      <c r="AA951" s="3469"/>
      <c r="AB951" s="3470"/>
      <c r="AC951" s="3471" t="s">
        <v>3765</v>
      </c>
      <c r="AD951" s="3469"/>
      <c r="AE951" s="3470"/>
      <c r="AF951" s="3471" t="s">
        <v>3765</v>
      </c>
      <c r="AG951" s="3469"/>
      <c r="AH951" s="3892"/>
      <c r="AI951" s="986"/>
      <c r="AJ951" s="986"/>
      <c r="AK951" s="986"/>
      <c r="AL951" s="579"/>
      <c r="AM951" s="579"/>
      <c r="AN951" s="579"/>
      <c r="AO951" s="579"/>
    </row>
    <row r="952" spans="1:41" s="327" customFormat="1" ht="13.5">
      <c r="A952" s="579"/>
      <c r="B952" s="581"/>
      <c r="C952" s="4116"/>
      <c r="D952" s="3799"/>
      <c r="E952" s="3799"/>
      <c r="F952" s="3799"/>
      <c r="G952" s="3799"/>
      <c r="H952" s="4113" t="s">
        <v>2833</v>
      </c>
      <c r="I952" s="4114"/>
      <c r="J952" s="4114"/>
      <c r="K952" s="4114"/>
      <c r="L952" s="4114"/>
      <c r="M952" s="4115"/>
      <c r="N952" s="3471">
        <v>2</v>
      </c>
      <c r="O952" s="3469"/>
      <c r="P952" s="3470"/>
      <c r="Q952" s="3471">
        <v>2</v>
      </c>
      <c r="R952" s="3469"/>
      <c r="S952" s="3470"/>
      <c r="T952" s="3471" t="s">
        <v>3766</v>
      </c>
      <c r="U952" s="3469"/>
      <c r="V952" s="3470"/>
      <c r="W952" s="3471" t="s">
        <v>3765</v>
      </c>
      <c r="X952" s="3469"/>
      <c r="Y952" s="3470"/>
      <c r="Z952" s="3471" t="s">
        <v>3766</v>
      </c>
      <c r="AA952" s="3469"/>
      <c r="AB952" s="3470"/>
      <c r="AC952" s="3471" t="s">
        <v>3765</v>
      </c>
      <c r="AD952" s="3469"/>
      <c r="AE952" s="3470"/>
      <c r="AF952" s="3471" t="s">
        <v>3766</v>
      </c>
      <c r="AG952" s="3469"/>
      <c r="AH952" s="3892"/>
      <c r="AI952" s="986"/>
      <c r="AJ952" s="986"/>
      <c r="AK952" s="986"/>
      <c r="AL952" s="579"/>
      <c r="AM952" s="579"/>
      <c r="AN952" s="579"/>
      <c r="AO952" s="579"/>
    </row>
    <row r="953" spans="1:41" s="327" customFormat="1" ht="13.5">
      <c r="A953" s="579"/>
      <c r="B953" s="581"/>
      <c r="C953" s="4116"/>
      <c r="D953" s="3799"/>
      <c r="E953" s="3799"/>
      <c r="F953" s="3799"/>
      <c r="G953" s="3799"/>
      <c r="H953" s="4113" t="s">
        <v>2834</v>
      </c>
      <c r="I953" s="4114"/>
      <c r="J953" s="4114"/>
      <c r="K953" s="4114"/>
      <c r="L953" s="4114"/>
      <c r="M953" s="4115"/>
      <c r="N953" s="3471" t="s">
        <v>3764</v>
      </c>
      <c r="O953" s="3469"/>
      <c r="P953" s="3470"/>
      <c r="Q953" s="3471" t="s">
        <v>3765</v>
      </c>
      <c r="R953" s="3469"/>
      <c r="S953" s="3470"/>
      <c r="T953" s="3471" t="s">
        <v>3764</v>
      </c>
      <c r="U953" s="3469"/>
      <c r="V953" s="3470"/>
      <c r="W953" s="3471" t="s">
        <v>3765</v>
      </c>
      <c r="X953" s="3469"/>
      <c r="Y953" s="3470"/>
      <c r="Z953" s="3471" t="s">
        <v>3765</v>
      </c>
      <c r="AA953" s="3469"/>
      <c r="AB953" s="3470"/>
      <c r="AC953" s="3471" t="s">
        <v>3765</v>
      </c>
      <c r="AD953" s="3469"/>
      <c r="AE953" s="3470"/>
      <c r="AF953" s="3471" t="s">
        <v>3765</v>
      </c>
      <c r="AG953" s="3469"/>
      <c r="AH953" s="3892"/>
      <c r="AI953" s="986"/>
      <c r="AJ953" s="986"/>
      <c r="AK953" s="986"/>
      <c r="AL953" s="579"/>
      <c r="AM953" s="579"/>
      <c r="AN953" s="579"/>
      <c r="AO953" s="579"/>
    </row>
    <row r="954" spans="1:41" s="327" customFormat="1" ht="13.5" customHeight="1">
      <c r="A954" s="579"/>
      <c r="B954" s="581"/>
      <c r="C954" s="4117"/>
      <c r="D954" s="3802"/>
      <c r="E954" s="3802"/>
      <c r="F954" s="3802"/>
      <c r="G954" s="3802"/>
      <c r="H954" s="4121" t="s">
        <v>2835</v>
      </c>
      <c r="I954" s="4122"/>
      <c r="J954" s="4122"/>
      <c r="K954" s="4122"/>
      <c r="L954" s="4122"/>
      <c r="M954" s="4123"/>
      <c r="N954" s="3905" t="s">
        <v>3764</v>
      </c>
      <c r="O954" s="3906"/>
      <c r="P954" s="3907"/>
      <c r="Q954" s="3905" t="s">
        <v>3765</v>
      </c>
      <c r="R954" s="3906"/>
      <c r="S954" s="3907"/>
      <c r="T954" s="3905" t="s">
        <v>3765</v>
      </c>
      <c r="U954" s="3906"/>
      <c r="V954" s="3907"/>
      <c r="W954" s="3905" t="s">
        <v>3765</v>
      </c>
      <c r="X954" s="3906"/>
      <c r="Y954" s="3907"/>
      <c r="Z954" s="3905" t="s">
        <v>3765</v>
      </c>
      <c r="AA954" s="3906"/>
      <c r="AB954" s="3907"/>
      <c r="AC954" s="3905" t="s">
        <v>3766</v>
      </c>
      <c r="AD954" s="3906"/>
      <c r="AE954" s="3907"/>
      <c r="AF954" s="3905" t="s">
        <v>3765</v>
      </c>
      <c r="AG954" s="3906"/>
      <c r="AH954" s="4008"/>
      <c r="AI954" s="986"/>
      <c r="AJ954" s="986"/>
      <c r="AK954" s="986"/>
      <c r="AL954" s="579"/>
      <c r="AM954" s="579"/>
      <c r="AN954" s="579"/>
      <c r="AO954" s="579"/>
    </row>
    <row r="955" spans="1:41" s="327" customFormat="1" ht="13.5">
      <c r="A955" s="579"/>
      <c r="B955" s="581"/>
      <c r="C955" s="4116" t="s">
        <v>2807</v>
      </c>
      <c r="D955" s="3433"/>
      <c r="E955" s="3433"/>
      <c r="F955" s="3433"/>
      <c r="G955" s="3434"/>
      <c r="H955" s="4118" t="s">
        <v>2837</v>
      </c>
      <c r="I955" s="4119"/>
      <c r="J955" s="4119"/>
      <c r="K955" s="4119"/>
      <c r="L955" s="4119"/>
      <c r="M955" s="4120"/>
      <c r="N955" s="2625">
        <v>18307</v>
      </c>
      <c r="O955" s="3600"/>
      <c r="P955" s="2627"/>
      <c r="Q955" s="2625">
        <v>6161</v>
      </c>
      <c r="R955" s="3600"/>
      <c r="S955" s="2627"/>
      <c r="T955" s="2625">
        <v>1820</v>
      </c>
      <c r="U955" s="3600"/>
      <c r="V955" s="2627"/>
      <c r="W955" s="2625">
        <v>3485</v>
      </c>
      <c r="X955" s="3600"/>
      <c r="Y955" s="2627"/>
      <c r="Z955" s="2625">
        <v>5630</v>
      </c>
      <c r="AA955" s="3600"/>
      <c r="AB955" s="2627"/>
      <c r="AC955" s="2625">
        <v>531</v>
      </c>
      <c r="AD955" s="3600"/>
      <c r="AE955" s="2627"/>
      <c r="AF955" s="2625">
        <v>680</v>
      </c>
      <c r="AG955" s="3600"/>
      <c r="AH955" s="2626"/>
      <c r="AI955" s="591"/>
      <c r="AJ955" s="591"/>
      <c r="AK955" s="591"/>
      <c r="AL955" s="579"/>
      <c r="AM955" s="579"/>
      <c r="AN955" s="579"/>
      <c r="AO955" s="579"/>
    </row>
    <row r="956" spans="1:41" s="327" customFormat="1" ht="13.5">
      <c r="A956" s="579"/>
      <c r="B956" s="581"/>
      <c r="C956" s="3942"/>
      <c r="D956" s="3433"/>
      <c r="E956" s="3433"/>
      <c r="F956" s="3433"/>
      <c r="G956" s="3434"/>
      <c r="H956" s="4113"/>
      <c r="I956" s="4114"/>
      <c r="J956" s="4114"/>
      <c r="K956" s="4114"/>
      <c r="L956" s="4114"/>
      <c r="M956" s="4115"/>
      <c r="N956" s="3471"/>
      <c r="O956" s="3469"/>
      <c r="P956" s="3470"/>
      <c r="Q956" s="3471"/>
      <c r="R956" s="3469"/>
      <c r="S956" s="3470"/>
      <c r="T956" s="3471"/>
      <c r="U956" s="3469"/>
      <c r="V956" s="3470"/>
      <c r="W956" s="3471"/>
      <c r="X956" s="3469"/>
      <c r="Y956" s="3470"/>
      <c r="Z956" s="3471"/>
      <c r="AA956" s="3469"/>
      <c r="AB956" s="3470"/>
      <c r="AC956" s="3471"/>
      <c r="AD956" s="3469"/>
      <c r="AE956" s="3470"/>
      <c r="AF956" s="3471"/>
      <c r="AG956" s="3469"/>
      <c r="AH956" s="3892"/>
      <c r="AI956" s="986"/>
      <c r="AJ956" s="986"/>
      <c r="AK956" s="986"/>
      <c r="AL956" s="579"/>
      <c r="AM956" s="579"/>
      <c r="AN956" s="579"/>
      <c r="AO956" s="579"/>
    </row>
    <row r="957" spans="1:41" s="327" customFormat="1" ht="13.5">
      <c r="A957" s="579"/>
      <c r="B957" s="581"/>
      <c r="C957" s="3942"/>
      <c r="D957" s="3433"/>
      <c r="E957" s="3433"/>
      <c r="F957" s="3433"/>
      <c r="G957" s="3434"/>
      <c r="H957" s="4113" t="s">
        <v>2821</v>
      </c>
      <c r="I957" s="4114"/>
      <c r="J957" s="4114"/>
      <c r="K957" s="4114"/>
      <c r="L957" s="4114"/>
      <c r="M957" s="4115"/>
      <c r="N957" s="3471">
        <v>7698</v>
      </c>
      <c r="O957" s="3469"/>
      <c r="P957" s="3470"/>
      <c r="Q957" s="3471">
        <v>698</v>
      </c>
      <c r="R957" s="3469"/>
      <c r="S957" s="3470"/>
      <c r="T957" s="3471">
        <v>34</v>
      </c>
      <c r="U957" s="3469"/>
      <c r="V957" s="3470"/>
      <c r="W957" s="3471">
        <v>2570</v>
      </c>
      <c r="X957" s="3469"/>
      <c r="Y957" s="3470"/>
      <c r="Z957" s="3471">
        <v>3836</v>
      </c>
      <c r="AA957" s="3469"/>
      <c r="AB957" s="3470"/>
      <c r="AC957" s="3471">
        <v>17</v>
      </c>
      <c r="AD957" s="3469"/>
      <c r="AE957" s="3470"/>
      <c r="AF957" s="3471">
        <v>543</v>
      </c>
      <c r="AG957" s="3469"/>
      <c r="AH957" s="3892"/>
      <c r="AI957" s="986"/>
      <c r="AJ957" s="986"/>
      <c r="AK957" s="986"/>
      <c r="AL957" s="579"/>
      <c r="AM957" s="579"/>
      <c r="AN957" s="579"/>
      <c r="AO957" s="579"/>
    </row>
    <row r="958" spans="1:41" s="327" customFormat="1" ht="13.5">
      <c r="A958" s="579"/>
      <c r="B958" s="581"/>
      <c r="C958" s="3942"/>
      <c r="D958" s="3433"/>
      <c r="E958" s="3433"/>
      <c r="F958" s="3433"/>
      <c r="G958" s="3434"/>
      <c r="H958" s="4113" t="s">
        <v>2822</v>
      </c>
      <c r="I958" s="4114"/>
      <c r="J958" s="4114"/>
      <c r="K958" s="4114"/>
      <c r="L958" s="4114"/>
      <c r="M958" s="4115"/>
      <c r="N958" s="3471">
        <v>1997</v>
      </c>
      <c r="O958" s="3469"/>
      <c r="P958" s="3470"/>
      <c r="Q958" s="3471">
        <v>648</v>
      </c>
      <c r="R958" s="3469"/>
      <c r="S958" s="3470"/>
      <c r="T958" s="3471">
        <v>843</v>
      </c>
      <c r="U958" s="3469"/>
      <c r="V958" s="3470"/>
      <c r="W958" s="3471">
        <v>60</v>
      </c>
      <c r="X958" s="3469"/>
      <c r="Y958" s="3470"/>
      <c r="Z958" s="3471">
        <v>270</v>
      </c>
      <c r="AA958" s="3469"/>
      <c r="AB958" s="3470"/>
      <c r="AC958" s="3471">
        <v>111</v>
      </c>
      <c r="AD958" s="3469"/>
      <c r="AE958" s="3470"/>
      <c r="AF958" s="3471">
        <v>65</v>
      </c>
      <c r="AG958" s="3469"/>
      <c r="AH958" s="3892"/>
      <c r="AI958" s="986"/>
      <c r="AJ958" s="986"/>
      <c r="AK958" s="986"/>
      <c r="AL958" s="579"/>
      <c r="AM958" s="579"/>
      <c r="AN958" s="579"/>
      <c r="AO958" s="579"/>
    </row>
    <row r="959" spans="1:41" s="327" customFormat="1" ht="13.5">
      <c r="A959" s="579"/>
      <c r="B959" s="581"/>
      <c r="C959" s="3942"/>
      <c r="D959" s="3433"/>
      <c r="E959" s="3433"/>
      <c r="F959" s="3433"/>
      <c r="G959" s="3434"/>
      <c r="H959" s="4113" t="s">
        <v>2823</v>
      </c>
      <c r="I959" s="4114"/>
      <c r="J959" s="4114"/>
      <c r="K959" s="4114"/>
      <c r="L959" s="4114"/>
      <c r="M959" s="4115"/>
      <c r="N959" s="3471">
        <v>1833</v>
      </c>
      <c r="O959" s="3469"/>
      <c r="P959" s="3470"/>
      <c r="Q959" s="3471">
        <v>742</v>
      </c>
      <c r="R959" s="3469"/>
      <c r="S959" s="3470"/>
      <c r="T959" s="3471">
        <v>184</v>
      </c>
      <c r="U959" s="3469"/>
      <c r="V959" s="3470"/>
      <c r="W959" s="3471">
        <v>236</v>
      </c>
      <c r="X959" s="3469"/>
      <c r="Y959" s="3470"/>
      <c r="Z959" s="3471">
        <v>356</v>
      </c>
      <c r="AA959" s="3469"/>
      <c r="AB959" s="3470"/>
      <c r="AC959" s="3471">
        <v>306</v>
      </c>
      <c r="AD959" s="3469"/>
      <c r="AE959" s="3470"/>
      <c r="AF959" s="3471">
        <v>9</v>
      </c>
      <c r="AG959" s="3469"/>
      <c r="AH959" s="3892"/>
      <c r="AI959" s="986"/>
      <c r="AJ959" s="986"/>
      <c r="AK959" s="986"/>
      <c r="AL959" s="579"/>
      <c r="AM959" s="579"/>
      <c r="AN959" s="579"/>
      <c r="AO959" s="579"/>
    </row>
    <row r="960" spans="1:41" s="327" customFormat="1" ht="13.5">
      <c r="A960" s="579"/>
      <c r="B960" s="581"/>
      <c r="C960" s="3942"/>
      <c r="D960" s="3433"/>
      <c r="E960" s="3433"/>
      <c r="F960" s="3433"/>
      <c r="G960" s="3434"/>
      <c r="H960" s="4113" t="s">
        <v>2824</v>
      </c>
      <c r="I960" s="4114"/>
      <c r="J960" s="4114"/>
      <c r="K960" s="4114"/>
      <c r="L960" s="4114"/>
      <c r="M960" s="4115"/>
      <c r="N960" s="3471">
        <v>2320</v>
      </c>
      <c r="O960" s="3469"/>
      <c r="P960" s="3470"/>
      <c r="Q960" s="3471">
        <v>1933</v>
      </c>
      <c r="R960" s="3469"/>
      <c r="S960" s="3470"/>
      <c r="T960" s="3471">
        <v>150</v>
      </c>
      <c r="U960" s="3469"/>
      <c r="V960" s="3470"/>
      <c r="W960" s="3471">
        <v>38</v>
      </c>
      <c r="X960" s="3469"/>
      <c r="Y960" s="3470"/>
      <c r="Z960" s="3471">
        <v>166</v>
      </c>
      <c r="AA960" s="3469"/>
      <c r="AB960" s="3470"/>
      <c r="AC960" s="3471">
        <v>25</v>
      </c>
      <c r="AD960" s="3469"/>
      <c r="AE960" s="3470"/>
      <c r="AF960" s="3471">
        <v>8</v>
      </c>
      <c r="AG960" s="3469"/>
      <c r="AH960" s="3892"/>
      <c r="AI960" s="986"/>
      <c r="AJ960" s="986"/>
      <c r="AK960" s="986"/>
      <c r="AL960" s="579"/>
      <c r="AM960" s="579"/>
      <c r="AN960" s="579"/>
      <c r="AO960" s="579"/>
    </row>
    <row r="961" spans="1:41" s="327" customFormat="1" ht="13.5">
      <c r="A961" s="579"/>
      <c r="B961" s="581"/>
      <c r="C961" s="3942"/>
      <c r="D961" s="3433"/>
      <c r="E961" s="3433"/>
      <c r="F961" s="3433"/>
      <c r="G961" s="3434"/>
      <c r="H961" s="4113" t="s">
        <v>2825</v>
      </c>
      <c r="I961" s="4114"/>
      <c r="J961" s="4114"/>
      <c r="K961" s="4114"/>
      <c r="L961" s="4114"/>
      <c r="M961" s="4115"/>
      <c r="N961" s="3471">
        <v>3599</v>
      </c>
      <c r="O961" s="3469"/>
      <c r="P961" s="3470"/>
      <c r="Q961" s="3471">
        <v>1789</v>
      </c>
      <c r="R961" s="3469"/>
      <c r="S961" s="3470"/>
      <c r="T961" s="3471">
        <v>597</v>
      </c>
      <c r="U961" s="3469"/>
      <c r="V961" s="3470"/>
      <c r="W961" s="3471">
        <v>255</v>
      </c>
      <c r="X961" s="3469"/>
      <c r="Y961" s="3470"/>
      <c r="Z961" s="3471">
        <v>839</v>
      </c>
      <c r="AA961" s="3469"/>
      <c r="AB961" s="3470"/>
      <c r="AC961" s="3471">
        <v>65</v>
      </c>
      <c r="AD961" s="3469"/>
      <c r="AE961" s="3470"/>
      <c r="AF961" s="3471">
        <v>54</v>
      </c>
      <c r="AG961" s="3469"/>
      <c r="AH961" s="3892"/>
      <c r="AI961" s="986"/>
      <c r="AJ961" s="986"/>
      <c r="AK961" s="986"/>
      <c r="AL961" s="579"/>
      <c r="AM961" s="579"/>
      <c r="AN961" s="579"/>
      <c r="AO961" s="579"/>
    </row>
    <row r="962" spans="1:41" s="327" customFormat="1" ht="13.5">
      <c r="A962" s="579"/>
      <c r="B962" s="581"/>
      <c r="C962" s="3942"/>
      <c r="D962" s="3433"/>
      <c r="E962" s="3433"/>
      <c r="F962" s="3433"/>
      <c r="G962" s="3434"/>
      <c r="H962" s="4113" t="s">
        <v>2826</v>
      </c>
      <c r="I962" s="4114"/>
      <c r="J962" s="4114"/>
      <c r="K962" s="4114"/>
      <c r="L962" s="4114"/>
      <c r="M962" s="4115"/>
      <c r="N962" s="3471" t="s">
        <v>3765</v>
      </c>
      <c r="O962" s="3469"/>
      <c r="P962" s="3470"/>
      <c r="Q962" s="3471" t="s">
        <v>3766</v>
      </c>
      <c r="R962" s="3469"/>
      <c r="S962" s="3470"/>
      <c r="T962" s="3471" t="s">
        <v>3765</v>
      </c>
      <c r="U962" s="3469"/>
      <c r="V962" s="3470"/>
      <c r="W962" s="3471" t="s">
        <v>3765</v>
      </c>
      <c r="X962" s="3469"/>
      <c r="Y962" s="3470"/>
      <c r="Z962" s="3471" t="s">
        <v>3766</v>
      </c>
      <c r="AA962" s="3469"/>
      <c r="AB962" s="3470"/>
      <c r="AC962" s="3471" t="s">
        <v>3766</v>
      </c>
      <c r="AD962" s="3469"/>
      <c r="AE962" s="3470"/>
      <c r="AF962" s="3471" t="s">
        <v>3765</v>
      </c>
      <c r="AG962" s="3469"/>
      <c r="AH962" s="3892"/>
      <c r="AI962" s="986"/>
      <c r="AJ962" s="986"/>
      <c r="AK962" s="986"/>
      <c r="AL962" s="579"/>
      <c r="AM962" s="579"/>
      <c r="AN962" s="579"/>
      <c r="AO962" s="579"/>
    </row>
    <row r="963" spans="1:41" s="327" customFormat="1" ht="13.5">
      <c r="A963" s="579"/>
      <c r="B963" s="581"/>
      <c r="C963" s="3942"/>
      <c r="D963" s="3433"/>
      <c r="E963" s="3433"/>
      <c r="F963" s="3433"/>
      <c r="G963" s="3434"/>
      <c r="H963" s="4113" t="s">
        <v>2827</v>
      </c>
      <c r="I963" s="4114"/>
      <c r="J963" s="4114"/>
      <c r="K963" s="4114"/>
      <c r="L963" s="4114"/>
      <c r="M963" s="4115"/>
      <c r="N963" s="3471">
        <v>708</v>
      </c>
      <c r="O963" s="3469"/>
      <c r="P963" s="3470"/>
      <c r="Q963" s="3471">
        <v>241</v>
      </c>
      <c r="R963" s="3469"/>
      <c r="S963" s="3470"/>
      <c r="T963" s="3471">
        <v>12</v>
      </c>
      <c r="U963" s="3469"/>
      <c r="V963" s="3470"/>
      <c r="W963" s="3471">
        <v>313</v>
      </c>
      <c r="X963" s="3469"/>
      <c r="Y963" s="3470"/>
      <c r="Z963" s="3471">
        <v>138</v>
      </c>
      <c r="AA963" s="3469"/>
      <c r="AB963" s="3470"/>
      <c r="AC963" s="3471">
        <v>3</v>
      </c>
      <c r="AD963" s="3469"/>
      <c r="AE963" s="3470"/>
      <c r="AF963" s="3471">
        <v>1</v>
      </c>
      <c r="AG963" s="3469"/>
      <c r="AH963" s="3892"/>
      <c r="AI963" s="986"/>
      <c r="AJ963" s="986"/>
      <c r="AK963" s="986"/>
      <c r="AL963" s="579"/>
      <c r="AM963" s="579"/>
      <c r="AN963" s="579"/>
      <c r="AO963" s="579"/>
    </row>
    <row r="964" spans="1:41" s="327" customFormat="1" ht="13.5">
      <c r="A964" s="579"/>
      <c r="B964" s="581"/>
      <c r="C964" s="3942"/>
      <c r="D964" s="3433"/>
      <c r="E964" s="3433"/>
      <c r="F964" s="3433"/>
      <c r="G964" s="3434"/>
      <c r="H964" s="4113" t="s">
        <v>2828</v>
      </c>
      <c r="I964" s="4114"/>
      <c r="J964" s="4114"/>
      <c r="K964" s="4114"/>
      <c r="L964" s="4114"/>
      <c r="M964" s="4115"/>
      <c r="N964" s="3471">
        <v>98</v>
      </c>
      <c r="O964" s="3469"/>
      <c r="P964" s="3470"/>
      <c r="Q964" s="3471">
        <v>61</v>
      </c>
      <c r="R964" s="3469"/>
      <c r="S964" s="3470"/>
      <c r="T964" s="3471" t="s">
        <v>3765</v>
      </c>
      <c r="U964" s="3469"/>
      <c r="V964" s="3470"/>
      <c r="W964" s="3471">
        <v>13</v>
      </c>
      <c r="X964" s="3469"/>
      <c r="Y964" s="3470"/>
      <c r="Z964" s="3471">
        <v>22</v>
      </c>
      <c r="AA964" s="3469"/>
      <c r="AB964" s="3470"/>
      <c r="AC964" s="3471">
        <v>2</v>
      </c>
      <c r="AD964" s="3469"/>
      <c r="AE964" s="3470"/>
      <c r="AF964" s="3471" t="s">
        <v>3766</v>
      </c>
      <c r="AG964" s="3469"/>
      <c r="AH964" s="3892"/>
      <c r="AI964" s="986"/>
      <c r="AJ964" s="986"/>
      <c r="AK964" s="986"/>
      <c r="AL964" s="579"/>
      <c r="AM964" s="579"/>
      <c r="AN964" s="579"/>
      <c r="AO964" s="579"/>
    </row>
    <row r="965" spans="1:41" s="327" customFormat="1" ht="13.5">
      <c r="A965" s="579"/>
      <c r="B965" s="581"/>
      <c r="C965" s="3942"/>
      <c r="D965" s="3433"/>
      <c r="E965" s="3433"/>
      <c r="F965" s="3433"/>
      <c r="G965" s="3434"/>
      <c r="H965" s="4113" t="s">
        <v>2829</v>
      </c>
      <c r="I965" s="4114"/>
      <c r="J965" s="4114"/>
      <c r="K965" s="4114"/>
      <c r="L965" s="4114"/>
      <c r="M965" s="4115"/>
      <c r="N965" s="3471">
        <v>28</v>
      </c>
      <c r="O965" s="3469"/>
      <c r="P965" s="3470"/>
      <c r="Q965" s="3471">
        <v>25</v>
      </c>
      <c r="R965" s="3469"/>
      <c r="S965" s="3470"/>
      <c r="T965" s="3471" t="s">
        <v>3766</v>
      </c>
      <c r="U965" s="3469"/>
      <c r="V965" s="3470"/>
      <c r="W965" s="3471" t="s">
        <v>3765</v>
      </c>
      <c r="X965" s="3469"/>
      <c r="Y965" s="3470"/>
      <c r="Z965" s="3471">
        <v>2</v>
      </c>
      <c r="AA965" s="3469"/>
      <c r="AB965" s="3470"/>
      <c r="AC965" s="3471">
        <v>1</v>
      </c>
      <c r="AD965" s="3469"/>
      <c r="AE965" s="3470"/>
      <c r="AF965" s="3471" t="s">
        <v>3765</v>
      </c>
      <c r="AG965" s="3469"/>
      <c r="AH965" s="3892"/>
      <c r="AI965" s="986"/>
      <c r="AJ965" s="986"/>
      <c r="AK965" s="986"/>
      <c r="AL965" s="579"/>
      <c r="AM965" s="579"/>
      <c r="AN965" s="579"/>
      <c r="AO965" s="579"/>
    </row>
    <row r="966" spans="1:41" s="327" customFormat="1" ht="13.5">
      <c r="A966" s="579"/>
      <c r="B966" s="581"/>
      <c r="C966" s="3942"/>
      <c r="D966" s="3433"/>
      <c r="E966" s="3433"/>
      <c r="F966" s="3433"/>
      <c r="G966" s="3434"/>
      <c r="H966" s="4113" t="s">
        <v>2830</v>
      </c>
      <c r="I966" s="4114"/>
      <c r="J966" s="4114"/>
      <c r="K966" s="4114"/>
      <c r="L966" s="4114"/>
      <c r="M966" s="4115"/>
      <c r="N966" s="3471">
        <v>6</v>
      </c>
      <c r="O966" s="3469"/>
      <c r="P966" s="3470"/>
      <c r="Q966" s="3471">
        <v>6</v>
      </c>
      <c r="R966" s="3469"/>
      <c r="S966" s="3470"/>
      <c r="T966" s="3471" t="s">
        <v>3765</v>
      </c>
      <c r="U966" s="3469"/>
      <c r="V966" s="3470"/>
      <c r="W966" s="3471" t="s">
        <v>3766</v>
      </c>
      <c r="X966" s="3469"/>
      <c r="Y966" s="3470"/>
      <c r="Z966" s="3471" t="s">
        <v>3765</v>
      </c>
      <c r="AA966" s="3469"/>
      <c r="AB966" s="3470"/>
      <c r="AC966" s="3471" t="s">
        <v>3765</v>
      </c>
      <c r="AD966" s="3469"/>
      <c r="AE966" s="3470"/>
      <c r="AF966" s="3471" t="s">
        <v>3766</v>
      </c>
      <c r="AG966" s="3469"/>
      <c r="AH966" s="3892"/>
      <c r="AI966" s="986"/>
      <c r="AJ966" s="986"/>
      <c r="AK966" s="986"/>
      <c r="AL966" s="579"/>
      <c r="AM966" s="579"/>
      <c r="AN966" s="579"/>
      <c r="AO966" s="579"/>
    </row>
    <row r="967" spans="1:41" s="327" customFormat="1" ht="13.5">
      <c r="A967" s="579"/>
      <c r="B967" s="581"/>
      <c r="C967" s="3942"/>
      <c r="D967" s="3433"/>
      <c r="E967" s="3433"/>
      <c r="F967" s="3433"/>
      <c r="G967" s="3434"/>
      <c r="H967" s="4113" t="s">
        <v>2831</v>
      </c>
      <c r="I967" s="4114"/>
      <c r="J967" s="4114"/>
      <c r="K967" s="4114"/>
      <c r="L967" s="4114"/>
      <c r="M967" s="4115"/>
      <c r="N967" s="3471">
        <v>4</v>
      </c>
      <c r="O967" s="3469"/>
      <c r="P967" s="3470"/>
      <c r="Q967" s="3471">
        <v>4</v>
      </c>
      <c r="R967" s="3469"/>
      <c r="S967" s="3470"/>
      <c r="T967" s="3471" t="s">
        <v>3765</v>
      </c>
      <c r="U967" s="3469"/>
      <c r="V967" s="3470"/>
      <c r="W967" s="3471" t="s">
        <v>3765</v>
      </c>
      <c r="X967" s="3469"/>
      <c r="Y967" s="3470"/>
      <c r="Z967" s="3471" t="s">
        <v>3766</v>
      </c>
      <c r="AA967" s="3469"/>
      <c r="AB967" s="3470"/>
      <c r="AC967" s="3471" t="s">
        <v>3766</v>
      </c>
      <c r="AD967" s="3469"/>
      <c r="AE967" s="3470"/>
      <c r="AF967" s="3471" t="s">
        <v>3765</v>
      </c>
      <c r="AG967" s="3469"/>
      <c r="AH967" s="3892"/>
      <c r="AI967" s="986"/>
      <c r="AJ967" s="986"/>
      <c r="AK967" s="986"/>
      <c r="AL967" s="579"/>
      <c r="AM967" s="579"/>
      <c r="AN967" s="579"/>
      <c r="AO967" s="579"/>
    </row>
    <row r="968" spans="1:41" s="327" customFormat="1" ht="13.5">
      <c r="A968" s="579"/>
      <c r="B968" s="581"/>
      <c r="C968" s="3942"/>
      <c r="D968" s="3433"/>
      <c r="E968" s="3433"/>
      <c r="F968" s="3433"/>
      <c r="G968" s="3434"/>
      <c r="H968" s="4113" t="s">
        <v>2832</v>
      </c>
      <c r="I968" s="4114"/>
      <c r="J968" s="4114"/>
      <c r="K968" s="4114"/>
      <c r="L968" s="4114"/>
      <c r="M968" s="4115"/>
      <c r="N968" s="3471" t="s">
        <v>3766</v>
      </c>
      <c r="O968" s="3469"/>
      <c r="P968" s="3470"/>
      <c r="Q968" s="3471" t="s">
        <v>3765</v>
      </c>
      <c r="R968" s="3469"/>
      <c r="S968" s="3470"/>
      <c r="T968" s="3471" t="s">
        <v>3765</v>
      </c>
      <c r="U968" s="3469"/>
      <c r="V968" s="3470"/>
      <c r="W968" s="3471" t="s">
        <v>3765</v>
      </c>
      <c r="X968" s="3469"/>
      <c r="Y968" s="3470"/>
      <c r="Z968" s="3471" t="s">
        <v>3765</v>
      </c>
      <c r="AA968" s="3469"/>
      <c r="AB968" s="3470"/>
      <c r="AC968" s="3471" t="s">
        <v>3765</v>
      </c>
      <c r="AD968" s="3469"/>
      <c r="AE968" s="3470"/>
      <c r="AF968" s="3471" t="s">
        <v>3765</v>
      </c>
      <c r="AG968" s="3469"/>
      <c r="AH968" s="3892"/>
      <c r="AI968" s="986"/>
      <c r="AJ968" s="986"/>
      <c r="AK968" s="986"/>
      <c r="AL968" s="579"/>
      <c r="AM968" s="579"/>
      <c r="AN968" s="579"/>
      <c r="AO968" s="579"/>
    </row>
    <row r="969" spans="1:41" s="327" customFormat="1" ht="13.5">
      <c r="A969" s="579"/>
      <c r="B969" s="581"/>
      <c r="C969" s="3942"/>
      <c r="D969" s="3433"/>
      <c r="E969" s="3433"/>
      <c r="F969" s="3433"/>
      <c r="G969" s="3434"/>
      <c r="H969" s="4113" t="s">
        <v>2833</v>
      </c>
      <c r="I969" s="4114"/>
      <c r="J969" s="4114"/>
      <c r="K969" s="4114"/>
      <c r="L969" s="4114"/>
      <c r="M969" s="4115"/>
      <c r="N969" s="3471">
        <v>2</v>
      </c>
      <c r="O969" s="3469"/>
      <c r="P969" s="3470"/>
      <c r="Q969" s="3471">
        <v>2</v>
      </c>
      <c r="R969" s="3469"/>
      <c r="S969" s="3470"/>
      <c r="T969" s="3471" t="s">
        <v>3766</v>
      </c>
      <c r="U969" s="3469"/>
      <c r="V969" s="3470"/>
      <c r="W969" s="3471" t="s">
        <v>3766</v>
      </c>
      <c r="X969" s="3469"/>
      <c r="Y969" s="3470"/>
      <c r="Z969" s="3471" t="s">
        <v>3765</v>
      </c>
      <c r="AA969" s="3469"/>
      <c r="AB969" s="3470"/>
      <c r="AC969" s="3471" t="s">
        <v>3765</v>
      </c>
      <c r="AD969" s="3469"/>
      <c r="AE969" s="3470"/>
      <c r="AF969" s="3471" t="s">
        <v>3766</v>
      </c>
      <c r="AG969" s="3469"/>
      <c r="AH969" s="3892"/>
      <c r="AI969" s="986"/>
      <c r="AJ969" s="986"/>
      <c r="AK969" s="986"/>
      <c r="AL969" s="579"/>
      <c r="AM969" s="579"/>
      <c r="AN969" s="579"/>
      <c r="AO969" s="579"/>
    </row>
    <row r="970" spans="1:41" s="327" customFormat="1" ht="13.5">
      <c r="A970" s="579"/>
      <c r="B970" s="581"/>
      <c r="C970" s="3942"/>
      <c r="D970" s="3433"/>
      <c r="E970" s="3433"/>
      <c r="F970" s="3433"/>
      <c r="G970" s="3434"/>
      <c r="H970" s="4113" t="s">
        <v>2834</v>
      </c>
      <c r="I970" s="4114"/>
      <c r="J970" s="4114"/>
      <c r="K970" s="4114"/>
      <c r="L970" s="4114"/>
      <c r="M970" s="4115"/>
      <c r="N970" s="3471">
        <v>4</v>
      </c>
      <c r="O970" s="3469"/>
      <c r="P970" s="3470"/>
      <c r="Q970" s="3471">
        <v>2</v>
      </c>
      <c r="R970" s="3469"/>
      <c r="S970" s="3470"/>
      <c r="T970" s="3471" t="s">
        <v>3764</v>
      </c>
      <c r="U970" s="3469"/>
      <c r="V970" s="3470"/>
      <c r="W970" s="3471" t="s">
        <v>3765</v>
      </c>
      <c r="X970" s="3469"/>
      <c r="Y970" s="3470"/>
      <c r="Z970" s="3471">
        <v>1</v>
      </c>
      <c r="AA970" s="3469"/>
      <c r="AB970" s="3470"/>
      <c r="AC970" s="3471">
        <v>1</v>
      </c>
      <c r="AD970" s="3469"/>
      <c r="AE970" s="3470"/>
      <c r="AF970" s="3471" t="s">
        <v>3765</v>
      </c>
      <c r="AG970" s="3469"/>
      <c r="AH970" s="3892"/>
      <c r="AI970" s="986"/>
      <c r="AJ970" s="986"/>
      <c r="AK970" s="986"/>
      <c r="AL970" s="579"/>
      <c r="AM970" s="579"/>
      <c r="AN970" s="579"/>
      <c r="AO970" s="579"/>
    </row>
    <row r="971" spans="1:41" s="327" customFormat="1" ht="13.5" customHeight="1" thickBot="1">
      <c r="A971" s="579"/>
      <c r="B971" s="581"/>
      <c r="C971" s="4124"/>
      <c r="D971" s="3528"/>
      <c r="E971" s="3528"/>
      <c r="F971" s="3528"/>
      <c r="G971" s="3529"/>
      <c r="H971" s="4154" t="s">
        <v>2835</v>
      </c>
      <c r="I971" s="4155"/>
      <c r="J971" s="4155"/>
      <c r="K971" s="4155"/>
      <c r="L971" s="4155"/>
      <c r="M971" s="4156"/>
      <c r="N971" s="1455">
        <v>10</v>
      </c>
      <c r="O971" s="1461"/>
      <c r="P971" s="1462"/>
      <c r="Q971" s="1455">
        <v>10</v>
      </c>
      <c r="R971" s="1461"/>
      <c r="S971" s="1462"/>
      <c r="T971" s="1455" t="s">
        <v>3765</v>
      </c>
      <c r="U971" s="1461"/>
      <c r="V971" s="1462"/>
      <c r="W971" s="1455" t="s">
        <v>3765</v>
      </c>
      <c r="X971" s="1461"/>
      <c r="Y971" s="1462"/>
      <c r="Z971" s="1455" t="s">
        <v>3765</v>
      </c>
      <c r="AA971" s="1461"/>
      <c r="AB971" s="1462"/>
      <c r="AC971" s="1455" t="s">
        <v>3766</v>
      </c>
      <c r="AD971" s="1461"/>
      <c r="AE971" s="1462"/>
      <c r="AF971" s="1455" t="s">
        <v>3765</v>
      </c>
      <c r="AG971" s="1461"/>
      <c r="AH971" s="1547"/>
      <c r="AI971" s="986"/>
      <c r="AJ971" s="986"/>
      <c r="AK971" s="986"/>
      <c r="AL971" s="579"/>
      <c r="AM971" s="579"/>
      <c r="AN971" s="579"/>
      <c r="AO971" s="579"/>
    </row>
    <row r="972" spans="1:41" s="327" customFormat="1" ht="13.5" customHeight="1">
      <c r="A972" s="579"/>
      <c r="B972" s="581"/>
      <c r="C972" s="880"/>
      <c r="D972" s="880"/>
      <c r="E972" s="880"/>
      <c r="F972" s="880"/>
      <c r="G972" s="880"/>
      <c r="H972" s="933"/>
      <c r="I972" s="933"/>
      <c r="J972" s="933"/>
      <c r="K972" s="933"/>
      <c r="L972" s="933"/>
      <c r="M972" s="933"/>
      <c r="N972" s="585"/>
      <c r="O972" s="585"/>
      <c r="P972" s="585"/>
      <c r="Q972" s="585"/>
      <c r="R972" s="585"/>
      <c r="S972" s="585"/>
      <c r="T972" s="585"/>
      <c r="U972" s="585"/>
      <c r="V972" s="585"/>
      <c r="W972" s="585"/>
      <c r="X972" s="585"/>
      <c r="Y972" s="585"/>
      <c r="Z972" s="585"/>
      <c r="AA972" s="585"/>
      <c r="AB972" s="585"/>
      <c r="AC972" s="585"/>
      <c r="AD972" s="585"/>
      <c r="AE972" s="585"/>
      <c r="AF972" s="585"/>
      <c r="AG972" s="585"/>
      <c r="AH972" s="580" t="s">
        <v>1599</v>
      </c>
      <c r="AI972" s="986"/>
      <c r="AJ972" s="986"/>
      <c r="AK972" s="986"/>
      <c r="AL972" s="579"/>
      <c r="AM972" s="579"/>
      <c r="AN972" s="579"/>
      <c r="AO972" s="579"/>
    </row>
    <row r="973" spans="1:41" s="327" customFormat="1" ht="15" customHeight="1">
      <c r="A973" s="597" t="s">
        <v>3745</v>
      </c>
      <c r="B973" s="579"/>
      <c r="C973" s="579"/>
      <c r="D973" s="579"/>
      <c r="E973" s="579"/>
      <c r="F973" s="579"/>
      <c r="G973" s="579"/>
      <c r="H973" s="579"/>
      <c r="I973" s="579"/>
      <c r="J973" s="579"/>
      <c r="K973" s="579"/>
      <c r="L973" s="582"/>
      <c r="M973" s="579"/>
      <c r="N973" s="579"/>
      <c r="O973" s="579"/>
      <c r="P973" s="579"/>
      <c r="Q973" s="579"/>
      <c r="R973" s="579"/>
      <c r="S973" s="579"/>
      <c r="T973" s="579"/>
      <c r="U973" s="579"/>
      <c r="V973" s="579"/>
      <c r="W973" s="579"/>
      <c r="X973" s="579"/>
      <c r="Y973" s="579"/>
      <c r="Z973" s="579"/>
      <c r="AA973" s="579"/>
      <c r="AB973" s="579"/>
      <c r="AC973" s="579"/>
      <c r="AD973" s="579"/>
      <c r="AE973" s="579"/>
      <c r="AF973" s="579"/>
      <c r="AG973" s="579"/>
      <c r="AH973" s="579"/>
      <c r="AI973" s="579"/>
      <c r="AJ973" s="579"/>
      <c r="AK973" s="579"/>
      <c r="AL973" s="579"/>
      <c r="AM973" s="579"/>
      <c r="AN973" s="579"/>
      <c r="AO973" s="579"/>
    </row>
    <row r="974" spans="1:41" s="327" customFormat="1" ht="15" customHeight="1">
      <c r="A974" s="597"/>
      <c r="B974" s="579"/>
      <c r="C974" s="579"/>
      <c r="D974" s="579"/>
      <c r="E974" s="579"/>
      <c r="F974" s="579"/>
      <c r="G974" s="579"/>
      <c r="H974" s="579"/>
      <c r="I974" s="579"/>
      <c r="J974" s="579"/>
      <c r="K974" s="579"/>
      <c r="L974" s="582"/>
      <c r="M974" s="579"/>
      <c r="N974" s="579"/>
      <c r="O974" s="579"/>
      <c r="P974" s="579"/>
      <c r="Q974" s="579"/>
      <c r="R974" s="579"/>
      <c r="S974" s="579"/>
      <c r="T974" s="579"/>
      <c r="U974" s="579"/>
      <c r="V974" s="579"/>
      <c r="W974" s="579"/>
      <c r="X974" s="579"/>
      <c r="Y974" s="579"/>
      <c r="Z974" s="579"/>
      <c r="AA974" s="579"/>
      <c r="AB974" s="579"/>
      <c r="AC974" s="579"/>
      <c r="AD974" s="579"/>
      <c r="AE974" s="579"/>
      <c r="AF974" s="579"/>
      <c r="AG974" s="579"/>
      <c r="AH974" s="579"/>
      <c r="AI974" s="579"/>
      <c r="AJ974" s="579"/>
      <c r="AK974" s="579"/>
      <c r="AL974" s="579"/>
      <c r="AM974" s="580" t="s">
        <v>3440</v>
      </c>
      <c r="AN974" s="579"/>
      <c r="AO974" s="579"/>
    </row>
    <row r="975" spans="1:41" s="327" customFormat="1" ht="15" customHeight="1" thickBot="1">
      <c r="A975" s="579"/>
      <c r="B975" s="579"/>
      <c r="C975" s="861"/>
      <c r="D975" s="861"/>
      <c r="E975" s="861"/>
      <c r="F975" s="861"/>
      <c r="G975" s="861"/>
      <c r="H975" s="861"/>
      <c r="I975" s="861"/>
      <c r="J975" s="861"/>
      <c r="K975" s="861"/>
      <c r="L975" s="861"/>
      <c r="M975" s="582"/>
      <c r="N975" s="873"/>
      <c r="O975" s="579"/>
      <c r="P975" s="579"/>
      <c r="Q975" s="579"/>
      <c r="R975" s="579"/>
      <c r="S975" s="579"/>
      <c r="T975" s="579"/>
      <c r="U975" s="579"/>
      <c r="V975" s="579"/>
      <c r="W975" s="579"/>
      <c r="X975" s="579"/>
      <c r="Y975" s="579"/>
      <c r="Z975" s="579"/>
      <c r="AA975" s="579"/>
      <c r="AB975" s="579"/>
      <c r="AC975" s="579"/>
      <c r="AD975" s="579"/>
      <c r="AE975" s="579"/>
      <c r="AF975" s="579"/>
      <c r="AG975" s="579"/>
      <c r="AH975" s="579"/>
      <c r="AI975" s="579"/>
      <c r="AJ975" s="579"/>
      <c r="AK975" s="579"/>
      <c r="AL975" s="579"/>
      <c r="AM975" s="580" t="s">
        <v>1254</v>
      </c>
      <c r="AN975" s="579"/>
      <c r="AO975" s="579"/>
    </row>
    <row r="976" spans="1:41" s="327" customFormat="1" ht="30" customHeight="1">
      <c r="A976" s="579"/>
      <c r="B976" s="579"/>
      <c r="C976" s="4126" t="s">
        <v>3330</v>
      </c>
      <c r="D976" s="3840"/>
      <c r="E976" s="3840"/>
      <c r="F976" s="3840"/>
      <c r="G976" s="3840"/>
      <c r="H976" s="3840"/>
      <c r="I976" s="4127"/>
      <c r="J976" s="3423" t="s">
        <v>1062</v>
      </c>
      <c r="K976" s="3424"/>
      <c r="L976" s="3545"/>
      <c r="M976" s="3423" t="s">
        <v>1564</v>
      </c>
      <c r="N976" s="3424"/>
      <c r="O976" s="3545"/>
      <c r="P976" s="3994" t="s">
        <v>1600</v>
      </c>
      <c r="Q976" s="3995"/>
      <c r="R976" s="3996"/>
      <c r="S976" s="3994" t="s">
        <v>1601</v>
      </c>
      <c r="T976" s="3995"/>
      <c r="U976" s="3996"/>
      <c r="V976" s="3423" t="s">
        <v>1602</v>
      </c>
      <c r="W976" s="3424"/>
      <c r="X976" s="3545"/>
      <c r="Y976" s="3994" t="s">
        <v>1603</v>
      </c>
      <c r="Z976" s="3995"/>
      <c r="AA976" s="3996"/>
      <c r="AB976" s="3423" t="s">
        <v>1604</v>
      </c>
      <c r="AC976" s="3424"/>
      <c r="AD976" s="3545"/>
      <c r="AE976" s="3423" t="s">
        <v>1605</v>
      </c>
      <c r="AF976" s="3424"/>
      <c r="AG976" s="3545"/>
      <c r="AH976" s="3994" t="s">
        <v>1606</v>
      </c>
      <c r="AI976" s="3995"/>
      <c r="AJ976" s="3996"/>
      <c r="AK976" s="3423" t="s">
        <v>1546</v>
      </c>
      <c r="AL976" s="3424"/>
      <c r="AM976" s="3425"/>
      <c r="AN976" s="579"/>
      <c r="AO976" s="579"/>
    </row>
    <row r="977" spans="1:41" s="327" customFormat="1" ht="18" customHeight="1">
      <c r="A977" s="579"/>
      <c r="B977" s="579"/>
      <c r="C977" s="3768" t="s">
        <v>2243</v>
      </c>
      <c r="D977" s="3769"/>
      <c r="E977" s="3769"/>
      <c r="F977" s="3769"/>
      <c r="G977" s="3769"/>
      <c r="H977" s="3769"/>
      <c r="I977" s="3769"/>
      <c r="J977" s="2625">
        <v>66021</v>
      </c>
      <c r="K977" s="3600"/>
      <c r="L977" s="2627"/>
      <c r="M977" s="2710">
        <v>26197</v>
      </c>
      <c r="N977" s="3565"/>
      <c r="O977" s="2711"/>
      <c r="P977" s="2710">
        <v>8918</v>
      </c>
      <c r="Q977" s="3565"/>
      <c r="R977" s="2711"/>
      <c r="S977" s="2710">
        <v>6604</v>
      </c>
      <c r="T977" s="3565"/>
      <c r="U977" s="2711"/>
      <c r="V977" s="2710">
        <v>2309</v>
      </c>
      <c r="W977" s="3565"/>
      <c r="X977" s="2711"/>
      <c r="Y977" s="2710">
        <v>778</v>
      </c>
      <c r="Z977" s="3565"/>
      <c r="AA977" s="2711"/>
      <c r="AB977" s="2710">
        <v>1833</v>
      </c>
      <c r="AC977" s="3565"/>
      <c r="AD977" s="2711"/>
      <c r="AE977" s="3645">
        <v>1007</v>
      </c>
      <c r="AF977" s="3646"/>
      <c r="AG977" s="3647"/>
      <c r="AH977" s="2710">
        <v>3869</v>
      </c>
      <c r="AI977" s="3565"/>
      <c r="AJ977" s="2711"/>
      <c r="AK977" s="3402">
        <v>14506</v>
      </c>
      <c r="AL977" s="3404"/>
      <c r="AM977" s="4125"/>
      <c r="AN977" s="579"/>
      <c r="AO977" s="579"/>
    </row>
    <row r="978" spans="1:41" s="327" customFormat="1" ht="18" customHeight="1">
      <c r="A978" s="579"/>
      <c r="B978" s="579"/>
      <c r="C978" s="3768" t="s">
        <v>2244</v>
      </c>
      <c r="D978" s="3769"/>
      <c r="E978" s="3769"/>
      <c r="F978" s="3769"/>
      <c r="G978" s="3769"/>
      <c r="H978" s="3769"/>
      <c r="I978" s="3769"/>
      <c r="J978" s="3402">
        <v>62328</v>
      </c>
      <c r="K978" s="3404"/>
      <c r="L978" s="3403"/>
      <c r="M978" s="3402">
        <v>23182</v>
      </c>
      <c r="N978" s="3404"/>
      <c r="O978" s="3403"/>
      <c r="P978" s="2710">
        <v>10248</v>
      </c>
      <c r="Q978" s="3565"/>
      <c r="R978" s="2711"/>
      <c r="S978" s="2710">
        <v>7919</v>
      </c>
      <c r="T978" s="3565"/>
      <c r="U978" s="2711"/>
      <c r="V978" s="2710">
        <v>1647</v>
      </c>
      <c r="W978" s="3565"/>
      <c r="X978" s="2711"/>
      <c r="Y978" s="2710">
        <v>223</v>
      </c>
      <c r="Z978" s="3565"/>
      <c r="AA978" s="2711"/>
      <c r="AB978" s="2710">
        <v>1743</v>
      </c>
      <c r="AC978" s="3565"/>
      <c r="AD978" s="2711"/>
      <c r="AE978" s="2710">
        <v>605</v>
      </c>
      <c r="AF978" s="3565"/>
      <c r="AG978" s="2711"/>
      <c r="AH978" s="2710">
        <v>3258</v>
      </c>
      <c r="AI978" s="3565"/>
      <c r="AJ978" s="2711"/>
      <c r="AK978" s="4128">
        <v>13503</v>
      </c>
      <c r="AL978" s="4129"/>
      <c r="AM978" s="4130"/>
      <c r="AN978" s="579"/>
      <c r="AO978" s="579"/>
    </row>
    <row r="979" spans="1:41" s="327" customFormat="1" ht="18" customHeight="1">
      <c r="A979" s="579"/>
      <c r="B979" s="579"/>
      <c r="C979" s="3768" t="s">
        <v>2277</v>
      </c>
      <c r="D979" s="3769"/>
      <c r="E979" s="3769"/>
      <c r="F979" s="3769"/>
      <c r="G979" s="3769"/>
      <c r="H979" s="3769"/>
      <c r="I979" s="3769"/>
      <c r="J979" s="3402">
        <v>65595</v>
      </c>
      <c r="K979" s="3404"/>
      <c r="L979" s="3403"/>
      <c r="M979" s="3402">
        <v>21578</v>
      </c>
      <c r="N979" s="3404"/>
      <c r="O979" s="3403"/>
      <c r="P979" s="2710">
        <v>11319</v>
      </c>
      <c r="Q979" s="3565"/>
      <c r="R979" s="2711"/>
      <c r="S979" s="2710">
        <v>7137</v>
      </c>
      <c r="T979" s="3565"/>
      <c r="U979" s="2711"/>
      <c r="V979" s="2710">
        <v>2617</v>
      </c>
      <c r="W979" s="3565"/>
      <c r="X979" s="2711"/>
      <c r="Y979" s="2710">
        <v>792</v>
      </c>
      <c r="Z979" s="3565"/>
      <c r="AA979" s="2711"/>
      <c r="AB979" s="2710">
        <v>1682</v>
      </c>
      <c r="AC979" s="3565"/>
      <c r="AD979" s="2711"/>
      <c r="AE979" s="2710">
        <v>823</v>
      </c>
      <c r="AF979" s="3565"/>
      <c r="AG979" s="2711"/>
      <c r="AH979" s="2710">
        <v>4542</v>
      </c>
      <c r="AI979" s="3565"/>
      <c r="AJ979" s="2711"/>
      <c r="AK979" s="4128">
        <v>15105</v>
      </c>
      <c r="AL979" s="4129"/>
      <c r="AM979" s="4130"/>
      <c r="AN979" s="579"/>
      <c r="AO979" s="579"/>
    </row>
    <row r="980" spans="1:41" s="327" customFormat="1" ht="18" customHeight="1">
      <c r="A980" s="579"/>
      <c r="B980" s="579"/>
      <c r="C980" s="3768" t="s">
        <v>2278</v>
      </c>
      <c r="D980" s="3769"/>
      <c r="E980" s="3769"/>
      <c r="F980" s="3769"/>
      <c r="G980" s="3769"/>
      <c r="H980" s="3769"/>
      <c r="I980" s="3769"/>
      <c r="J980" s="3402">
        <v>70019</v>
      </c>
      <c r="K980" s="3404"/>
      <c r="L980" s="3403"/>
      <c r="M980" s="3402">
        <v>22016</v>
      </c>
      <c r="N980" s="3404"/>
      <c r="O980" s="3403"/>
      <c r="P980" s="2710">
        <v>13095</v>
      </c>
      <c r="Q980" s="3565"/>
      <c r="R980" s="2711"/>
      <c r="S980" s="2710">
        <v>7373</v>
      </c>
      <c r="T980" s="3565"/>
      <c r="U980" s="2711"/>
      <c r="V980" s="2710">
        <v>2931</v>
      </c>
      <c r="W980" s="3565"/>
      <c r="X980" s="2711"/>
      <c r="Y980" s="2710">
        <v>695</v>
      </c>
      <c r="Z980" s="3565"/>
      <c r="AA980" s="2711"/>
      <c r="AB980" s="2710">
        <v>1970</v>
      </c>
      <c r="AC980" s="3565"/>
      <c r="AD980" s="2711"/>
      <c r="AE980" s="2710">
        <v>546</v>
      </c>
      <c r="AF980" s="3565"/>
      <c r="AG980" s="2711"/>
      <c r="AH980" s="2710">
        <v>3581</v>
      </c>
      <c r="AI980" s="3565"/>
      <c r="AJ980" s="2711"/>
      <c r="AK980" s="4128">
        <v>17812</v>
      </c>
      <c r="AL980" s="4129"/>
      <c r="AM980" s="4130"/>
      <c r="AN980" s="579"/>
      <c r="AO980" s="579"/>
    </row>
    <row r="981" spans="1:41" s="327" customFormat="1" ht="18" customHeight="1" thickBot="1">
      <c r="A981" s="579"/>
      <c r="B981" s="579"/>
      <c r="C981" s="3782" t="s">
        <v>2279</v>
      </c>
      <c r="D981" s="3783"/>
      <c r="E981" s="3783"/>
      <c r="F981" s="3783"/>
      <c r="G981" s="3783"/>
      <c r="H981" s="3783"/>
      <c r="I981" s="3783"/>
      <c r="J981" s="3399">
        <v>85714</v>
      </c>
      <c r="K981" s="3401"/>
      <c r="L981" s="3400"/>
      <c r="M981" s="3399">
        <v>24510</v>
      </c>
      <c r="N981" s="3401"/>
      <c r="O981" s="3400"/>
      <c r="P981" s="2719">
        <v>20862</v>
      </c>
      <c r="Q981" s="3667"/>
      <c r="R981" s="2720"/>
      <c r="S981" s="2719">
        <v>7730</v>
      </c>
      <c r="T981" s="3667"/>
      <c r="U981" s="2720"/>
      <c r="V981" s="2719">
        <v>3067</v>
      </c>
      <c r="W981" s="3667"/>
      <c r="X981" s="2720"/>
      <c r="Y981" s="2719">
        <v>644</v>
      </c>
      <c r="Z981" s="3667"/>
      <c r="AA981" s="2720"/>
      <c r="AB981" s="2719">
        <v>1464</v>
      </c>
      <c r="AC981" s="3667"/>
      <c r="AD981" s="2720"/>
      <c r="AE981" s="2719">
        <v>790</v>
      </c>
      <c r="AF981" s="3667"/>
      <c r="AG981" s="2720"/>
      <c r="AH981" s="2719">
        <v>8174</v>
      </c>
      <c r="AI981" s="3667"/>
      <c r="AJ981" s="2720"/>
      <c r="AK981" s="4131">
        <v>18473</v>
      </c>
      <c r="AL981" s="4132"/>
      <c r="AM981" s="4133"/>
      <c r="AN981" s="579"/>
      <c r="AO981" s="579"/>
    </row>
    <row r="982" spans="1:41" s="327" customFormat="1" ht="13.5">
      <c r="A982" s="579"/>
      <c r="B982" s="579"/>
      <c r="C982" s="579" t="s">
        <v>134</v>
      </c>
      <c r="D982" s="579"/>
      <c r="E982" s="579"/>
      <c r="F982" s="579"/>
      <c r="G982" s="579"/>
      <c r="H982" s="579"/>
      <c r="I982" s="579"/>
      <c r="J982" s="579"/>
      <c r="K982" s="582"/>
      <c r="L982" s="582"/>
      <c r="M982" s="582"/>
      <c r="N982" s="606"/>
      <c r="O982" s="579"/>
      <c r="P982" s="579"/>
      <c r="Q982" s="579"/>
      <c r="R982" s="579"/>
      <c r="S982" s="579"/>
      <c r="T982" s="579"/>
      <c r="U982" s="579"/>
      <c r="V982" s="579"/>
      <c r="W982" s="579"/>
      <c r="X982" s="579"/>
      <c r="Y982" s="579"/>
      <c r="Z982" s="579"/>
      <c r="AA982" s="579"/>
      <c r="AB982" s="579"/>
      <c r="AC982" s="579"/>
      <c r="AD982" s="579"/>
      <c r="AE982" s="579"/>
      <c r="AF982" s="579"/>
      <c r="AG982" s="579"/>
      <c r="AH982" s="579"/>
      <c r="AI982" s="579"/>
      <c r="AJ982" s="579"/>
      <c r="AK982" s="579"/>
      <c r="AL982" s="579"/>
      <c r="AM982" s="580" t="s">
        <v>3174</v>
      </c>
      <c r="AN982" s="579"/>
      <c r="AO982" s="579"/>
    </row>
    <row r="983" spans="1:41" ht="18.75" customHeight="1"/>
    <row r="984" spans="1:41" s="327" customFormat="1" ht="15" customHeight="1">
      <c r="A984" s="597" t="s">
        <v>3746</v>
      </c>
      <c r="B984" s="579"/>
      <c r="C984" s="579"/>
      <c r="D984" s="579"/>
      <c r="E984" s="579"/>
      <c r="F984" s="579"/>
      <c r="G984" s="579"/>
      <c r="H984" s="579"/>
      <c r="I984" s="579"/>
      <c r="J984" s="579"/>
      <c r="K984" s="579"/>
      <c r="L984" s="579"/>
      <c r="M984" s="579"/>
      <c r="N984" s="579"/>
      <c r="O984" s="579"/>
      <c r="P984" s="579"/>
      <c r="Q984" s="579"/>
      <c r="R984" s="579"/>
      <c r="S984" s="579"/>
      <c r="T984" s="579"/>
      <c r="U984" s="579"/>
      <c r="V984" s="579"/>
      <c r="W984" s="579"/>
      <c r="X984" s="579"/>
      <c r="Y984" s="579"/>
      <c r="Z984" s="579"/>
      <c r="AA984" s="579"/>
      <c r="AB984" s="579"/>
      <c r="AC984" s="579"/>
      <c r="AD984" s="579"/>
      <c r="AE984" s="579"/>
      <c r="AF984" s="579"/>
      <c r="AG984" s="579"/>
      <c r="AH984" s="579"/>
      <c r="AI984" s="579"/>
      <c r="AJ984" s="579"/>
      <c r="AK984" s="579"/>
      <c r="AL984" s="579"/>
      <c r="AM984" s="579"/>
      <c r="AN984" s="579"/>
      <c r="AO984" s="579"/>
    </row>
    <row r="985" spans="1:41" s="327" customFormat="1" ht="15" customHeight="1">
      <c r="A985" s="597"/>
      <c r="B985" s="579"/>
      <c r="C985" s="579"/>
      <c r="D985" s="579"/>
      <c r="E985" s="579"/>
      <c r="F985" s="579"/>
      <c r="G985" s="579"/>
      <c r="H985" s="579"/>
      <c r="I985" s="579"/>
      <c r="J985" s="579"/>
      <c r="K985" s="579"/>
      <c r="L985" s="579"/>
      <c r="M985" s="579"/>
      <c r="N985" s="579"/>
      <c r="O985" s="579"/>
      <c r="P985" s="579"/>
      <c r="Q985" s="579"/>
      <c r="R985" s="579"/>
      <c r="S985" s="579"/>
      <c r="T985" s="579"/>
      <c r="U985" s="579"/>
      <c r="V985" s="579"/>
      <c r="W985" s="579"/>
      <c r="X985" s="579"/>
      <c r="Y985" s="579"/>
      <c r="Z985" s="579"/>
      <c r="AA985" s="580" t="s">
        <v>3440</v>
      </c>
      <c r="AB985" s="579"/>
      <c r="AC985" s="579"/>
      <c r="AD985" s="579"/>
      <c r="AE985" s="579"/>
      <c r="AF985" s="579"/>
      <c r="AG985" s="579"/>
      <c r="AH985" s="579"/>
      <c r="AI985" s="579"/>
      <c r="AJ985" s="579"/>
      <c r="AK985" s="579"/>
      <c r="AL985" s="579"/>
      <c r="AM985" s="579"/>
      <c r="AN985" s="579"/>
      <c r="AO985" s="579"/>
    </row>
    <row r="986" spans="1:41" s="327" customFormat="1" ht="15" customHeight="1" thickBot="1">
      <c r="A986" s="579"/>
      <c r="B986" s="579"/>
      <c r="C986" s="579"/>
      <c r="D986" s="579"/>
      <c r="E986" s="579"/>
      <c r="F986" s="579"/>
      <c r="G986" s="579"/>
      <c r="H986" s="579"/>
      <c r="I986" s="579"/>
      <c r="J986" s="579"/>
      <c r="K986" s="579"/>
      <c r="L986" s="579"/>
      <c r="M986" s="579"/>
      <c r="N986" s="579"/>
      <c r="O986" s="579"/>
      <c r="P986" s="579"/>
      <c r="Q986" s="579"/>
      <c r="R986" s="579"/>
      <c r="S986" s="579"/>
      <c r="T986" s="579"/>
      <c r="U986" s="579"/>
      <c r="V986" s="579"/>
      <c r="W986" s="579"/>
      <c r="X986" s="579"/>
      <c r="Y986" s="579"/>
      <c r="Z986" s="579"/>
      <c r="AA986" s="580" t="s">
        <v>1272</v>
      </c>
      <c r="AB986" s="579"/>
      <c r="AC986" s="579"/>
      <c r="AD986" s="579"/>
      <c r="AE986" s="579"/>
      <c r="AF986" s="579"/>
      <c r="AG986" s="579"/>
      <c r="AH986" s="579"/>
      <c r="AI986" s="579"/>
      <c r="AJ986" s="579"/>
      <c r="AK986" s="579"/>
      <c r="AL986" s="579"/>
      <c r="AM986" s="579"/>
      <c r="AN986" s="579"/>
      <c r="AO986" s="579"/>
    </row>
    <row r="987" spans="1:41" s="327" customFormat="1" ht="30" customHeight="1">
      <c r="A987" s="579"/>
      <c r="B987" s="579"/>
      <c r="C987" s="4126" t="s">
        <v>3343</v>
      </c>
      <c r="D987" s="3840"/>
      <c r="E987" s="3840"/>
      <c r="F987" s="3840"/>
      <c r="G987" s="3840"/>
      <c r="H987" s="4127"/>
      <c r="I987" s="3839" t="s">
        <v>1607</v>
      </c>
      <c r="J987" s="3840"/>
      <c r="K987" s="4127"/>
      <c r="L987" s="3840" t="s">
        <v>1608</v>
      </c>
      <c r="M987" s="3840"/>
      <c r="N987" s="3840"/>
      <c r="O987" s="4127"/>
      <c r="P987" s="3840" t="s">
        <v>1609</v>
      </c>
      <c r="Q987" s="3840"/>
      <c r="R987" s="3840"/>
      <c r="S987" s="4127"/>
      <c r="T987" s="3840" t="s">
        <v>1610</v>
      </c>
      <c r="U987" s="3840"/>
      <c r="V987" s="3840"/>
      <c r="W987" s="4127"/>
      <c r="X987" s="3840" t="s">
        <v>1611</v>
      </c>
      <c r="Y987" s="3840"/>
      <c r="Z987" s="3840"/>
      <c r="AA987" s="3843"/>
      <c r="AB987" s="579"/>
      <c r="AC987" s="579"/>
      <c r="AD987" s="579"/>
      <c r="AE987" s="579"/>
      <c r="AF987" s="579"/>
      <c r="AG987" s="579"/>
      <c r="AH987" s="579"/>
      <c r="AI987" s="579"/>
      <c r="AJ987" s="579"/>
      <c r="AK987" s="579"/>
      <c r="AL987" s="579"/>
      <c r="AM987" s="579"/>
      <c r="AN987" s="579"/>
      <c r="AO987" s="579"/>
    </row>
    <row r="988" spans="1:41" s="327" customFormat="1" ht="18" customHeight="1">
      <c r="A988" s="579"/>
      <c r="B988" s="579"/>
      <c r="C988" s="1386"/>
      <c r="D988" s="1387"/>
      <c r="E988" s="1387"/>
      <c r="F988" s="1387"/>
      <c r="G988" s="1387"/>
      <c r="H988" s="1388"/>
      <c r="I988" s="3433" t="s">
        <v>1612</v>
      </c>
      <c r="J988" s="3433"/>
      <c r="K988" s="3434"/>
      <c r="L988" s="1387" t="s">
        <v>2839</v>
      </c>
      <c r="M988" s="1387"/>
      <c r="N988" s="1387"/>
      <c r="O988" s="1388"/>
      <c r="P988" s="4145">
        <v>4202</v>
      </c>
      <c r="Q988" s="4146"/>
      <c r="R988" s="4146"/>
      <c r="S988" s="4147"/>
      <c r="T988" s="1387" t="s">
        <v>2839</v>
      </c>
      <c r="U988" s="1387"/>
      <c r="V988" s="1387"/>
      <c r="W988" s="1388"/>
      <c r="X988" s="3466">
        <v>360</v>
      </c>
      <c r="Y988" s="3467"/>
      <c r="Z988" s="3467"/>
      <c r="AA988" s="3637"/>
      <c r="AB988" s="579"/>
      <c r="AC988" s="579"/>
      <c r="AD988" s="579"/>
      <c r="AE988" s="579"/>
      <c r="AF988" s="579"/>
      <c r="AG988" s="579"/>
      <c r="AH988" s="579"/>
      <c r="AI988" s="579"/>
      <c r="AJ988" s="579"/>
      <c r="AK988" s="579"/>
      <c r="AL988" s="579"/>
      <c r="AM988" s="579"/>
      <c r="AN988" s="579"/>
      <c r="AO988" s="579"/>
    </row>
    <row r="989" spans="1:41" s="327" customFormat="1" ht="18" customHeight="1">
      <c r="A989" s="579"/>
      <c r="B989" s="579"/>
      <c r="C989" s="1386" t="s">
        <v>3415</v>
      </c>
      <c r="D989" s="1387"/>
      <c r="E989" s="1387"/>
      <c r="F989" s="1387"/>
      <c r="G989" s="1387"/>
      <c r="H989" s="1388"/>
      <c r="I989" s="3433" t="s">
        <v>1613</v>
      </c>
      <c r="J989" s="3433"/>
      <c r="K989" s="3434"/>
      <c r="L989" s="1387" t="s">
        <v>2839</v>
      </c>
      <c r="M989" s="1387"/>
      <c r="N989" s="1387"/>
      <c r="O989" s="1388"/>
      <c r="P989" s="4142">
        <v>2875</v>
      </c>
      <c r="Q989" s="4143"/>
      <c r="R989" s="4143"/>
      <c r="S989" s="4144"/>
      <c r="T989" s="1387" t="s">
        <v>2840</v>
      </c>
      <c r="U989" s="1387"/>
      <c r="V989" s="1387"/>
      <c r="W989" s="1388"/>
      <c r="X989" s="3437">
        <v>226</v>
      </c>
      <c r="Y989" s="1387"/>
      <c r="Z989" s="1387"/>
      <c r="AA989" s="3411"/>
      <c r="AB989" s="579"/>
      <c r="AC989" s="579"/>
      <c r="AD989" s="579"/>
      <c r="AE989" s="579"/>
      <c r="AF989" s="579"/>
      <c r="AG989" s="579"/>
      <c r="AH989" s="579"/>
      <c r="AI989" s="579"/>
      <c r="AJ989" s="579"/>
      <c r="AK989" s="579"/>
      <c r="AL989" s="579"/>
      <c r="AM989" s="579"/>
      <c r="AN989" s="579"/>
      <c r="AO989" s="579"/>
    </row>
    <row r="990" spans="1:41" s="327" customFormat="1" ht="18" customHeight="1">
      <c r="A990" s="579"/>
      <c r="B990" s="579"/>
      <c r="C990" s="4134" t="s">
        <v>135</v>
      </c>
      <c r="D990" s="4135"/>
      <c r="E990" s="4135"/>
      <c r="F990" s="4135"/>
      <c r="G990" s="4135"/>
      <c r="H990" s="4136"/>
      <c r="I990" s="3547" t="s">
        <v>1614</v>
      </c>
      <c r="J990" s="3547"/>
      <c r="K990" s="3548"/>
      <c r="L990" s="4135" t="s">
        <v>2839</v>
      </c>
      <c r="M990" s="4135"/>
      <c r="N990" s="4135"/>
      <c r="O990" s="4136"/>
      <c r="P990" s="4137">
        <v>7077</v>
      </c>
      <c r="Q990" s="4138"/>
      <c r="R990" s="4138"/>
      <c r="S990" s="4139"/>
      <c r="T990" s="4135" t="s">
        <v>2840</v>
      </c>
      <c r="U990" s="4135"/>
      <c r="V990" s="4135"/>
      <c r="W990" s="4136"/>
      <c r="X990" s="4140">
        <v>586</v>
      </c>
      <c r="Y990" s="4135"/>
      <c r="Z990" s="4135"/>
      <c r="AA990" s="4141"/>
      <c r="AB990" s="579"/>
      <c r="AC990" s="579"/>
      <c r="AD990" s="579"/>
      <c r="AE990" s="579"/>
      <c r="AF990" s="579"/>
      <c r="AG990" s="579"/>
      <c r="AH990" s="579"/>
      <c r="AI990" s="579"/>
      <c r="AJ990" s="579"/>
      <c r="AK990" s="579"/>
      <c r="AL990" s="579"/>
      <c r="AM990" s="579"/>
      <c r="AN990" s="579"/>
      <c r="AO990" s="579"/>
    </row>
    <row r="991" spans="1:41" s="327" customFormat="1" ht="18" customHeight="1">
      <c r="A991" s="579"/>
      <c r="B991" s="579"/>
      <c r="C991" s="1386"/>
      <c r="D991" s="1387"/>
      <c r="E991" s="1387"/>
      <c r="F991" s="1387"/>
      <c r="G991" s="1387"/>
      <c r="H991" s="1388"/>
      <c r="I991" s="3433" t="s">
        <v>1612</v>
      </c>
      <c r="J991" s="3433"/>
      <c r="K991" s="3434"/>
      <c r="L991" s="4145">
        <v>2050</v>
      </c>
      <c r="M991" s="4146"/>
      <c r="N991" s="4146"/>
      <c r="O991" s="4147"/>
      <c r="P991" s="4145">
        <v>4100</v>
      </c>
      <c r="Q991" s="4146"/>
      <c r="R991" s="4146"/>
      <c r="S991" s="4147"/>
      <c r="T991" s="3466">
        <v>172</v>
      </c>
      <c r="U991" s="3467"/>
      <c r="V991" s="3467"/>
      <c r="W991" s="3468"/>
      <c r="X991" s="3466">
        <v>341</v>
      </c>
      <c r="Y991" s="3467"/>
      <c r="Z991" s="3467"/>
      <c r="AA991" s="3637"/>
      <c r="AB991" s="579"/>
      <c r="AC991" s="579"/>
      <c r="AD991" s="579"/>
      <c r="AE991" s="579"/>
      <c r="AF991" s="579"/>
      <c r="AG991" s="579"/>
      <c r="AH991" s="579"/>
      <c r="AI991" s="579"/>
      <c r="AJ991" s="579"/>
      <c r="AK991" s="579"/>
      <c r="AL991" s="579"/>
      <c r="AM991" s="579"/>
      <c r="AN991" s="579"/>
      <c r="AO991" s="579"/>
    </row>
    <row r="992" spans="1:41" s="327" customFormat="1" ht="18" customHeight="1">
      <c r="A992" s="579"/>
      <c r="B992" s="579"/>
      <c r="C992" s="1386" t="s">
        <v>3638</v>
      </c>
      <c r="D992" s="1387"/>
      <c r="E992" s="1387"/>
      <c r="F992" s="1387"/>
      <c r="G992" s="1387"/>
      <c r="H992" s="1388"/>
      <c r="I992" s="3433" t="s">
        <v>1613</v>
      </c>
      <c r="J992" s="3433"/>
      <c r="K992" s="3434"/>
      <c r="L992" s="4142">
        <v>1373</v>
      </c>
      <c r="M992" s="4143"/>
      <c r="N992" s="4143"/>
      <c r="O992" s="4144"/>
      <c r="P992" s="4142">
        <v>2746</v>
      </c>
      <c r="Q992" s="4143"/>
      <c r="R992" s="4143"/>
      <c r="S992" s="4144"/>
      <c r="T992" s="3437">
        <v>104</v>
      </c>
      <c r="U992" s="1387"/>
      <c r="V992" s="1387"/>
      <c r="W992" s="1388"/>
      <c r="X992" s="3437">
        <v>208</v>
      </c>
      <c r="Y992" s="1387"/>
      <c r="Z992" s="1387"/>
      <c r="AA992" s="3411"/>
      <c r="AB992" s="579"/>
      <c r="AC992" s="579"/>
      <c r="AD992" s="579"/>
      <c r="AE992" s="579"/>
      <c r="AF992" s="579"/>
      <c r="AG992" s="579"/>
      <c r="AH992" s="579"/>
      <c r="AI992" s="579"/>
      <c r="AJ992" s="579"/>
      <c r="AK992" s="579"/>
      <c r="AL992" s="579"/>
      <c r="AM992" s="579"/>
      <c r="AN992" s="579"/>
      <c r="AO992" s="579"/>
    </row>
    <row r="993" spans="1:41" s="327" customFormat="1" ht="18" customHeight="1">
      <c r="A993" s="579"/>
      <c r="B993" s="579"/>
      <c r="C993" s="4134" t="s">
        <v>135</v>
      </c>
      <c r="D993" s="4135"/>
      <c r="E993" s="4135"/>
      <c r="F993" s="4135"/>
      <c r="G993" s="4135"/>
      <c r="H993" s="4136"/>
      <c r="I993" s="3547" t="s">
        <v>1614</v>
      </c>
      <c r="J993" s="3547"/>
      <c r="K993" s="3548"/>
      <c r="L993" s="4137">
        <v>3423</v>
      </c>
      <c r="M993" s="4138"/>
      <c r="N993" s="4138"/>
      <c r="O993" s="4139"/>
      <c r="P993" s="4137">
        <v>6846</v>
      </c>
      <c r="Q993" s="4138"/>
      <c r="R993" s="4138"/>
      <c r="S993" s="4139"/>
      <c r="T993" s="4140">
        <v>276</v>
      </c>
      <c r="U993" s="4135"/>
      <c r="V993" s="4135"/>
      <c r="W993" s="4136"/>
      <c r="X993" s="4140">
        <v>549</v>
      </c>
      <c r="Y993" s="4135"/>
      <c r="Z993" s="4135"/>
      <c r="AA993" s="4141"/>
      <c r="AB993" s="579"/>
      <c r="AC993" s="579"/>
      <c r="AD993" s="579"/>
      <c r="AE993" s="579"/>
      <c r="AF993" s="579"/>
      <c r="AG993" s="579"/>
      <c r="AH993" s="579"/>
      <c r="AI993" s="579"/>
      <c r="AJ993" s="579"/>
      <c r="AK993" s="579"/>
      <c r="AL993" s="579"/>
      <c r="AM993" s="579"/>
      <c r="AN993" s="579"/>
      <c r="AO993" s="579"/>
    </row>
    <row r="994" spans="1:41" s="327" customFormat="1" ht="18" customHeight="1">
      <c r="A994" s="579"/>
      <c r="B994" s="579"/>
      <c r="C994" s="1386"/>
      <c r="D994" s="1387"/>
      <c r="E994" s="1387"/>
      <c r="F994" s="1387"/>
      <c r="G994" s="1387"/>
      <c r="H994" s="1388"/>
      <c r="I994" s="3433" t="s">
        <v>1612</v>
      </c>
      <c r="J994" s="3433"/>
      <c r="K994" s="3434"/>
      <c r="L994" s="4145">
        <v>1951</v>
      </c>
      <c r="M994" s="4146"/>
      <c r="N994" s="4146"/>
      <c r="O994" s="4147"/>
      <c r="P994" s="4145">
        <v>3906</v>
      </c>
      <c r="Q994" s="4146"/>
      <c r="R994" s="4146"/>
      <c r="S994" s="4147"/>
      <c r="T994" s="3466">
        <v>169</v>
      </c>
      <c r="U994" s="3467"/>
      <c r="V994" s="3467"/>
      <c r="W994" s="3468"/>
      <c r="X994" s="3466">
        <v>337</v>
      </c>
      <c r="Y994" s="3467"/>
      <c r="Z994" s="3467"/>
      <c r="AA994" s="3637"/>
      <c r="AB994" s="579"/>
      <c r="AC994" s="579"/>
      <c r="AD994" s="579"/>
      <c r="AE994" s="579"/>
      <c r="AF994" s="579"/>
      <c r="AG994" s="579"/>
      <c r="AH994" s="579"/>
      <c r="AI994" s="579"/>
      <c r="AJ994" s="579"/>
      <c r="AK994" s="579"/>
      <c r="AL994" s="579"/>
      <c r="AM994" s="579"/>
      <c r="AN994" s="579"/>
      <c r="AO994" s="579"/>
    </row>
    <row r="995" spans="1:41" s="327" customFormat="1" ht="18" customHeight="1">
      <c r="A995" s="579"/>
      <c r="B995" s="579"/>
      <c r="C995" s="1386" t="s">
        <v>3635</v>
      </c>
      <c r="D995" s="1387"/>
      <c r="E995" s="1387"/>
      <c r="F995" s="1387"/>
      <c r="G995" s="1387"/>
      <c r="H995" s="1388"/>
      <c r="I995" s="3433" t="s">
        <v>1613</v>
      </c>
      <c r="J995" s="3433"/>
      <c r="K995" s="3434"/>
      <c r="L995" s="4142">
        <v>1366</v>
      </c>
      <c r="M995" s="4143"/>
      <c r="N995" s="4143"/>
      <c r="O995" s="4144"/>
      <c r="P995" s="4142">
        <v>2655</v>
      </c>
      <c r="Q995" s="4143"/>
      <c r="R995" s="4143"/>
      <c r="S995" s="4144"/>
      <c r="T995" s="3437">
        <v>97</v>
      </c>
      <c r="U995" s="1387"/>
      <c r="V995" s="1387"/>
      <c r="W995" s="1388"/>
      <c r="X995" s="3437">
        <v>186</v>
      </c>
      <c r="Y995" s="1387"/>
      <c r="Z995" s="1387"/>
      <c r="AA995" s="3411"/>
      <c r="AB995" s="579"/>
      <c r="AC995" s="579"/>
      <c r="AD995" s="579"/>
      <c r="AE995" s="579"/>
      <c r="AF995" s="579"/>
      <c r="AG995" s="579"/>
      <c r="AH995" s="579"/>
      <c r="AI995" s="579"/>
      <c r="AJ995" s="579"/>
      <c r="AK995" s="579"/>
      <c r="AL995" s="579"/>
      <c r="AM995" s="579"/>
      <c r="AN995" s="579"/>
      <c r="AO995" s="579"/>
    </row>
    <row r="996" spans="1:41" s="327" customFormat="1" ht="18" customHeight="1">
      <c r="A996" s="579"/>
      <c r="B996" s="579"/>
      <c r="C996" s="4134" t="s">
        <v>135</v>
      </c>
      <c r="D996" s="4135"/>
      <c r="E996" s="4135"/>
      <c r="F996" s="4135"/>
      <c r="G996" s="4135"/>
      <c r="H996" s="4136"/>
      <c r="I996" s="3547" t="s">
        <v>1614</v>
      </c>
      <c r="J996" s="3547"/>
      <c r="K996" s="3548"/>
      <c r="L996" s="4137">
        <v>3317</v>
      </c>
      <c r="M996" s="4138"/>
      <c r="N996" s="4138"/>
      <c r="O996" s="4139"/>
      <c r="P996" s="4137">
        <v>6561</v>
      </c>
      <c r="Q996" s="4138"/>
      <c r="R996" s="4138"/>
      <c r="S996" s="4139"/>
      <c r="T996" s="4140">
        <v>266</v>
      </c>
      <c r="U996" s="4135"/>
      <c r="V996" s="4135"/>
      <c r="W996" s="4136"/>
      <c r="X996" s="4140">
        <v>523</v>
      </c>
      <c r="Y996" s="4135"/>
      <c r="Z996" s="4135"/>
      <c r="AA996" s="4141"/>
      <c r="AB996" s="579"/>
      <c r="AC996" s="579"/>
      <c r="AD996" s="579"/>
      <c r="AE996" s="579"/>
      <c r="AF996" s="579"/>
      <c r="AG996" s="579"/>
      <c r="AH996" s="579"/>
      <c r="AI996" s="579"/>
      <c r="AJ996" s="579"/>
      <c r="AK996" s="579"/>
      <c r="AL996" s="579"/>
      <c r="AM996" s="579"/>
      <c r="AN996" s="579"/>
      <c r="AO996" s="579"/>
    </row>
    <row r="997" spans="1:41" s="327" customFormat="1" ht="18" customHeight="1">
      <c r="A997" s="579"/>
      <c r="B997" s="579"/>
      <c r="C997" s="1386"/>
      <c r="D997" s="1387"/>
      <c r="E997" s="1387"/>
      <c r="F997" s="1387"/>
      <c r="G997" s="1387"/>
      <c r="H997" s="1388"/>
      <c r="I997" s="3433" t="s">
        <v>1612</v>
      </c>
      <c r="J997" s="3433"/>
      <c r="K997" s="3434"/>
      <c r="L997" s="4145">
        <v>1906</v>
      </c>
      <c r="M997" s="4146"/>
      <c r="N997" s="4146"/>
      <c r="O997" s="4147"/>
      <c r="P997" s="4145">
        <v>3729</v>
      </c>
      <c r="Q997" s="4146"/>
      <c r="R997" s="4146"/>
      <c r="S997" s="4147"/>
      <c r="T997" s="3466">
        <v>176</v>
      </c>
      <c r="U997" s="3467"/>
      <c r="V997" s="3467"/>
      <c r="W997" s="3468"/>
      <c r="X997" s="3466">
        <v>344</v>
      </c>
      <c r="Y997" s="3467"/>
      <c r="Z997" s="3467"/>
      <c r="AA997" s="3637"/>
      <c r="AB997" s="579"/>
      <c r="AC997" s="579"/>
      <c r="AD997" s="579"/>
      <c r="AE997" s="579"/>
      <c r="AF997" s="579"/>
      <c r="AG997" s="579"/>
      <c r="AH997" s="579"/>
      <c r="AI997" s="579"/>
      <c r="AJ997" s="579"/>
      <c r="AK997" s="579"/>
      <c r="AL997" s="579"/>
      <c r="AM997" s="579"/>
      <c r="AN997" s="579"/>
      <c r="AO997" s="579"/>
    </row>
    <row r="998" spans="1:41" s="327" customFormat="1" ht="18" customHeight="1">
      <c r="A998" s="579"/>
      <c r="B998" s="579"/>
      <c r="C998" s="1386" t="s">
        <v>3636</v>
      </c>
      <c r="D998" s="1387"/>
      <c r="E998" s="1387"/>
      <c r="F998" s="1387"/>
      <c r="G998" s="1387"/>
      <c r="H998" s="1388"/>
      <c r="I998" s="3433" t="s">
        <v>1613</v>
      </c>
      <c r="J998" s="3433"/>
      <c r="K998" s="3434"/>
      <c r="L998" s="4142">
        <v>1194</v>
      </c>
      <c r="M998" s="4143"/>
      <c r="N998" s="4143"/>
      <c r="O998" s="4144"/>
      <c r="P998" s="4142">
        <v>2386</v>
      </c>
      <c r="Q998" s="4143"/>
      <c r="R998" s="4143"/>
      <c r="S998" s="4144"/>
      <c r="T998" s="3437">
        <v>94</v>
      </c>
      <c r="U998" s="1387"/>
      <c r="V998" s="1387"/>
      <c r="W998" s="1388"/>
      <c r="X998" s="3437">
        <v>188</v>
      </c>
      <c r="Y998" s="1387"/>
      <c r="Z998" s="1387"/>
      <c r="AA998" s="3411"/>
      <c r="AB998" s="579"/>
      <c r="AC998" s="579"/>
      <c r="AD998" s="579"/>
      <c r="AE998" s="579"/>
      <c r="AF998" s="579"/>
      <c r="AG998" s="579"/>
      <c r="AH998" s="579"/>
      <c r="AI998" s="579"/>
      <c r="AJ998" s="579"/>
      <c r="AK998" s="579"/>
      <c r="AL998" s="579"/>
      <c r="AM998" s="579"/>
      <c r="AN998" s="579"/>
      <c r="AO998" s="579"/>
    </row>
    <row r="999" spans="1:41" s="327" customFormat="1" ht="18" customHeight="1">
      <c r="A999" s="579"/>
      <c r="B999" s="579"/>
      <c r="C999" s="4134" t="s">
        <v>135</v>
      </c>
      <c r="D999" s="4135"/>
      <c r="E999" s="4135"/>
      <c r="F999" s="4135"/>
      <c r="G999" s="4135"/>
      <c r="H999" s="4136"/>
      <c r="I999" s="3547" t="s">
        <v>1614</v>
      </c>
      <c r="J999" s="3547"/>
      <c r="K999" s="3548"/>
      <c r="L999" s="4137">
        <v>3100</v>
      </c>
      <c r="M999" s="4138"/>
      <c r="N999" s="4138"/>
      <c r="O999" s="4139"/>
      <c r="P999" s="4137">
        <v>6115</v>
      </c>
      <c r="Q999" s="4138"/>
      <c r="R999" s="4138"/>
      <c r="S999" s="4139"/>
      <c r="T999" s="4140">
        <v>270</v>
      </c>
      <c r="U999" s="4135"/>
      <c r="V999" s="4135"/>
      <c r="W999" s="4136"/>
      <c r="X999" s="4140">
        <v>532</v>
      </c>
      <c r="Y999" s="4135"/>
      <c r="Z999" s="4135"/>
      <c r="AA999" s="4141"/>
      <c r="AB999" s="579"/>
      <c r="AC999" s="579"/>
      <c r="AD999" s="579"/>
      <c r="AE999" s="579"/>
      <c r="AF999" s="579"/>
      <c r="AG999" s="579"/>
      <c r="AH999" s="579"/>
      <c r="AI999" s="579"/>
      <c r="AJ999" s="579"/>
      <c r="AK999" s="579"/>
      <c r="AL999" s="579"/>
      <c r="AM999" s="579"/>
      <c r="AN999" s="579"/>
      <c r="AO999" s="579"/>
    </row>
    <row r="1000" spans="1:41" s="327" customFormat="1" ht="18" customHeight="1">
      <c r="A1000" s="579"/>
      <c r="B1000" s="579"/>
      <c r="C1000" s="1386"/>
      <c r="D1000" s="1387"/>
      <c r="E1000" s="1387"/>
      <c r="F1000" s="1387"/>
      <c r="G1000" s="1387"/>
      <c r="H1000" s="1388"/>
      <c r="I1000" s="3433" t="s">
        <v>1612</v>
      </c>
      <c r="J1000" s="3433"/>
      <c r="K1000" s="3434"/>
      <c r="L1000" s="4145">
        <v>1831</v>
      </c>
      <c r="M1000" s="4146"/>
      <c r="N1000" s="4146"/>
      <c r="O1000" s="4147"/>
      <c r="P1000" s="4145">
        <v>3547</v>
      </c>
      <c r="Q1000" s="4146"/>
      <c r="R1000" s="4146"/>
      <c r="S1000" s="4147"/>
      <c r="T1000" s="3466">
        <v>173</v>
      </c>
      <c r="U1000" s="3467"/>
      <c r="V1000" s="3467"/>
      <c r="W1000" s="3468"/>
      <c r="X1000" s="3466">
        <v>339</v>
      </c>
      <c r="Y1000" s="3467"/>
      <c r="Z1000" s="3467"/>
      <c r="AA1000" s="3637"/>
      <c r="AB1000" s="579"/>
      <c r="AC1000" s="579"/>
      <c r="AD1000" s="579"/>
      <c r="AE1000" s="579"/>
      <c r="AF1000" s="579"/>
      <c r="AG1000" s="579"/>
      <c r="AH1000" s="579"/>
      <c r="AI1000" s="579"/>
      <c r="AJ1000" s="579"/>
      <c r="AK1000" s="579"/>
      <c r="AL1000" s="579"/>
      <c r="AM1000" s="579"/>
      <c r="AN1000" s="579"/>
      <c r="AO1000" s="579"/>
    </row>
    <row r="1001" spans="1:41" s="327" customFormat="1" ht="18" customHeight="1">
      <c r="A1001" s="579"/>
      <c r="B1001" s="579"/>
      <c r="C1001" s="1386" t="s">
        <v>3637</v>
      </c>
      <c r="D1001" s="1387"/>
      <c r="E1001" s="1387"/>
      <c r="F1001" s="1387"/>
      <c r="G1001" s="1387"/>
      <c r="H1001" s="1388"/>
      <c r="I1001" s="3433" t="s">
        <v>1613</v>
      </c>
      <c r="J1001" s="3433"/>
      <c r="K1001" s="3434"/>
      <c r="L1001" s="4142">
        <v>1270</v>
      </c>
      <c r="M1001" s="4143"/>
      <c r="N1001" s="4143"/>
      <c r="O1001" s="4144"/>
      <c r="P1001" s="4142">
        <v>2540</v>
      </c>
      <c r="Q1001" s="4143"/>
      <c r="R1001" s="4143"/>
      <c r="S1001" s="4144"/>
      <c r="T1001" s="3437">
        <v>102</v>
      </c>
      <c r="U1001" s="1387"/>
      <c r="V1001" s="1387"/>
      <c r="W1001" s="1388"/>
      <c r="X1001" s="3437">
        <v>203</v>
      </c>
      <c r="Y1001" s="1387"/>
      <c r="Z1001" s="1387"/>
      <c r="AA1001" s="3411"/>
      <c r="AB1001" s="579"/>
      <c r="AC1001" s="579"/>
      <c r="AD1001" s="579"/>
      <c r="AE1001" s="579"/>
      <c r="AF1001" s="579"/>
      <c r="AG1001" s="579"/>
      <c r="AH1001" s="579"/>
      <c r="AI1001" s="579"/>
      <c r="AJ1001" s="579"/>
      <c r="AK1001" s="579"/>
      <c r="AL1001" s="579"/>
      <c r="AM1001" s="579"/>
      <c r="AN1001" s="579"/>
      <c r="AO1001" s="579"/>
    </row>
    <row r="1002" spans="1:41" s="327" customFormat="1" ht="18" customHeight="1" thickBot="1">
      <c r="A1002" s="579"/>
      <c r="B1002" s="579"/>
      <c r="C1002" s="1529"/>
      <c r="D1002" s="1530"/>
      <c r="E1002" s="1530"/>
      <c r="F1002" s="1530"/>
      <c r="G1002" s="1530"/>
      <c r="H1002" s="1531"/>
      <c r="I1002" s="3528" t="s">
        <v>1614</v>
      </c>
      <c r="J1002" s="3528"/>
      <c r="K1002" s="3529"/>
      <c r="L1002" s="4148">
        <v>3101</v>
      </c>
      <c r="M1002" s="4149"/>
      <c r="N1002" s="4149"/>
      <c r="O1002" s="4150"/>
      <c r="P1002" s="4148">
        <v>6087</v>
      </c>
      <c r="Q1002" s="4149"/>
      <c r="R1002" s="4149"/>
      <c r="S1002" s="4150"/>
      <c r="T1002" s="3523">
        <v>275</v>
      </c>
      <c r="U1002" s="1530"/>
      <c r="V1002" s="1530"/>
      <c r="W1002" s="1531"/>
      <c r="X1002" s="3523">
        <v>542</v>
      </c>
      <c r="Y1002" s="1530"/>
      <c r="Z1002" s="1530"/>
      <c r="AA1002" s="3524"/>
      <c r="AB1002" s="579"/>
      <c r="AC1002" s="579"/>
      <c r="AD1002" s="579"/>
      <c r="AE1002" s="579"/>
      <c r="AF1002" s="579"/>
      <c r="AG1002" s="579"/>
      <c r="AH1002" s="579"/>
      <c r="AI1002" s="579"/>
      <c r="AJ1002" s="579"/>
      <c r="AK1002" s="579"/>
      <c r="AL1002" s="579"/>
      <c r="AM1002" s="579"/>
      <c r="AN1002" s="579"/>
      <c r="AO1002" s="579"/>
    </row>
    <row r="1003" spans="1:41" s="327" customFormat="1" ht="13.5" customHeight="1">
      <c r="A1003" s="579"/>
      <c r="B1003" s="579"/>
      <c r="C1003" s="579"/>
      <c r="D1003" s="579"/>
      <c r="E1003" s="579"/>
      <c r="F1003" s="579"/>
      <c r="G1003" s="579"/>
      <c r="H1003" s="579"/>
      <c r="I1003" s="579"/>
      <c r="J1003" s="579"/>
      <c r="K1003" s="579"/>
      <c r="L1003" s="579"/>
      <c r="M1003" s="579"/>
      <c r="N1003" s="579"/>
      <c r="O1003" s="579"/>
      <c r="P1003" s="579"/>
      <c r="Q1003" s="579"/>
      <c r="R1003" s="579"/>
      <c r="S1003" s="579"/>
      <c r="T1003" s="579"/>
      <c r="U1003" s="579"/>
      <c r="V1003" s="579"/>
      <c r="W1003" s="579"/>
      <c r="X1003" s="579"/>
      <c r="Y1003" s="579"/>
      <c r="Z1003" s="579"/>
      <c r="AA1003" s="580" t="s">
        <v>2841</v>
      </c>
      <c r="AB1003" s="579"/>
      <c r="AC1003" s="579"/>
      <c r="AD1003" s="579"/>
      <c r="AE1003" s="579"/>
      <c r="AF1003" s="579"/>
      <c r="AG1003" s="579"/>
      <c r="AH1003" s="579"/>
      <c r="AI1003" s="579"/>
      <c r="AJ1003" s="579"/>
      <c r="AK1003" s="579"/>
      <c r="AL1003" s="579"/>
      <c r="AM1003" s="579"/>
      <c r="AN1003" s="579"/>
      <c r="AO1003" s="579"/>
    </row>
    <row r="1004" spans="1:41" s="327" customFormat="1" ht="13.5" customHeight="1">
      <c r="A1004" s="579"/>
      <c r="B1004" s="579"/>
      <c r="C1004" s="579"/>
      <c r="D1004" s="579"/>
      <c r="E1004" s="579"/>
      <c r="F1004" s="579"/>
      <c r="G1004" s="579"/>
      <c r="H1004" s="579"/>
      <c r="I1004" s="579"/>
      <c r="J1004" s="579"/>
      <c r="K1004" s="579"/>
      <c r="L1004" s="579"/>
      <c r="M1004" s="579"/>
      <c r="N1004" s="579"/>
      <c r="O1004" s="579"/>
      <c r="P1004" s="579"/>
      <c r="Q1004" s="579"/>
      <c r="R1004" s="579"/>
      <c r="S1004" s="579"/>
      <c r="T1004" s="579"/>
      <c r="U1004" s="579"/>
      <c r="V1004" s="579"/>
      <c r="W1004" s="579"/>
      <c r="X1004" s="579"/>
      <c r="Y1004" s="579"/>
      <c r="Z1004" s="579"/>
      <c r="AA1004" s="580" t="s">
        <v>2838</v>
      </c>
      <c r="AB1004" s="579"/>
      <c r="AC1004" s="579"/>
      <c r="AD1004" s="579"/>
      <c r="AE1004" s="579"/>
      <c r="AF1004" s="579"/>
      <c r="AG1004" s="579"/>
      <c r="AH1004" s="579"/>
      <c r="AI1004" s="579"/>
      <c r="AJ1004" s="579"/>
      <c r="AK1004" s="579"/>
      <c r="AL1004" s="579"/>
      <c r="AM1004" s="579"/>
      <c r="AN1004" s="579"/>
      <c r="AO1004" s="579"/>
    </row>
  </sheetData>
  <mergeCells count="6002">
    <mergeCell ref="W553:Z553"/>
    <mergeCell ref="W554:Z554"/>
    <mergeCell ref="W555:Z555"/>
    <mergeCell ref="W556:Z556"/>
    <mergeCell ref="W557:Z557"/>
    <mergeCell ref="W558:Z558"/>
    <mergeCell ref="W559:Z559"/>
    <mergeCell ref="W560:Z560"/>
    <mergeCell ref="W561:Z561"/>
    <mergeCell ref="W562:Z562"/>
    <mergeCell ref="W563:Z563"/>
    <mergeCell ref="W564:Z564"/>
    <mergeCell ref="W565:Z565"/>
    <mergeCell ref="W566:Z566"/>
    <mergeCell ref="W568:Z568"/>
    <mergeCell ref="W572:Z572"/>
    <mergeCell ref="W573:Z573"/>
    <mergeCell ref="W530:Z530"/>
    <mergeCell ref="W531:Z531"/>
    <mergeCell ref="Q216:AN216"/>
    <mergeCell ref="H231:I231"/>
    <mergeCell ref="H232:I232"/>
    <mergeCell ref="H234:I234"/>
    <mergeCell ref="H236:I236"/>
    <mergeCell ref="H238:I238"/>
    <mergeCell ref="H240:I240"/>
    <mergeCell ref="J232:K232"/>
    <mergeCell ref="J231:K231"/>
    <mergeCell ref="L231:M231"/>
    <mergeCell ref="J234:K234"/>
    <mergeCell ref="J236:K236"/>
    <mergeCell ref="J238:K238"/>
    <mergeCell ref="J240:K240"/>
    <mergeCell ref="L232:M232"/>
    <mergeCell ref="L234:M234"/>
    <mergeCell ref="W217:AB217"/>
    <mergeCell ref="AC218:AD218"/>
    <mergeCell ref="AC219:AD219"/>
    <mergeCell ref="AC221:AD221"/>
    <mergeCell ref="AC223:AD223"/>
    <mergeCell ref="AC225:AD225"/>
    <mergeCell ref="AC227:AD227"/>
    <mergeCell ref="AI218:AJ218"/>
    <mergeCell ref="AI219:AJ219"/>
    <mergeCell ref="AI221:AJ221"/>
    <mergeCell ref="AI223:AJ223"/>
    <mergeCell ref="AI225:AJ225"/>
    <mergeCell ref="AI227:AJ227"/>
    <mergeCell ref="AC217:AH217"/>
    <mergeCell ref="AI217:AN217"/>
    <mergeCell ref="V310:X310"/>
    <mergeCell ref="V311:X311"/>
    <mergeCell ref="Y310:Z310"/>
    <mergeCell ref="H306:AI306"/>
    <mergeCell ref="AE218:AF218"/>
    <mergeCell ref="AE219:AF219"/>
    <mergeCell ref="AE221:AF221"/>
    <mergeCell ref="AE223:AF223"/>
    <mergeCell ref="AE225:AF225"/>
    <mergeCell ref="AE227:AF227"/>
    <mergeCell ref="AG218:AH218"/>
    <mergeCell ref="AG219:AH219"/>
    <mergeCell ref="AG221:AH221"/>
    <mergeCell ref="AG223:AH223"/>
    <mergeCell ref="AG225:AH225"/>
    <mergeCell ref="AG227:AH227"/>
    <mergeCell ref="AM218:AN218"/>
    <mergeCell ref="AK221:AL221"/>
    <mergeCell ref="U219:V219"/>
    <mergeCell ref="U221:V221"/>
    <mergeCell ref="U223:V223"/>
    <mergeCell ref="U225:V225"/>
    <mergeCell ref="U227:V227"/>
    <mergeCell ref="AK223:AL223"/>
    <mergeCell ref="AK225:AL225"/>
    <mergeCell ref="AK227:AL227"/>
    <mergeCell ref="AM219:AN219"/>
    <mergeCell ref="AM221:AN221"/>
    <mergeCell ref="AM223:AN223"/>
    <mergeCell ref="AM225:AN225"/>
    <mergeCell ref="AM227:AN227"/>
    <mergeCell ref="Y218:Z218"/>
    <mergeCell ref="AA218:AB218"/>
    <mergeCell ref="Y219:Z219"/>
    <mergeCell ref="Y221:Z221"/>
    <mergeCell ref="Y223:Z223"/>
    <mergeCell ref="S218:T218"/>
    <mergeCell ref="S219:T219"/>
    <mergeCell ref="S221:T221"/>
    <mergeCell ref="S223:T223"/>
    <mergeCell ref="S225:T225"/>
    <mergeCell ref="S227:T227"/>
    <mergeCell ref="U218:V218"/>
    <mergeCell ref="W218:X218"/>
    <mergeCell ref="W219:X219"/>
    <mergeCell ref="W221:X221"/>
    <mergeCell ref="W223:X223"/>
    <mergeCell ref="W225:X225"/>
    <mergeCell ref="W227:X227"/>
    <mergeCell ref="AA221:AB221"/>
    <mergeCell ref="AA223:AB223"/>
    <mergeCell ref="AA225:AB225"/>
    <mergeCell ref="AA227:AB227"/>
    <mergeCell ref="Y225:Z225"/>
    <mergeCell ref="Y227:Z227"/>
    <mergeCell ref="AA219:AB219"/>
    <mergeCell ref="H144:I144"/>
    <mergeCell ref="H145:I145"/>
    <mergeCell ref="H135:M135"/>
    <mergeCell ref="B175:F175"/>
    <mergeCell ref="B177:F177"/>
    <mergeCell ref="B179:F179"/>
    <mergeCell ref="B181:F181"/>
    <mergeCell ref="B187:F187"/>
    <mergeCell ref="B189:F189"/>
    <mergeCell ref="B191:F191"/>
    <mergeCell ref="B144:G144"/>
    <mergeCell ref="B145:G145"/>
    <mergeCell ref="B142:G142"/>
    <mergeCell ref="B143:G143"/>
    <mergeCell ref="B140:G140"/>
    <mergeCell ref="B141:G141"/>
    <mergeCell ref="B139:G139"/>
    <mergeCell ref="J166:K166"/>
    <mergeCell ref="A168:AD168"/>
    <mergeCell ref="B154:F154"/>
    <mergeCell ref="G154:I154"/>
    <mergeCell ref="J154:L154"/>
    <mergeCell ref="M154:O154"/>
    <mergeCell ref="P154:R154"/>
    <mergeCell ref="S154:U154"/>
    <mergeCell ref="V154:X154"/>
    <mergeCell ref="Y154:AA154"/>
    <mergeCell ref="AB154:AD154"/>
    <mergeCell ref="AC175:AD175"/>
    <mergeCell ref="Y174:Z174"/>
    <mergeCell ref="G174:H174"/>
    <mergeCell ref="I174:J174"/>
    <mergeCell ref="W124:X124"/>
    <mergeCell ref="W125:X125"/>
    <mergeCell ref="W126:X126"/>
    <mergeCell ref="W127:X127"/>
    <mergeCell ref="W128:X128"/>
    <mergeCell ref="W129:X129"/>
    <mergeCell ref="W130:X130"/>
    <mergeCell ref="W131:X131"/>
    <mergeCell ref="W132:X132"/>
    <mergeCell ref="W133:X133"/>
    <mergeCell ref="W123:AB123"/>
    <mergeCell ref="AC124:AD124"/>
    <mergeCell ref="AC125:AD125"/>
    <mergeCell ref="AC126:AD126"/>
    <mergeCell ref="AC127:AD127"/>
    <mergeCell ref="AC128:AD128"/>
    <mergeCell ref="AC129:AD129"/>
    <mergeCell ref="AC130:AD130"/>
    <mergeCell ref="AC131:AD131"/>
    <mergeCell ref="AC132:AD132"/>
    <mergeCell ref="AC133:AD133"/>
    <mergeCell ref="AC123:AH123"/>
    <mergeCell ref="Y131:Z131"/>
    <mergeCell ref="AA131:AB131"/>
    <mergeCell ref="AE131:AF131"/>
    <mergeCell ref="N63:V63"/>
    <mergeCell ref="W63:AB63"/>
    <mergeCell ref="B135:G136"/>
    <mergeCell ref="H136:I136"/>
    <mergeCell ref="A522:I522"/>
    <mergeCell ref="J522:V522"/>
    <mergeCell ref="W522:Z522"/>
    <mergeCell ref="AA522:AG522"/>
    <mergeCell ref="AH522:AO522"/>
    <mergeCell ref="AA70:AB70"/>
    <mergeCell ref="Y70:Z70"/>
    <mergeCell ref="W70:X70"/>
    <mergeCell ref="T70:V70"/>
    <mergeCell ref="W71:X71"/>
    <mergeCell ref="T71:V71"/>
    <mergeCell ref="AA66:AB66"/>
    <mergeCell ref="Y66:Z66"/>
    <mergeCell ref="N67:P67"/>
    <mergeCell ref="AA65:AB65"/>
    <mergeCell ref="Y65:Z65"/>
    <mergeCell ref="T69:V69"/>
    <mergeCell ref="Q69:S69"/>
    <mergeCell ref="N69:P69"/>
    <mergeCell ref="B137:G137"/>
    <mergeCell ref="X266:Y266"/>
    <mergeCell ref="V267:W267"/>
    <mergeCell ref="X267:Y267"/>
    <mergeCell ref="V268:W268"/>
    <mergeCell ref="X268:Y268"/>
    <mergeCell ref="V269:W269"/>
    <mergeCell ref="V271:W271"/>
    <mergeCell ref="X271:Y271"/>
    <mergeCell ref="W51:Z52"/>
    <mergeCell ref="AA57:AD57"/>
    <mergeCell ref="AA56:AD56"/>
    <mergeCell ref="AA55:AD55"/>
    <mergeCell ref="AA54:AD54"/>
    <mergeCell ref="AA53:AD53"/>
    <mergeCell ref="AA51:AD52"/>
    <mergeCell ref="W57:Z57"/>
    <mergeCell ref="W56:Z56"/>
    <mergeCell ref="W55:Z55"/>
    <mergeCell ref="W54:Z54"/>
    <mergeCell ref="W53:Z53"/>
    <mergeCell ref="A598:I598"/>
    <mergeCell ref="J598:V598"/>
    <mergeCell ref="W598:Z598"/>
    <mergeCell ref="AA598:AG598"/>
    <mergeCell ref="H225:J225"/>
    <mergeCell ref="K225:M225"/>
    <mergeCell ref="N225:P225"/>
    <mergeCell ref="V270:W270"/>
    <mergeCell ref="X270:Y270"/>
    <mergeCell ref="B281:G281"/>
    <mergeCell ref="B282:G282"/>
    <mergeCell ref="V309:X309"/>
    <mergeCell ref="B92:F94"/>
    <mergeCell ref="V272:W272"/>
    <mergeCell ref="X272:Y272"/>
    <mergeCell ref="Z273:AA273"/>
    <mergeCell ref="AB273:AC273"/>
    <mergeCell ref="B275:G276"/>
    <mergeCell ref="B277:G277"/>
    <mergeCell ref="B268:G268"/>
    <mergeCell ref="AH544:AO544"/>
    <mergeCell ref="W636:Z636"/>
    <mergeCell ref="AA653:AG653"/>
    <mergeCell ref="AA652:AG652"/>
    <mergeCell ref="AA651:AG651"/>
    <mergeCell ref="A655:I655"/>
    <mergeCell ref="AA650:AG650"/>
    <mergeCell ref="AA649:AG649"/>
    <mergeCell ref="AA648:AG648"/>
    <mergeCell ref="AA647:AG647"/>
    <mergeCell ref="AJ312:AL312"/>
    <mergeCell ref="AJ311:AL311"/>
    <mergeCell ref="AJ310:AL310"/>
    <mergeCell ref="AA646:AG646"/>
    <mergeCell ref="AA645:AG645"/>
    <mergeCell ref="AA644:AG644"/>
    <mergeCell ref="AA643:AG643"/>
    <mergeCell ref="AA642:AG642"/>
    <mergeCell ref="AA641:AG641"/>
    <mergeCell ref="J647:V647"/>
    <mergeCell ref="W645:Z645"/>
    <mergeCell ref="W644:Z644"/>
    <mergeCell ref="W643:Z643"/>
    <mergeCell ref="V312:X312"/>
    <mergeCell ref="V313:X313"/>
    <mergeCell ref="AA313:AB313"/>
    <mergeCell ref="T310:U310"/>
    <mergeCell ref="T311:U311"/>
    <mergeCell ref="T312:U312"/>
    <mergeCell ref="T313:U313"/>
    <mergeCell ref="W528:Z528"/>
    <mergeCell ref="W529:Z529"/>
    <mergeCell ref="AL262:AO263"/>
    <mergeCell ref="AD262:AG263"/>
    <mergeCell ref="Z262:AC263"/>
    <mergeCell ref="V262:Y263"/>
    <mergeCell ref="R262:U263"/>
    <mergeCell ref="N262:Q263"/>
    <mergeCell ref="H262:M263"/>
    <mergeCell ref="A613:I613"/>
    <mergeCell ref="J613:V613"/>
    <mergeCell ref="W613:Z613"/>
    <mergeCell ref="AA613:AG613"/>
    <mergeCell ref="AH613:AO613"/>
    <mergeCell ref="Z269:AA269"/>
    <mergeCell ref="AB269:AC269"/>
    <mergeCell ref="Z270:AA270"/>
    <mergeCell ref="AB270:AC270"/>
    <mergeCell ref="Z271:AA271"/>
    <mergeCell ref="AB271:AC271"/>
    <mergeCell ref="Z272:AA272"/>
    <mergeCell ref="AB272:AC272"/>
    <mergeCell ref="B278:G278"/>
    <mergeCell ref="B279:G279"/>
    <mergeCell ref="B280:G280"/>
    <mergeCell ref="B285:G285"/>
    <mergeCell ref="AJ309:AL309"/>
    <mergeCell ref="Y309:Z309"/>
    <mergeCell ref="T309:U309"/>
    <mergeCell ref="AH313:AI313"/>
    <mergeCell ref="AH312:AI312"/>
    <mergeCell ref="AF313:AG313"/>
    <mergeCell ref="AA309:AB309"/>
    <mergeCell ref="AF309:AG309"/>
    <mergeCell ref="H265:I265"/>
    <mergeCell ref="J265:K265"/>
    <mergeCell ref="O874:P874"/>
    <mergeCell ref="O873:P873"/>
    <mergeCell ref="O872:P872"/>
    <mergeCell ref="U872:V872"/>
    <mergeCell ref="Y873:Z873"/>
    <mergeCell ref="AC794:AF794"/>
    <mergeCell ref="Y789:AB789"/>
    <mergeCell ref="AC789:AF789"/>
    <mergeCell ref="G812:I813"/>
    <mergeCell ref="J812:M812"/>
    <mergeCell ref="N812:R812"/>
    <mergeCell ref="C875:G875"/>
    <mergeCell ref="H875:J875"/>
    <mergeCell ref="C874:G874"/>
    <mergeCell ref="H874:J874"/>
    <mergeCell ref="A672:I672"/>
    <mergeCell ref="A671:I671"/>
    <mergeCell ref="A670:I670"/>
    <mergeCell ref="A644:I644"/>
    <mergeCell ref="A645:I645"/>
    <mergeCell ref="A642:I642"/>
    <mergeCell ref="A675:I675"/>
    <mergeCell ref="A667:I667"/>
    <mergeCell ref="A666:I666"/>
    <mergeCell ref="W649:Z649"/>
    <mergeCell ref="A544:I544"/>
    <mergeCell ref="J544:V544"/>
    <mergeCell ref="W544:Z544"/>
    <mergeCell ref="AA544:AG544"/>
    <mergeCell ref="X269:Y269"/>
    <mergeCell ref="AC873:AD873"/>
    <mergeCell ref="H268:I268"/>
    <mergeCell ref="J268:K268"/>
    <mergeCell ref="R270:S270"/>
    <mergeCell ref="T270:U270"/>
    <mergeCell ref="R271:S271"/>
    <mergeCell ref="T271:U271"/>
    <mergeCell ref="R272:S272"/>
    <mergeCell ref="T272:U272"/>
    <mergeCell ref="R273:S273"/>
    <mergeCell ref="T273:U273"/>
    <mergeCell ref="V273:W273"/>
    <mergeCell ref="H282:I282"/>
    <mergeCell ref="J282:K282"/>
    <mergeCell ref="A643:I643"/>
    <mergeCell ref="A640:I640"/>
    <mergeCell ref="A641:I641"/>
    <mergeCell ref="A638:I638"/>
    <mergeCell ref="A639:I639"/>
    <mergeCell ref="A636:I636"/>
    <mergeCell ref="A637:I637"/>
    <mergeCell ref="J646:V646"/>
    <mergeCell ref="J645:V645"/>
    <mergeCell ref="J644:V644"/>
    <mergeCell ref="W648:Z648"/>
    <mergeCell ref="A656:I656"/>
    <mergeCell ref="A653:I653"/>
    <mergeCell ref="A654:I654"/>
    <mergeCell ref="A651:I651"/>
    <mergeCell ref="A668:I668"/>
    <mergeCell ref="AC311:AE311"/>
    <mergeCell ref="AC310:AE310"/>
    <mergeCell ref="X816:AB816"/>
    <mergeCell ref="AE875:AF875"/>
    <mergeCell ref="AE874:AF874"/>
    <mergeCell ref="AE873:AF873"/>
    <mergeCell ref="AE872:AF872"/>
    <mergeCell ref="AC871:AD871"/>
    <mergeCell ref="S875:T875"/>
    <mergeCell ref="S874:T874"/>
    <mergeCell ref="S873:T873"/>
    <mergeCell ref="S872:T872"/>
    <mergeCell ref="U875:V875"/>
    <mergeCell ref="U874:V874"/>
    <mergeCell ref="U873:V873"/>
    <mergeCell ref="AE871:AF871"/>
    <mergeCell ref="N864:Q864"/>
    <mergeCell ref="R864:U864"/>
    <mergeCell ref="V864:Y864"/>
    <mergeCell ref="V853:X853"/>
    <mergeCell ref="T849:U849"/>
    <mergeCell ref="V849:X849"/>
    <mergeCell ref="U846:V846"/>
    <mergeCell ref="W846:Y846"/>
    <mergeCell ref="Z846:AA846"/>
    <mergeCell ref="AB846:AD846"/>
    <mergeCell ref="AE846:AF846"/>
    <mergeCell ref="W845:Y845"/>
    <mergeCell ref="Z845:AA845"/>
    <mergeCell ref="AC874:AD874"/>
    <mergeCell ref="AC872:AD872"/>
    <mergeCell ref="O875:P875"/>
    <mergeCell ref="W875:X875"/>
    <mergeCell ref="W874:X874"/>
    <mergeCell ref="S812:W812"/>
    <mergeCell ref="N814:R814"/>
    <mergeCell ref="S814:W814"/>
    <mergeCell ref="AC827:AG827"/>
    <mergeCell ref="T940:V940"/>
    <mergeCell ref="AC938:AE938"/>
    <mergeCell ref="AF938:AH938"/>
    <mergeCell ref="AC939:AE939"/>
    <mergeCell ref="N971:P971"/>
    <mergeCell ref="Q971:S971"/>
    <mergeCell ref="T971:V971"/>
    <mergeCell ref="W971:Y971"/>
    <mergeCell ref="Z971:AB971"/>
    <mergeCell ref="AC971:AE971"/>
    <mergeCell ref="AF971:AH971"/>
    <mergeCell ref="AJ313:AL313"/>
    <mergeCell ref="S876:T876"/>
    <mergeCell ref="U876:V876"/>
    <mergeCell ref="W876:X876"/>
    <mergeCell ref="Y872:Z872"/>
    <mergeCell ref="AA876:AB876"/>
    <mergeCell ref="AC875:AD875"/>
    <mergeCell ref="AF970:AH970"/>
    <mergeCell ref="AC969:AE969"/>
    <mergeCell ref="AF969:AH969"/>
    <mergeCell ref="Q970:S970"/>
    <mergeCell ref="T970:V970"/>
    <mergeCell ref="W970:Y970"/>
    <mergeCell ref="Z970:AB970"/>
    <mergeCell ref="AC970:AE970"/>
    <mergeCell ref="N969:P969"/>
    <mergeCell ref="Q969:S969"/>
    <mergeCell ref="G816:I817"/>
    <mergeCell ref="J816:M816"/>
    <mergeCell ref="N816:R816"/>
    <mergeCell ref="S816:W816"/>
    <mergeCell ref="A543:M543"/>
    <mergeCell ref="AG795:AJ795"/>
    <mergeCell ref="Q796:T796"/>
    <mergeCell ref="U796:X796"/>
    <mergeCell ref="Y796:AB796"/>
    <mergeCell ref="AC816:AG816"/>
    <mergeCell ref="X814:AB814"/>
    <mergeCell ref="AC814:AG814"/>
    <mergeCell ref="Q876:R876"/>
    <mergeCell ref="Q875:R875"/>
    <mergeCell ref="B116:F116"/>
    <mergeCell ref="B115:F115"/>
    <mergeCell ref="B114:F114"/>
    <mergeCell ref="C876:G876"/>
    <mergeCell ref="H876:J876"/>
    <mergeCell ref="V865:Y865"/>
    <mergeCell ref="C866:I866"/>
    <mergeCell ref="J866:M866"/>
    <mergeCell ref="N866:Q866"/>
    <mergeCell ref="R866:U866"/>
    <mergeCell ref="V866:Y866"/>
    <mergeCell ref="C865:I865"/>
    <mergeCell ref="J865:M865"/>
    <mergeCell ref="N865:Q865"/>
    <mergeCell ref="R865:U865"/>
    <mergeCell ref="V863:Y863"/>
    <mergeCell ref="C864:I864"/>
    <mergeCell ref="J864:M864"/>
    <mergeCell ref="B113:F113"/>
    <mergeCell ref="B112:F112"/>
    <mergeCell ref="B111:F111"/>
    <mergeCell ref="B110:F110"/>
    <mergeCell ref="B109:F109"/>
    <mergeCell ref="B108:F108"/>
    <mergeCell ref="B107:F107"/>
    <mergeCell ref="B106:F106"/>
    <mergeCell ref="B105:F105"/>
    <mergeCell ref="B104:F104"/>
    <mergeCell ref="B103:F103"/>
    <mergeCell ref="B102:F102"/>
    <mergeCell ref="B101:F101"/>
    <mergeCell ref="H971:M971"/>
    <mergeCell ref="G814:I815"/>
    <mergeCell ref="J814:M814"/>
    <mergeCell ref="J821:M821"/>
    <mergeCell ref="B171:F172"/>
    <mergeCell ref="K876:L876"/>
    <mergeCell ref="K875:L875"/>
    <mergeCell ref="K874:L874"/>
    <mergeCell ref="K873:L873"/>
    <mergeCell ref="K872:L872"/>
    <mergeCell ref="K871:L871"/>
    <mergeCell ref="M871:N871"/>
    <mergeCell ref="M876:N876"/>
    <mergeCell ref="M875:N875"/>
    <mergeCell ref="M874:N874"/>
    <mergeCell ref="M873:N873"/>
    <mergeCell ref="H970:M970"/>
    <mergeCell ref="N970:P970"/>
    <mergeCell ref="H969:M969"/>
    <mergeCell ref="B100:F100"/>
    <mergeCell ref="B99:F99"/>
    <mergeCell ref="B98:F98"/>
    <mergeCell ref="B97:F97"/>
    <mergeCell ref="B96:F96"/>
    <mergeCell ref="B95:F95"/>
    <mergeCell ref="X812:AB812"/>
    <mergeCell ref="C999:H999"/>
    <mergeCell ref="I999:K999"/>
    <mergeCell ref="L999:O999"/>
    <mergeCell ref="P999:S999"/>
    <mergeCell ref="T999:W999"/>
    <mergeCell ref="X999:AA999"/>
    <mergeCell ref="AH518:AO518"/>
    <mergeCell ref="AH521:AO521"/>
    <mergeCell ref="AH517:AO517"/>
    <mergeCell ref="AH516:AO516"/>
    <mergeCell ref="A558:I558"/>
    <mergeCell ref="A557:I557"/>
    <mergeCell ref="A556:I556"/>
    <mergeCell ref="A555:I555"/>
    <mergeCell ref="A554:I554"/>
    <mergeCell ref="A553:I553"/>
    <mergeCell ref="J518:V518"/>
    <mergeCell ref="J521:V521"/>
    <mergeCell ref="C998:H998"/>
    <mergeCell ref="I998:K998"/>
    <mergeCell ref="L998:O998"/>
    <mergeCell ref="P998:S998"/>
    <mergeCell ref="T998:W998"/>
    <mergeCell ref="X998:AA998"/>
    <mergeCell ref="C997:H997"/>
    <mergeCell ref="I997:K997"/>
    <mergeCell ref="L997:O997"/>
    <mergeCell ref="P997:S997"/>
    <mergeCell ref="C1002:H1002"/>
    <mergeCell ref="I1002:K1002"/>
    <mergeCell ref="L1002:O1002"/>
    <mergeCell ref="P1002:S1002"/>
    <mergeCell ref="T1002:W1002"/>
    <mergeCell ref="X1002:AA1002"/>
    <mergeCell ref="C1001:H1001"/>
    <mergeCell ref="I1001:K1001"/>
    <mergeCell ref="L1001:O1001"/>
    <mergeCell ref="P1001:S1001"/>
    <mergeCell ref="T1001:W1001"/>
    <mergeCell ref="X1001:AA1001"/>
    <mergeCell ref="C1000:H1000"/>
    <mergeCell ref="I1000:K1000"/>
    <mergeCell ref="L1000:O1000"/>
    <mergeCell ref="P1000:S1000"/>
    <mergeCell ref="T1000:W1000"/>
    <mergeCell ref="X1000:AA1000"/>
    <mergeCell ref="T997:W997"/>
    <mergeCell ref="X997:AA997"/>
    <mergeCell ref="C996:H996"/>
    <mergeCell ref="I996:K996"/>
    <mergeCell ref="L996:O996"/>
    <mergeCell ref="P996:S996"/>
    <mergeCell ref="T996:W996"/>
    <mergeCell ref="X996:AA996"/>
    <mergeCell ref="C995:H995"/>
    <mergeCell ref="I995:K995"/>
    <mergeCell ref="L995:O995"/>
    <mergeCell ref="P995:S995"/>
    <mergeCell ref="T995:W995"/>
    <mergeCell ref="X995:AA995"/>
    <mergeCell ref="C994:H994"/>
    <mergeCell ref="I994:K994"/>
    <mergeCell ref="L994:O994"/>
    <mergeCell ref="P994:S994"/>
    <mergeCell ref="T994:W994"/>
    <mergeCell ref="X994:AA994"/>
    <mergeCell ref="C993:H993"/>
    <mergeCell ref="I993:K993"/>
    <mergeCell ref="L993:O993"/>
    <mergeCell ref="P993:S993"/>
    <mergeCell ref="T993:W993"/>
    <mergeCell ref="X993:AA993"/>
    <mergeCell ref="C992:H992"/>
    <mergeCell ref="I992:K992"/>
    <mergeCell ref="L992:O992"/>
    <mergeCell ref="P992:S992"/>
    <mergeCell ref="T992:W992"/>
    <mergeCell ref="X992:AA992"/>
    <mergeCell ref="C991:H991"/>
    <mergeCell ref="I991:K991"/>
    <mergeCell ref="L991:O991"/>
    <mergeCell ref="P991:S991"/>
    <mergeCell ref="T991:W991"/>
    <mergeCell ref="X991:AA991"/>
    <mergeCell ref="C990:H990"/>
    <mergeCell ref="I990:K990"/>
    <mergeCell ref="L990:O990"/>
    <mergeCell ref="P990:S990"/>
    <mergeCell ref="T990:W990"/>
    <mergeCell ref="X990:AA990"/>
    <mergeCell ref="C989:H989"/>
    <mergeCell ref="I989:K989"/>
    <mergeCell ref="L989:O989"/>
    <mergeCell ref="P989:S989"/>
    <mergeCell ref="T989:W989"/>
    <mergeCell ref="X989:AA989"/>
    <mergeCell ref="X987:AA987"/>
    <mergeCell ref="C988:H988"/>
    <mergeCell ref="I988:K988"/>
    <mergeCell ref="L988:O988"/>
    <mergeCell ref="P988:S988"/>
    <mergeCell ref="T988:W988"/>
    <mergeCell ref="X988:AA988"/>
    <mergeCell ref="Y981:AA981"/>
    <mergeCell ref="AB981:AD981"/>
    <mergeCell ref="AE981:AG981"/>
    <mergeCell ref="AH981:AJ981"/>
    <mergeCell ref="AK981:AM981"/>
    <mergeCell ref="C987:H987"/>
    <mergeCell ref="I987:K987"/>
    <mergeCell ref="L987:O987"/>
    <mergeCell ref="P987:S987"/>
    <mergeCell ref="T987:W987"/>
    <mergeCell ref="C981:I981"/>
    <mergeCell ref="J981:L981"/>
    <mergeCell ref="M981:O981"/>
    <mergeCell ref="P981:R981"/>
    <mergeCell ref="S981:U981"/>
    <mergeCell ref="V981:X981"/>
    <mergeCell ref="V980:X980"/>
    <mergeCell ref="Y980:AA980"/>
    <mergeCell ref="AB980:AD980"/>
    <mergeCell ref="AE980:AG980"/>
    <mergeCell ref="AH980:AJ980"/>
    <mergeCell ref="AK980:AM980"/>
    <mergeCell ref="Y979:AA979"/>
    <mergeCell ref="AB979:AD979"/>
    <mergeCell ref="AE979:AG979"/>
    <mergeCell ref="AH979:AJ979"/>
    <mergeCell ref="AK979:AM979"/>
    <mergeCell ref="C980:I980"/>
    <mergeCell ref="J980:L980"/>
    <mergeCell ref="M980:O980"/>
    <mergeCell ref="P980:R980"/>
    <mergeCell ref="S980:U980"/>
    <mergeCell ref="C979:I979"/>
    <mergeCell ref="J979:L979"/>
    <mergeCell ref="M979:O979"/>
    <mergeCell ref="P979:R979"/>
    <mergeCell ref="S979:U979"/>
    <mergeCell ref="V979:X979"/>
    <mergeCell ref="V978:X978"/>
    <mergeCell ref="Y978:AA978"/>
    <mergeCell ref="AB978:AD978"/>
    <mergeCell ref="AE978:AG978"/>
    <mergeCell ref="AH978:AJ978"/>
    <mergeCell ref="AK978:AM978"/>
    <mergeCell ref="Y977:AA977"/>
    <mergeCell ref="AB977:AD977"/>
    <mergeCell ref="AE977:AG977"/>
    <mergeCell ref="AH977:AJ977"/>
    <mergeCell ref="AK977:AM977"/>
    <mergeCell ref="C978:I978"/>
    <mergeCell ref="J978:L978"/>
    <mergeCell ref="M978:O978"/>
    <mergeCell ref="P978:R978"/>
    <mergeCell ref="S978:U978"/>
    <mergeCell ref="AB976:AD976"/>
    <mergeCell ref="AE976:AG976"/>
    <mergeCell ref="AH976:AJ976"/>
    <mergeCell ref="AK976:AM976"/>
    <mergeCell ref="C977:I977"/>
    <mergeCell ref="J977:L977"/>
    <mergeCell ref="M977:O977"/>
    <mergeCell ref="P977:R977"/>
    <mergeCell ref="S977:U977"/>
    <mergeCell ref="V977:X977"/>
    <mergeCell ref="C976:I976"/>
    <mergeCell ref="J976:L976"/>
    <mergeCell ref="M976:O976"/>
    <mergeCell ref="P976:R976"/>
    <mergeCell ref="S976:U976"/>
    <mergeCell ref="V976:X976"/>
    <mergeCell ref="Y976:AA976"/>
    <mergeCell ref="T969:V969"/>
    <mergeCell ref="W969:Y969"/>
    <mergeCell ref="Z969:AB969"/>
    <mergeCell ref="C955:G971"/>
    <mergeCell ref="H968:M968"/>
    <mergeCell ref="N968:P968"/>
    <mergeCell ref="Q968:S968"/>
    <mergeCell ref="T968:V968"/>
    <mergeCell ref="W968:Y968"/>
    <mergeCell ref="Z968:AB968"/>
    <mergeCell ref="AC968:AE968"/>
    <mergeCell ref="AF968:AH968"/>
    <mergeCell ref="AF966:AH966"/>
    <mergeCell ref="H967:M967"/>
    <mergeCell ref="N967:P967"/>
    <mergeCell ref="Q967:S967"/>
    <mergeCell ref="T967:V967"/>
    <mergeCell ref="W967:Y967"/>
    <mergeCell ref="Z967:AB967"/>
    <mergeCell ref="AC967:AE967"/>
    <mergeCell ref="AF967:AH967"/>
    <mergeCell ref="AC965:AE965"/>
    <mergeCell ref="AF965:AH965"/>
    <mergeCell ref="H966:M966"/>
    <mergeCell ref="N966:P966"/>
    <mergeCell ref="Q966:S966"/>
    <mergeCell ref="T966:V966"/>
    <mergeCell ref="W966:Y966"/>
    <mergeCell ref="Z966:AB966"/>
    <mergeCell ref="AC966:AE966"/>
    <mergeCell ref="H965:M965"/>
    <mergeCell ref="N965:P965"/>
    <mergeCell ref="Q965:S965"/>
    <mergeCell ref="T965:V965"/>
    <mergeCell ref="W965:Y965"/>
    <mergeCell ref="Z965:AB965"/>
    <mergeCell ref="H964:M964"/>
    <mergeCell ref="N964:P964"/>
    <mergeCell ref="Q964:S964"/>
    <mergeCell ref="T964:V964"/>
    <mergeCell ref="W964:Y964"/>
    <mergeCell ref="Z964:AB964"/>
    <mergeCell ref="AC964:AE964"/>
    <mergeCell ref="AF964:AH964"/>
    <mergeCell ref="AF962:AH962"/>
    <mergeCell ref="H963:M963"/>
    <mergeCell ref="N963:P963"/>
    <mergeCell ref="Q963:S963"/>
    <mergeCell ref="T963:V963"/>
    <mergeCell ref="W963:Y963"/>
    <mergeCell ref="Z963:AB963"/>
    <mergeCell ref="AC963:AE963"/>
    <mergeCell ref="AF963:AH963"/>
    <mergeCell ref="AC961:AE961"/>
    <mergeCell ref="AF961:AH961"/>
    <mergeCell ref="H962:M962"/>
    <mergeCell ref="N962:P962"/>
    <mergeCell ref="Q962:S962"/>
    <mergeCell ref="T962:V962"/>
    <mergeCell ref="W962:Y962"/>
    <mergeCell ref="Z962:AB962"/>
    <mergeCell ref="AC962:AE962"/>
    <mergeCell ref="Z960:AB960"/>
    <mergeCell ref="AC960:AE960"/>
    <mergeCell ref="AF960:AH960"/>
    <mergeCell ref="H961:M961"/>
    <mergeCell ref="N961:P961"/>
    <mergeCell ref="Q961:S961"/>
    <mergeCell ref="T961:V961"/>
    <mergeCell ref="W961:Y961"/>
    <mergeCell ref="Z961:AB961"/>
    <mergeCell ref="W959:Y959"/>
    <mergeCell ref="Z959:AB959"/>
    <mergeCell ref="AC959:AE959"/>
    <mergeCell ref="AF959:AH959"/>
    <mergeCell ref="H960:M960"/>
    <mergeCell ref="N960:P960"/>
    <mergeCell ref="Q960:S960"/>
    <mergeCell ref="T960:V960"/>
    <mergeCell ref="W960:Y960"/>
    <mergeCell ref="H959:M959"/>
    <mergeCell ref="N959:P959"/>
    <mergeCell ref="Q959:S959"/>
    <mergeCell ref="T959:V959"/>
    <mergeCell ref="H958:M958"/>
    <mergeCell ref="N958:P958"/>
    <mergeCell ref="Q958:S958"/>
    <mergeCell ref="T958:V958"/>
    <mergeCell ref="W958:Y958"/>
    <mergeCell ref="Z958:AB958"/>
    <mergeCell ref="AC958:AE958"/>
    <mergeCell ref="AF958:AH958"/>
    <mergeCell ref="AF956:AH956"/>
    <mergeCell ref="H957:M957"/>
    <mergeCell ref="N957:P957"/>
    <mergeCell ref="Q957:S957"/>
    <mergeCell ref="T957:V957"/>
    <mergeCell ref="W957:Y957"/>
    <mergeCell ref="Z957:AB957"/>
    <mergeCell ref="AC957:AE957"/>
    <mergeCell ref="AF957:AH957"/>
    <mergeCell ref="AC955:AE955"/>
    <mergeCell ref="AF955:AH955"/>
    <mergeCell ref="H956:M956"/>
    <mergeCell ref="N956:P956"/>
    <mergeCell ref="Q956:S956"/>
    <mergeCell ref="T956:V956"/>
    <mergeCell ref="W956:Y956"/>
    <mergeCell ref="Z956:AB956"/>
    <mergeCell ref="AC956:AE956"/>
    <mergeCell ref="N949:P949"/>
    <mergeCell ref="Q949:S949"/>
    <mergeCell ref="T949:V949"/>
    <mergeCell ref="W949:Y949"/>
    <mergeCell ref="Z949:AB949"/>
    <mergeCell ref="AC949:AE949"/>
    <mergeCell ref="Z954:AB954"/>
    <mergeCell ref="AC954:AE954"/>
    <mergeCell ref="AF954:AH954"/>
    <mergeCell ref="H955:M955"/>
    <mergeCell ref="N955:P955"/>
    <mergeCell ref="Q955:S955"/>
    <mergeCell ref="T955:V955"/>
    <mergeCell ref="W955:Y955"/>
    <mergeCell ref="Z955:AB955"/>
    <mergeCell ref="H954:M954"/>
    <mergeCell ref="N954:P954"/>
    <mergeCell ref="Q954:S954"/>
    <mergeCell ref="T954:V954"/>
    <mergeCell ref="W954:Y954"/>
    <mergeCell ref="H953:M953"/>
    <mergeCell ref="N953:P953"/>
    <mergeCell ref="Q953:S953"/>
    <mergeCell ref="T953:V953"/>
    <mergeCell ref="W953:Y953"/>
    <mergeCell ref="Z953:AB953"/>
    <mergeCell ref="AC953:AE953"/>
    <mergeCell ref="AF953:AH953"/>
    <mergeCell ref="AF951:AH951"/>
    <mergeCell ref="H952:M952"/>
    <mergeCell ref="N952:P952"/>
    <mergeCell ref="Q952:S952"/>
    <mergeCell ref="T952:V952"/>
    <mergeCell ref="W952:Y952"/>
    <mergeCell ref="Z952:AB952"/>
    <mergeCell ref="AC952:AE952"/>
    <mergeCell ref="AF952:AH952"/>
    <mergeCell ref="AC950:AE950"/>
    <mergeCell ref="AF950:AH950"/>
    <mergeCell ref="H951:M951"/>
    <mergeCell ref="N951:P951"/>
    <mergeCell ref="Q951:S951"/>
    <mergeCell ref="T951:V951"/>
    <mergeCell ref="W951:Y951"/>
    <mergeCell ref="Z951:AB951"/>
    <mergeCell ref="AC951:AE951"/>
    <mergeCell ref="H950:M950"/>
    <mergeCell ref="N950:P950"/>
    <mergeCell ref="Q950:S950"/>
    <mergeCell ref="T950:V950"/>
    <mergeCell ref="W950:Y950"/>
    <mergeCell ref="Z950:AB950"/>
    <mergeCell ref="AF949:AH949"/>
    <mergeCell ref="AF947:AH947"/>
    <mergeCell ref="H948:M948"/>
    <mergeCell ref="N948:P948"/>
    <mergeCell ref="Q948:S948"/>
    <mergeCell ref="T948:V948"/>
    <mergeCell ref="W948:Y948"/>
    <mergeCell ref="Z948:AB948"/>
    <mergeCell ref="AC948:AE948"/>
    <mergeCell ref="AF948:AH948"/>
    <mergeCell ref="H945:M945"/>
    <mergeCell ref="N945:P945"/>
    <mergeCell ref="Q945:S945"/>
    <mergeCell ref="T945:V945"/>
    <mergeCell ref="W945:Y945"/>
    <mergeCell ref="Z945:AB945"/>
    <mergeCell ref="AC945:AE945"/>
    <mergeCell ref="AF945:AH945"/>
    <mergeCell ref="H946:M946"/>
    <mergeCell ref="N946:P946"/>
    <mergeCell ref="Q946:S946"/>
    <mergeCell ref="T946:V946"/>
    <mergeCell ref="W946:Y946"/>
    <mergeCell ref="Z946:AB946"/>
    <mergeCell ref="AC946:AE946"/>
    <mergeCell ref="AF946:AH946"/>
    <mergeCell ref="H947:M947"/>
    <mergeCell ref="N947:P947"/>
    <mergeCell ref="Q947:S947"/>
    <mergeCell ref="T947:V947"/>
    <mergeCell ref="W947:Y947"/>
    <mergeCell ref="H949:M949"/>
    <mergeCell ref="W938:Y938"/>
    <mergeCell ref="Z938:AB938"/>
    <mergeCell ref="H942:M942"/>
    <mergeCell ref="N942:P942"/>
    <mergeCell ref="Q942:S942"/>
    <mergeCell ref="T942:V942"/>
    <mergeCell ref="W942:Y942"/>
    <mergeCell ref="Z942:AB942"/>
    <mergeCell ref="H941:M941"/>
    <mergeCell ref="N941:P941"/>
    <mergeCell ref="Q941:S941"/>
    <mergeCell ref="T941:V941"/>
    <mergeCell ref="W941:Y941"/>
    <mergeCell ref="Z941:AB941"/>
    <mergeCell ref="AC942:AE942"/>
    <mergeCell ref="AF942:AH942"/>
    <mergeCell ref="T943:V943"/>
    <mergeCell ref="W943:Y943"/>
    <mergeCell ref="AC943:AE943"/>
    <mergeCell ref="H938:M938"/>
    <mergeCell ref="N938:P938"/>
    <mergeCell ref="Q938:S938"/>
    <mergeCell ref="T938:V938"/>
    <mergeCell ref="N939:P939"/>
    <mergeCell ref="Q939:S939"/>
    <mergeCell ref="T939:V939"/>
    <mergeCell ref="W939:Y939"/>
    <mergeCell ref="Z939:AB939"/>
    <mergeCell ref="AF943:AH943"/>
    <mergeCell ref="AC941:AE941"/>
    <mergeCell ref="AF941:AH941"/>
    <mergeCell ref="Q940:S940"/>
    <mergeCell ref="H944:M944"/>
    <mergeCell ref="N944:P944"/>
    <mergeCell ref="Q944:S944"/>
    <mergeCell ref="Z944:AB944"/>
    <mergeCell ref="AC944:AE944"/>
    <mergeCell ref="AF944:AH944"/>
    <mergeCell ref="W940:Y940"/>
    <mergeCell ref="Z940:AB940"/>
    <mergeCell ref="AC940:AE940"/>
    <mergeCell ref="AF940:AH940"/>
    <mergeCell ref="Z937:AB937"/>
    <mergeCell ref="AC937:AE937"/>
    <mergeCell ref="AF937:AH937"/>
    <mergeCell ref="C938:G954"/>
    <mergeCell ref="C937:G937"/>
    <mergeCell ref="H937:M937"/>
    <mergeCell ref="N937:P937"/>
    <mergeCell ref="Q937:S937"/>
    <mergeCell ref="T937:V937"/>
    <mergeCell ref="W937:Y937"/>
    <mergeCell ref="AF939:AH939"/>
    <mergeCell ref="H940:M940"/>
    <mergeCell ref="N940:P940"/>
    <mergeCell ref="T944:V944"/>
    <mergeCell ref="W944:Y944"/>
    <mergeCell ref="H943:M943"/>
    <mergeCell ref="N943:P943"/>
    <mergeCell ref="Q943:S943"/>
    <mergeCell ref="H939:M939"/>
    <mergeCell ref="Z943:AB943"/>
    <mergeCell ref="Z947:AB947"/>
    <mergeCell ref="AC947:AE947"/>
    <mergeCell ref="W929:Y929"/>
    <mergeCell ref="Z929:AB929"/>
    <mergeCell ref="AF929:AH929"/>
    <mergeCell ref="C928:J928"/>
    <mergeCell ref="K928:M928"/>
    <mergeCell ref="N928:P928"/>
    <mergeCell ref="Q928:S928"/>
    <mergeCell ref="T928:V928"/>
    <mergeCell ref="W928:Y928"/>
    <mergeCell ref="AC929:AE929"/>
    <mergeCell ref="Z928:AB928"/>
    <mergeCell ref="AC928:AE928"/>
    <mergeCell ref="I936:K936"/>
    <mergeCell ref="C930:J930"/>
    <mergeCell ref="K930:M930"/>
    <mergeCell ref="N930:P930"/>
    <mergeCell ref="Q930:S930"/>
    <mergeCell ref="T930:V930"/>
    <mergeCell ref="W930:Y930"/>
    <mergeCell ref="AC926:AE926"/>
    <mergeCell ref="AC925:AE925"/>
    <mergeCell ref="AF925:AH925"/>
    <mergeCell ref="W927:Y927"/>
    <mergeCell ref="Z927:AB927"/>
    <mergeCell ref="C926:J926"/>
    <mergeCell ref="K926:M926"/>
    <mergeCell ref="N926:P926"/>
    <mergeCell ref="Q926:S926"/>
    <mergeCell ref="T926:V926"/>
    <mergeCell ref="Z930:AB930"/>
    <mergeCell ref="AC930:AE930"/>
    <mergeCell ref="AF930:AH930"/>
    <mergeCell ref="T924:V924"/>
    <mergeCell ref="W924:Y924"/>
    <mergeCell ref="Z924:AB924"/>
    <mergeCell ref="AC924:AE924"/>
    <mergeCell ref="AF924:AH924"/>
    <mergeCell ref="K925:M925"/>
    <mergeCell ref="N925:P925"/>
    <mergeCell ref="Q925:S925"/>
    <mergeCell ref="T925:V925"/>
    <mergeCell ref="W925:Y925"/>
    <mergeCell ref="AC927:AE927"/>
    <mergeCell ref="AF927:AH927"/>
    <mergeCell ref="AF926:AH926"/>
    <mergeCell ref="AF928:AH928"/>
    <mergeCell ref="C929:J929"/>
    <mergeCell ref="K929:M929"/>
    <mergeCell ref="N929:P929"/>
    <mergeCell ref="Q929:S929"/>
    <mergeCell ref="T929:V929"/>
    <mergeCell ref="F917:I917"/>
    <mergeCell ref="C924:J925"/>
    <mergeCell ref="K924:P924"/>
    <mergeCell ref="Q924:S924"/>
    <mergeCell ref="Z925:AB925"/>
    <mergeCell ref="C927:J927"/>
    <mergeCell ref="K927:M927"/>
    <mergeCell ref="N927:P927"/>
    <mergeCell ref="Q927:S927"/>
    <mergeCell ref="T927:V927"/>
    <mergeCell ref="W926:Y926"/>
    <mergeCell ref="Y915:AB915"/>
    <mergeCell ref="C914:G914"/>
    <mergeCell ref="H914:J914"/>
    <mergeCell ref="C916:G916"/>
    <mergeCell ref="H916:J916"/>
    <mergeCell ref="K916:N916"/>
    <mergeCell ref="O916:Q916"/>
    <mergeCell ref="R916:U916"/>
    <mergeCell ref="V916:X916"/>
    <mergeCell ref="Y916:AB916"/>
    <mergeCell ref="C915:G915"/>
    <mergeCell ref="H915:J915"/>
    <mergeCell ref="K915:N915"/>
    <mergeCell ref="O915:Q915"/>
    <mergeCell ref="R915:U915"/>
    <mergeCell ref="V915:X915"/>
    <mergeCell ref="K914:N914"/>
    <mergeCell ref="O914:Q914"/>
    <mergeCell ref="R914:U914"/>
    <mergeCell ref="V914:X914"/>
    <mergeCell ref="Z926:AB926"/>
    <mergeCell ref="V912:X912"/>
    <mergeCell ref="Y912:AB912"/>
    <mergeCell ref="Y913:AB913"/>
    <mergeCell ref="Y914:AB914"/>
    <mergeCell ref="C913:G913"/>
    <mergeCell ref="H913:J913"/>
    <mergeCell ref="K913:N913"/>
    <mergeCell ref="O913:Q913"/>
    <mergeCell ref="R913:U913"/>
    <mergeCell ref="V913:X913"/>
    <mergeCell ref="K911:N911"/>
    <mergeCell ref="O911:Q911"/>
    <mergeCell ref="R911:U911"/>
    <mergeCell ref="V911:X911"/>
    <mergeCell ref="Y911:AB911"/>
    <mergeCell ref="C912:G912"/>
    <mergeCell ref="H912:J912"/>
    <mergeCell ref="K912:N912"/>
    <mergeCell ref="O912:Q912"/>
    <mergeCell ref="R912:U912"/>
    <mergeCell ref="AG904:AH904"/>
    <mergeCell ref="AI904:AK904"/>
    <mergeCell ref="K905:O905"/>
    <mergeCell ref="A907:AI907"/>
    <mergeCell ref="G909:I909"/>
    <mergeCell ref="C910:G911"/>
    <mergeCell ref="H910:N910"/>
    <mergeCell ref="O910:U910"/>
    <mergeCell ref="V910:AB910"/>
    <mergeCell ref="H911:J911"/>
    <mergeCell ref="R904:S904"/>
    <mergeCell ref="T904:V904"/>
    <mergeCell ref="W904:X904"/>
    <mergeCell ref="Y904:AA904"/>
    <mergeCell ref="AB904:AC904"/>
    <mergeCell ref="AD904:AF904"/>
    <mergeCell ref="Y903:AA903"/>
    <mergeCell ref="AB903:AC903"/>
    <mergeCell ref="AD903:AF903"/>
    <mergeCell ref="AG903:AH903"/>
    <mergeCell ref="AI903:AK903"/>
    <mergeCell ref="C904:G904"/>
    <mergeCell ref="H904:I904"/>
    <mergeCell ref="J904:L904"/>
    <mergeCell ref="M904:N904"/>
    <mergeCell ref="O904:Q904"/>
    <mergeCell ref="AG902:AH902"/>
    <mergeCell ref="AI902:AK902"/>
    <mergeCell ref="C903:G903"/>
    <mergeCell ref="H903:I903"/>
    <mergeCell ref="J903:L903"/>
    <mergeCell ref="M903:N903"/>
    <mergeCell ref="O903:Q903"/>
    <mergeCell ref="R903:S903"/>
    <mergeCell ref="T903:V903"/>
    <mergeCell ref="W903:X903"/>
    <mergeCell ref="R902:S902"/>
    <mergeCell ref="T902:V902"/>
    <mergeCell ref="W902:X902"/>
    <mergeCell ref="Y902:AA902"/>
    <mergeCell ref="AB902:AC902"/>
    <mergeCell ref="AD902:AF902"/>
    <mergeCell ref="Y901:AA901"/>
    <mergeCell ref="AB901:AC901"/>
    <mergeCell ref="AD901:AF901"/>
    <mergeCell ref="AG901:AH901"/>
    <mergeCell ref="AI901:AK901"/>
    <mergeCell ref="C902:G902"/>
    <mergeCell ref="H902:I902"/>
    <mergeCell ref="J902:L902"/>
    <mergeCell ref="M902:N902"/>
    <mergeCell ref="O902:Q902"/>
    <mergeCell ref="AG900:AH900"/>
    <mergeCell ref="AI900:AK900"/>
    <mergeCell ref="C901:G901"/>
    <mergeCell ref="H901:I901"/>
    <mergeCell ref="J901:L901"/>
    <mergeCell ref="M901:N901"/>
    <mergeCell ref="O901:Q901"/>
    <mergeCell ref="R901:S901"/>
    <mergeCell ref="T901:V901"/>
    <mergeCell ref="W901:X901"/>
    <mergeCell ref="R900:S900"/>
    <mergeCell ref="T900:V900"/>
    <mergeCell ref="W900:X900"/>
    <mergeCell ref="Y900:AA900"/>
    <mergeCell ref="AB900:AC900"/>
    <mergeCell ref="AD900:AF900"/>
    <mergeCell ref="Y899:AA899"/>
    <mergeCell ref="AB899:AC899"/>
    <mergeCell ref="AD899:AF899"/>
    <mergeCell ref="AG899:AH899"/>
    <mergeCell ref="AI899:AK899"/>
    <mergeCell ref="C900:G900"/>
    <mergeCell ref="H900:I900"/>
    <mergeCell ref="J900:L900"/>
    <mergeCell ref="M900:N900"/>
    <mergeCell ref="O900:Q900"/>
    <mergeCell ref="W898:AA898"/>
    <mergeCell ref="AB898:AF898"/>
    <mergeCell ref="AG898:AK898"/>
    <mergeCell ref="H899:I899"/>
    <mergeCell ref="J899:L899"/>
    <mergeCell ref="M899:N899"/>
    <mergeCell ref="O899:Q899"/>
    <mergeCell ref="R899:S899"/>
    <mergeCell ref="T899:V899"/>
    <mergeCell ref="W899:X899"/>
    <mergeCell ref="K893:M893"/>
    <mergeCell ref="K897:O897"/>
    <mergeCell ref="C898:G899"/>
    <mergeCell ref="H898:L898"/>
    <mergeCell ref="M898:Q898"/>
    <mergeCell ref="R898:V898"/>
    <mergeCell ref="V892:X892"/>
    <mergeCell ref="Y892:AA892"/>
    <mergeCell ref="AB892:AD892"/>
    <mergeCell ref="AE892:AG892"/>
    <mergeCell ref="AH892:AJ892"/>
    <mergeCell ref="AK892:AM892"/>
    <mergeCell ref="Y891:AA891"/>
    <mergeCell ref="AB891:AD891"/>
    <mergeCell ref="AE891:AG891"/>
    <mergeCell ref="AH891:AJ891"/>
    <mergeCell ref="AK891:AM891"/>
    <mergeCell ref="C892:I892"/>
    <mergeCell ref="J892:L892"/>
    <mergeCell ref="M892:O892"/>
    <mergeCell ref="P892:R892"/>
    <mergeCell ref="S892:U892"/>
    <mergeCell ref="C891:I891"/>
    <mergeCell ref="J891:L891"/>
    <mergeCell ref="M891:O891"/>
    <mergeCell ref="P891:R891"/>
    <mergeCell ref="S891:U891"/>
    <mergeCell ref="V891:X891"/>
    <mergeCell ref="V890:X890"/>
    <mergeCell ref="Y890:AA890"/>
    <mergeCell ref="AB890:AD890"/>
    <mergeCell ref="AE890:AG890"/>
    <mergeCell ref="AH890:AJ890"/>
    <mergeCell ref="AK890:AM890"/>
    <mergeCell ref="Y889:AA889"/>
    <mergeCell ref="AB889:AD889"/>
    <mergeCell ref="AE889:AG889"/>
    <mergeCell ref="AH889:AJ889"/>
    <mergeCell ref="AK889:AM889"/>
    <mergeCell ref="C890:I890"/>
    <mergeCell ref="J890:L890"/>
    <mergeCell ref="M890:O890"/>
    <mergeCell ref="P890:R890"/>
    <mergeCell ref="S890:U890"/>
    <mergeCell ref="C889:I889"/>
    <mergeCell ref="J889:L889"/>
    <mergeCell ref="M889:O889"/>
    <mergeCell ref="P889:R889"/>
    <mergeCell ref="S889:U889"/>
    <mergeCell ref="V889:X889"/>
    <mergeCell ref="V888:X888"/>
    <mergeCell ref="Y888:AA888"/>
    <mergeCell ref="AB888:AD888"/>
    <mergeCell ref="AE888:AG888"/>
    <mergeCell ref="AH888:AJ888"/>
    <mergeCell ref="AK888:AM888"/>
    <mergeCell ref="Y887:AA887"/>
    <mergeCell ref="AB887:AD887"/>
    <mergeCell ref="AE887:AG887"/>
    <mergeCell ref="AH887:AJ887"/>
    <mergeCell ref="AK887:AM887"/>
    <mergeCell ref="C888:I888"/>
    <mergeCell ref="J888:L888"/>
    <mergeCell ref="M888:O888"/>
    <mergeCell ref="P888:R888"/>
    <mergeCell ref="S888:U888"/>
    <mergeCell ref="AB886:AD886"/>
    <mergeCell ref="AE886:AG886"/>
    <mergeCell ref="AH886:AJ886"/>
    <mergeCell ref="AK886:AM886"/>
    <mergeCell ref="C887:I887"/>
    <mergeCell ref="J887:L887"/>
    <mergeCell ref="M887:O887"/>
    <mergeCell ref="P887:R887"/>
    <mergeCell ref="S887:U887"/>
    <mergeCell ref="V887:X887"/>
    <mergeCell ref="AE885:AG885"/>
    <mergeCell ref="AH885:AJ885"/>
    <mergeCell ref="AK885:AM885"/>
    <mergeCell ref="C886:I886"/>
    <mergeCell ref="J886:L886"/>
    <mergeCell ref="M886:O886"/>
    <mergeCell ref="P886:R886"/>
    <mergeCell ref="S886:U886"/>
    <mergeCell ref="V886:X886"/>
    <mergeCell ref="Y886:AA886"/>
    <mergeCell ref="AH884:AJ884"/>
    <mergeCell ref="AK884:AM884"/>
    <mergeCell ref="C885:I885"/>
    <mergeCell ref="J885:L885"/>
    <mergeCell ref="M885:O885"/>
    <mergeCell ref="P885:R885"/>
    <mergeCell ref="S885:U885"/>
    <mergeCell ref="V885:X885"/>
    <mergeCell ref="Y885:AA885"/>
    <mergeCell ref="AB885:AD885"/>
    <mergeCell ref="C884:I884"/>
    <mergeCell ref="J884:L884"/>
    <mergeCell ref="M884:O884"/>
    <mergeCell ref="P884:R884"/>
    <mergeCell ref="S884:U884"/>
    <mergeCell ref="V884:X884"/>
    <mergeCell ref="Y884:AA884"/>
    <mergeCell ref="AB884:AD884"/>
    <mergeCell ref="AE884:AG884"/>
    <mergeCell ref="AK883:AM883"/>
    <mergeCell ref="AH882:AM882"/>
    <mergeCell ref="J883:L883"/>
    <mergeCell ref="M883:O883"/>
    <mergeCell ref="P883:R883"/>
    <mergeCell ref="S883:U883"/>
    <mergeCell ref="V883:X883"/>
    <mergeCell ref="Y883:AA883"/>
    <mergeCell ref="AB883:AD883"/>
    <mergeCell ref="AE883:AG883"/>
    <mergeCell ref="AH883:AJ883"/>
    <mergeCell ref="K881:M881"/>
    <mergeCell ref="C882:I883"/>
    <mergeCell ref="J882:O882"/>
    <mergeCell ref="P882:U882"/>
    <mergeCell ref="V882:AA882"/>
    <mergeCell ref="AB882:AG882"/>
    <mergeCell ref="G877:I877"/>
    <mergeCell ref="A879:R879"/>
    <mergeCell ref="AC876:AD876"/>
    <mergeCell ref="AE876:AF876"/>
    <mergeCell ref="Y876:Z876"/>
    <mergeCell ref="C873:G873"/>
    <mergeCell ref="H873:J873"/>
    <mergeCell ref="C872:G872"/>
    <mergeCell ref="H872:J872"/>
    <mergeCell ref="AA871:AB871"/>
    <mergeCell ref="Y871:Z871"/>
    <mergeCell ref="W871:X871"/>
    <mergeCell ref="U871:V871"/>
    <mergeCell ref="S871:T871"/>
    <mergeCell ref="Q871:R871"/>
    <mergeCell ref="A868:T868"/>
    <mergeCell ref="C871:G871"/>
    <mergeCell ref="H871:J871"/>
    <mergeCell ref="AA875:AB875"/>
    <mergeCell ref="AA874:AB874"/>
    <mergeCell ref="AA873:AB873"/>
    <mergeCell ref="AA872:AB872"/>
    <mergeCell ref="Q874:R874"/>
    <mergeCell ref="Q873:R873"/>
    <mergeCell ref="Q872:R872"/>
    <mergeCell ref="M872:N872"/>
    <mergeCell ref="W872:X872"/>
    <mergeCell ref="Y875:Z875"/>
    <mergeCell ref="Y874:Z874"/>
    <mergeCell ref="O871:P871"/>
    <mergeCell ref="O876:P876"/>
    <mergeCell ref="W873:X873"/>
    <mergeCell ref="C863:I863"/>
    <mergeCell ref="J863:M863"/>
    <mergeCell ref="N863:Q863"/>
    <mergeCell ref="R863:U863"/>
    <mergeCell ref="R861:U861"/>
    <mergeCell ref="V861:Y861"/>
    <mergeCell ref="C862:I862"/>
    <mergeCell ref="J862:M862"/>
    <mergeCell ref="N862:Q862"/>
    <mergeCell ref="R862:U862"/>
    <mergeCell ref="V862:Y862"/>
    <mergeCell ref="A857:AA857"/>
    <mergeCell ref="C860:I861"/>
    <mergeCell ref="J860:Q860"/>
    <mergeCell ref="R860:Y860"/>
    <mergeCell ref="J861:M861"/>
    <mergeCell ref="N861:Q861"/>
    <mergeCell ref="C854:I854"/>
    <mergeCell ref="J854:K854"/>
    <mergeCell ref="L854:N854"/>
    <mergeCell ref="O854:P854"/>
    <mergeCell ref="Q854:S854"/>
    <mergeCell ref="T854:U854"/>
    <mergeCell ref="V854:X854"/>
    <mergeCell ref="C853:I853"/>
    <mergeCell ref="J853:K853"/>
    <mergeCell ref="L853:N853"/>
    <mergeCell ref="O853:P853"/>
    <mergeCell ref="Q853:S853"/>
    <mergeCell ref="T853:U853"/>
    <mergeCell ref="V851:X851"/>
    <mergeCell ref="C852:I852"/>
    <mergeCell ref="J852:K852"/>
    <mergeCell ref="L852:N852"/>
    <mergeCell ref="O852:P852"/>
    <mergeCell ref="Q852:S852"/>
    <mergeCell ref="T852:U852"/>
    <mergeCell ref="V852:X852"/>
    <mergeCell ref="C851:I851"/>
    <mergeCell ref="J851:K851"/>
    <mergeCell ref="L851:N851"/>
    <mergeCell ref="O851:P851"/>
    <mergeCell ref="Q851:S851"/>
    <mergeCell ref="T851:U851"/>
    <mergeCell ref="C850:I850"/>
    <mergeCell ref="J850:K850"/>
    <mergeCell ref="L850:N850"/>
    <mergeCell ref="O850:P850"/>
    <mergeCell ref="Q850:S850"/>
    <mergeCell ref="T850:U850"/>
    <mergeCell ref="V850:X850"/>
    <mergeCell ref="D847:P847"/>
    <mergeCell ref="V847:W847"/>
    <mergeCell ref="C848:I849"/>
    <mergeCell ref="J848:N848"/>
    <mergeCell ref="O848:S848"/>
    <mergeCell ref="T848:X848"/>
    <mergeCell ref="J849:K849"/>
    <mergeCell ref="L849:N849"/>
    <mergeCell ref="O849:P849"/>
    <mergeCell ref="Q849:S849"/>
    <mergeCell ref="R842:T842"/>
    <mergeCell ref="U842:V842"/>
    <mergeCell ref="W842:Y842"/>
    <mergeCell ref="Z842:AA842"/>
    <mergeCell ref="AB842:AD842"/>
    <mergeCell ref="AB845:AD845"/>
    <mergeCell ref="AE845:AF845"/>
    <mergeCell ref="AG845:AI845"/>
    <mergeCell ref="C846:I846"/>
    <mergeCell ref="J846:L846"/>
    <mergeCell ref="M846:O846"/>
    <mergeCell ref="P846:Q846"/>
    <mergeCell ref="R846:T846"/>
    <mergeCell ref="Z844:AA844"/>
    <mergeCell ref="AB844:AD844"/>
    <mergeCell ref="AE844:AF844"/>
    <mergeCell ref="AG844:AI844"/>
    <mergeCell ref="C845:I845"/>
    <mergeCell ref="J845:L845"/>
    <mergeCell ref="M845:O845"/>
    <mergeCell ref="P845:Q845"/>
    <mergeCell ref="R845:T845"/>
    <mergeCell ref="U845:V845"/>
    <mergeCell ref="AG846:AI846"/>
    <mergeCell ref="AC834:AG834"/>
    <mergeCell ref="AH834:AL834"/>
    <mergeCell ref="U839:W839"/>
    <mergeCell ref="C840:I841"/>
    <mergeCell ref="J840:O840"/>
    <mergeCell ref="P840:T840"/>
    <mergeCell ref="U840:Y840"/>
    <mergeCell ref="Z840:AD840"/>
    <mergeCell ref="AB843:AD843"/>
    <mergeCell ref="AE843:AF843"/>
    <mergeCell ref="AG843:AI843"/>
    <mergeCell ref="C844:I844"/>
    <mergeCell ref="J844:L844"/>
    <mergeCell ref="M844:O844"/>
    <mergeCell ref="P844:Q844"/>
    <mergeCell ref="R844:T844"/>
    <mergeCell ref="U844:V844"/>
    <mergeCell ref="W844:Y844"/>
    <mergeCell ref="AE842:AF842"/>
    <mergeCell ref="AG842:AI842"/>
    <mergeCell ref="C843:I843"/>
    <mergeCell ref="J843:L843"/>
    <mergeCell ref="M843:O843"/>
    <mergeCell ref="P843:Q843"/>
    <mergeCell ref="R843:T843"/>
    <mergeCell ref="U843:V843"/>
    <mergeCell ref="W843:Y843"/>
    <mergeCell ref="Z843:AA843"/>
    <mergeCell ref="C842:I842"/>
    <mergeCell ref="J842:L842"/>
    <mergeCell ref="M842:O842"/>
    <mergeCell ref="P842:Q842"/>
    <mergeCell ref="C833:I834"/>
    <mergeCell ref="J833:M833"/>
    <mergeCell ref="N833:R833"/>
    <mergeCell ref="S833:W833"/>
    <mergeCell ref="X833:AB833"/>
    <mergeCell ref="AC833:AG833"/>
    <mergeCell ref="AH833:AL833"/>
    <mergeCell ref="J834:M834"/>
    <mergeCell ref="N834:R834"/>
    <mergeCell ref="C831:I831"/>
    <mergeCell ref="J831:M831"/>
    <mergeCell ref="N831:R831"/>
    <mergeCell ref="S831:W831"/>
    <mergeCell ref="X831:AB831"/>
    <mergeCell ref="AC831:AG831"/>
    <mergeCell ref="AG841:AI841"/>
    <mergeCell ref="N832:R832"/>
    <mergeCell ref="S832:W832"/>
    <mergeCell ref="X832:AB832"/>
    <mergeCell ref="AC832:AG832"/>
    <mergeCell ref="AE840:AI840"/>
    <mergeCell ref="J841:L841"/>
    <mergeCell ref="M841:O841"/>
    <mergeCell ref="P841:Q841"/>
    <mergeCell ref="R841:T841"/>
    <mergeCell ref="U841:V841"/>
    <mergeCell ref="W841:Y841"/>
    <mergeCell ref="Z841:AA841"/>
    <mergeCell ref="AB841:AD841"/>
    <mergeCell ref="AE841:AF841"/>
    <mergeCell ref="S834:W834"/>
    <mergeCell ref="X834:AB834"/>
    <mergeCell ref="AH830:AL830"/>
    <mergeCell ref="G829:I830"/>
    <mergeCell ref="J829:M829"/>
    <mergeCell ref="N829:R829"/>
    <mergeCell ref="S829:W829"/>
    <mergeCell ref="X829:AB829"/>
    <mergeCell ref="AC829:AG829"/>
    <mergeCell ref="AH832:AL832"/>
    <mergeCell ref="C832:I832"/>
    <mergeCell ref="J832:M832"/>
    <mergeCell ref="AH827:AL827"/>
    <mergeCell ref="J828:M828"/>
    <mergeCell ref="N828:R828"/>
    <mergeCell ref="S828:W828"/>
    <mergeCell ref="X828:AB828"/>
    <mergeCell ref="AC828:AG828"/>
    <mergeCell ref="AH828:AL828"/>
    <mergeCell ref="AH831:AL831"/>
    <mergeCell ref="N826:R826"/>
    <mergeCell ref="S826:W826"/>
    <mergeCell ref="X826:AB826"/>
    <mergeCell ref="AC826:AG826"/>
    <mergeCell ref="AH826:AL826"/>
    <mergeCell ref="G827:I828"/>
    <mergeCell ref="J827:M827"/>
    <mergeCell ref="N827:R827"/>
    <mergeCell ref="S827:W827"/>
    <mergeCell ref="X827:AB827"/>
    <mergeCell ref="AH824:AL824"/>
    <mergeCell ref="C825:F830"/>
    <mergeCell ref="G825:I826"/>
    <mergeCell ref="J825:M825"/>
    <mergeCell ref="N825:R825"/>
    <mergeCell ref="S825:W825"/>
    <mergeCell ref="X825:AB825"/>
    <mergeCell ref="AC825:AG825"/>
    <mergeCell ref="AH825:AL825"/>
    <mergeCell ref="J826:M826"/>
    <mergeCell ref="C824:I824"/>
    <mergeCell ref="J824:M824"/>
    <mergeCell ref="N824:R824"/>
    <mergeCell ref="S824:W824"/>
    <mergeCell ref="X824:AB824"/>
    <mergeCell ref="AC824:AG824"/>
    <mergeCell ref="AH829:AL829"/>
    <mergeCell ref="J830:M830"/>
    <mergeCell ref="N830:R830"/>
    <mergeCell ref="S830:W830"/>
    <mergeCell ref="X830:AB830"/>
    <mergeCell ref="AC830:AG830"/>
    <mergeCell ref="AH822:AL822"/>
    <mergeCell ref="J823:M823"/>
    <mergeCell ref="N823:R823"/>
    <mergeCell ref="S823:W823"/>
    <mergeCell ref="X823:AB823"/>
    <mergeCell ref="AC823:AG823"/>
    <mergeCell ref="AH823:AL823"/>
    <mergeCell ref="G822:I823"/>
    <mergeCell ref="J822:M822"/>
    <mergeCell ref="N822:R822"/>
    <mergeCell ref="S822:W822"/>
    <mergeCell ref="X822:AB822"/>
    <mergeCell ref="AC822:AG822"/>
    <mergeCell ref="C818:F823"/>
    <mergeCell ref="G818:I819"/>
    <mergeCell ref="G820:I821"/>
    <mergeCell ref="AH821:AL821"/>
    <mergeCell ref="AC818:AG818"/>
    <mergeCell ref="AH818:AL818"/>
    <mergeCell ref="J819:M819"/>
    <mergeCell ref="N819:R819"/>
    <mergeCell ref="S819:W819"/>
    <mergeCell ref="X819:AB819"/>
    <mergeCell ref="AC819:AG819"/>
    <mergeCell ref="AH819:AL819"/>
    <mergeCell ref="J818:M818"/>
    <mergeCell ref="N818:R818"/>
    <mergeCell ref="S818:W818"/>
    <mergeCell ref="X818:AB818"/>
    <mergeCell ref="J820:M820"/>
    <mergeCell ref="N820:R820"/>
    <mergeCell ref="S820:W820"/>
    <mergeCell ref="AH817:AL817"/>
    <mergeCell ref="X821:AB821"/>
    <mergeCell ref="AC821:AG821"/>
    <mergeCell ref="N821:R821"/>
    <mergeCell ref="S821:W821"/>
    <mergeCell ref="AH814:AL814"/>
    <mergeCell ref="J815:M815"/>
    <mergeCell ref="N815:R815"/>
    <mergeCell ref="S815:W815"/>
    <mergeCell ref="X815:AB815"/>
    <mergeCell ref="AC815:AG815"/>
    <mergeCell ref="AH815:AL815"/>
    <mergeCell ref="X820:AB820"/>
    <mergeCell ref="AC820:AG820"/>
    <mergeCell ref="AH820:AL820"/>
    <mergeCell ref="AC808:AG808"/>
    <mergeCell ref="AH808:AL808"/>
    <mergeCell ref="J809:M809"/>
    <mergeCell ref="N809:R809"/>
    <mergeCell ref="S809:W809"/>
    <mergeCell ref="X809:AB809"/>
    <mergeCell ref="AC809:AG809"/>
    <mergeCell ref="AH809:AL809"/>
    <mergeCell ref="AC812:AG812"/>
    <mergeCell ref="AH812:AL812"/>
    <mergeCell ref="J813:M813"/>
    <mergeCell ref="N813:R813"/>
    <mergeCell ref="S813:W813"/>
    <mergeCell ref="X813:AB813"/>
    <mergeCell ref="J810:M810"/>
    <mergeCell ref="AH816:AL816"/>
    <mergeCell ref="J817:M817"/>
    <mergeCell ref="N817:R817"/>
    <mergeCell ref="S817:W817"/>
    <mergeCell ref="X817:AB817"/>
    <mergeCell ref="AC817:AG817"/>
    <mergeCell ref="AC813:AG813"/>
    <mergeCell ref="AH813:AL813"/>
    <mergeCell ref="AH805:AL805"/>
    <mergeCell ref="AG799:AJ799"/>
    <mergeCell ref="Q800:T800"/>
    <mergeCell ref="U800:X800"/>
    <mergeCell ref="Y800:AB800"/>
    <mergeCell ref="AC800:AF800"/>
    <mergeCell ref="AG800:AJ800"/>
    <mergeCell ref="C799:I800"/>
    <mergeCell ref="Q799:T799"/>
    <mergeCell ref="U799:X799"/>
    <mergeCell ref="Y799:AB799"/>
    <mergeCell ref="AC799:AF799"/>
    <mergeCell ref="C806:F811"/>
    <mergeCell ref="G806:I807"/>
    <mergeCell ref="J806:M806"/>
    <mergeCell ref="N806:R806"/>
    <mergeCell ref="S806:W806"/>
    <mergeCell ref="X806:AB806"/>
    <mergeCell ref="G808:I809"/>
    <mergeCell ref="J808:M808"/>
    <mergeCell ref="N808:R808"/>
    <mergeCell ref="S808:W808"/>
    <mergeCell ref="AH810:AL810"/>
    <mergeCell ref="J811:M811"/>
    <mergeCell ref="N811:R811"/>
    <mergeCell ref="S811:W811"/>
    <mergeCell ref="X811:AB811"/>
    <mergeCell ref="AC811:AG811"/>
    <mergeCell ref="AH811:AL811"/>
    <mergeCell ref="C812:F817"/>
    <mergeCell ref="N810:R810"/>
    <mergeCell ref="AG794:AJ794"/>
    <mergeCell ref="G810:I811"/>
    <mergeCell ref="AG797:AJ797"/>
    <mergeCell ref="Q798:T798"/>
    <mergeCell ref="U798:X798"/>
    <mergeCell ref="Y798:AB798"/>
    <mergeCell ref="AC798:AF798"/>
    <mergeCell ref="AG798:AJ798"/>
    <mergeCell ref="C797:I798"/>
    <mergeCell ref="Q797:T797"/>
    <mergeCell ref="U797:X797"/>
    <mergeCell ref="Y797:AB797"/>
    <mergeCell ref="AC797:AF797"/>
    <mergeCell ref="C805:M805"/>
    <mergeCell ref="N805:R805"/>
    <mergeCell ref="S805:W805"/>
    <mergeCell ref="X805:AB805"/>
    <mergeCell ref="AC805:AG805"/>
    <mergeCell ref="S810:W810"/>
    <mergeCell ref="X808:AB808"/>
    <mergeCell ref="J800:P800"/>
    <mergeCell ref="J799:P799"/>
    <mergeCell ref="J798:P798"/>
    <mergeCell ref="J797:P797"/>
    <mergeCell ref="J796:P796"/>
    <mergeCell ref="J795:P795"/>
    <mergeCell ref="N794:P794"/>
    <mergeCell ref="AC806:AG806"/>
    <mergeCell ref="X810:AB810"/>
    <mergeCell ref="AC810:AG810"/>
    <mergeCell ref="AC796:AF796"/>
    <mergeCell ref="Y794:AB794"/>
    <mergeCell ref="AG791:AJ791"/>
    <mergeCell ref="Q792:T792"/>
    <mergeCell ref="U792:X792"/>
    <mergeCell ref="Y792:AB792"/>
    <mergeCell ref="AC792:AF792"/>
    <mergeCell ref="AG792:AJ792"/>
    <mergeCell ref="C791:I794"/>
    <mergeCell ref="Q791:T791"/>
    <mergeCell ref="U791:X791"/>
    <mergeCell ref="Y791:AB791"/>
    <mergeCell ref="AC791:AF791"/>
    <mergeCell ref="Q793:T793"/>
    <mergeCell ref="U793:X793"/>
    <mergeCell ref="J793:M794"/>
    <mergeCell ref="AH806:AL806"/>
    <mergeCell ref="J807:M807"/>
    <mergeCell ref="N807:R807"/>
    <mergeCell ref="S807:W807"/>
    <mergeCell ref="X807:AB807"/>
    <mergeCell ref="AC807:AG807"/>
    <mergeCell ref="AH807:AL807"/>
    <mergeCell ref="AG796:AJ796"/>
    <mergeCell ref="C795:I796"/>
    <mergeCell ref="Q795:T795"/>
    <mergeCell ref="U795:X795"/>
    <mergeCell ref="Y795:AB795"/>
    <mergeCell ref="AC795:AF795"/>
    <mergeCell ref="Y793:AB793"/>
    <mergeCell ref="AC793:AF793"/>
    <mergeCell ref="AG793:AJ793"/>
    <mergeCell ref="Q794:T794"/>
    <mergeCell ref="U794:X794"/>
    <mergeCell ref="AG789:AJ789"/>
    <mergeCell ref="Q790:T790"/>
    <mergeCell ref="U790:X790"/>
    <mergeCell ref="Y790:AB790"/>
    <mergeCell ref="AC790:AF790"/>
    <mergeCell ref="AG790:AJ790"/>
    <mergeCell ref="AG787:AJ787"/>
    <mergeCell ref="Q788:T788"/>
    <mergeCell ref="U788:X788"/>
    <mergeCell ref="Y788:AB788"/>
    <mergeCell ref="AC788:AF788"/>
    <mergeCell ref="AG788:AJ788"/>
    <mergeCell ref="C787:I790"/>
    <mergeCell ref="Q787:T787"/>
    <mergeCell ref="U787:X787"/>
    <mergeCell ref="Y787:AB787"/>
    <mergeCell ref="AC787:AF787"/>
    <mergeCell ref="Q789:T789"/>
    <mergeCell ref="U789:X789"/>
    <mergeCell ref="J789:M790"/>
    <mergeCell ref="AG785:AJ785"/>
    <mergeCell ref="Q786:T786"/>
    <mergeCell ref="U786:X786"/>
    <mergeCell ref="Y786:AB786"/>
    <mergeCell ref="AC786:AF786"/>
    <mergeCell ref="AG786:AJ786"/>
    <mergeCell ref="C785:I786"/>
    <mergeCell ref="Q785:T785"/>
    <mergeCell ref="U785:X785"/>
    <mergeCell ref="Y785:AB785"/>
    <mergeCell ref="AC785:AF785"/>
    <mergeCell ref="J781:P781"/>
    <mergeCell ref="J780:P780"/>
    <mergeCell ref="AG777:AJ777"/>
    <mergeCell ref="AG783:AJ783"/>
    <mergeCell ref="Q784:T784"/>
    <mergeCell ref="U784:X784"/>
    <mergeCell ref="Y784:AB784"/>
    <mergeCell ref="AC784:AF784"/>
    <mergeCell ref="AG784:AJ784"/>
    <mergeCell ref="C783:I784"/>
    <mergeCell ref="Q783:T783"/>
    <mergeCell ref="U783:X783"/>
    <mergeCell ref="Y783:AB783"/>
    <mergeCell ref="AC783:AF783"/>
    <mergeCell ref="J784:P784"/>
    <mergeCell ref="J783:P783"/>
    <mergeCell ref="AG781:AJ781"/>
    <mergeCell ref="Q782:T782"/>
    <mergeCell ref="U782:X782"/>
    <mergeCell ref="Y782:AB782"/>
    <mergeCell ref="AC782:AF782"/>
    <mergeCell ref="AG782:AJ782"/>
    <mergeCell ref="C781:I782"/>
    <mergeCell ref="Q781:T781"/>
    <mergeCell ref="U781:X781"/>
    <mergeCell ref="Y781:AB781"/>
    <mergeCell ref="AC781:AF781"/>
    <mergeCell ref="J782:P782"/>
    <mergeCell ref="Y772:AB772"/>
    <mergeCell ref="AC772:AF772"/>
    <mergeCell ref="AG779:AJ779"/>
    <mergeCell ref="U768:X768"/>
    <mergeCell ref="Y768:AB768"/>
    <mergeCell ref="AC768:AF768"/>
    <mergeCell ref="AG768:AJ768"/>
    <mergeCell ref="Q769:T769"/>
    <mergeCell ref="U769:X769"/>
    <mergeCell ref="Q780:T780"/>
    <mergeCell ref="U780:X780"/>
    <mergeCell ref="Y780:AB780"/>
    <mergeCell ref="AC780:AF780"/>
    <mergeCell ref="AG780:AJ780"/>
    <mergeCell ref="C779:I780"/>
    <mergeCell ref="Q779:T779"/>
    <mergeCell ref="U779:X779"/>
    <mergeCell ref="Y779:AB779"/>
    <mergeCell ref="AC779:AF779"/>
    <mergeCell ref="J779:P779"/>
    <mergeCell ref="Q778:T778"/>
    <mergeCell ref="U778:X778"/>
    <mergeCell ref="Y778:AB778"/>
    <mergeCell ref="AC778:AF778"/>
    <mergeCell ref="AG778:AJ778"/>
    <mergeCell ref="C777:I778"/>
    <mergeCell ref="Q777:T777"/>
    <mergeCell ref="U777:X777"/>
    <mergeCell ref="Y777:AB777"/>
    <mergeCell ref="AC777:AF777"/>
    <mergeCell ref="Q767:T767"/>
    <mergeCell ref="U767:X767"/>
    <mergeCell ref="Y767:AB767"/>
    <mergeCell ref="Q773:T773"/>
    <mergeCell ref="U773:X773"/>
    <mergeCell ref="Y773:AB773"/>
    <mergeCell ref="AC773:AF773"/>
    <mergeCell ref="C769:I776"/>
    <mergeCell ref="AG773:AJ773"/>
    <mergeCell ref="Q774:T774"/>
    <mergeCell ref="U774:X774"/>
    <mergeCell ref="Y774:AB774"/>
    <mergeCell ref="AC774:AF774"/>
    <mergeCell ref="AG774:AJ774"/>
    <mergeCell ref="Y769:AB769"/>
    <mergeCell ref="Y771:AB771"/>
    <mergeCell ref="AC771:AF771"/>
    <mergeCell ref="Q771:T771"/>
    <mergeCell ref="U771:X771"/>
    <mergeCell ref="AG775:AJ775"/>
    <mergeCell ref="Q776:T776"/>
    <mergeCell ref="U776:X776"/>
    <mergeCell ref="Y776:AB776"/>
    <mergeCell ref="AC776:AF776"/>
    <mergeCell ref="AG776:AJ776"/>
    <mergeCell ref="Q775:T775"/>
    <mergeCell ref="U775:X775"/>
    <mergeCell ref="Y775:AB775"/>
    <mergeCell ref="AC775:AF775"/>
    <mergeCell ref="AG771:AJ771"/>
    <mergeCell ref="Q772:T772"/>
    <mergeCell ref="U772:X772"/>
    <mergeCell ref="Q763:T763"/>
    <mergeCell ref="U763:X763"/>
    <mergeCell ref="Y763:AB763"/>
    <mergeCell ref="AC763:AF763"/>
    <mergeCell ref="AC769:AF769"/>
    <mergeCell ref="AG769:AJ769"/>
    <mergeCell ref="J769:M770"/>
    <mergeCell ref="C767:I768"/>
    <mergeCell ref="N769:P769"/>
    <mergeCell ref="AG772:AJ772"/>
    <mergeCell ref="J775:M776"/>
    <mergeCell ref="J773:M774"/>
    <mergeCell ref="J771:M772"/>
    <mergeCell ref="Q770:T770"/>
    <mergeCell ref="U770:X770"/>
    <mergeCell ref="Y770:AB770"/>
    <mergeCell ref="AC770:AF770"/>
    <mergeCell ref="AG770:AJ770"/>
    <mergeCell ref="N775:P775"/>
    <mergeCell ref="N774:P774"/>
    <mergeCell ref="N773:P773"/>
    <mergeCell ref="N772:P772"/>
    <mergeCell ref="N771:P771"/>
    <mergeCell ref="N770:P770"/>
    <mergeCell ref="AG765:AJ765"/>
    <mergeCell ref="Q766:T766"/>
    <mergeCell ref="U766:X766"/>
    <mergeCell ref="Y766:AB766"/>
    <mergeCell ref="AC766:AF766"/>
    <mergeCell ref="AG766:AJ766"/>
    <mergeCell ref="AG767:AJ767"/>
    <mergeCell ref="Q768:T768"/>
    <mergeCell ref="AG761:AJ761"/>
    <mergeCell ref="Q762:T762"/>
    <mergeCell ref="U762:X762"/>
    <mergeCell ref="Y762:AB762"/>
    <mergeCell ref="AC762:AF762"/>
    <mergeCell ref="AG762:AJ762"/>
    <mergeCell ref="C761:I762"/>
    <mergeCell ref="Q761:T761"/>
    <mergeCell ref="U761:X761"/>
    <mergeCell ref="Y761:AB761"/>
    <mergeCell ref="AC761:AF761"/>
    <mergeCell ref="J768:P768"/>
    <mergeCell ref="J767:P767"/>
    <mergeCell ref="J766:P766"/>
    <mergeCell ref="J765:P765"/>
    <mergeCell ref="J764:P764"/>
    <mergeCell ref="J763:P763"/>
    <mergeCell ref="J762:P762"/>
    <mergeCell ref="J761:P761"/>
    <mergeCell ref="C765:I766"/>
    <mergeCell ref="AC767:AF767"/>
    <mergeCell ref="Q765:T765"/>
    <mergeCell ref="U765:X765"/>
    <mergeCell ref="Y765:AB765"/>
    <mergeCell ref="AC765:AF765"/>
    <mergeCell ref="AG763:AJ763"/>
    <mergeCell ref="Q764:T764"/>
    <mergeCell ref="U764:X764"/>
    <mergeCell ref="Y764:AB764"/>
    <mergeCell ref="AC764:AF764"/>
    <mergeCell ref="AG764:AJ764"/>
    <mergeCell ref="C763:I764"/>
    <mergeCell ref="AG759:AJ759"/>
    <mergeCell ref="Q760:T760"/>
    <mergeCell ref="U760:X760"/>
    <mergeCell ref="Y760:AB760"/>
    <mergeCell ref="AC760:AF760"/>
    <mergeCell ref="AG760:AJ760"/>
    <mergeCell ref="C759:I760"/>
    <mergeCell ref="Q759:T759"/>
    <mergeCell ref="U759:X759"/>
    <mergeCell ref="Y759:AB759"/>
    <mergeCell ref="AC759:AF759"/>
    <mergeCell ref="Y757:AB757"/>
    <mergeCell ref="AC757:AF757"/>
    <mergeCell ref="AG757:AJ757"/>
    <mergeCell ref="Q758:T758"/>
    <mergeCell ref="U758:X758"/>
    <mergeCell ref="Y758:AB758"/>
    <mergeCell ref="AC758:AF758"/>
    <mergeCell ref="AG758:AJ758"/>
    <mergeCell ref="J760:P760"/>
    <mergeCell ref="J759:P759"/>
    <mergeCell ref="AG755:AJ755"/>
    <mergeCell ref="Q756:T756"/>
    <mergeCell ref="U756:X756"/>
    <mergeCell ref="Y756:AB756"/>
    <mergeCell ref="AC756:AF756"/>
    <mergeCell ref="AG756:AJ756"/>
    <mergeCell ref="C755:I758"/>
    <mergeCell ref="Q755:T755"/>
    <mergeCell ref="U755:X755"/>
    <mergeCell ref="Y755:AB755"/>
    <mergeCell ref="AC755:AF755"/>
    <mergeCell ref="Q757:T757"/>
    <mergeCell ref="U757:X757"/>
    <mergeCell ref="J757:M758"/>
    <mergeCell ref="Y753:AB753"/>
    <mergeCell ref="AC753:AF753"/>
    <mergeCell ref="AG753:AJ753"/>
    <mergeCell ref="Q754:T754"/>
    <mergeCell ref="U754:X754"/>
    <mergeCell ref="Y754:AB754"/>
    <mergeCell ref="AC754:AF754"/>
    <mergeCell ref="AG754:AJ754"/>
    <mergeCell ref="J755:P755"/>
    <mergeCell ref="N758:P758"/>
    <mergeCell ref="N757:P757"/>
    <mergeCell ref="J756:P756"/>
    <mergeCell ref="AG751:AJ751"/>
    <mergeCell ref="Q752:T752"/>
    <mergeCell ref="U752:X752"/>
    <mergeCell ref="Y752:AB752"/>
    <mergeCell ref="AC752:AF752"/>
    <mergeCell ref="AG752:AJ752"/>
    <mergeCell ref="C751:I754"/>
    <mergeCell ref="Q751:T751"/>
    <mergeCell ref="U751:X751"/>
    <mergeCell ref="Y751:AB751"/>
    <mergeCell ref="AC751:AF751"/>
    <mergeCell ref="Q753:T753"/>
    <mergeCell ref="U753:X753"/>
    <mergeCell ref="J753:M754"/>
    <mergeCell ref="N754:P754"/>
    <mergeCell ref="N753:P753"/>
    <mergeCell ref="J752:P752"/>
    <mergeCell ref="A718:I718"/>
    <mergeCell ref="A698:I698"/>
    <mergeCell ref="A697:I697"/>
    <mergeCell ref="A696:I696"/>
    <mergeCell ref="A695:I695"/>
    <mergeCell ref="A692:I692"/>
    <mergeCell ref="A691:I691"/>
    <mergeCell ref="A690:I690"/>
    <mergeCell ref="A689:I689"/>
    <mergeCell ref="A688:I688"/>
    <mergeCell ref="AG749:AJ749"/>
    <mergeCell ref="Q750:T750"/>
    <mergeCell ref="U750:X750"/>
    <mergeCell ref="Y750:AB750"/>
    <mergeCell ref="AC750:AF750"/>
    <mergeCell ref="AG750:AJ750"/>
    <mergeCell ref="C749:I750"/>
    <mergeCell ref="Q749:T749"/>
    <mergeCell ref="U749:X749"/>
    <mergeCell ref="Y749:AB749"/>
    <mergeCell ref="AC749:AF749"/>
    <mergeCell ref="AG747:AJ747"/>
    <mergeCell ref="Q748:T748"/>
    <mergeCell ref="U748:X748"/>
    <mergeCell ref="Y748:AB748"/>
    <mergeCell ref="AC748:AF748"/>
    <mergeCell ref="AG748:AJ748"/>
    <mergeCell ref="C747:I748"/>
    <mergeCell ref="Q747:T747"/>
    <mergeCell ref="U747:X747"/>
    <mergeCell ref="Y747:AB747"/>
    <mergeCell ref="AC747:AF747"/>
    <mergeCell ref="AC746:AF746"/>
    <mergeCell ref="AG746:AJ746"/>
    <mergeCell ref="AH668:AO668"/>
    <mergeCell ref="J690:V690"/>
    <mergeCell ref="J689:V689"/>
    <mergeCell ref="J688:V688"/>
    <mergeCell ref="J687:V687"/>
    <mergeCell ref="J686:V686"/>
    <mergeCell ref="J685:V685"/>
    <mergeCell ref="J684:V684"/>
    <mergeCell ref="J667:V667"/>
    <mergeCell ref="J666:V666"/>
    <mergeCell ref="J665:V665"/>
    <mergeCell ref="J664:V664"/>
    <mergeCell ref="W696:Z696"/>
    <mergeCell ref="W699:Z699"/>
    <mergeCell ref="W698:Z698"/>
    <mergeCell ref="W697:Z697"/>
    <mergeCell ref="W709:Z709"/>
    <mergeCell ref="W710:Z710"/>
    <mergeCell ref="W711:Z711"/>
    <mergeCell ref="W719:Z719"/>
    <mergeCell ref="W718:Z718"/>
    <mergeCell ref="W717:Z717"/>
    <mergeCell ref="W716:Z716"/>
    <mergeCell ref="W715:Z715"/>
    <mergeCell ref="W714:Z714"/>
    <mergeCell ref="W713:Z713"/>
    <mergeCell ref="W712:Z712"/>
    <mergeCell ref="J683:V683"/>
    <mergeCell ref="J682:V682"/>
    <mergeCell ref="J681:V681"/>
    <mergeCell ref="A634:I634"/>
    <mergeCell ref="A635:I635"/>
    <mergeCell ref="A632:I632"/>
    <mergeCell ref="A633:I633"/>
    <mergeCell ref="W639:Z639"/>
    <mergeCell ref="W638:Z638"/>
    <mergeCell ref="W637:Z637"/>
    <mergeCell ref="A630:I630"/>
    <mergeCell ref="A631:I631"/>
    <mergeCell ref="A628:I628"/>
    <mergeCell ref="A629:I629"/>
    <mergeCell ref="A626:I626"/>
    <mergeCell ref="A627:I627"/>
    <mergeCell ref="A624:I624"/>
    <mergeCell ref="A625:I625"/>
    <mergeCell ref="Q746:T746"/>
    <mergeCell ref="U746:X746"/>
    <mergeCell ref="Y746:AB746"/>
    <mergeCell ref="A703:I703"/>
    <mergeCell ref="A719:I719"/>
    <mergeCell ref="A686:I686"/>
    <mergeCell ref="A711:I711"/>
    <mergeCell ref="A680:I680"/>
    <mergeCell ref="A702:I702"/>
    <mergeCell ref="J715:V715"/>
    <mergeCell ref="J714:V714"/>
    <mergeCell ref="J713:V713"/>
    <mergeCell ref="J712:V712"/>
    <mergeCell ref="J711:V711"/>
    <mergeCell ref="J710:V710"/>
    <mergeCell ref="J709:V709"/>
    <mergeCell ref="J708:V708"/>
    <mergeCell ref="A622:I622"/>
    <mergeCell ref="A623:I623"/>
    <mergeCell ref="A620:I620"/>
    <mergeCell ref="A621:I621"/>
    <mergeCell ref="A618:I618"/>
    <mergeCell ref="A619:I619"/>
    <mergeCell ref="A616:I616"/>
    <mergeCell ref="A617:I617"/>
    <mergeCell ref="A614:I614"/>
    <mergeCell ref="A615:I615"/>
    <mergeCell ref="A610:I610"/>
    <mergeCell ref="A611:I611"/>
    <mergeCell ref="A608:I608"/>
    <mergeCell ref="A609:I609"/>
    <mergeCell ref="A606:I606"/>
    <mergeCell ref="A607:I607"/>
    <mergeCell ref="A604:I604"/>
    <mergeCell ref="A605:I605"/>
    <mergeCell ref="A602:I602"/>
    <mergeCell ref="A603:I603"/>
    <mergeCell ref="A600:I600"/>
    <mergeCell ref="A601:I601"/>
    <mergeCell ref="A599:I599"/>
    <mergeCell ref="A596:I596"/>
    <mergeCell ref="A597:I597"/>
    <mergeCell ref="A594:I594"/>
    <mergeCell ref="A595:I595"/>
    <mergeCell ref="A592:I592"/>
    <mergeCell ref="A593:I593"/>
    <mergeCell ref="A590:I590"/>
    <mergeCell ref="A591:I591"/>
    <mergeCell ref="A588:I588"/>
    <mergeCell ref="A589:I589"/>
    <mergeCell ref="A586:I586"/>
    <mergeCell ref="A587:I587"/>
    <mergeCell ref="A584:I584"/>
    <mergeCell ref="A585:I585"/>
    <mergeCell ref="A582:I582"/>
    <mergeCell ref="J582:V582"/>
    <mergeCell ref="W582:Z582"/>
    <mergeCell ref="J597:V597"/>
    <mergeCell ref="J596:V596"/>
    <mergeCell ref="J595:V595"/>
    <mergeCell ref="J594:V594"/>
    <mergeCell ref="J593:V593"/>
    <mergeCell ref="J592:V592"/>
    <mergeCell ref="W594:Z594"/>
    <mergeCell ref="W593:Z593"/>
    <mergeCell ref="W592:Z592"/>
    <mergeCell ref="AH582:AO582"/>
    <mergeCell ref="A583:I583"/>
    <mergeCell ref="E581:F581"/>
    <mergeCell ref="AA584:AG584"/>
    <mergeCell ref="AA583:AG583"/>
    <mergeCell ref="AH590:AO590"/>
    <mergeCell ref="AA585:AG585"/>
    <mergeCell ref="AA590:AG590"/>
    <mergeCell ref="AA589:AG589"/>
    <mergeCell ref="AA588:AG588"/>
    <mergeCell ref="AH589:AO589"/>
    <mergeCell ref="AH588:AO588"/>
    <mergeCell ref="AH587:AO587"/>
    <mergeCell ref="AH586:AO586"/>
    <mergeCell ref="AH585:AO585"/>
    <mergeCell ref="AH584:AO584"/>
    <mergeCell ref="AH583:AO583"/>
    <mergeCell ref="J591:V591"/>
    <mergeCell ref="J590:V590"/>
    <mergeCell ref="J589:V589"/>
    <mergeCell ref="J588:V588"/>
    <mergeCell ref="J587:V587"/>
    <mergeCell ref="J586:V586"/>
    <mergeCell ref="J585:V585"/>
    <mergeCell ref="J584:V584"/>
    <mergeCell ref="J583:V583"/>
    <mergeCell ref="W591:Z591"/>
    <mergeCell ref="W588:Z588"/>
    <mergeCell ref="W587:Z587"/>
    <mergeCell ref="W586:Z586"/>
    <mergeCell ref="W585:Z585"/>
    <mergeCell ref="W584:Z584"/>
    <mergeCell ref="W583:Z583"/>
    <mergeCell ref="W590:Z590"/>
    <mergeCell ref="W589:Z589"/>
    <mergeCell ref="AA577:AG577"/>
    <mergeCell ref="A573:I573"/>
    <mergeCell ref="A574:I574"/>
    <mergeCell ref="A571:I571"/>
    <mergeCell ref="A572:I572"/>
    <mergeCell ref="A569:I569"/>
    <mergeCell ref="A570:I570"/>
    <mergeCell ref="A567:I567"/>
    <mergeCell ref="A568:I568"/>
    <mergeCell ref="A565:I565"/>
    <mergeCell ref="A566:I566"/>
    <mergeCell ref="A563:I563"/>
    <mergeCell ref="A564:I564"/>
    <mergeCell ref="A561:I561"/>
    <mergeCell ref="A562:I562"/>
    <mergeCell ref="A559:I559"/>
    <mergeCell ref="A560:I560"/>
    <mergeCell ref="A577:I577"/>
    <mergeCell ref="A575:I575"/>
    <mergeCell ref="A576:I576"/>
    <mergeCell ref="W574:Z574"/>
    <mergeCell ref="W575:Z575"/>
    <mergeCell ref="W576:Z576"/>
    <mergeCell ref="W577:Z577"/>
    <mergeCell ref="A551:I551"/>
    <mergeCell ref="AA551:AG551"/>
    <mergeCell ref="A552:I552"/>
    <mergeCell ref="AA552:AG552"/>
    <mergeCell ref="A549:I549"/>
    <mergeCell ref="AA549:AG549"/>
    <mergeCell ref="A550:I550"/>
    <mergeCell ref="AA550:AG550"/>
    <mergeCell ref="A547:I547"/>
    <mergeCell ref="AA547:AG547"/>
    <mergeCell ref="A548:I548"/>
    <mergeCell ref="AA548:AG548"/>
    <mergeCell ref="A545:I545"/>
    <mergeCell ref="AA545:AG545"/>
    <mergeCell ref="A546:I546"/>
    <mergeCell ref="AA546:AG546"/>
    <mergeCell ref="A541:I541"/>
    <mergeCell ref="AA541:AG541"/>
    <mergeCell ref="A542:I542"/>
    <mergeCell ref="AA542:AG542"/>
    <mergeCell ref="W541:Z541"/>
    <mergeCell ref="W542:Z542"/>
    <mergeCell ref="W545:Z545"/>
    <mergeCell ref="W546:Z546"/>
    <mergeCell ref="W547:Z547"/>
    <mergeCell ref="W548:Z548"/>
    <mergeCell ref="W549:Z549"/>
    <mergeCell ref="W550:Z550"/>
    <mergeCell ref="W551:Z551"/>
    <mergeCell ref="W552:Z552"/>
    <mergeCell ref="A539:I539"/>
    <mergeCell ref="AA539:AG539"/>
    <mergeCell ref="A540:I540"/>
    <mergeCell ref="AA540:AG540"/>
    <mergeCell ref="A537:I537"/>
    <mergeCell ref="AA537:AG537"/>
    <mergeCell ref="A538:I538"/>
    <mergeCell ref="AA538:AG538"/>
    <mergeCell ref="A535:I535"/>
    <mergeCell ref="AA535:AG535"/>
    <mergeCell ref="A536:I536"/>
    <mergeCell ref="AA536:AG536"/>
    <mergeCell ref="A533:I533"/>
    <mergeCell ref="AA533:AG533"/>
    <mergeCell ref="A534:I534"/>
    <mergeCell ref="AA534:AG534"/>
    <mergeCell ref="A531:I531"/>
    <mergeCell ref="AA531:AG531"/>
    <mergeCell ref="A532:I532"/>
    <mergeCell ref="AA532:AG532"/>
    <mergeCell ref="W532:Z532"/>
    <mergeCell ref="W533:Z533"/>
    <mergeCell ref="W534:Z534"/>
    <mergeCell ref="W535:Z535"/>
    <mergeCell ref="W536:Z536"/>
    <mergeCell ref="W537:Z537"/>
    <mergeCell ref="W538:Z538"/>
    <mergeCell ref="W539:Z539"/>
    <mergeCell ref="W540:Z540"/>
    <mergeCell ref="A529:I529"/>
    <mergeCell ref="AA529:AG529"/>
    <mergeCell ref="A530:I530"/>
    <mergeCell ref="AA530:AG530"/>
    <mergeCell ref="AA527:AG527"/>
    <mergeCell ref="AH527:AO527"/>
    <mergeCell ref="A528:I528"/>
    <mergeCell ref="AA528:AG528"/>
    <mergeCell ref="E523:F523"/>
    <mergeCell ref="A525:M525"/>
    <mergeCell ref="E526:F526"/>
    <mergeCell ref="A527:I527"/>
    <mergeCell ref="A515:I515"/>
    <mergeCell ref="J515:V515"/>
    <mergeCell ref="W515:Z515"/>
    <mergeCell ref="AA515:AG515"/>
    <mergeCell ref="AH515:AO515"/>
    <mergeCell ref="A519:I519"/>
    <mergeCell ref="J519:V519"/>
    <mergeCell ref="W519:Z519"/>
    <mergeCell ref="AA519:AG519"/>
    <mergeCell ref="AH519:AO519"/>
    <mergeCell ref="W517:Z517"/>
    <mergeCell ref="W516:Z516"/>
    <mergeCell ref="AA518:AG518"/>
    <mergeCell ref="AA521:AG521"/>
    <mergeCell ref="AA517:AG517"/>
    <mergeCell ref="AA516:AG516"/>
    <mergeCell ref="J527:V527"/>
    <mergeCell ref="W527:Z527"/>
    <mergeCell ref="A520:I520"/>
    <mergeCell ref="J520:V520"/>
    <mergeCell ref="A513:I513"/>
    <mergeCell ref="J513:V513"/>
    <mergeCell ref="W513:Z513"/>
    <mergeCell ref="AA513:AG513"/>
    <mergeCell ref="AH513:AO513"/>
    <mergeCell ref="A514:I514"/>
    <mergeCell ref="J514:V514"/>
    <mergeCell ref="W514:Z514"/>
    <mergeCell ref="AA514:AG514"/>
    <mergeCell ref="AH514:AO514"/>
    <mergeCell ref="A518:I518"/>
    <mergeCell ref="A521:I521"/>
    <mergeCell ref="A517:I517"/>
    <mergeCell ref="A516:I516"/>
    <mergeCell ref="A511:I511"/>
    <mergeCell ref="J511:V511"/>
    <mergeCell ref="W511:Z511"/>
    <mergeCell ref="AA511:AG511"/>
    <mergeCell ref="AH511:AO511"/>
    <mergeCell ref="A512:I512"/>
    <mergeCell ref="J512:V512"/>
    <mergeCell ref="W512:Z512"/>
    <mergeCell ref="AA512:AG512"/>
    <mergeCell ref="AH512:AO512"/>
    <mergeCell ref="J517:V517"/>
    <mergeCell ref="J516:V516"/>
    <mergeCell ref="W518:Z518"/>
    <mergeCell ref="W521:Z521"/>
    <mergeCell ref="W520:Z520"/>
    <mergeCell ref="AA520:AG520"/>
    <mergeCell ref="AH520:AO520"/>
    <mergeCell ref="A509:I509"/>
    <mergeCell ref="J509:V509"/>
    <mergeCell ref="W509:Z509"/>
    <mergeCell ref="AA509:AG509"/>
    <mergeCell ref="AH509:AO509"/>
    <mergeCell ref="A510:I510"/>
    <mergeCell ref="J510:V510"/>
    <mergeCell ref="W510:Z510"/>
    <mergeCell ref="AA510:AG510"/>
    <mergeCell ref="AH510:AO510"/>
    <mergeCell ref="A507:I507"/>
    <mergeCell ref="J507:V507"/>
    <mergeCell ref="W507:Z507"/>
    <mergeCell ref="AA507:AG507"/>
    <mergeCell ref="AH507:AO507"/>
    <mergeCell ref="A508:I508"/>
    <mergeCell ref="J508:V508"/>
    <mergeCell ref="W508:Z508"/>
    <mergeCell ref="AA508:AG508"/>
    <mergeCell ref="AH508:AO508"/>
    <mergeCell ref="A505:I505"/>
    <mergeCell ref="J505:V505"/>
    <mergeCell ref="W505:Z505"/>
    <mergeCell ref="AA505:AG505"/>
    <mergeCell ref="AH505:AO505"/>
    <mergeCell ref="A506:I506"/>
    <mergeCell ref="J506:V506"/>
    <mergeCell ref="W506:Z506"/>
    <mergeCell ref="AA506:AG506"/>
    <mergeCell ref="AH506:AO506"/>
    <mergeCell ref="AG497:AI497"/>
    <mergeCell ref="AJ497:AL497"/>
    <mergeCell ref="AM497:AO497"/>
    <mergeCell ref="L498:N498"/>
    <mergeCell ref="A502:K502"/>
    <mergeCell ref="A504:I504"/>
    <mergeCell ref="J504:V504"/>
    <mergeCell ref="W504:Z504"/>
    <mergeCell ref="AA504:AG504"/>
    <mergeCell ref="AH504:AO504"/>
    <mergeCell ref="AM496:AO496"/>
    <mergeCell ref="C497:H497"/>
    <mergeCell ref="I497:K497"/>
    <mergeCell ref="L497:N497"/>
    <mergeCell ref="O497:Q497"/>
    <mergeCell ref="R497:T497"/>
    <mergeCell ref="U497:W497"/>
    <mergeCell ref="X497:Z497"/>
    <mergeCell ref="AA497:AC497"/>
    <mergeCell ref="AD497:AF497"/>
    <mergeCell ref="U496:W496"/>
    <mergeCell ref="X496:Z496"/>
    <mergeCell ref="AA496:AC496"/>
    <mergeCell ref="AD496:AF496"/>
    <mergeCell ref="AG496:AI496"/>
    <mergeCell ref="AJ496:AL496"/>
    <mergeCell ref="AA493:AC495"/>
    <mergeCell ref="AD493:AF495"/>
    <mergeCell ref="AG493:AI495"/>
    <mergeCell ref="AJ493:AL495"/>
    <mergeCell ref="AM493:AO495"/>
    <mergeCell ref="C496:H496"/>
    <mergeCell ref="I496:K496"/>
    <mergeCell ref="L496:N496"/>
    <mergeCell ref="O496:Q496"/>
    <mergeCell ref="R496:T496"/>
    <mergeCell ref="I493:K495"/>
    <mergeCell ref="L493:N495"/>
    <mergeCell ref="O493:Q495"/>
    <mergeCell ref="R493:T495"/>
    <mergeCell ref="U493:W495"/>
    <mergeCell ref="X493:Z495"/>
    <mergeCell ref="K487:M487"/>
    <mergeCell ref="C491:H495"/>
    <mergeCell ref="I491:W491"/>
    <mergeCell ref="X491:AO491"/>
    <mergeCell ref="I492:W492"/>
    <mergeCell ref="X492:AO492"/>
    <mergeCell ref="C486:H486"/>
    <mergeCell ref="I486:K486"/>
    <mergeCell ref="L486:N486"/>
    <mergeCell ref="O486:Q486"/>
    <mergeCell ref="R486:T486"/>
    <mergeCell ref="U486:W486"/>
    <mergeCell ref="X486:Z486"/>
    <mergeCell ref="AA486:AC486"/>
    <mergeCell ref="AJ482:AL484"/>
    <mergeCell ref="C485:H485"/>
    <mergeCell ref="I485:K485"/>
    <mergeCell ref="L485:N485"/>
    <mergeCell ref="O485:Q485"/>
    <mergeCell ref="R485:T485"/>
    <mergeCell ref="U485:W485"/>
    <mergeCell ref="X485:Z485"/>
    <mergeCell ref="AA485:AC485"/>
    <mergeCell ref="AD485:AF485"/>
    <mergeCell ref="R482:T484"/>
    <mergeCell ref="U482:W484"/>
    <mergeCell ref="X482:Z484"/>
    <mergeCell ref="AA482:AC484"/>
    <mergeCell ref="AD482:AF484"/>
    <mergeCell ref="AG482:AI484"/>
    <mergeCell ref="AM486:AO486"/>
    <mergeCell ref="J473:M473"/>
    <mergeCell ref="N473:Q473"/>
    <mergeCell ref="R473:U473"/>
    <mergeCell ref="V473:Y473"/>
    <mergeCell ref="Z473:AC473"/>
    <mergeCell ref="C473:I473"/>
    <mergeCell ref="C480:H484"/>
    <mergeCell ref="I480:K484"/>
    <mergeCell ref="L481:N484"/>
    <mergeCell ref="AG481:AI481"/>
    <mergeCell ref="AJ481:AL481"/>
    <mergeCell ref="O482:Q484"/>
    <mergeCell ref="L480:AO480"/>
    <mergeCell ref="AM482:AO484"/>
    <mergeCell ref="AG485:AI485"/>
    <mergeCell ref="AJ485:AL485"/>
    <mergeCell ref="AM485:AO485"/>
    <mergeCell ref="AM481:AO481"/>
    <mergeCell ref="O481:AF481"/>
    <mergeCell ref="J470:M470"/>
    <mergeCell ref="N470:Q470"/>
    <mergeCell ref="R470:U470"/>
    <mergeCell ref="V470:Y470"/>
    <mergeCell ref="Z470:AC470"/>
    <mergeCell ref="C470:I470"/>
    <mergeCell ref="C471:I471"/>
    <mergeCell ref="J471:M471"/>
    <mergeCell ref="N471:Q471"/>
    <mergeCell ref="R471:U471"/>
    <mergeCell ref="V471:Y471"/>
    <mergeCell ref="Z471:AC471"/>
    <mergeCell ref="J472:M472"/>
    <mergeCell ref="N472:Q472"/>
    <mergeCell ref="R472:U472"/>
    <mergeCell ref="V472:Y472"/>
    <mergeCell ref="Z472:AC472"/>
    <mergeCell ref="C472:I472"/>
    <mergeCell ref="C469:I469"/>
    <mergeCell ref="J469:M469"/>
    <mergeCell ref="N469:Q469"/>
    <mergeCell ref="R469:U469"/>
    <mergeCell ref="V469:Y469"/>
    <mergeCell ref="Z469:AC469"/>
    <mergeCell ref="C468:I468"/>
    <mergeCell ref="J468:M468"/>
    <mergeCell ref="N468:Q468"/>
    <mergeCell ref="R468:U468"/>
    <mergeCell ref="V468:Y468"/>
    <mergeCell ref="Z468:AC468"/>
    <mergeCell ref="C467:I467"/>
    <mergeCell ref="J467:M467"/>
    <mergeCell ref="N467:Q467"/>
    <mergeCell ref="R467:U467"/>
    <mergeCell ref="V467:Y467"/>
    <mergeCell ref="Z467:AC467"/>
    <mergeCell ref="V465:Y465"/>
    <mergeCell ref="Z465:AC465"/>
    <mergeCell ref="C466:I466"/>
    <mergeCell ref="J466:M466"/>
    <mergeCell ref="N466:Q466"/>
    <mergeCell ref="R466:U466"/>
    <mergeCell ref="V466:Y466"/>
    <mergeCell ref="Z466:AC466"/>
    <mergeCell ref="N464:Q464"/>
    <mergeCell ref="R464:U464"/>
    <mergeCell ref="C465:I465"/>
    <mergeCell ref="J465:M465"/>
    <mergeCell ref="N465:Q465"/>
    <mergeCell ref="R465:U465"/>
    <mergeCell ref="W458:Y458"/>
    <mergeCell ref="Z458:AB458"/>
    <mergeCell ref="AC458:AE458"/>
    <mergeCell ref="V464:Y464"/>
    <mergeCell ref="Z464:AC464"/>
    <mergeCell ref="V463:AC463"/>
    <mergeCell ref="AC455:AE455"/>
    <mergeCell ref="AF455:AH455"/>
    <mergeCell ref="AI455:AK455"/>
    <mergeCell ref="E456:J456"/>
    <mergeCell ref="K456:M456"/>
    <mergeCell ref="N456:P456"/>
    <mergeCell ref="Q456:S456"/>
    <mergeCell ref="T456:V456"/>
    <mergeCell ref="AF458:AH458"/>
    <mergeCell ref="AI458:AK458"/>
    <mergeCell ref="C463:I464"/>
    <mergeCell ref="J463:U463"/>
    <mergeCell ref="J464:M464"/>
    <mergeCell ref="W457:Y457"/>
    <mergeCell ref="Z457:AB457"/>
    <mergeCell ref="AC457:AE457"/>
    <mergeCell ref="AF457:AH457"/>
    <mergeCell ref="AI457:AK457"/>
    <mergeCell ref="E458:J458"/>
    <mergeCell ref="K458:M458"/>
    <mergeCell ref="N458:P458"/>
    <mergeCell ref="Q458:S458"/>
    <mergeCell ref="T458:V458"/>
    <mergeCell ref="W454:Y454"/>
    <mergeCell ref="Z454:AB454"/>
    <mergeCell ref="AC454:AE454"/>
    <mergeCell ref="AF454:AH454"/>
    <mergeCell ref="AI454:AK454"/>
    <mergeCell ref="E455:J455"/>
    <mergeCell ref="K455:M455"/>
    <mergeCell ref="N455:P455"/>
    <mergeCell ref="Q455:S455"/>
    <mergeCell ref="T455:V455"/>
    <mergeCell ref="Z453:AB453"/>
    <mergeCell ref="AC453:AE453"/>
    <mergeCell ref="AF453:AH453"/>
    <mergeCell ref="AI453:AK453"/>
    <mergeCell ref="C454:D458"/>
    <mergeCell ref="E454:J454"/>
    <mergeCell ref="K454:M454"/>
    <mergeCell ref="N454:P454"/>
    <mergeCell ref="Q454:S454"/>
    <mergeCell ref="T454:V454"/>
    <mergeCell ref="W456:Y456"/>
    <mergeCell ref="Z456:AB456"/>
    <mergeCell ref="AC456:AE456"/>
    <mergeCell ref="AF456:AH456"/>
    <mergeCell ref="AI456:AK456"/>
    <mergeCell ref="E457:J457"/>
    <mergeCell ref="K457:M457"/>
    <mergeCell ref="N457:P457"/>
    <mergeCell ref="Q457:S457"/>
    <mergeCell ref="T457:V457"/>
    <mergeCell ref="W455:Y455"/>
    <mergeCell ref="Z455:AB455"/>
    <mergeCell ref="Z452:AB452"/>
    <mergeCell ref="AC452:AE452"/>
    <mergeCell ref="AF452:AH452"/>
    <mergeCell ref="AI452:AK452"/>
    <mergeCell ref="C453:J453"/>
    <mergeCell ref="K453:M453"/>
    <mergeCell ref="N453:P453"/>
    <mergeCell ref="Q453:S453"/>
    <mergeCell ref="T453:V453"/>
    <mergeCell ref="W453:Y453"/>
    <mergeCell ref="Z451:AB451"/>
    <mergeCell ref="AC451:AE451"/>
    <mergeCell ref="AF451:AH451"/>
    <mergeCell ref="AI451:AK451"/>
    <mergeCell ref="C452:J452"/>
    <mergeCell ref="K452:M452"/>
    <mergeCell ref="N452:P452"/>
    <mergeCell ref="Q452:S452"/>
    <mergeCell ref="T452:V452"/>
    <mergeCell ref="W452:Y452"/>
    <mergeCell ref="AF447:AH447"/>
    <mergeCell ref="AI447:AK447"/>
    <mergeCell ref="E448:J448"/>
    <mergeCell ref="K448:M448"/>
    <mergeCell ref="N448:P448"/>
    <mergeCell ref="Q448:S448"/>
    <mergeCell ref="T448:V448"/>
    <mergeCell ref="W448:Y448"/>
    <mergeCell ref="Z450:AB450"/>
    <mergeCell ref="AC450:AE450"/>
    <mergeCell ref="AF450:AH450"/>
    <mergeCell ref="AI450:AK450"/>
    <mergeCell ref="C451:J451"/>
    <mergeCell ref="K451:M451"/>
    <mergeCell ref="N451:P451"/>
    <mergeCell ref="Q451:S451"/>
    <mergeCell ref="T451:V451"/>
    <mergeCell ref="W451:Y451"/>
    <mergeCell ref="Z449:AB449"/>
    <mergeCell ref="AC449:AE449"/>
    <mergeCell ref="AF449:AH449"/>
    <mergeCell ref="AI449:AK449"/>
    <mergeCell ref="C450:J450"/>
    <mergeCell ref="K450:M450"/>
    <mergeCell ref="N450:P450"/>
    <mergeCell ref="Q450:S450"/>
    <mergeCell ref="T450:V450"/>
    <mergeCell ref="W450:Y450"/>
    <mergeCell ref="Z446:AB446"/>
    <mergeCell ref="AC446:AE446"/>
    <mergeCell ref="AF446:AH446"/>
    <mergeCell ref="AI446:AK446"/>
    <mergeCell ref="E447:J447"/>
    <mergeCell ref="K447:M447"/>
    <mergeCell ref="N447:P447"/>
    <mergeCell ref="Q447:S447"/>
    <mergeCell ref="T447:V447"/>
    <mergeCell ref="W447:Y447"/>
    <mergeCell ref="AC445:AE445"/>
    <mergeCell ref="AF445:AH445"/>
    <mergeCell ref="AI445:AK445"/>
    <mergeCell ref="C446:D449"/>
    <mergeCell ref="E446:J446"/>
    <mergeCell ref="K446:M446"/>
    <mergeCell ref="N446:P446"/>
    <mergeCell ref="Q446:S446"/>
    <mergeCell ref="T446:V446"/>
    <mergeCell ref="W446:Y446"/>
    <mergeCell ref="Z448:AB448"/>
    <mergeCell ref="AC448:AE448"/>
    <mergeCell ref="AF448:AH448"/>
    <mergeCell ref="AI448:AK448"/>
    <mergeCell ref="E449:J449"/>
    <mergeCell ref="K449:M449"/>
    <mergeCell ref="N449:P449"/>
    <mergeCell ref="Q449:S449"/>
    <mergeCell ref="T449:V449"/>
    <mergeCell ref="W449:Y449"/>
    <mergeCell ref="Z447:AB447"/>
    <mergeCell ref="AC447:AE447"/>
    <mergeCell ref="AI441:AK441"/>
    <mergeCell ref="E442:J442"/>
    <mergeCell ref="K442:M442"/>
    <mergeCell ref="N442:P442"/>
    <mergeCell ref="Q442:S442"/>
    <mergeCell ref="T442:V442"/>
    <mergeCell ref="W442:Y442"/>
    <mergeCell ref="Z442:AB442"/>
    <mergeCell ref="AC444:AE444"/>
    <mergeCell ref="AF444:AH444"/>
    <mergeCell ref="AI444:AK444"/>
    <mergeCell ref="C445:J445"/>
    <mergeCell ref="K445:M445"/>
    <mergeCell ref="N445:P445"/>
    <mergeCell ref="Q445:S445"/>
    <mergeCell ref="T445:V445"/>
    <mergeCell ref="W445:Y445"/>
    <mergeCell ref="Z445:AB445"/>
    <mergeCell ref="AC443:AE443"/>
    <mergeCell ref="AF443:AH443"/>
    <mergeCell ref="AI443:AK443"/>
    <mergeCell ref="C444:J444"/>
    <mergeCell ref="K444:M444"/>
    <mergeCell ref="N444:P444"/>
    <mergeCell ref="Q444:S444"/>
    <mergeCell ref="T444:V444"/>
    <mergeCell ref="W444:Y444"/>
    <mergeCell ref="Z444:AB444"/>
    <mergeCell ref="AF440:AH440"/>
    <mergeCell ref="AI440:AK440"/>
    <mergeCell ref="C441:D443"/>
    <mergeCell ref="E441:J441"/>
    <mergeCell ref="K441:M441"/>
    <mergeCell ref="N441:P441"/>
    <mergeCell ref="Q441:S441"/>
    <mergeCell ref="T441:V441"/>
    <mergeCell ref="W441:Y441"/>
    <mergeCell ref="Z441:AB441"/>
    <mergeCell ref="AF439:AH439"/>
    <mergeCell ref="AI439:AK439"/>
    <mergeCell ref="C440:J440"/>
    <mergeCell ref="K440:M440"/>
    <mergeCell ref="N440:P440"/>
    <mergeCell ref="Q440:S440"/>
    <mergeCell ref="T440:V440"/>
    <mergeCell ref="W440:Y440"/>
    <mergeCell ref="Z440:AB440"/>
    <mergeCell ref="AC440:AE440"/>
    <mergeCell ref="AC442:AE442"/>
    <mergeCell ref="AF442:AH442"/>
    <mergeCell ref="AI442:AK442"/>
    <mergeCell ref="E443:J443"/>
    <mergeCell ref="K443:M443"/>
    <mergeCell ref="N443:P443"/>
    <mergeCell ref="Q443:S443"/>
    <mergeCell ref="T443:V443"/>
    <mergeCell ref="W443:Y443"/>
    <mergeCell ref="Z443:AB443"/>
    <mergeCell ref="AC441:AE441"/>
    <mergeCell ref="AF441:AH441"/>
    <mergeCell ref="AF438:AH438"/>
    <mergeCell ref="AI438:AK438"/>
    <mergeCell ref="C439:J439"/>
    <mergeCell ref="K439:M439"/>
    <mergeCell ref="N439:P439"/>
    <mergeCell ref="Q439:S439"/>
    <mergeCell ref="T439:V439"/>
    <mergeCell ref="W439:Y439"/>
    <mergeCell ref="Z439:AB439"/>
    <mergeCell ref="AC439:AE439"/>
    <mergeCell ref="N438:P438"/>
    <mergeCell ref="Q438:S438"/>
    <mergeCell ref="T438:V438"/>
    <mergeCell ref="W438:Y438"/>
    <mergeCell ref="Z438:AB438"/>
    <mergeCell ref="AC438:AE438"/>
    <mergeCell ref="W431:Y431"/>
    <mergeCell ref="Z431:AB431"/>
    <mergeCell ref="AC431:AE431"/>
    <mergeCell ref="AF431:AH431"/>
    <mergeCell ref="AI431:AK431"/>
    <mergeCell ref="C437:J438"/>
    <mergeCell ref="K437:S437"/>
    <mergeCell ref="T437:AB437"/>
    <mergeCell ref="AC437:AK437"/>
    <mergeCell ref="K438:M438"/>
    <mergeCell ref="N428:P428"/>
    <mergeCell ref="Q428:S428"/>
    <mergeCell ref="T428:V428"/>
    <mergeCell ref="W430:Y430"/>
    <mergeCell ref="Z430:AB430"/>
    <mergeCell ref="AC430:AE430"/>
    <mergeCell ref="AF430:AH430"/>
    <mergeCell ref="AI430:AK430"/>
    <mergeCell ref="D431:J431"/>
    <mergeCell ref="K431:M431"/>
    <mergeCell ref="N431:P431"/>
    <mergeCell ref="Q431:S431"/>
    <mergeCell ref="T431:V431"/>
    <mergeCell ref="W429:Y429"/>
    <mergeCell ref="Z429:AB429"/>
    <mergeCell ref="AC429:AE429"/>
    <mergeCell ref="AF429:AH429"/>
    <mergeCell ref="AI429:AK429"/>
    <mergeCell ref="D430:J430"/>
    <mergeCell ref="K430:M430"/>
    <mergeCell ref="N430:P430"/>
    <mergeCell ref="Q430:S430"/>
    <mergeCell ref="T430:V430"/>
    <mergeCell ref="D427:J427"/>
    <mergeCell ref="K427:M427"/>
    <mergeCell ref="N427:P427"/>
    <mergeCell ref="Q427:S427"/>
    <mergeCell ref="T427:V427"/>
    <mergeCell ref="Z425:AB425"/>
    <mergeCell ref="AC425:AE425"/>
    <mergeCell ref="AF425:AH425"/>
    <mergeCell ref="AI425:AK425"/>
    <mergeCell ref="C426:C431"/>
    <mergeCell ref="D426:J426"/>
    <mergeCell ref="K426:M426"/>
    <mergeCell ref="N426:P426"/>
    <mergeCell ref="Q426:S426"/>
    <mergeCell ref="T426:V426"/>
    <mergeCell ref="W428:Y428"/>
    <mergeCell ref="Z428:AB428"/>
    <mergeCell ref="AC428:AE428"/>
    <mergeCell ref="AF428:AH428"/>
    <mergeCell ref="AI428:AK428"/>
    <mergeCell ref="D429:J429"/>
    <mergeCell ref="K429:M429"/>
    <mergeCell ref="N429:P429"/>
    <mergeCell ref="Q429:S429"/>
    <mergeCell ref="T429:V429"/>
    <mergeCell ref="W427:Y427"/>
    <mergeCell ref="Z427:AB427"/>
    <mergeCell ref="AC427:AE427"/>
    <mergeCell ref="AF427:AH427"/>
    <mergeCell ref="AI427:AK427"/>
    <mergeCell ref="D428:J428"/>
    <mergeCell ref="K428:M428"/>
    <mergeCell ref="C425:J425"/>
    <mergeCell ref="K425:M425"/>
    <mergeCell ref="N425:P425"/>
    <mergeCell ref="Q425:S425"/>
    <mergeCell ref="T425:V425"/>
    <mergeCell ref="W425:Y425"/>
    <mergeCell ref="Z423:AB423"/>
    <mergeCell ref="AC423:AE423"/>
    <mergeCell ref="AF423:AH423"/>
    <mergeCell ref="AI423:AK423"/>
    <mergeCell ref="D424:J424"/>
    <mergeCell ref="K424:M424"/>
    <mergeCell ref="N424:P424"/>
    <mergeCell ref="Q424:S424"/>
    <mergeCell ref="T424:V424"/>
    <mergeCell ref="W424:Y424"/>
    <mergeCell ref="W426:Y426"/>
    <mergeCell ref="Z426:AB426"/>
    <mergeCell ref="AC426:AE426"/>
    <mergeCell ref="AF426:AH426"/>
    <mergeCell ref="AI426:AK426"/>
    <mergeCell ref="Z422:AB422"/>
    <mergeCell ref="AC422:AE422"/>
    <mergeCell ref="AF422:AH422"/>
    <mergeCell ref="AI422:AK422"/>
    <mergeCell ref="D423:J423"/>
    <mergeCell ref="K423:M423"/>
    <mergeCell ref="N423:P423"/>
    <mergeCell ref="Q423:S423"/>
    <mergeCell ref="T423:V423"/>
    <mergeCell ref="W423:Y423"/>
    <mergeCell ref="AC421:AE421"/>
    <mergeCell ref="AF421:AH421"/>
    <mergeCell ref="AI421:AK421"/>
    <mergeCell ref="C422:C424"/>
    <mergeCell ref="D422:J422"/>
    <mergeCell ref="K422:M422"/>
    <mergeCell ref="N422:P422"/>
    <mergeCell ref="Q422:S422"/>
    <mergeCell ref="T422:V422"/>
    <mergeCell ref="W422:Y422"/>
    <mergeCell ref="Z424:AB424"/>
    <mergeCell ref="AC424:AE424"/>
    <mergeCell ref="AF424:AH424"/>
    <mergeCell ref="AI424:AK424"/>
    <mergeCell ref="AC420:AE420"/>
    <mergeCell ref="AF420:AH420"/>
    <mergeCell ref="AI420:AK420"/>
    <mergeCell ref="D421:J421"/>
    <mergeCell ref="K421:M421"/>
    <mergeCell ref="N421:P421"/>
    <mergeCell ref="Q421:S421"/>
    <mergeCell ref="T421:V421"/>
    <mergeCell ref="W421:Y421"/>
    <mergeCell ref="Z421:AB421"/>
    <mergeCell ref="AC419:AE419"/>
    <mergeCell ref="AF419:AH419"/>
    <mergeCell ref="AI419:AK419"/>
    <mergeCell ref="D420:J420"/>
    <mergeCell ref="K420:M420"/>
    <mergeCell ref="N420:P420"/>
    <mergeCell ref="Q420:S420"/>
    <mergeCell ref="T420:V420"/>
    <mergeCell ref="W420:Y420"/>
    <mergeCell ref="Z420:AB420"/>
    <mergeCell ref="AC418:AE418"/>
    <mergeCell ref="AF418:AH418"/>
    <mergeCell ref="AI418:AK418"/>
    <mergeCell ref="D419:J419"/>
    <mergeCell ref="K419:M419"/>
    <mergeCell ref="N419:P419"/>
    <mergeCell ref="Q419:S419"/>
    <mergeCell ref="T419:V419"/>
    <mergeCell ref="W419:Y419"/>
    <mergeCell ref="Z419:AB419"/>
    <mergeCell ref="AC417:AE417"/>
    <mergeCell ref="AF417:AH417"/>
    <mergeCell ref="AI417:AK417"/>
    <mergeCell ref="D418:J418"/>
    <mergeCell ref="K418:M418"/>
    <mergeCell ref="N418:P418"/>
    <mergeCell ref="Q418:S418"/>
    <mergeCell ref="T418:V418"/>
    <mergeCell ref="W418:Y418"/>
    <mergeCell ref="Z418:AB418"/>
    <mergeCell ref="AC416:AE416"/>
    <mergeCell ref="AF416:AH416"/>
    <mergeCell ref="AI416:AK416"/>
    <mergeCell ref="D417:J417"/>
    <mergeCell ref="K417:M417"/>
    <mergeCell ref="N417:P417"/>
    <mergeCell ref="Q417:S417"/>
    <mergeCell ref="T417:V417"/>
    <mergeCell ref="W417:Y417"/>
    <mergeCell ref="Z417:AB417"/>
    <mergeCell ref="AC415:AE415"/>
    <mergeCell ref="AF415:AH415"/>
    <mergeCell ref="AI415:AK415"/>
    <mergeCell ref="D416:J416"/>
    <mergeCell ref="K416:M416"/>
    <mergeCell ref="N416:P416"/>
    <mergeCell ref="Q416:S416"/>
    <mergeCell ref="T416:V416"/>
    <mergeCell ref="W416:Y416"/>
    <mergeCell ref="Z416:AB416"/>
    <mergeCell ref="AI411:AK411"/>
    <mergeCell ref="D412:J412"/>
    <mergeCell ref="K412:M412"/>
    <mergeCell ref="N412:P412"/>
    <mergeCell ref="Q412:S412"/>
    <mergeCell ref="T412:V412"/>
    <mergeCell ref="W412:Y412"/>
    <mergeCell ref="Z412:AB412"/>
    <mergeCell ref="AC414:AE414"/>
    <mergeCell ref="AF414:AH414"/>
    <mergeCell ref="AI414:AK414"/>
    <mergeCell ref="D415:J415"/>
    <mergeCell ref="K415:M415"/>
    <mergeCell ref="N415:P415"/>
    <mergeCell ref="Q415:S415"/>
    <mergeCell ref="T415:V415"/>
    <mergeCell ref="W415:Y415"/>
    <mergeCell ref="Z415:AB415"/>
    <mergeCell ref="AC413:AE413"/>
    <mergeCell ref="AF413:AH413"/>
    <mergeCell ref="AI413:AK413"/>
    <mergeCell ref="D414:J414"/>
    <mergeCell ref="K414:M414"/>
    <mergeCell ref="N414:P414"/>
    <mergeCell ref="Q414:S414"/>
    <mergeCell ref="T414:V414"/>
    <mergeCell ref="W414:Y414"/>
    <mergeCell ref="Z414:AB414"/>
    <mergeCell ref="AC410:AE410"/>
    <mergeCell ref="AF410:AH410"/>
    <mergeCell ref="AI410:AK410"/>
    <mergeCell ref="D411:J411"/>
    <mergeCell ref="K411:M411"/>
    <mergeCell ref="N411:P411"/>
    <mergeCell ref="Q411:S411"/>
    <mergeCell ref="T411:V411"/>
    <mergeCell ref="W411:Y411"/>
    <mergeCell ref="Z411:AB411"/>
    <mergeCell ref="AF409:AH409"/>
    <mergeCell ref="AI409:AK409"/>
    <mergeCell ref="C410:C421"/>
    <mergeCell ref="D410:J410"/>
    <mergeCell ref="K410:M410"/>
    <mergeCell ref="N410:P410"/>
    <mergeCell ref="Q410:S410"/>
    <mergeCell ref="T410:V410"/>
    <mergeCell ref="W410:Y410"/>
    <mergeCell ref="Z410:AB410"/>
    <mergeCell ref="AC412:AE412"/>
    <mergeCell ref="AF412:AH412"/>
    <mergeCell ref="AI412:AK412"/>
    <mergeCell ref="D413:J413"/>
    <mergeCell ref="K413:M413"/>
    <mergeCell ref="N413:P413"/>
    <mergeCell ref="Q413:S413"/>
    <mergeCell ref="T413:V413"/>
    <mergeCell ref="W413:Y413"/>
    <mergeCell ref="Z413:AB413"/>
    <mergeCell ref="AC411:AE411"/>
    <mergeCell ref="AF411:AH411"/>
    <mergeCell ref="AF408:AH408"/>
    <mergeCell ref="AI408:AK408"/>
    <mergeCell ref="C409:J409"/>
    <mergeCell ref="K409:M409"/>
    <mergeCell ref="N409:P409"/>
    <mergeCell ref="Q409:S409"/>
    <mergeCell ref="T409:V409"/>
    <mergeCell ref="W409:Y409"/>
    <mergeCell ref="Z409:AB409"/>
    <mergeCell ref="AC409:AE409"/>
    <mergeCell ref="N408:P408"/>
    <mergeCell ref="Q408:S408"/>
    <mergeCell ref="T408:V408"/>
    <mergeCell ref="W408:Y408"/>
    <mergeCell ref="Z408:AB408"/>
    <mergeCell ref="AC408:AE408"/>
    <mergeCell ref="W399:Y399"/>
    <mergeCell ref="Z399:AB399"/>
    <mergeCell ref="AC399:AE399"/>
    <mergeCell ref="AF399:AH399"/>
    <mergeCell ref="AI399:AK399"/>
    <mergeCell ref="C407:J408"/>
    <mergeCell ref="K407:S407"/>
    <mergeCell ref="T407:AB407"/>
    <mergeCell ref="AC407:AK407"/>
    <mergeCell ref="K408:M408"/>
    <mergeCell ref="AC395:AE395"/>
    <mergeCell ref="AF395:AH395"/>
    <mergeCell ref="AI395:AK395"/>
    <mergeCell ref="D396:J396"/>
    <mergeCell ref="K396:M396"/>
    <mergeCell ref="N396:P396"/>
    <mergeCell ref="Q396:S396"/>
    <mergeCell ref="T396:V396"/>
    <mergeCell ref="W398:Y398"/>
    <mergeCell ref="Z398:AB398"/>
    <mergeCell ref="AC398:AE398"/>
    <mergeCell ref="AF398:AH398"/>
    <mergeCell ref="AI398:AK398"/>
    <mergeCell ref="D399:J399"/>
    <mergeCell ref="K399:M399"/>
    <mergeCell ref="N399:P399"/>
    <mergeCell ref="Q399:S399"/>
    <mergeCell ref="T399:V399"/>
    <mergeCell ref="W397:Y397"/>
    <mergeCell ref="Z397:AB397"/>
    <mergeCell ref="AC397:AE397"/>
    <mergeCell ref="AF397:AH397"/>
    <mergeCell ref="AI397:AK397"/>
    <mergeCell ref="D398:J398"/>
    <mergeCell ref="K398:M398"/>
    <mergeCell ref="N398:P398"/>
    <mergeCell ref="Q398:S398"/>
    <mergeCell ref="T398:V398"/>
    <mergeCell ref="W394:Y394"/>
    <mergeCell ref="Z394:AB394"/>
    <mergeCell ref="AC394:AE394"/>
    <mergeCell ref="AF394:AH394"/>
    <mergeCell ref="AI394:AK394"/>
    <mergeCell ref="D395:J395"/>
    <mergeCell ref="K395:M395"/>
    <mergeCell ref="N395:P395"/>
    <mergeCell ref="Q395:S395"/>
    <mergeCell ref="T395:V395"/>
    <mergeCell ref="Z393:AB393"/>
    <mergeCell ref="AC393:AE393"/>
    <mergeCell ref="AF393:AH393"/>
    <mergeCell ref="AI393:AK393"/>
    <mergeCell ref="C394:C399"/>
    <mergeCell ref="D394:J394"/>
    <mergeCell ref="K394:M394"/>
    <mergeCell ref="N394:P394"/>
    <mergeCell ref="Q394:S394"/>
    <mergeCell ref="T394:V394"/>
    <mergeCell ref="W396:Y396"/>
    <mergeCell ref="Z396:AB396"/>
    <mergeCell ref="AC396:AE396"/>
    <mergeCell ref="AF396:AH396"/>
    <mergeCell ref="AI396:AK396"/>
    <mergeCell ref="D397:J397"/>
    <mergeCell ref="K397:M397"/>
    <mergeCell ref="N397:P397"/>
    <mergeCell ref="Q397:S397"/>
    <mergeCell ref="T397:V397"/>
    <mergeCell ref="W395:Y395"/>
    <mergeCell ref="Z395:AB395"/>
    <mergeCell ref="C393:J393"/>
    <mergeCell ref="K393:M393"/>
    <mergeCell ref="N393:P393"/>
    <mergeCell ref="Q393:S393"/>
    <mergeCell ref="T393:V393"/>
    <mergeCell ref="W393:Y393"/>
    <mergeCell ref="Z391:AB391"/>
    <mergeCell ref="AC391:AE391"/>
    <mergeCell ref="AF391:AH391"/>
    <mergeCell ref="AI391:AK391"/>
    <mergeCell ref="D392:J392"/>
    <mergeCell ref="K392:M392"/>
    <mergeCell ref="N392:P392"/>
    <mergeCell ref="Q392:S392"/>
    <mergeCell ref="T392:V392"/>
    <mergeCell ref="W392:Y392"/>
    <mergeCell ref="N391:P391"/>
    <mergeCell ref="Q391:S391"/>
    <mergeCell ref="T391:V391"/>
    <mergeCell ref="W391:Y391"/>
    <mergeCell ref="N390:P390"/>
    <mergeCell ref="Q390:S390"/>
    <mergeCell ref="T390:V390"/>
    <mergeCell ref="W390:Y390"/>
    <mergeCell ref="D389:J389"/>
    <mergeCell ref="K389:M389"/>
    <mergeCell ref="N389:P389"/>
    <mergeCell ref="Q389:S389"/>
    <mergeCell ref="T389:V389"/>
    <mergeCell ref="W389:Y389"/>
    <mergeCell ref="T388:V388"/>
    <mergeCell ref="W388:Y388"/>
    <mergeCell ref="Z388:AB388"/>
    <mergeCell ref="AC388:AE388"/>
    <mergeCell ref="AF388:AH388"/>
    <mergeCell ref="AI388:AK388"/>
    <mergeCell ref="Z392:AB392"/>
    <mergeCell ref="AC392:AE392"/>
    <mergeCell ref="AF392:AH392"/>
    <mergeCell ref="AI392:AK392"/>
    <mergeCell ref="W387:Y387"/>
    <mergeCell ref="Z387:AB387"/>
    <mergeCell ref="AC387:AE387"/>
    <mergeCell ref="AF387:AH387"/>
    <mergeCell ref="AI387:AK387"/>
    <mergeCell ref="C388:C392"/>
    <mergeCell ref="D388:J388"/>
    <mergeCell ref="K388:M388"/>
    <mergeCell ref="N388:P388"/>
    <mergeCell ref="Q388:S388"/>
    <mergeCell ref="W386:Y386"/>
    <mergeCell ref="Z386:AB386"/>
    <mergeCell ref="AC386:AE386"/>
    <mergeCell ref="AF386:AH386"/>
    <mergeCell ref="AI386:AK386"/>
    <mergeCell ref="D387:J387"/>
    <mergeCell ref="K387:M387"/>
    <mergeCell ref="N387:P387"/>
    <mergeCell ref="Q387:S387"/>
    <mergeCell ref="T387:V387"/>
    <mergeCell ref="Z390:AB390"/>
    <mergeCell ref="AC390:AE390"/>
    <mergeCell ref="AF390:AH390"/>
    <mergeCell ref="AI390:AK390"/>
    <mergeCell ref="D391:J391"/>
    <mergeCell ref="K391:M391"/>
    <mergeCell ref="Z389:AB389"/>
    <mergeCell ref="AC389:AE389"/>
    <mergeCell ref="AF389:AH389"/>
    <mergeCell ref="AI389:AK389"/>
    <mergeCell ref="D390:J390"/>
    <mergeCell ref="K390:M390"/>
    <mergeCell ref="AC382:AE382"/>
    <mergeCell ref="AF382:AH382"/>
    <mergeCell ref="AI382:AK382"/>
    <mergeCell ref="D383:J383"/>
    <mergeCell ref="K383:M383"/>
    <mergeCell ref="N383:P383"/>
    <mergeCell ref="Q383:S383"/>
    <mergeCell ref="T383:V383"/>
    <mergeCell ref="W385:Y385"/>
    <mergeCell ref="Z385:AB385"/>
    <mergeCell ref="AC385:AE385"/>
    <mergeCell ref="AF385:AH385"/>
    <mergeCell ref="AI385:AK385"/>
    <mergeCell ref="D386:J386"/>
    <mergeCell ref="K386:M386"/>
    <mergeCell ref="N386:P386"/>
    <mergeCell ref="Q386:S386"/>
    <mergeCell ref="T386:V386"/>
    <mergeCell ref="W384:Y384"/>
    <mergeCell ref="Z384:AB384"/>
    <mergeCell ref="AC384:AE384"/>
    <mergeCell ref="AF384:AH384"/>
    <mergeCell ref="AI384:AK384"/>
    <mergeCell ref="D385:J385"/>
    <mergeCell ref="K385:M385"/>
    <mergeCell ref="N385:P385"/>
    <mergeCell ref="Q385:S385"/>
    <mergeCell ref="T385:V385"/>
    <mergeCell ref="Z381:AB381"/>
    <mergeCell ref="AC381:AE381"/>
    <mergeCell ref="AF381:AH381"/>
    <mergeCell ref="AI381:AK381"/>
    <mergeCell ref="C382:C387"/>
    <mergeCell ref="D382:J382"/>
    <mergeCell ref="K382:M382"/>
    <mergeCell ref="N382:P382"/>
    <mergeCell ref="Q382:S382"/>
    <mergeCell ref="T382:V382"/>
    <mergeCell ref="Z380:AB380"/>
    <mergeCell ref="AC380:AE380"/>
    <mergeCell ref="AF380:AH380"/>
    <mergeCell ref="AI380:AK380"/>
    <mergeCell ref="D381:J381"/>
    <mergeCell ref="K381:M381"/>
    <mergeCell ref="N381:P381"/>
    <mergeCell ref="Q381:S381"/>
    <mergeCell ref="T381:V381"/>
    <mergeCell ref="W381:Y381"/>
    <mergeCell ref="W383:Y383"/>
    <mergeCell ref="Z383:AB383"/>
    <mergeCell ref="AC383:AE383"/>
    <mergeCell ref="AF383:AH383"/>
    <mergeCell ref="AI383:AK383"/>
    <mergeCell ref="D384:J384"/>
    <mergeCell ref="K384:M384"/>
    <mergeCell ref="N384:P384"/>
    <mergeCell ref="Q384:S384"/>
    <mergeCell ref="T384:V384"/>
    <mergeCell ref="W382:Y382"/>
    <mergeCell ref="Z382:AB382"/>
    <mergeCell ref="Z379:AB379"/>
    <mergeCell ref="AC379:AE379"/>
    <mergeCell ref="AF379:AH379"/>
    <mergeCell ref="AI379:AK379"/>
    <mergeCell ref="D380:J380"/>
    <mergeCell ref="K380:M380"/>
    <mergeCell ref="N380:P380"/>
    <mergeCell ref="Q380:S380"/>
    <mergeCell ref="T380:V380"/>
    <mergeCell ref="W380:Y380"/>
    <mergeCell ref="Z378:AB378"/>
    <mergeCell ref="AC378:AE378"/>
    <mergeCell ref="AF378:AH378"/>
    <mergeCell ref="AI378:AK378"/>
    <mergeCell ref="D379:J379"/>
    <mergeCell ref="K379:M379"/>
    <mergeCell ref="N379:P379"/>
    <mergeCell ref="Q379:S379"/>
    <mergeCell ref="T379:V379"/>
    <mergeCell ref="W379:Y379"/>
    <mergeCell ref="Z377:AB377"/>
    <mergeCell ref="AC377:AE377"/>
    <mergeCell ref="AF377:AH377"/>
    <mergeCell ref="AI377:AK377"/>
    <mergeCell ref="D378:J378"/>
    <mergeCell ref="K378:M378"/>
    <mergeCell ref="N378:P378"/>
    <mergeCell ref="Q378:S378"/>
    <mergeCell ref="T378:V378"/>
    <mergeCell ref="W378:Y378"/>
    <mergeCell ref="Z376:AB376"/>
    <mergeCell ref="AC376:AE376"/>
    <mergeCell ref="AF376:AH376"/>
    <mergeCell ref="AI376:AK376"/>
    <mergeCell ref="D377:J377"/>
    <mergeCell ref="K377:M377"/>
    <mergeCell ref="N377:P377"/>
    <mergeCell ref="Q377:S377"/>
    <mergeCell ref="T377:V377"/>
    <mergeCell ref="W377:Y377"/>
    <mergeCell ref="Z375:AB375"/>
    <mergeCell ref="AC375:AE375"/>
    <mergeCell ref="AF375:AH375"/>
    <mergeCell ref="AI375:AK375"/>
    <mergeCell ref="D376:J376"/>
    <mergeCell ref="K376:M376"/>
    <mergeCell ref="N376:P376"/>
    <mergeCell ref="Q376:S376"/>
    <mergeCell ref="T376:V376"/>
    <mergeCell ref="W376:Y376"/>
    <mergeCell ref="Z374:AB374"/>
    <mergeCell ref="AC374:AE374"/>
    <mergeCell ref="AF374:AH374"/>
    <mergeCell ref="AI374:AK374"/>
    <mergeCell ref="D375:J375"/>
    <mergeCell ref="K375:M375"/>
    <mergeCell ref="N375:P375"/>
    <mergeCell ref="Q375:S375"/>
    <mergeCell ref="T375:V375"/>
    <mergeCell ref="W375:Y375"/>
    <mergeCell ref="Z373:AB373"/>
    <mergeCell ref="AC373:AE373"/>
    <mergeCell ref="AF373:AH373"/>
    <mergeCell ref="AI373:AK373"/>
    <mergeCell ref="D374:J374"/>
    <mergeCell ref="K374:M374"/>
    <mergeCell ref="N374:P374"/>
    <mergeCell ref="Q374:S374"/>
    <mergeCell ref="T374:V374"/>
    <mergeCell ref="W374:Y374"/>
    <mergeCell ref="Z372:AB372"/>
    <mergeCell ref="AC372:AE372"/>
    <mergeCell ref="AF372:AH372"/>
    <mergeCell ref="AI372:AK372"/>
    <mergeCell ref="D373:J373"/>
    <mergeCell ref="K373:M373"/>
    <mergeCell ref="N373:P373"/>
    <mergeCell ref="Q373:S373"/>
    <mergeCell ref="T373:V373"/>
    <mergeCell ref="W373:Y373"/>
    <mergeCell ref="AF371:AH371"/>
    <mergeCell ref="AI371:AK371"/>
    <mergeCell ref="D372:J372"/>
    <mergeCell ref="K372:M372"/>
    <mergeCell ref="N372:P372"/>
    <mergeCell ref="Q372:S372"/>
    <mergeCell ref="T372:V372"/>
    <mergeCell ref="W372:Y372"/>
    <mergeCell ref="Z370:AB370"/>
    <mergeCell ref="AC370:AE370"/>
    <mergeCell ref="AF370:AH370"/>
    <mergeCell ref="AI370:AK370"/>
    <mergeCell ref="D371:J371"/>
    <mergeCell ref="K371:M371"/>
    <mergeCell ref="N371:P371"/>
    <mergeCell ref="Q371:S371"/>
    <mergeCell ref="T371:V371"/>
    <mergeCell ref="W371:Y371"/>
    <mergeCell ref="AC369:AE369"/>
    <mergeCell ref="AF369:AH369"/>
    <mergeCell ref="AI369:AK369"/>
    <mergeCell ref="C370:C381"/>
    <mergeCell ref="D370:J370"/>
    <mergeCell ref="K370:M370"/>
    <mergeCell ref="N370:P370"/>
    <mergeCell ref="Q370:S370"/>
    <mergeCell ref="T370:V370"/>
    <mergeCell ref="W370:Y370"/>
    <mergeCell ref="AC368:AE368"/>
    <mergeCell ref="AF368:AH368"/>
    <mergeCell ref="AI368:AK368"/>
    <mergeCell ref="C369:J369"/>
    <mergeCell ref="K369:M369"/>
    <mergeCell ref="N369:P369"/>
    <mergeCell ref="Q369:S369"/>
    <mergeCell ref="T369:V369"/>
    <mergeCell ref="W369:Y369"/>
    <mergeCell ref="Z369:AB369"/>
    <mergeCell ref="C367:J368"/>
    <mergeCell ref="K367:S367"/>
    <mergeCell ref="T367:AB367"/>
    <mergeCell ref="AC367:AK367"/>
    <mergeCell ref="K368:M368"/>
    <mergeCell ref="N368:P368"/>
    <mergeCell ref="Q368:S368"/>
    <mergeCell ref="T368:V368"/>
    <mergeCell ref="W368:Y368"/>
    <mergeCell ref="Z368:AB368"/>
    <mergeCell ref="Z371:AB371"/>
    <mergeCell ref="AC371:AE371"/>
    <mergeCell ref="M360:N360"/>
    <mergeCell ref="O360:S360"/>
    <mergeCell ref="T360:X360"/>
    <mergeCell ref="Y360:AC360"/>
    <mergeCell ref="AD360:AH360"/>
    <mergeCell ref="AI360:AM360"/>
    <mergeCell ref="M359:N359"/>
    <mergeCell ref="O359:S359"/>
    <mergeCell ref="T359:X359"/>
    <mergeCell ref="Y359:AC359"/>
    <mergeCell ref="AD359:AH359"/>
    <mergeCell ref="AI359:AM359"/>
    <mergeCell ref="AD357:AH357"/>
    <mergeCell ref="AI357:AM357"/>
    <mergeCell ref="C358:E360"/>
    <mergeCell ref="F358:L360"/>
    <mergeCell ref="M358:N358"/>
    <mergeCell ref="O358:S358"/>
    <mergeCell ref="T358:X358"/>
    <mergeCell ref="Y358:AC358"/>
    <mergeCell ref="AD358:AH358"/>
    <mergeCell ref="AI358:AM358"/>
    <mergeCell ref="F352:L354"/>
    <mergeCell ref="M352:N352"/>
    <mergeCell ref="O352:S352"/>
    <mergeCell ref="T352:X352"/>
    <mergeCell ref="Y352:AC352"/>
    <mergeCell ref="AD352:AH352"/>
    <mergeCell ref="AI352:AM352"/>
    <mergeCell ref="M353:N353"/>
    <mergeCell ref="O353:S353"/>
    <mergeCell ref="AI355:AM355"/>
    <mergeCell ref="M356:N356"/>
    <mergeCell ref="O356:S356"/>
    <mergeCell ref="T356:X356"/>
    <mergeCell ref="Y356:AC356"/>
    <mergeCell ref="AD356:AH356"/>
    <mergeCell ref="AI356:AM356"/>
    <mergeCell ref="F355:L357"/>
    <mergeCell ref="M355:N355"/>
    <mergeCell ref="O355:S355"/>
    <mergeCell ref="T355:X355"/>
    <mergeCell ref="Y355:AC355"/>
    <mergeCell ref="AD355:AH355"/>
    <mergeCell ref="M357:N357"/>
    <mergeCell ref="O357:S357"/>
    <mergeCell ref="T357:X357"/>
    <mergeCell ref="Y357:AC357"/>
    <mergeCell ref="O349:S349"/>
    <mergeCell ref="T349:X349"/>
    <mergeCell ref="Y349:AC349"/>
    <mergeCell ref="AD349:AH349"/>
    <mergeCell ref="AI349:AM349"/>
    <mergeCell ref="M350:N350"/>
    <mergeCell ref="T353:X353"/>
    <mergeCell ref="Y353:AC353"/>
    <mergeCell ref="AD353:AH353"/>
    <mergeCell ref="AI353:AM353"/>
    <mergeCell ref="M354:N354"/>
    <mergeCell ref="O354:S354"/>
    <mergeCell ref="T354:X354"/>
    <mergeCell ref="Y354:AC354"/>
    <mergeCell ref="AD354:AH354"/>
    <mergeCell ref="AI354:AM354"/>
    <mergeCell ref="AI351:AM351"/>
    <mergeCell ref="AD346:AH346"/>
    <mergeCell ref="AI346:AM346"/>
    <mergeCell ref="M347:N347"/>
    <mergeCell ref="O347:S347"/>
    <mergeCell ref="T347:X347"/>
    <mergeCell ref="Y347:AC347"/>
    <mergeCell ref="AD347:AH347"/>
    <mergeCell ref="AI347:AM347"/>
    <mergeCell ref="C346:E357"/>
    <mergeCell ref="F346:L348"/>
    <mergeCell ref="M346:N346"/>
    <mergeCell ref="O346:S346"/>
    <mergeCell ref="T346:X346"/>
    <mergeCell ref="Y346:AC346"/>
    <mergeCell ref="M348:N348"/>
    <mergeCell ref="O348:S348"/>
    <mergeCell ref="T348:X348"/>
    <mergeCell ref="Y348:AC348"/>
    <mergeCell ref="O350:S350"/>
    <mergeCell ref="T350:X350"/>
    <mergeCell ref="Y350:AC350"/>
    <mergeCell ref="AD350:AH350"/>
    <mergeCell ref="AI350:AM350"/>
    <mergeCell ref="M351:N351"/>
    <mergeCell ref="O351:S351"/>
    <mergeCell ref="T351:X351"/>
    <mergeCell ref="Y351:AC351"/>
    <mergeCell ref="AD351:AH351"/>
    <mergeCell ref="AD348:AH348"/>
    <mergeCell ref="AI348:AM348"/>
    <mergeCell ref="F349:L351"/>
    <mergeCell ref="M349:N349"/>
    <mergeCell ref="T344:X344"/>
    <mergeCell ref="Y344:AC344"/>
    <mergeCell ref="AD344:AH344"/>
    <mergeCell ref="AI344:AM344"/>
    <mergeCell ref="M345:N345"/>
    <mergeCell ref="O345:S345"/>
    <mergeCell ref="T345:X345"/>
    <mergeCell ref="Y345:AC345"/>
    <mergeCell ref="AD345:AH345"/>
    <mergeCell ref="AI345:AM345"/>
    <mergeCell ref="AI342:AM342"/>
    <mergeCell ref="F343:L345"/>
    <mergeCell ref="M343:N343"/>
    <mergeCell ref="O343:S343"/>
    <mergeCell ref="T343:X343"/>
    <mergeCell ref="Y343:AC343"/>
    <mergeCell ref="AD343:AH343"/>
    <mergeCell ref="AI343:AM343"/>
    <mergeCell ref="M344:N344"/>
    <mergeCell ref="O344:S344"/>
    <mergeCell ref="O341:S341"/>
    <mergeCell ref="T341:X341"/>
    <mergeCell ref="Y341:AC341"/>
    <mergeCell ref="AD341:AH341"/>
    <mergeCell ref="AI341:AM341"/>
    <mergeCell ref="M342:N342"/>
    <mergeCell ref="O342:S342"/>
    <mergeCell ref="T342:X342"/>
    <mergeCell ref="Y342:AC342"/>
    <mergeCell ref="AD342:AH342"/>
    <mergeCell ref="AD339:AH339"/>
    <mergeCell ref="AI339:AM339"/>
    <mergeCell ref="F340:L342"/>
    <mergeCell ref="M340:N340"/>
    <mergeCell ref="O340:S340"/>
    <mergeCell ref="T340:X340"/>
    <mergeCell ref="Y340:AC340"/>
    <mergeCell ref="AD340:AH340"/>
    <mergeCell ref="AI340:AM340"/>
    <mergeCell ref="M341:N341"/>
    <mergeCell ref="AI337:AM337"/>
    <mergeCell ref="M338:N338"/>
    <mergeCell ref="O338:S338"/>
    <mergeCell ref="T338:X338"/>
    <mergeCell ref="Y338:AC338"/>
    <mergeCell ref="AD338:AH338"/>
    <mergeCell ref="AI338:AM338"/>
    <mergeCell ref="F337:L339"/>
    <mergeCell ref="M337:N337"/>
    <mergeCell ref="O337:S337"/>
    <mergeCell ref="T337:X337"/>
    <mergeCell ref="Y337:AC337"/>
    <mergeCell ref="AD337:AH337"/>
    <mergeCell ref="M339:N339"/>
    <mergeCell ref="O339:S339"/>
    <mergeCell ref="T339:X339"/>
    <mergeCell ref="Y339:AC339"/>
    <mergeCell ref="F331:L333"/>
    <mergeCell ref="M331:N331"/>
    <mergeCell ref="O331:S331"/>
    <mergeCell ref="T331:X331"/>
    <mergeCell ref="Y331:AC331"/>
    <mergeCell ref="AD331:AH331"/>
    <mergeCell ref="AI331:AM331"/>
    <mergeCell ref="M332:N332"/>
    <mergeCell ref="T335:X335"/>
    <mergeCell ref="Y335:AC335"/>
    <mergeCell ref="AD335:AH335"/>
    <mergeCell ref="AI335:AM335"/>
    <mergeCell ref="M336:N336"/>
    <mergeCell ref="O336:S336"/>
    <mergeCell ref="T336:X336"/>
    <mergeCell ref="Y336:AC336"/>
    <mergeCell ref="AD336:AH336"/>
    <mergeCell ref="AI336:AM336"/>
    <mergeCell ref="AI333:AM333"/>
    <mergeCell ref="F334:L336"/>
    <mergeCell ref="M334:N334"/>
    <mergeCell ref="O334:S334"/>
    <mergeCell ref="T334:X334"/>
    <mergeCell ref="Y334:AC334"/>
    <mergeCell ref="AD334:AH334"/>
    <mergeCell ref="AI334:AM334"/>
    <mergeCell ref="M335:N335"/>
    <mergeCell ref="O335:S335"/>
    <mergeCell ref="T328:X328"/>
    <mergeCell ref="Y328:AC328"/>
    <mergeCell ref="AD328:AH328"/>
    <mergeCell ref="M330:N330"/>
    <mergeCell ref="O330:S330"/>
    <mergeCell ref="T330:X330"/>
    <mergeCell ref="Y330:AC330"/>
    <mergeCell ref="O332:S332"/>
    <mergeCell ref="T332:X332"/>
    <mergeCell ref="Y332:AC332"/>
    <mergeCell ref="AD332:AH332"/>
    <mergeCell ref="AI332:AM332"/>
    <mergeCell ref="M333:N333"/>
    <mergeCell ref="O333:S333"/>
    <mergeCell ref="T333:X333"/>
    <mergeCell ref="Y333:AC333"/>
    <mergeCell ref="AD333:AH333"/>
    <mergeCell ref="AD330:AH330"/>
    <mergeCell ref="AI330:AM330"/>
    <mergeCell ref="M327:N327"/>
    <mergeCell ref="O327:S327"/>
    <mergeCell ref="T327:X327"/>
    <mergeCell ref="Y327:AC327"/>
    <mergeCell ref="AD327:AH327"/>
    <mergeCell ref="AI327:AM327"/>
    <mergeCell ref="M326:N326"/>
    <mergeCell ref="O326:S326"/>
    <mergeCell ref="T326:X326"/>
    <mergeCell ref="Y326:AC326"/>
    <mergeCell ref="AD326:AH326"/>
    <mergeCell ref="AI326:AM326"/>
    <mergeCell ref="AD324:AH324"/>
    <mergeCell ref="AI324:AM324"/>
    <mergeCell ref="C325:E345"/>
    <mergeCell ref="F325:L327"/>
    <mergeCell ref="M325:N325"/>
    <mergeCell ref="O325:S325"/>
    <mergeCell ref="T325:X325"/>
    <mergeCell ref="Y325:AC325"/>
    <mergeCell ref="AD325:AH325"/>
    <mergeCell ref="AI325:AM325"/>
    <mergeCell ref="AI328:AM328"/>
    <mergeCell ref="M329:N329"/>
    <mergeCell ref="O329:S329"/>
    <mergeCell ref="T329:X329"/>
    <mergeCell ref="Y329:AC329"/>
    <mergeCell ref="AD329:AH329"/>
    <mergeCell ref="AI329:AM329"/>
    <mergeCell ref="F328:L330"/>
    <mergeCell ref="M328:N328"/>
    <mergeCell ref="O328:S328"/>
    <mergeCell ref="AI322:AM322"/>
    <mergeCell ref="M323:N323"/>
    <mergeCell ref="O323:S323"/>
    <mergeCell ref="T323:X323"/>
    <mergeCell ref="Y323:AC323"/>
    <mergeCell ref="AD323:AH323"/>
    <mergeCell ref="AI323:AM323"/>
    <mergeCell ref="C322:L324"/>
    <mergeCell ref="M322:N322"/>
    <mergeCell ref="O322:S322"/>
    <mergeCell ref="T322:X322"/>
    <mergeCell ref="Y322:AC322"/>
    <mergeCell ref="AD322:AH322"/>
    <mergeCell ref="M324:N324"/>
    <mergeCell ref="O324:S324"/>
    <mergeCell ref="T324:X324"/>
    <mergeCell ref="Y324:AC324"/>
    <mergeCell ref="C321:N321"/>
    <mergeCell ref="O321:S321"/>
    <mergeCell ref="T321:X321"/>
    <mergeCell ref="Y321:AC321"/>
    <mergeCell ref="AD321:AH321"/>
    <mergeCell ref="AI321:AM321"/>
    <mergeCell ref="C320:N320"/>
    <mergeCell ref="O320:S320"/>
    <mergeCell ref="T320:X320"/>
    <mergeCell ref="Y320:AC320"/>
    <mergeCell ref="AD320:AH320"/>
    <mergeCell ref="AI320:AM320"/>
    <mergeCell ref="C319:N319"/>
    <mergeCell ref="O319:S319"/>
    <mergeCell ref="T319:X319"/>
    <mergeCell ref="Y319:AC319"/>
    <mergeCell ref="AD319:AH319"/>
    <mergeCell ref="AI319:AM319"/>
    <mergeCell ref="N314:U314"/>
    <mergeCell ref="Y317:AM317"/>
    <mergeCell ref="G318:I318"/>
    <mergeCell ref="Y318:AM318"/>
    <mergeCell ref="B313:G313"/>
    <mergeCell ref="M313:N313"/>
    <mergeCell ref="R313:S313"/>
    <mergeCell ref="AA311:AB311"/>
    <mergeCell ref="AF311:AG311"/>
    <mergeCell ref="B312:G312"/>
    <mergeCell ref="M312:N312"/>
    <mergeCell ref="R312:S312"/>
    <mergeCell ref="AA312:AB312"/>
    <mergeCell ref="AF312:AG312"/>
    <mergeCell ref="B311:G311"/>
    <mergeCell ref="M311:N311"/>
    <mergeCell ref="R311:S311"/>
    <mergeCell ref="K313:L313"/>
    <mergeCell ref="K312:L312"/>
    <mergeCell ref="K311:L311"/>
    <mergeCell ref="AH311:AI311"/>
    <mergeCell ref="AC313:AE313"/>
    <mergeCell ref="AC312:AE312"/>
    <mergeCell ref="H313:J313"/>
    <mergeCell ref="H312:J312"/>
    <mergeCell ref="H311:J311"/>
    <mergeCell ref="O313:Q313"/>
    <mergeCell ref="O312:Q312"/>
    <mergeCell ref="O311:Q311"/>
    <mergeCell ref="Y312:Z312"/>
    <mergeCell ref="Y311:Z311"/>
    <mergeCell ref="Y313:Z313"/>
    <mergeCell ref="B310:G310"/>
    <mergeCell ref="M310:N310"/>
    <mergeCell ref="R310:S310"/>
    <mergeCell ref="AA310:AB310"/>
    <mergeCell ref="AF310:AG310"/>
    <mergeCell ref="B309:G309"/>
    <mergeCell ref="M309:N309"/>
    <mergeCell ref="R309:S309"/>
    <mergeCell ref="M308:N308"/>
    <mergeCell ref="R308:S308"/>
    <mergeCell ref="AA308:AB308"/>
    <mergeCell ref="AF308:AG308"/>
    <mergeCell ref="K308:L308"/>
    <mergeCell ref="K310:L310"/>
    <mergeCell ref="A304:N304"/>
    <mergeCell ref="B306:G308"/>
    <mergeCell ref="K309:L309"/>
    <mergeCell ref="H310:J310"/>
    <mergeCell ref="H309:J309"/>
    <mergeCell ref="H308:J308"/>
    <mergeCell ref="O310:Q310"/>
    <mergeCell ref="O309:Q309"/>
    <mergeCell ref="O308:Q308"/>
    <mergeCell ref="O307:U307"/>
    <mergeCell ref="V307:AB307"/>
    <mergeCell ref="AC307:AI307"/>
    <mergeCell ref="AH310:AI310"/>
    <mergeCell ref="AH309:AI309"/>
    <mergeCell ref="AC309:AE309"/>
    <mergeCell ref="AC308:AE308"/>
    <mergeCell ref="V308:X308"/>
    <mergeCell ref="H307:N307"/>
    <mergeCell ref="AJ306:AL308"/>
    <mergeCell ref="AH308:AI308"/>
    <mergeCell ref="Y308:Z308"/>
    <mergeCell ref="T308:U308"/>
    <mergeCell ref="N285:O285"/>
    <mergeCell ref="P285:Q285"/>
    <mergeCell ref="R285:S285"/>
    <mergeCell ref="N273:O273"/>
    <mergeCell ref="P273:Q273"/>
    <mergeCell ref="B272:G272"/>
    <mergeCell ref="H272:I272"/>
    <mergeCell ref="J272:K272"/>
    <mergeCell ref="L272:M272"/>
    <mergeCell ref="N272:O272"/>
    <mergeCell ref="P272:Q272"/>
    <mergeCell ref="AD271:AE271"/>
    <mergeCell ref="AF271:AG271"/>
    <mergeCell ref="AL271:AM271"/>
    <mergeCell ref="B297:G297"/>
    <mergeCell ref="H297:I297"/>
    <mergeCell ref="J297:K297"/>
    <mergeCell ref="L297:M297"/>
    <mergeCell ref="N297:O297"/>
    <mergeCell ref="P297:Q297"/>
    <mergeCell ref="R297:S297"/>
    <mergeCell ref="T297:U297"/>
    <mergeCell ref="V297:W297"/>
    <mergeCell ref="X297:Y297"/>
    <mergeCell ref="B298:G298"/>
    <mergeCell ref="H298:I298"/>
    <mergeCell ref="J298:K298"/>
    <mergeCell ref="L298:M298"/>
    <mergeCell ref="H283:I283"/>
    <mergeCell ref="J283:K283"/>
    <mergeCell ref="N274:Q274"/>
    <mergeCell ref="A291:M291"/>
    <mergeCell ref="AD273:AE273"/>
    <mergeCell ref="AF273:AG273"/>
    <mergeCell ref="AL273:AM273"/>
    <mergeCell ref="AN273:AO273"/>
    <mergeCell ref="B273:G273"/>
    <mergeCell ref="H273:I273"/>
    <mergeCell ref="J273:K273"/>
    <mergeCell ref="L273:M273"/>
    <mergeCell ref="H285:I285"/>
    <mergeCell ref="J285:K285"/>
    <mergeCell ref="L285:M285"/>
    <mergeCell ref="L284:M284"/>
    <mergeCell ref="N284:O284"/>
    <mergeCell ref="P284:Q284"/>
    <mergeCell ref="R284:S284"/>
    <mergeCell ref="H284:I284"/>
    <mergeCell ref="J284:K284"/>
    <mergeCell ref="L283:M283"/>
    <mergeCell ref="N283:O283"/>
    <mergeCell ref="P283:Q283"/>
    <mergeCell ref="R283:S283"/>
    <mergeCell ref="B283:G283"/>
    <mergeCell ref="B284:G284"/>
    <mergeCell ref="AH273:AI273"/>
    <mergeCell ref="AJ273:AK273"/>
    <mergeCell ref="X273:Y273"/>
    <mergeCell ref="L282:M282"/>
    <mergeCell ref="N282:O282"/>
    <mergeCell ref="P282:Q282"/>
    <mergeCell ref="R282:S282"/>
    <mergeCell ref="H271:I271"/>
    <mergeCell ref="J271:K271"/>
    <mergeCell ref="L271:M271"/>
    <mergeCell ref="N271:O271"/>
    <mergeCell ref="P271:Q271"/>
    <mergeCell ref="L281:M281"/>
    <mergeCell ref="N281:O281"/>
    <mergeCell ref="P281:Q281"/>
    <mergeCell ref="R281:S281"/>
    <mergeCell ref="AN271:AO271"/>
    <mergeCell ref="AD272:AE272"/>
    <mergeCell ref="AF272:AG272"/>
    <mergeCell ref="AL272:AM272"/>
    <mergeCell ref="AN272:AO272"/>
    <mergeCell ref="B270:G270"/>
    <mergeCell ref="H270:I270"/>
    <mergeCell ref="J270:K270"/>
    <mergeCell ref="L270:M270"/>
    <mergeCell ref="N270:O270"/>
    <mergeCell ref="P270:Q270"/>
    <mergeCell ref="AD269:AE269"/>
    <mergeCell ref="AF269:AG269"/>
    <mergeCell ref="AL269:AM269"/>
    <mergeCell ref="AN269:AO269"/>
    <mergeCell ref="H281:I281"/>
    <mergeCell ref="J281:K281"/>
    <mergeCell ref="L280:M280"/>
    <mergeCell ref="N280:O280"/>
    <mergeCell ref="P280:Q280"/>
    <mergeCell ref="R280:S280"/>
    <mergeCell ref="B269:G269"/>
    <mergeCell ref="H269:I269"/>
    <mergeCell ref="J269:K269"/>
    <mergeCell ref="L269:M269"/>
    <mergeCell ref="N269:O269"/>
    <mergeCell ref="P269:Q269"/>
    <mergeCell ref="P276:Q276"/>
    <mergeCell ref="R276:S276"/>
    <mergeCell ref="H275:M275"/>
    <mergeCell ref="N275:S275"/>
    <mergeCell ref="AH270:AI270"/>
    <mergeCell ref="AJ270:AK270"/>
    <mergeCell ref="AH271:AI271"/>
    <mergeCell ref="AJ271:AK271"/>
    <mergeCell ref="AH272:AI272"/>
    <mergeCell ref="AJ272:AK272"/>
    <mergeCell ref="AD267:AE267"/>
    <mergeCell ref="AF267:AG267"/>
    <mergeCell ref="AL267:AM267"/>
    <mergeCell ref="AN267:AO267"/>
    <mergeCell ref="H279:I279"/>
    <mergeCell ref="J279:K279"/>
    <mergeCell ref="L278:M278"/>
    <mergeCell ref="N278:O278"/>
    <mergeCell ref="P278:Q278"/>
    <mergeCell ref="R278:S278"/>
    <mergeCell ref="B267:G267"/>
    <mergeCell ref="H267:I267"/>
    <mergeCell ref="J267:K267"/>
    <mergeCell ref="L267:M267"/>
    <mergeCell ref="N267:O267"/>
    <mergeCell ref="P267:Q267"/>
    <mergeCell ref="AD270:AE270"/>
    <mergeCell ref="AF270:AG270"/>
    <mergeCell ref="AL270:AM270"/>
    <mergeCell ref="AN270:AO270"/>
    <mergeCell ref="R267:S267"/>
    <mergeCell ref="T267:U267"/>
    <mergeCell ref="R268:S268"/>
    <mergeCell ref="T268:U268"/>
    <mergeCell ref="Z267:AA267"/>
    <mergeCell ref="AB267:AC267"/>
    <mergeCell ref="B271:G271"/>
    <mergeCell ref="R269:S269"/>
    <mergeCell ref="T269:U269"/>
    <mergeCell ref="L268:M268"/>
    <mergeCell ref="N268:O268"/>
    <mergeCell ref="P268:Q268"/>
    <mergeCell ref="L265:M265"/>
    <mergeCell ref="N265:O265"/>
    <mergeCell ref="P265:Q265"/>
    <mergeCell ref="H276:I276"/>
    <mergeCell ref="J276:K276"/>
    <mergeCell ref="L276:M276"/>
    <mergeCell ref="N276:O276"/>
    <mergeCell ref="AD268:AE268"/>
    <mergeCell ref="AF268:AG268"/>
    <mergeCell ref="AL268:AM268"/>
    <mergeCell ref="AN268:AO268"/>
    <mergeCell ref="H280:I280"/>
    <mergeCell ref="J280:K280"/>
    <mergeCell ref="L279:M279"/>
    <mergeCell ref="N279:O279"/>
    <mergeCell ref="P279:Q279"/>
    <mergeCell ref="R279:S279"/>
    <mergeCell ref="R265:S265"/>
    <mergeCell ref="T265:U265"/>
    <mergeCell ref="R266:S266"/>
    <mergeCell ref="T266:U266"/>
    <mergeCell ref="Z265:AA265"/>
    <mergeCell ref="AB265:AC265"/>
    <mergeCell ref="Z266:AA266"/>
    <mergeCell ref="AB266:AC266"/>
    <mergeCell ref="Z268:AA268"/>
    <mergeCell ref="AB268:AC268"/>
    <mergeCell ref="V265:W265"/>
    <mergeCell ref="X265:Y265"/>
    <mergeCell ref="V266:W266"/>
    <mergeCell ref="AH265:AI265"/>
    <mergeCell ref="AJ265:AK265"/>
    <mergeCell ref="AN264:AO264"/>
    <mergeCell ref="B256:G256"/>
    <mergeCell ref="H256:K256"/>
    <mergeCell ref="L256:O256"/>
    <mergeCell ref="AC256:AE256"/>
    <mergeCell ref="Z256:AB256"/>
    <mergeCell ref="V256:Y256"/>
    <mergeCell ref="S256:U256"/>
    <mergeCell ref="P256:R256"/>
    <mergeCell ref="AD266:AE266"/>
    <mergeCell ref="AF266:AG266"/>
    <mergeCell ref="AL266:AM266"/>
    <mergeCell ref="AN266:AO266"/>
    <mergeCell ref="H278:I278"/>
    <mergeCell ref="J278:K278"/>
    <mergeCell ref="L277:M277"/>
    <mergeCell ref="N277:O277"/>
    <mergeCell ref="P277:Q277"/>
    <mergeCell ref="R277:S277"/>
    <mergeCell ref="B266:G266"/>
    <mergeCell ref="H266:I266"/>
    <mergeCell ref="J266:K266"/>
    <mergeCell ref="L266:M266"/>
    <mergeCell ref="N266:O266"/>
    <mergeCell ref="P266:Q266"/>
    <mergeCell ref="AD265:AE265"/>
    <mergeCell ref="AF265:AG265"/>
    <mergeCell ref="AL265:AM265"/>
    <mergeCell ref="AN265:AO265"/>
    <mergeCell ref="H277:I277"/>
    <mergeCell ref="J277:K277"/>
    <mergeCell ref="B265:G265"/>
    <mergeCell ref="B255:G255"/>
    <mergeCell ref="H255:K255"/>
    <mergeCell ref="B254:G254"/>
    <mergeCell ref="B253:G253"/>
    <mergeCell ref="H253:K253"/>
    <mergeCell ref="B252:G252"/>
    <mergeCell ref="H252:K252"/>
    <mergeCell ref="L255:O255"/>
    <mergeCell ref="H264:I264"/>
    <mergeCell ref="J264:K264"/>
    <mergeCell ref="L264:M264"/>
    <mergeCell ref="N264:O264"/>
    <mergeCell ref="P264:Q264"/>
    <mergeCell ref="AD264:AE264"/>
    <mergeCell ref="AF264:AG264"/>
    <mergeCell ref="AL264:AM264"/>
    <mergeCell ref="H257:J257"/>
    <mergeCell ref="B262:G264"/>
    <mergeCell ref="R264:S264"/>
    <mergeCell ref="T264:U264"/>
    <mergeCell ref="Z264:AA264"/>
    <mergeCell ref="AB264:AC264"/>
    <mergeCell ref="P255:R255"/>
    <mergeCell ref="V264:W264"/>
    <mergeCell ref="X264:Y264"/>
    <mergeCell ref="AH262:AK263"/>
    <mergeCell ref="AH264:AI264"/>
    <mergeCell ref="AJ264:AK264"/>
    <mergeCell ref="S255:U255"/>
    <mergeCell ref="V255:Y255"/>
    <mergeCell ref="Z255:AB255"/>
    <mergeCell ref="AC255:AE255"/>
    <mergeCell ref="B248:G248"/>
    <mergeCell ref="H248:K248"/>
    <mergeCell ref="H244:J244"/>
    <mergeCell ref="I245:J245"/>
    <mergeCell ref="B246:G247"/>
    <mergeCell ref="H246:K247"/>
    <mergeCell ref="L247:O247"/>
    <mergeCell ref="S247:U247"/>
    <mergeCell ref="P247:R247"/>
    <mergeCell ref="V246:AE246"/>
    <mergeCell ref="B251:G251"/>
    <mergeCell ref="H251:K251"/>
    <mergeCell ref="B250:G250"/>
    <mergeCell ref="H250:K250"/>
    <mergeCell ref="B249:G249"/>
    <mergeCell ref="H249:K249"/>
    <mergeCell ref="H254:K254"/>
    <mergeCell ref="AC247:AE247"/>
    <mergeCell ref="Z247:AB247"/>
    <mergeCell ref="V247:Y247"/>
    <mergeCell ref="AC249:AE249"/>
    <mergeCell ref="Z249:AB249"/>
    <mergeCell ref="V249:Y249"/>
    <mergeCell ref="V251:Y251"/>
    <mergeCell ref="Z251:AB251"/>
    <mergeCell ref="AC251:AE251"/>
    <mergeCell ref="V253:Y253"/>
    <mergeCell ref="Z253:AB253"/>
    <mergeCell ref="AC253:AE253"/>
    <mergeCell ref="AC248:AE248"/>
    <mergeCell ref="Z248:AB248"/>
    <mergeCell ref="V248:Y248"/>
    <mergeCell ref="AB240:AC240"/>
    <mergeCell ref="AD240:AE240"/>
    <mergeCell ref="AH240:AI240"/>
    <mergeCell ref="AJ240:AK240"/>
    <mergeCell ref="B240:G240"/>
    <mergeCell ref="P240:Q240"/>
    <mergeCell ref="R240:S240"/>
    <mergeCell ref="V240:W240"/>
    <mergeCell ref="X240:Y240"/>
    <mergeCell ref="AB239:AC239"/>
    <mergeCell ref="AD239:AE239"/>
    <mergeCell ref="AH239:AI239"/>
    <mergeCell ref="AJ239:AK239"/>
    <mergeCell ref="B239:G239"/>
    <mergeCell ref="P239:Q239"/>
    <mergeCell ref="R239:S239"/>
    <mergeCell ref="V239:W239"/>
    <mergeCell ref="X239:Y239"/>
    <mergeCell ref="N240:O240"/>
    <mergeCell ref="T240:U240"/>
    <mergeCell ref="Z240:AA240"/>
    <mergeCell ref="AF240:AG240"/>
    <mergeCell ref="L240:M240"/>
    <mergeCell ref="AB238:AC238"/>
    <mergeCell ref="AD238:AE238"/>
    <mergeCell ref="AH238:AI238"/>
    <mergeCell ref="AJ238:AK238"/>
    <mergeCell ref="B238:G238"/>
    <mergeCell ref="P238:Q238"/>
    <mergeCell ref="R238:S238"/>
    <mergeCell ref="V238:W238"/>
    <mergeCell ref="X238:Y238"/>
    <mergeCell ref="AB237:AC237"/>
    <mergeCell ref="AD237:AE237"/>
    <mergeCell ref="AH237:AI237"/>
    <mergeCell ref="AJ237:AK237"/>
    <mergeCell ref="B237:G237"/>
    <mergeCell ref="P237:Q237"/>
    <mergeCell ref="R237:S237"/>
    <mergeCell ref="V237:W237"/>
    <mergeCell ref="X237:Y237"/>
    <mergeCell ref="N238:O238"/>
    <mergeCell ref="T238:U238"/>
    <mergeCell ref="Z238:AA238"/>
    <mergeCell ref="AF238:AG238"/>
    <mergeCell ref="AB236:AC236"/>
    <mergeCell ref="AD236:AE236"/>
    <mergeCell ref="AH236:AI236"/>
    <mergeCell ref="AJ236:AK236"/>
    <mergeCell ref="B236:G236"/>
    <mergeCell ref="P236:Q236"/>
    <mergeCell ref="R236:S236"/>
    <mergeCell ref="V236:W236"/>
    <mergeCell ref="X236:Y236"/>
    <mergeCell ref="AB235:AC235"/>
    <mergeCell ref="AD235:AE235"/>
    <mergeCell ref="AH235:AI235"/>
    <mergeCell ref="AJ235:AK235"/>
    <mergeCell ref="B235:G235"/>
    <mergeCell ref="P235:Q235"/>
    <mergeCell ref="R235:S235"/>
    <mergeCell ref="V235:W235"/>
    <mergeCell ref="X235:Y235"/>
    <mergeCell ref="T236:U236"/>
    <mergeCell ref="Z236:AA236"/>
    <mergeCell ref="AF236:AG236"/>
    <mergeCell ref="N236:O236"/>
    <mergeCell ref="AB234:AC234"/>
    <mergeCell ref="AD234:AE234"/>
    <mergeCell ref="AH234:AI234"/>
    <mergeCell ref="AJ234:AK234"/>
    <mergeCell ref="B234:G234"/>
    <mergeCell ref="P234:Q234"/>
    <mergeCell ref="R234:S234"/>
    <mergeCell ref="V234:W234"/>
    <mergeCell ref="X234:Y234"/>
    <mergeCell ref="AB233:AC233"/>
    <mergeCell ref="AD233:AE233"/>
    <mergeCell ref="AH233:AI233"/>
    <mergeCell ref="AJ233:AK233"/>
    <mergeCell ref="B233:G233"/>
    <mergeCell ref="P233:Q233"/>
    <mergeCell ref="R233:S233"/>
    <mergeCell ref="V233:W233"/>
    <mergeCell ref="X233:Y233"/>
    <mergeCell ref="T234:U234"/>
    <mergeCell ref="Z234:AA234"/>
    <mergeCell ref="AF234:AG234"/>
    <mergeCell ref="N234:O234"/>
    <mergeCell ref="Z230:AE230"/>
    <mergeCell ref="AF230:AK230"/>
    <mergeCell ref="H229:AK229"/>
    <mergeCell ref="AB232:AC232"/>
    <mergeCell ref="AD232:AE232"/>
    <mergeCell ref="AH232:AI232"/>
    <mergeCell ref="AJ232:AK232"/>
    <mergeCell ref="B232:G232"/>
    <mergeCell ref="P232:Q232"/>
    <mergeCell ref="R232:S232"/>
    <mergeCell ref="V232:W232"/>
    <mergeCell ref="X232:Y232"/>
    <mergeCell ref="AB231:AC231"/>
    <mergeCell ref="AD231:AE231"/>
    <mergeCell ref="AH231:AI231"/>
    <mergeCell ref="AJ231:AK231"/>
    <mergeCell ref="P231:Q231"/>
    <mergeCell ref="R231:S231"/>
    <mergeCell ref="V231:W231"/>
    <mergeCell ref="X231:Y231"/>
    <mergeCell ref="B229:G231"/>
    <mergeCell ref="T231:U231"/>
    <mergeCell ref="T232:U232"/>
    <mergeCell ref="Z231:AA231"/>
    <mergeCell ref="Z232:AA232"/>
    <mergeCell ref="AF231:AG231"/>
    <mergeCell ref="AF232:AG232"/>
    <mergeCell ref="N231:O231"/>
    <mergeCell ref="N232:O232"/>
    <mergeCell ref="B227:G227"/>
    <mergeCell ref="H226:J226"/>
    <mergeCell ref="K226:M226"/>
    <mergeCell ref="N226:P226"/>
    <mergeCell ref="H227:J227"/>
    <mergeCell ref="K227:M227"/>
    <mergeCell ref="Q227:R227"/>
    <mergeCell ref="B226:G226"/>
    <mergeCell ref="B225:G225"/>
    <mergeCell ref="B224:G224"/>
    <mergeCell ref="H223:J223"/>
    <mergeCell ref="K223:M223"/>
    <mergeCell ref="N223:P223"/>
    <mergeCell ref="H224:J224"/>
    <mergeCell ref="H230:M230"/>
    <mergeCell ref="N230:S230"/>
    <mergeCell ref="T230:Y230"/>
    <mergeCell ref="N227:P227"/>
    <mergeCell ref="B223:G223"/>
    <mergeCell ref="B222:G222"/>
    <mergeCell ref="B221:G221"/>
    <mergeCell ref="H221:J221"/>
    <mergeCell ref="K221:M221"/>
    <mergeCell ref="N221:P221"/>
    <mergeCell ref="H222:J222"/>
    <mergeCell ref="K222:M222"/>
    <mergeCell ref="N222:P222"/>
    <mergeCell ref="AH208:AI208"/>
    <mergeCell ref="AJ210:AK210"/>
    <mergeCell ref="B216:G218"/>
    <mergeCell ref="S210:T210"/>
    <mergeCell ref="U210:V210"/>
    <mergeCell ref="W210:X210"/>
    <mergeCell ref="Y210:Z210"/>
    <mergeCell ref="AA210:AC210"/>
    <mergeCell ref="AD210:AE210"/>
    <mergeCell ref="B210:G210"/>
    <mergeCell ref="H210:I210"/>
    <mergeCell ref="J210:K210"/>
    <mergeCell ref="L210:N210"/>
    <mergeCell ref="O210:P210"/>
    <mergeCell ref="N219:P219"/>
    <mergeCell ref="K219:M219"/>
    <mergeCell ref="H219:J219"/>
    <mergeCell ref="N220:P220"/>
    <mergeCell ref="K220:M220"/>
    <mergeCell ref="H220:J220"/>
    <mergeCell ref="AF210:AG210"/>
    <mergeCell ref="B219:G219"/>
    <mergeCell ref="AK219:AL219"/>
    <mergeCell ref="Y209:Z209"/>
    <mergeCell ref="AA209:AC209"/>
    <mergeCell ref="AD209:AE209"/>
    <mergeCell ref="N218:P218"/>
    <mergeCell ref="K218:M218"/>
    <mergeCell ref="H218:J218"/>
    <mergeCell ref="H216:P217"/>
    <mergeCell ref="AF209:AG209"/>
    <mergeCell ref="AH209:AI209"/>
    <mergeCell ref="AJ209:AK209"/>
    <mergeCell ref="AJ208:AK208"/>
    <mergeCell ref="Y207:Z207"/>
    <mergeCell ref="AA207:AC207"/>
    <mergeCell ref="AD207:AE207"/>
    <mergeCell ref="AF207:AG207"/>
    <mergeCell ref="AF206:AG206"/>
    <mergeCell ref="J206:K206"/>
    <mergeCell ref="L206:N206"/>
    <mergeCell ref="O206:P206"/>
    <mergeCell ref="Q206:R206"/>
    <mergeCell ref="H208:I208"/>
    <mergeCell ref="J208:K208"/>
    <mergeCell ref="H207:I207"/>
    <mergeCell ref="J207:K207"/>
    <mergeCell ref="L207:N207"/>
    <mergeCell ref="O207:P207"/>
    <mergeCell ref="Q207:R207"/>
    <mergeCell ref="S207:T207"/>
    <mergeCell ref="S206:T206"/>
    <mergeCell ref="U206:V206"/>
    <mergeCell ref="AH210:AI210"/>
    <mergeCell ref="AK218:AL218"/>
    <mergeCell ref="W206:X206"/>
    <mergeCell ref="W208:X208"/>
    <mergeCell ref="Y208:Z208"/>
    <mergeCell ref="AA208:AC208"/>
    <mergeCell ref="AD208:AE208"/>
    <mergeCell ref="AF208:AG208"/>
    <mergeCell ref="AF205:AG205"/>
    <mergeCell ref="B205:G205"/>
    <mergeCell ref="H205:I205"/>
    <mergeCell ref="J205:K205"/>
    <mergeCell ref="L205:N205"/>
    <mergeCell ref="O205:P205"/>
    <mergeCell ref="Q205:R205"/>
    <mergeCell ref="S205:T205"/>
    <mergeCell ref="U205:V205"/>
    <mergeCell ref="W205:X205"/>
    <mergeCell ref="W207:X207"/>
    <mergeCell ref="B208:G208"/>
    <mergeCell ref="B207:G207"/>
    <mergeCell ref="Y205:Z205"/>
    <mergeCell ref="AA205:AC205"/>
    <mergeCell ref="AD205:AE205"/>
    <mergeCell ref="O202:P202"/>
    <mergeCell ref="Q202:R202"/>
    <mergeCell ref="B203:G203"/>
    <mergeCell ref="H203:I203"/>
    <mergeCell ref="J203:K203"/>
    <mergeCell ref="Y206:Z206"/>
    <mergeCell ref="AA206:AC206"/>
    <mergeCell ref="AD206:AE206"/>
    <mergeCell ref="B206:G206"/>
    <mergeCell ref="H206:I206"/>
    <mergeCell ref="W199:AK199"/>
    <mergeCell ref="G183:O183"/>
    <mergeCell ref="G184:I184"/>
    <mergeCell ref="G193:I193"/>
    <mergeCell ref="AJ204:AK204"/>
    <mergeCell ref="AH204:AI204"/>
    <mergeCell ref="AH206:AI206"/>
    <mergeCell ref="AJ206:AK206"/>
    <mergeCell ref="S200:T201"/>
    <mergeCell ref="U200:V201"/>
    <mergeCell ref="W200:X201"/>
    <mergeCell ref="Y200:Z201"/>
    <mergeCell ref="AH200:AI201"/>
    <mergeCell ref="L203:N203"/>
    <mergeCell ref="O203:P203"/>
    <mergeCell ref="Q203:R203"/>
    <mergeCell ref="S203:T203"/>
    <mergeCell ref="S202:T202"/>
    <mergeCell ref="AH202:AI202"/>
    <mergeCell ref="AJ202:AK202"/>
    <mergeCell ref="L201:N201"/>
    <mergeCell ref="O201:P201"/>
    <mergeCell ref="K178:L178"/>
    <mergeCell ref="M178:N178"/>
    <mergeCell ref="O178:P178"/>
    <mergeCell ref="M193:O193"/>
    <mergeCell ref="M192:O192"/>
    <mergeCell ref="W204:X204"/>
    <mergeCell ref="Y204:Z204"/>
    <mergeCell ref="AA204:AC204"/>
    <mergeCell ref="AD204:AE204"/>
    <mergeCell ref="AF204:AG204"/>
    <mergeCell ref="B204:G204"/>
    <mergeCell ref="H204:I204"/>
    <mergeCell ref="J204:K204"/>
    <mergeCell ref="L204:N204"/>
    <mergeCell ref="O204:P204"/>
    <mergeCell ref="Q204:R204"/>
    <mergeCell ref="U204:V204"/>
    <mergeCell ref="Y202:Z202"/>
    <mergeCell ref="AA202:AC202"/>
    <mergeCell ref="AD202:AE202"/>
    <mergeCell ref="M187:O187"/>
    <mergeCell ref="V188:X188"/>
    <mergeCell ref="V187:X187"/>
    <mergeCell ref="S193:U193"/>
    <mergeCell ref="M190:O190"/>
    <mergeCell ref="M189:O189"/>
    <mergeCell ref="M188:O188"/>
    <mergeCell ref="S192:U192"/>
    <mergeCell ref="B202:G202"/>
    <mergeCell ref="H202:I202"/>
    <mergeCell ref="J202:K202"/>
    <mergeCell ref="L202:N202"/>
    <mergeCell ref="AE176:AF176"/>
    <mergeCell ref="AE177:AF177"/>
    <mergeCell ref="AE178:AF178"/>
    <mergeCell ref="AE179:AF179"/>
    <mergeCell ref="AE180:AF180"/>
    <mergeCell ref="AE181:AF181"/>
    <mergeCell ref="P186:R186"/>
    <mergeCell ref="G189:I189"/>
    <mergeCell ref="G188:I188"/>
    <mergeCell ref="B193:F193"/>
    <mergeCell ref="O169:R169"/>
    <mergeCell ref="P170:R170"/>
    <mergeCell ref="G171:L171"/>
    <mergeCell ref="M171:P171"/>
    <mergeCell ref="Q171:T171"/>
    <mergeCell ref="Q172:R172"/>
    <mergeCell ref="S172:T172"/>
    <mergeCell ref="U171:X171"/>
    <mergeCell ref="U172:V172"/>
    <mergeCell ref="W172:X172"/>
    <mergeCell ref="G173:H173"/>
    <mergeCell ref="I173:J173"/>
    <mergeCell ref="K173:L173"/>
    <mergeCell ref="M173:N173"/>
    <mergeCell ref="O173:P173"/>
    <mergeCell ref="G172:H172"/>
    <mergeCell ref="I172:J172"/>
    <mergeCell ref="AC173:AD173"/>
    <mergeCell ref="AC171:AF171"/>
    <mergeCell ref="AE173:AF173"/>
    <mergeCell ref="B173:F173"/>
    <mergeCell ref="Y171:AB171"/>
    <mergeCell ref="AE172:AF172"/>
    <mergeCell ref="AC172:AD172"/>
    <mergeCell ref="AE165:AG165"/>
    <mergeCell ref="AE164:AG164"/>
    <mergeCell ref="B165:F165"/>
    <mergeCell ref="G165:I165"/>
    <mergeCell ref="J165:L165"/>
    <mergeCell ref="M165:O165"/>
    <mergeCell ref="P165:R165"/>
    <mergeCell ref="S165:U165"/>
    <mergeCell ref="V165:X165"/>
    <mergeCell ref="Y165:AA165"/>
    <mergeCell ref="AB165:AD165"/>
    <mergeCell ref="AE163:AG163"/>
    <mergeCell ref="B164:F164"/>
    <mergeCell ref="G164:I164"/>
    <mergeCell ref="J164:L164"/>
    <mergeCell ref="M164:O164"/>
    <mergeCell ref="P164:R164"/>
    <mergeCell ref="S164:U164"/>
    <mergeCell ref="V164:X164"/>
    <mergeCell ref="Y164:AA164"/>
    <mergeCell ref="AB164:AD164"/>
    <mergeCell ref="O172:P172"/>
    <mergeCell ref="AE162:AG162"/>
    <mergeCell ref="B163:F163"/>
    <mergeCell ref="G163:I163"/>
    <mergeCell ref="J163:L163"/>
    <mergeCell ref="M163:O163"/>
    <mergeCell ref="P163:R163"/>
    <mergeCell ref="S163:U163"/>
    <mergeCell ref="V163:X163"/>
    <mergeCell ref="Y163:AA163"/>
    <mergeCell ref="AB163:AD163"/>
    <mergeCell ref="AE161:AG161"/>
    <mergeCell ref="B162:F162"/>
    <mergeCell ref="G162:I162"/>
    <mergeCell ref="J162:L162"/>
    <mergeCell ref="M162:O162"/>
    <mergeCell ref="P162:R162"/>
    <mergeCell ref="S162:U162"/>
    <mergeCell ref="V162:X162"/>
    <mergeCell ref="Y162:AA162"/>
    <mergeCell ref="AB162:AD162"/>
    <mergeCell ref="AE160:AG160"/>
    <mergeCell ref="B161:F161"/>
    <mergeCell ref="G161:I161"/>
    <mergeCell ref="J161:L161"/>
    <mergeCell ref="M161:O161"/>
    <mergeCell ref="P161:R161"/>
    <mergeCell ref="S161:U161"/>
    <mergeCell ref="V161:X161"/>
    <mergeCell ref="Y161:AA161"/>
    <mergeCell ref="AB161:AD161"/>
    <mergeCell ref="AE159:AG159"/>
    <mergeCell ref="B160:F160"/>
    <mergeCell ref="G160:I160"/>
    <mergeCell ref="J160:L160"/>
    <mergeCell ref="M160:O160"/>
    <mergeCell ref="P160:R160"/>
    <mergeCell ref="S160:U160"/>
    <mergeCell ref="V160:X160"/>
    <mergeCell ref="Y160:AA160"/>
    <mergeCell ref="AB160:AD160"/>
    <mergeCell ref="AE158:AG158"/>
    <mergeCell ref="B159:F159"/>
    <mergeCell ref="G159:I159"/>
    <mergeCell ref="J159:L159"/>
    <mergeCell ref="M159:O159"/>
    <mergeCell ref="P159:R159"/>
    <mergeCell ref="S159:U159"/>
    <mergeCell ref="V159:X159"/>
    <mergeCell ref="Y159:AA159"/>
    <mergeCell ref="AB159:AD159"/>
    <mergeCell ref="AE157:AG157"/>
    <mergeCell ref="B158:F158"/>
    <mergeCell ref="G158:I158"/>
    <mergeCell ref="J158:L158"/>
    <mergeCell ref="M158:O158"/>
    <mergeCell ref="P158:R158"/>
    <mergeCell ref="S158:U158"/>
    <mergeCell ref="V158:X158"/>
    <mergeCell ref="Y158:AA158"/>
    <mergeCell ref="AB158:AD158"/>
    <mergeCell ref="B157:F157"/>
    <mergeCell ref="G157:I157"/>
    <mergeCell ref="J157:L157"/>
    <mergeCell ref="M157:O157"/>
    <mergeCell ref="P157:R157"/>
    <mergeCell ref="S157:U157"/>
    <mergeCell ref="V157:X157"/>
    <mergeCell ref="Y157:AA157"/>
    <mergeCell ref="AB157:AD157"/>
    <mergeCell ref="AE155:AG155"/>
    <mergeCell ref="B156:F156"/>
    <mergeCell ref="G156:I156"/>
    <mergeCell ref="J156:L156"/>
    <mergeCell ref="M156:O156"/>
    <mergeCell ref="P156:R156"/>
    <mergeCell ref="S156:U156"/>
    <mergeCell ref="V156:X156"/>
    <mergeCell ref="Y156:AA156"/>
    <mergeCell ref="AB156:AD156"/>
    <mergeCell ref="AE156:AG156"/>
    <mergeCell ref="B155:F155"/>
    <mergeCell ref="G155:I155"/>
    <mergeCell ref="J155:L155"/>
    <mergeCell ref="M155:O155"/>
    <mergeCell ref="P155:R155"/>
    <mergeCell ref="S155:U155"/>
    <mergeCell ref="V155:X155"/>
    <mergeCell ref="Y155:AA155"/>
    <mergeCell ref="AB155:AD155"/>
    <mergeCell ref="AB153:AD153"/>
    <mergeCell ref="AE153:AG153"/>
    <mergeCell ref="A148:AI148"/>
    <mergeCell ref="J150:K150"/>
    <mergeCell ref="AA132:AB132"/>
    <mergeCell ref="AE132:AF132"/>
    <mergeCell ref="AG132:AH132"/>
    <mergeCell ref="AG133:AH133"/>
    <mergeCell ref="AA133:AB133"/>
    <mergeCell ref="AE133:AF133"/>
    <mergeCell ref="T133:V133"/>
    <mergeCell ref="S151:X151"/>
    <mergeCell ref="V153:X153"/>
    <mergeCell ref="J152:L152"/>
    <mergeCell ref="P152:R152"/>
    <mergeCell ref="V152:X152"/>
    <mergeCell ref="B132:G132"/>
    <mergeCell ref="H132:J132"/>
    <mergeCell ref="K132:M132"/>
    <mergeCell ref="N132:P132"/>
    <mergeCell ref="Q132:S132"/>
    <mergeCell ref="T132:V132"/>
    <mergeCell ref="Y132:Z132"/>
    <mergeCell ref="H139:I139"/>
    <mergeCell ref="H140:I140"/>
    <mergeCell ref="H141:I141"/>
    <mergeCell ref="H142:I142"/>
    <mergeCell ref="H143:I143"/>
    <mergeCell ref="N143:P143"/>
    <mergeCell ref="Q143:S143"/>
    <mergeCell ref="AE151:AG151"/>
    <mergeCell ref="N133:P133"/>
    <mergeCell ref="AE154:AG154"/>
    <mergeCell ref="B138:G138"/>
    <mergeCell ref="J145:K145"/>
    <mergeCell ref="L145:M145"/>
    <mergeCell ref="J144:K144"/>
    <mergeCell ref="L144:M144"/>
    <mergeCell ref="B133:G133"/>
    <mergeCell ref="H133:J133"/>
    <mergeCell ref="K133:M133"/>
    <mergeCell ref="N145:P145"/>
    <mergeCell ref="Q145:S145"/>
    <mergeCell ref="Y133:Z133"/>
    <mergeCell ref="Y151:AD151"/>
    <mergeCell ref="AB152:AD152"/>
    <mergeCell ref="AE152:AG152"/>
    <mergeCell ref="J153:L153"/>
    <mergeCell ref="P153:R153"/>
    <mergeCell ref="B151:F153"/>
    <mergeCell ref="G151:L151"/>
    <mergeCell ref="M151:R151"/>
    <mergeCell ref="G152:I153"/>
    <mergeCell ref="M152:O153"/>
    <mergeCell ref="S152:U153"/>
    <mergeCell ref="Y152:AA153"/>
    <mergeCell ref="L143:M143"/>
    <mergeCell ref="N144:P144"/>
    <mergeCell ref="Q144:S144"/>
    <mergeCell ref="J143:K143"/>
    <mergeCell ref="J142:K142"/>
    <mergeCell ref="L142:M142"/>
    <mergeCell ref="H137:I137"/>
    <mergeCell ref="H138:I138"/>
    <mergeCell ref="J141:K141"/>
    <mergeCell ref="L141:M141"/>
    <mergeCell ref="B130:G130"/>
    <mergeCell ref="H130:J130"/>
    <mergeCell ref="K130:M130"/>
    <mergeCell ref="N142:P142"/>
    <mergeCell ref="Q142:S142"/>
    <mergeCell ref="L140:M140"/>
    <mergeCell ref="B129:G129"/>
    <mergeCell ref="H129:J129"/>
    <mergeCell ref="K129:M129"/>
    <mergeCell ref="N141:P141"/>
    <mergeCell ref="Q141:S141"/>
    <mergeCell ref="N129:P129"/>
    <mergeCell ref="Q129:S129"/>
    <mergeCell ref="T129:V129"/>
    <mergeCell ref="AG131:AH131"/>
    <mergeCell ref="AG130:AH130"/>
    <mergeCell ref="Y129:Z129"/>
    <mergeCell ref="J140:K140"/>
    <mergeCell ref="O134:S134"/>
    <mergeCell ref="Q133:S133"/>
    <mergeCell ref="T131:V131"/>
    <mergeCell ref="J139:K139"/>
    <mergeCell ref="L139:M139"/>
    <mergeCell ref="K128:M128"/>
    <mergeCell ref="N140:P140"/>
    <mergeCell ref="Q140:S140"/>
    <mergeCell ref="N128:P128"/>
    <mergeCell ref="Q128:S128"/>
    <mergeCell ref="N127:P127"/>
    <mergeCell ref="Q127:S127"/>
    <mergeCell ref="T127:V127"/>
    <mergeCell ref="Y127:Z127"/>
    <mergeCell ref="AA127:AB127"/>
    <mergeCell ref="AE127:AF127"/>
    <mergeCell ref="B131:G131"/>
    <mergeCell ref="H131:J131"/>
    <mergeCell ref="K131:M131"/>
    <mergeCell ref="J138:K138"/>
    <mergeCell ref="L138:M138"/>
    <mergeCell ref="B127:G127"/>
    <mergeCell ref="H127:J127"/>
    <mergeCell ref="K127:M127"/>
    <mergeCell ref="N139:P139"/>
    <mergeCell ref="Q139:S139"/>
    <mergeCell ref="L137:M137"/>
    <mergeCell ref="AE128:AF128"/>
    <mergeCell ref="N131:P131"/>
    <mergeCell ref="Q131:S131"/>
    <mergeCell ref="N130:P130"/>
    <mergeCell ref="Q130:S130"/>
    <mergeCell ref="T130:V130"/>
    <mergeCell ref="N138:P138"/>
    <mergeCell ref="Q138:S138"/>
    <mergeCell ref="N126:P126"/>
    <mergeCell ref="Q126:S126"/>
    <mergeCell ref="T126:V126"/>
    <mergeCell ref="Y126:Z126"/>
    <mergeCell ref="T128:V128"/>
    <mergeCell ref="Y128:Z128"/>
    <mergeCell ref="J137:K137"/>
    <mergeCell ref="AG124:AH124"/>
    <mergeCell ref="J136:K136"/>
    <mergeCell ref="L136:M136"/>
    <mergeCell ref="B125:G125"/>
    <mergeCell ref="H125:J125"/>
    <mergeCell ref="K125:M125"/>
    <mergeCell ref="N137:P137"/>
    <mergeCell ref="Q137:S137"/>
    <mergeCell ref="N125:P125"/>
    <mergeCell ref="Q125:S125"/>
    <mergeCell ref="N124:P124"/>
    <mergeCell ref="Q124:S124"/>
    <mergeCell ref="T124:V124"/>
    <mergeCell ref="Y124:Z124"/>
    <mergeCell ref="AA124:AB124"/>
    <mergeCell ref="AE124:AF124"/>
    <mergeCell ref="AA126:AB126"/>
    <mergeCell ref="AE126:AF126"/>
    <mergeCell ref="AG126:AH126"/>
    <mergeCell ref="AA128:AB128"/>
    <mergeCell ref="AG127:AH127"/>
    <mergeCell ref="AG128:AH128"/>
    <mergeCell ref="Y130:Z130"/>
    <mergeCell ref="B128:G128"/>
    <mergeCell ref="H128:J128"/>
    <mergeCell ref="J118:K118"/>
    <mergeCell ref="O121:S121"/>
    <mergeCell ref="O122:S122"/>
    <mergeCell ref="B123:G124"/>
    <mergeCell ref="H123:J124"/>
    <mergeCell ref="K123:M124"/>
    <mergeCell ref="N135:P136"/>
    <mergeCell ref="Q135:S136"/>
    <mergeCell ref="AB117:AD117"/>
    <mergeCell ref="AE117:AG117"/>
    <mergeCell ref="G117:I117"/>
    <mergeCell ref="J117:L117"/>
    <mergeCell ref="M117:O117"/>
    <mergeCell ref="P117:R117"/>
    <mergeCell ref="Y117:AA117"/>
    <mergeCell ref="V117:X117"/>
    <mergeCell ref="S117:U117"/>
    <mergeCell ref="T125:V125"/>
    <mergeCell ref="Y125:Z125"/>
    <mergeCell ref="AA125:AB125"/>
    <mergeCell ref="AE125:AF125"/>
    <mergeCell ref="AG125:AH125"/>
    <mergeCell ref="B117:F117"/>
    <mergeCell ref="B126:G126"/>
    <mergeCell ref="H126:J126"/>
    <mergeCell ref="K126:M126"/>
    <mergeCell ref="AA130:AB130"/>
    <mergeCell ref="AE130:AF130"/>
    <mergeCell ref="AA129:AB129"/>
    <mergeCell ref="AE129:AF129"/>
    <mergeCell ref="AG129:AH129"/>
    <mergeCell ref="N123:V123"/>
    <mergeCell ref="AB116:AD116"/>
    <mergeCell ref="AE116:AG116"/>
    <mergeCell ref="AB115:AD115"/>
    <mergeCell ref="AE115:AG115"/>
    <mergeCell ref="G116:I116"/>
    <mergeCell ref="J116:L116"/>
    <mergeCell ref="M116:O116"/>
    <mergeCell ref="P116:R116"/>
    <mergeCell ref="S116:U116"/>
    <mergeCell ref="V116:X116"/>
    <mergeCell ref="Y116:AA116"/>
    <mergeCell ref="AB114:AD114"/>
    <mergeCell ref="AE114:AG114"/>
    <mergeCell ref="G115:I115"/>
    <mergeCell ref="J115:L115"/>
    <mergeCell ref="M115:O115"/>
    <mergeCell ref="P115:R115"/>
    <mergeCell ref="S115:U115"/>
    <mergeCell ref="V115:X115"/>
    <mergeCell ref="Y115:AA115"/>
    <mergeCell ref="AB113:AD113"/>
    <mergeCell ref="AE113:AG113"/>
    <mergeCell ref="G114:I114"/>
    <mergeCell ref="J114:L114"/>
    <mergeCell ref="M114:O114"/>
    <mergeCell ref="P114:R114"/>
    <mergeCell ref="S114:U114"/>
    <mergeCell ref="V114:X114"/>
    <mergeCell ref="Y114:AA114"/>
    <mergeCell ref="AB112:AD112"/>
    <mergeCell ref="AE112:AG112"/>
    <mergeCell ref="G113:I113"/>
    <mergeCell ref="J113:L113"/>
    <mergeCell ref="M113:O113"/>
    <mergeCell ref="P113:R113"/>
    <mergeCell ref="S113:U113"/>
    <mergeCell ref="V113:X113"/>
    <mergeCell ref="Y113:AA113"/>
    <mergeCell ref="AB111:AD111"/>
    <mergeCell ref="AE111:AG111"/>
    <mergeCell ref="G112:I112"/>
    <mergeCell ref="J112:L112"/>
    <mergeCell ref="M112:O112"/>
    <mergeCell ref="P112:R112"/>
    <mergeCell ref="S112:U112"/>
    <mergeCell ref="V112:X112"/>
    <mergeCell ref="Y112:AA112"/>
    <mergeCell ref="AB110:AD110"/>
    <mergeCell ref="AE110:AG110"/>
    <mergeCell ref="G111:I111"/>
    <mergeCell ref="J111:L111"/>
    <mergeCell ref="M111:O111"/>
    <mergeCell ref="P111:R111"/>
    <mergeCell ref="S111:U111"/>
    <mergeCell ref="V111:X111"/>
    <mergeCell ref="Y111:AA111"/>
    <mergeCell ref="AB109:AD109"/>
    <mergeCell ref="AE109:AG109"/>
    <mergeCell ref="G110:I110"/>
    <mergeCell ref="J110:L110"/>
    <mergeCell ref="M110:O110"/>
    <mergeCell ref="P110:R110"/>
    <mergeCell ref="S110:U110"/>
    <mergeCell ref="V110:X110"/>
    <mergeCell ref="Y110:AA110"/>
    <mergeCell ref="AB108:AD108"/>
    <mergeCell ref="AE108:AG108"/>
    <mergeCell ref="G109:I109"/>
    <mergeCell ref="J109:L109"/>
    <mergeCell ref="M109:O109"/>
    <mergeCell ref="P109:R109"/>
    <mergeCell ref="S109:U109"/>
    <mergeCell ref="V109:X109"/>
    <mergeCell ref="Y109:AA109"/>
    <mergeCell ref="AB107:AD107"/>
    <mergeCell ref="AE107:AG107"/>
    <mergeCell ref="G108:I108"/>
    <mergeCell ref="J108:L108"/>
    <mergeCell ref="M108:O108"/>
    <mergeCell ref="P108:R108"/>
    <mergeCell ref="S108:U108"/>
    <mergeCell ref="V108:X108"/>
    <mergeCell ref="Y108:AA108"/>
    <mergeCell ref="AB106:AD106"/>
    <mergeCell ref="AE106:AG106"/>
    <mergeCell ref="G107:I107"/>
    <mergeCell ref="J107:L107"/>
    <mergeCell ref="M107:O107"/>
    <mergeCell ref="P107:R107"/>
    <mergeCell ref="S107:U107"/>
    <mergeCell ref="V107:X107"/>
    <mergeCell ref="Y107:AA107"/>
    <mergeCell ref="AB105:AD105"/>
    <mergeCell ref="AE105:AG105"/>
    <mergeCell ref="G106:I106"/>
    <mergeCell ref="J106:L106"/>
    <mergeCell ref="M106:O106"/>
    <mergeCell ref="P106:R106"/>
    <mergeCell ref="S106:U106"/>
    <mergeCell ref="V106:X106"/>
    <mergeCell ref="Y106:AA106"/>
    <mergeCell ref="AB104:AD104"/>
    <mergeCell ref="AE104:AG104"/>
    <mergeCell ref="G105:I105"/>
    <mergeCell ref="J105:L105"/>
    <mergeCell ref="M105:O105"/>
    <mergeCell ref="P105:R105"/>
    <mergeCell ref="S105:U105"/>
    <mergeCell ref="V105:X105"/>
    <mergeCell ref="Y105:AA105"/>
    <mergeCell ref="AB103:AD103"/>
    <mergeCell ref="AE103:AG103"/>
    <mergeCell ref="G104:I104"/>
    <mergeCell ref="J104:L104"/>
    <mergeCell ref="M104:O104"/>
    <mergeCell ref="P104:R104"/>
    <mergeCell ref="S104:U104"/>
    <mergeCell ref="V104:X104"/>
    <mergeCell ref="Y104:AA104"/>
    <mergeCell ref="AB102:AD102"/>
    <mergeCell ref="AE102:AG102"/>
    <mergeCell ref="G103:I103"/>
    <mergeCell ref="J103:L103"/>
    <mergeCell ref="M103:O103"/>
    <mergeCell ref="P103:R103"/>
    <mergeCell ref="S103:U103"/>
    <mergeCell ref="V103:X103"/>
    <mergeCell ref="Y103:AA103"/>
    <mergeCell ref="AB101:AD101"/>
    <mergeCell ref="AE101:AG101"/>
    <mergeCell ref="G102:I102"/>
    <mergeCell ref="J102:L102"/>
    <mergeCell ref="M102:O102"/>
    <mergeCell ref="P102:R102"/>
    <mergeCell ref="S102:U102"/>
    <mergeCell ref="V102:X102"/>
    <mergeCell ref="Y102:AA102"/>
    <mergeCell ref="G101:I101"/>
    <mergeCell ref="J101:L101"/>
    <mergeCell ref="M101:O101"/>
    <mergeCell ref="P101:R101"/>
    <mergeCell ref="S101:U101"/>
    <mergeCell ref="V101:X101"/>
    <mergeCell ref="Y101:AA101"/>
    <mergeCell ref="AB99:AD99"/>
    <mergeCell ref="AE99:AG99"/>
    <mergeCell ref="G100:I100"/>
    <mergeCell ref="J100:L100"/>
    <mergeCell ref="M100:O100"/>
    <mergeCell ref="P100:R100"/>
    <mergeCell ref="S100:U100"/>
    <mergeCell ref="V100:X100"/>
    <mergeCell ref="Y100:AA100"/>
    <mergeCell ref="G99:I99"/>
    <mergeCell ref="J99:L99"/>
    <mergeCell ref="M99:O99"/>
    <mergeCell ref="P99:R99"/>
    <mergeCell ref="S99:U99"/>
    <mergeCell ref="V99:X99"/>
    <mergeCell ref="Y99:AA99"/>
    <mergeCell ref="AB97:AD97"/>
    <mergeCell ref="AE97:AG97"/>
    <mergeCell ref="G98:I98"/>
    <mergeCell ref="J98:L98"/>
    <mergeCell ref="M98:O98"/>
    <mergeCell ref="P98:R98"/>
    <mergeCell ref="S98:U98"/>
    <mergeCell ref="V98:X98"/>
    <mergeCell ref="Y98:AA98"/>
    <mergeCell ref="G97:I97"/>
    <mergeCell ref="J97:L97"/>
    <mergeCell ref="M97:O97"/>
    <mergeCell ref="P97:R97"/>
    <mergeCell ref="S97:U97"/>
    <mergeCell ref="V97:X97"/>
    <mergeCell ref="Y97:AA97"/>
    <mergeCell ref="J93:L93"/>
    <mergeCell ref="P93:R93"/>
    <mergeCell ref="V93:X93"/>
    <mergeCell ref="AB93:AD93"/>
    <mergeCell ref="AB95:AD95"/>
    <mergeCell ref="AE95:AG95"/>
    <mergeCell ref="G96:I96"/>
    <mergeCell ref="J96:L96"/>
    <mergeCell ref="M96:O96"/>
    <mergeCell ref="P96:R96"/>
    <mergeCell ref="S96:U96"/>
    <mergeCell ref="V96:X96"/>
    <mergeCell ref="Y96:AA96"/>
    <mergeCell ref="G95:I95"/>
    <mergeCell ref="J95:L95"/>
    <mergeCell ref="M95:O95"/>
    <mergeCell ref="G93:I94"/>
    <mergeCell ref="Y93:AA94"/>
    <mergeCell ref="S93:U94"/>
    <mergeCell ref="M93:O94"/>
    <mergeCell ref="I91:K91"/>
    <mergeCell ref="G92:L92"/>
    <mergeCell ref="M92:R92"/>
    <mergeCell ref="S92:X92"/>
    <mergeCell ref="Y92:AD92"/>
    <mergeCell ref="J94:L94"/>
    <mergeCell ref="P94:R94"/>
    <mergeCell ref="P85:Q85"/>
    <mergeCell ref="R85:S85"/>
    <mergeCell ref="T85:U85"/>
    <mergeCell ref="V85:W85"/>
    <mergeCell ref="X85:Y85"/>
    <mergeCell ref="A89:X89"/>
    <mergeCell ref="B85:G85"/>
    <mergeCell ref="J84:K84"/>
    <mergeCell ref="L84:M84"/>
    <mergeCell ref="N84:O84"/>
    <mergeCell ref="P84:Q84"/>
    <mergeCell ref="R84:S84"/>
    <mergeCell ref="T84:U84"/>
    <mergeCell ref="V94:X94"/>
    <mergeCell ref="AB94:AD94"/>
    <mergeCell ref="AE92:AG94"/>
    <mergeCell ref="P83:Q83"/>
    <mergeCell ref="R83:S83"/>
    <mergeCell ref="T83:U83"/>
    <mergeCell ref="V83:W83"/>
    <mergeCell ref="X83:Y83"/>
    <mergeCell ref="P95:R95"/>
    <mergeCell ref="S95:U95"/>
    <mergeCell ref="V95:X95"/>
    <mergeCell ref="Y95:AA95"/>
    <mergeCell ref="B84:G84"/>
    <mergeCell ref="Z85:AB85"/>
    <mergeCell ref="AC85:AE85"/>
    <mergeCell ref="H84:I84"/>
    <mergeCell ref="V82:W82"/>
    <mergeCell ref="X82:Y82"/>
    <mergeCell ref="B83:G83"/>
    <mergeCell ref="AI71:AJ71"/>
    <mergeCell ref="AK71:AL71"/>
    <mergeCell ref="AM71:AN71"/>
    <mergeCell ref="H83:I83"/>
    <mergeCell ref="J83:K83"/>
    <mergeCell ref="L83:M83"/>
    <mergeCell ref="N83:O83"/>
    <mergeCell ref="J82:K82"/>
    <mergeCell ref="L82:M82"/>
    <mergeCell ref="N82:O82"/>
    <mergeCell ref="P82:Q82"/>
    <mergeCell ref="R82:S82"/>
    <mergeCell ref="T82:U82"/>
    <mergeCell ref="B82:G82"/>
    <mergeCell ref="Z84:AB84"/>
    <mergeCell ref="AC84:AE84"/>
    <mergeCell ref="V84:W84"/>
    <mergeCell ref="X84:Y84"/>
    <mergeCell ref="AI73:AJ73"/>
    <mergeCell ref="AK73:AL73"/>
    <mergeCell ref="AM73:AN73"/>
    <mergeCell ref="H85:I85"/>
    <mergeCell ref="J85:K85"/>
    <mergeCell ref="L85:M85"/>
    <mergeCell ref="N85:O85"/>
    <mergeCell ref="AK70:AL70"/>
    <mergeCell ref="AM70:AN70"/>
    <mergeCell ref="H82:I82"/>
    <mergeCell ref="V80:W80"/>
    <mergeCell ref="X80:Y80"/>
    <mergeCell ref="B81:G81"/>
    <mergeCell ref="AI69:AJ69"/>
    <mergeCell ref="AK69:AL69"/>
    <mergeCell ref="AM69:AN69"/>
    <mergeCell ref="H81:I81"/>
    <mergeCell ref="J81:K81"/>
    <mergeCell ref="L81:M81"/>
    <mergeCell ref="N81:O81"/>
    <mergeCell ref="J80:K80"/>
    <mergeCell ref="L80:M80"/>
    <mergeCell ref="N80:O80"/>
    <mergeCell ref="P80:Q80"/>
    <mergeCell ref="R80:S80"/>
    <mergeCell ref="T80:U80"/>
    <mergeCell ref="B80:G80"/>
    <mergeCell ref="AI72:AJ72"/>
    <mergeCell ref="AK72:AL72"/>
    <mergeCell ref="AM72:AN72"/>
    <mergeCell ref="AI68:AJ68"/>
    <mergeCell ref="AK68:AL68"/>
    <mergeCell ref="AM68:AN68"/>
    <mergeCell ref="H80:I80"/>
    <mergeCell ref="P81:Q81"/>
    <mergeCell ref="R81:S81"/>
    <mergeCell ref="T81:U81"/>
    <mergeCell ref="V81:W81"/>
    <mergeCell ref="X81:Y81"/>
    <mergeCell ref="X78:Y78"/>
    <mergeCell ref="B79:G79"/>
    <mergeCell ref="AI67:AJ67"/>
    <mergeCell ref="AK67:AL67"/>
    <mergeCell ref="AM67:AN67"/>
    <mergeCell ref="H79:I79"/>
    <mergeCell ref="J79:K79"/>
    <mergeCell ref="L79:M79"/>
    <mergeCell ref="N79:O79"/>
    <mergeCell ref="J78:K78"/>
    <mergeCell ref="L78:M78"/>
    <mergeCell ref="N78:O78"/>
    <mergeCell ref="P78:Q78"/>
    <mergeCell ref="R78:S78"/>
    <mergeCell ref="T78:U78"/>
    <mergeCell ref="T73:V73"/>
    <mergeCell ref="W73:X73"/>
    <mergeCell ref="AG68:AH68"/>
    <mergeCell ref="Z81:AB81"/>
    <mergeCell ref="Z80:AB80"/>
    <mergeCell ref="AC80:AE80"/>
    <mergeCell ref="AC79:AE79"/>
    <mergeCell ref="AI70:AJ70"/>
    <mergeCell ref="AM66:AN66"/>
    <mergeCell ref="H78:I78"/>
    <mergeCell ref="AK66:AL66"/>
    <mergeCell ref="B78:G78"/>
    <mergeCell ref="AI66:AJ66"/>
    <mergeCell ref="P79:Q79"/>
    <mergeCell ref="R79:S79"/>
    <mergeCell ref="T79:U79"/>
    <mergeCell ref="V79:W79"/>
    <mergeCell ref="X79:Y79"/>
    <mergeCell ref="V78:W78"/>
    <mergeCell ref="B77:G77"/>
    <mergeCell ref="AI65:AJ65"/>
    <mergeCell ref="AK65:AL65"/>
    <mergeCell ref="AM65:AN65"/>
    <mergeCell ref="H77:I77"/>
    <mergeCell ref="J77:K77"/>
    <mergeCell ref="L77:M77"/>
    <mergeCell ref="N77:O77"/>
    <mergeCell ref="J76:K76"/>
    <mergeCell ref="L76:M76"/>
    <mergeCell ref="N76:O76"/>
    <mergeCell ref="P76:Q76"/>
    <mergeCell ref="R76:S76"/>
    <mergeCell ref="T76:U76"/>
    <mergeCell ref="B75:G76"/>
    <mergeCell ref="Y72:Z72"/>
    <mergeCell ref="AA72:AB72"/>
    <mergeCell ref="B72:G72"/>
    <mergeCell ref="H72:J72"/>
    <mergeCell ref="K72:M72"/>
    <mergeCell ref="Y73:Z73"/>
    <mergeCell ref="AI63:AN63"/>
    <mergeCell ref="H75:M75"/>
    <mergeCell ref="N75:S75"/>
    <mergeCell ref="T75:Y75"/>
    <mergeCell ref="AI64:AJ64"/>
    <mergeCell ref="P77:Q77"/>
    <mergeCell ref="R77:S77"/>
    <mergeCell ref="T77:U77"/>
    <mergeCell ref="V77:W77"/>
    <mergeCell ref="X77:Y77"/>
    <mergeCell ref="H76:I76"/>
    <mergeCell ref="V76:W76"/>
    <mergeCell ref="X76:Y76"/>
    <mergeCell ref="B70:G70"/>
    <mergeCell ref="H70:J70"/>
    <mergeCell ref="K70:M70"/>
    <mergeCell ref="Z82:AB82"/>
    <mergeCell ref="AC82:AE82"/>
    <mergeCell ref="N70:P70"/>
    <mergeCell ref="Q70:S70"/>
    <mergeCell ref="AE73:AF73"/>
    <mergeCell ref="AC72:AD72"/>
    <mergeCell ref="AE72:AF72"/>
    <mergeCell ref="B73:G73"/>
    <mergeCell ref="H73:J73"/>
    <mergeCell ref="K73:M73"/>
    <mergeCell ref="N73:P73"/>
    <mergeCell ref="Q73:S73"/>
    <mergeCell ref="N72:P72"/>
    <mergeCell ref="Q72:S72"/>
    <mergeCell ref="T72:V72"/>
    <mergeCell ref="W72:X72"/>
    <mergeCell ref="B66:G66"/>
    <mergeCell ref="H66:J66"/>
    <mergeCell ref="K66:M66"/>
    <mergeCell ref="Z78:AB78"/>
    <mergeCell ref="AC78:AE78"/>
    <mergeCell ref="T67:V67"/>
    <mergeCell ref="W67:X67"/>
    <mergeCell ref="Y67:Z67"/>
    <mergeCell ref="AA67:AB67"/>
    <mergeCell ref="AC67:AD67"/>
    <mergeCell ref="AE67:AF67"/>
    <mergeCell ref="Y69:Z69"/>
    <mergeCell ref="AA69:AB69"/>
    <mergeCell ref="Y68:Z68"/>
    <mergeCell ref="AA68:AB68"/>
    <mergeCell ref="AC68:AD68"/>
    <mergeCell ref="AE68:AF68"/>
    <mergeCell ref="B69:G69"/>
    <mergeCell ref="H69:J69"/>
    <mergeCell ref="K69:M69"/>
    <mergeCell ref="B68:G68"/>
    <mergeCell ref="H68:J68"/>
    <mergeCell ref="K68:M68"/>
    <mergeCell ref="N68:P68"/>
    <mergeCell ref="Q68:S68"/>
    <mergeCell ref="T68:V68"/>
    <mergeCell ref="W68:X68"/>
    <mergeCell ref="Z75:AB76"/>
    <mergeCell ref="Q54:S54"/>
    <mergeCell ref="T54:V54"/>
    <mergeCell ref="B56:G56"/>
    <mergeCell ref="AC81:AE81"/>
    <mergeCell ref="B65:G65"/>
    <mergeCell ref="H65:J65"/>
    <mergeCell ref="K65:M65"/>
    <mergeCell ref="Z77:AB77"/>
    <mergeCell ref="AC77:AE77"/>
    <mergeCell ref="N65:P65"/>
    <mergeCell ref="Q65:S65"/>
    <mergeCell ref="T65:V65"/>
    <mergeCell ref="H56:J56"/>
    <mergeCell ref="K56:M56"/>
    <mergeCell ref="N56:P56"/>
    <mergeCell ref="Q56:S56"/>
    <mergeCell ref="T56:V56"/>
    <mergeCell ref="B57:G57"/>
    <mergeCell ref="H57:J57"/>
    <mergeCell ref="K57:M57"/>
    <mergeCell ref="N57:P57"/>
    <mergeCell ref="Q57:S57"/>
    <mergeCell ref="T57:V57"/>
    <mergeCell ref="AC75:AE76"/>
    <mergeCell ref="B67:G67"/>
    <mergeCell ref="H67:J67"/>
    <mergeCell ref="K67:M67"/>
    <mergeCell ref="Z79:AB79"/>
    <mergeCell ref="Q67:S67"/>
    <mergeCell ref="B63:G64"/>
    <mergeCell ref="H63:J64"/>
    <mergeCell ref="K63:M64"/>
    <mergeCell ref="W44:Y44"/>
    <mergeCell ref="Z44:AB44"/>
    <mergeCell ref="B43:G43"/>
    <mergeCell ref="T43:V43"/>
    <mergeCell ref="W45:Y45"/>
    <mergeCell ref="Z45:AB45"/>
    <mergeCell ref="N51:V51"/>
    <mergeCell ref="N52:P52"/>
    <mergeCell ref="Q52:S52"/>
    <mergeCell ref="T52:V52"/>
    <mergeCell ref="B53:G53"/>
    <mergeCell ref="H53:J53"/>
    <mergeCell ref="K53:M53"/>
    <mergeCell ref="N53:P53"/>
    <mergeCell ref="B55:G55"/>
    <mergeCell ref="H55:J55"/>
    <mergeCell ref="K55:M55"/>
    <mergeCell ref="N55:P55"/>
    <mergeCell ref="Q55:S55"/>
    <mergeCell ref="T55:V55"/>
    <mergeCell ref="Q53:S53"/>
    <mergeCell ref="T53:V53"/>
    <mergeCell ref="B54:G54"/>
    <mergeCell ref="H54:J54"/>
    <mergeCell ref="K54:M54"/>
    <mergeCell ref="N54:P54"/>
    <mergeCell ref="J46:L46"/>
    <mergeCell ref="B45:G45"/>
    <mergeCell ref="H45:J45"/>
    <mergeCell ref="K45:M45"/>
    <mergeCell ref="N45:P45"/>
    <mergeCell ref="Q45:S45"/>
    <mergeCell ref="K41:M41"/>
    <mergeCell ref="N41:P41"/>
    <mergeCell ref="Q41:S41"/>
    <mergeCell ref="T41:V41"/>
    <mergeCell ref="W39:Y39"/>
    <mergeCell ref="Z39:AB39"/>
    <mergeCell ref="B40:G40"/>
    <mergeCell ref="W43:Y43"/>
    <mergeCell ref="H43:J43"/>
    <mergeCell ref="K43:M43"/>
    <mergeCell ref="N43:P43"/>
    <mergeCell ref="Q43:S43"/>
    <mergeCell ref="Z43:AB43"/>
    <mergeCell ref="W40:Y40"/>
    <mergeCell ref="Z40:AB40"/>
    <mergeCell ref="K39:M39"/>
    <mergeCell ref="N39:P39"/>
    <mergeCell ref="Q39:S39"/>
    <mergeCell ref="T39:V39"/>
    <mergeCell ref="H40:J40"/>
    <mergeCell ref="Z42:AB42"/>
    <mergeCell ref="W42:Y42"/>
    <mergeCell ref="T42:V42"/>
    <mergeCell ref="Q42:S42"/>
    <mergeCell ref="N42:P42"/>
    <mergeCell ref="K42:M42"/>
    <mergeCell ref="H42:J42"/>
    <mergeCell ref="T45:V45"/>
    <mergeCell ref="K49:L49"/>
    <mergeCell ref="K50:L50"/>
    <mergeCell ref="B51:G52"/>
    <mergeCell ref="H51:J52"/>
    <mergeCell ref="K51:M52"/>
    <mergeCell ref="Q36:S36"/>
    <mergeCell ref="T36:V36"/>
    <mergeCell ref="B37:G37"/>
    <mergeCell ref="H37:J37"/>
    <mergeCell ref="K37:M37"/>
    <mergeCell ref="N37:P37"/>
    <mergeCell ref="Q37:S37"/>
    <mergeCell ref="T37:V37"/>
    <mergeCell ref="B44:G44"/>
    <mergeCell ref="H44:J44"/>
    <mergeCell ref="K44:M44"/>
    <mergeCell ref="N44:P44"/>
    <mergeCell ref="Q44:S44"/>
    <mergeCell ref="T44:V44"/>
    <mergeCell ref="K40:M40"/>
    <mergeCell ref="N40:P40"/>
    <mergeCell ref="Q40:S40"/>
    <mergeCell ref="T40:V40"/>
    <mergeCell ref="B39:G39"/>
    <mergeCell ref="H39:J39"/>
    <mergeCell ref="A48:AO48"/>
    <mergeCell ref="B42:G42"/>
    <mergeCell ref="W41:Y41"/>
    <mergeCell ref="Z41:AB41"/>
    <mergeCell ref="B41:G41"/>
    <mergeCell ref="H41:J41"/>
    <mergeCell ref="A28:AO28"/>
    <mergeCell ref="A32:AA32"/>
    <mergeCell ref="K33:L33"/>
    <mergeCell ref="K34:L34"/>
    <mergeCell ref="B35:G36"/>
    <mergeCell ref="H35:J36"/>
    <mergeCell ref="K35:M36"/>
    <mergeCell ref="N35:V35"/>
    <mergeCell ref="W35:Y36"/>
    <mergeCell ref="Z35:AB36"/>
    <mergeCell ref="W37:Y37"/>
    <mergeCell ref="Z37:AB37"/>
    <mergeCell ref="B38:G38"/>
    <mergeCell ref="H38:J38"/>
    <mergeCell ref="K38:M38"/>
    <mergeCell ref="N38:P38"/>
    <mergeCell ref="Q38:S38"/>
    <mergeCell ref="T38:V38"/>
    <mergeCell ref="W38:Y38"/>
    <mergeCell ref="Z38:AB38"/>
    <mergeCell ref="N36:P36"/>
    <mergeCell ref="N64:P64"/>
    <mergeCell ref="Q64:S64"/>
    <mergeCell ref="T64:V64"/>
    <mergeCell ref="W64:X64"/>
    <mergeCell ref="W65:X65"/>
    <mergeCell ref="AK64:AL64"/>
    <mergeCell ref="AM64:AN64"/>
    <mergeCell ref="Q173:R173"/>
    <mergeCell ref="S173:T173"/>
    <mergeCell ref="N66:P66"/>
    <mergeCell ref="Q66:S66"/>
    <mergeCell ref="T66:V66"/>
    <mergeCell ref="W66:X66"/>
    <mergeCell ref="B71:G71"/>
    <mergeCell ref="H71:J71"/>
    <mergeCell ref="K71:M71"/>
    <mergeCell ref="Z83:AB83"/>
    <mergeCell ref="AC83:AE83"/>
    <mergeCell ref="N71:P71"/>
    <mergeCell ref="Q71:S71"/>
    <mergeCell ref="AC64:AD64"/>
    <mergeCell ref="AE64:AF64"/>
    <mergeCell ref="AC65:AD65"/>
    <mergeCell ref="AE65:AF65"/>
    <mergeCell ref="AC66:AD66"/>
    <mergeCell ref="AC70:AD70"/>
    <mergeCell ref="AE70:AF70"/>
    <mergeCell ref="W69:X69"/>
    <mergeCell ref="Y173:Z173"/>
    <mergeCell ref="U173:V173"/>
    <mergeCell ref="K172:L172"/>
    <mergeCell ref="M172:N172"/>
    <mergeCell ref="J600:V600"/>
    <mergeCell ref="J599:V599"/>
    <mergeCell ref="AA582:AG582"/>
    <mergeCell ref="J608:V608"/>
    <mergeCell ref="J604:V604"/>
    <mergeCell ref="J603:V603"/>
    <mergeCell ref="J602:V602"/>
    <mergeCell ref="J601:V601"/>
    <mergeCell ref="W602:Z602"/>
    <mergeCell ref="W601:Z601"/>
    <mergeCell ref="W600:Z600"/>
    <mergeCell ref="W599:Z599"/>
    <mergeCell ref="W597:Z597"/>
    <mergeCell ref="W596:Z596"/>
    <mergeCell ref="W595:Z595"/>
    <mergeCell ref="Q174:R174"/>
    <mergeCell ref="S174:T174"/>
    <mergeCell ref="Q175:R175"/>
    <mergeCell ref="S175:T175"/>
    <mergeCell ref="AE175:AF175"/>
    <mergeCell ref="M176:N176"/>
    <mergeCell ref="O176:P176"/>
    <mergeCell ref="Q176:R176"/>
    <mergeCell ref="S176:T176"/>
    <mergeCell ref="I180:J180"/>
    <mergeCell ref="K180:L180"/>
    <mergeCell ref="M180:N180"/>
    <mergeCell ref="O179:P179"/>
    <mergeCell ref="I179:J179"/>
    <mergeCell ref="K179:L179"/>
    <mergeCell ref="M179:N179"/>
    <mergeCell ref="AC181:AD181"/>
    <mergeCell ref="AH558:AO558"/>
    <mergeCell ref="AH557:AO557"/>
    <mergeCell ref="AH556:AO556"/>
    <mergeCell ref="AH555:AO555"/>
    <mergeCell ref="AA562:AG562"/>
    <mergeCell ref="AA561:AG561"/>
    <mergeCell ref="AA560:AG560"/>
    <mergeCell ref="AA559:AG559"/>
    <mergeCell ref="AA558:AG558"/>
    <mergeCell ref="AA557:AG557"/>
    <mergeCell ref="AA556:AG556"/>
    <mergeCell ref="AA555:AG555"/>
    <mergeCell ref="AH545:AO545"/>
    <mergeCell ref="AH542:AO542"/>
    <mergeCell ref="AH541:AO541"/>
    <mergeCell ref="J607:V607"/>
    <mergeCell ref="J606:V606"/>
    <mergeCell ref="AA576:AG576"/>
    <mergeCell ref="AA575:AG575"/>
    <mergeCell ref="AA574:AG574"/>
    <mergeCell ref="AA573:AG573"/>
    <mergeCell ref="AA572:AG572"/>
    <mergeCell ref="AA571:AG571"/>
    <mergeCell ref="AA570:AG570"/>
    <mergeCell ref="AA569:AG569"/>
    <mergeCell ref="AA568:AG568"/>
    <mergeCell ref="AA567:AG567"/>
    <mergeCell ref="AA566:AG566"/>
    <mergeCell ref="AA565:AG565"/>
    <mergeCell ref="AA564:AG564"/>
    <mergeCell ref="AA563:AG563"/>
    <mergeCell ref="J605:V605"/>
    <mergeCell ref="AC63:AH63"/>
    <mergeCell ref="AE66:AF66"/>
    <mergeCell ref="Y71:Z71"/>
    <mergeCell ref="AA71:AB71"/>
    <mergeCell ref="AC71:AD71"/>
    <mergeCell ref="AE71:AF71"/>
    <mergeCell ref="AG71:AH71"/>
    <mergeCell ref="AG73:AH73"/>
    <mergeCell ref="AB96:AD96"/>
    <mergeCell ref="AE96:AG96"/>
    <mergeCell ref="AB98:AD98"/>
    <mergeCell ref="AE98:AG98"/>
    <mergeCell ref="AB100:AD100"/>
    <mergeCell ref="AE100:AG100"/>
    <mergeCell ref="AJ486:AL486"/>
    <mergeCell ref="AG486:AI486"/>
    <mergeCell ref="AG67:AH67"/>
    <mergeCell ref="AG72:AH72"/>
    <mergeCell ref="AC69:AD69"/>
    <mergeCell ref="AE69:AF69"/>
    <mergeCell ref="AG69:AH69"/>
    <mergeCell ref="AG70:AH70"/>
    <mergeCell ref="AA73:AB73"/>
    <mergeCell ref="AC73:AD73"/>
    <mergeCell ref="AD486:AF486"/>
    <mergeCell ref="Y64:Z64"/>
    <mergeCell ref="AA64:AB64"/>
    <mergeCell ref="AG65:AH65"/>
    <mergeCell ref="AG64:AH64"/>
    <mergeCell ref="AG66:AH66"/>
    <mergeCell ref="AE174:AF174"/>
    <mergeCell ref="AJ205:AK205"/>
    <mergeCell ref="AH533:AO533"/>
    <mergeCell ref="AH532:AO532"/>
    <mergeCell ref="AH531:AO531"/>
    <mergeCell ref="AH530:AO530"/>
    <mergeCell ref="AH529:AO529"/>
    <mergeCell ref="AH528:AO528"/>
    <mergeCell ref="AH577:AO577"/>
    <mergeCell ref="AH576:AO576"/>
    <mergeCell ref="AH575:AO575"/>
    <mergeCell ref="AH574:AO574"/>
    <mergeCell ref="AH573:AO573"/>
    <mergeCell ref="AH572:AO572"/>
    <mergeCell ref="AH571:AO571"/>
    <mergeCell ref="AH570:AO570"/>
    <mergeCell ref="AH569:AO569"/>
    <mergeCell ref="AH568:AO568"/>
    <mergeCell ref="AH567:AO567"/>
    <mergeCell ref="AH566:AO566"/>
    <mergeCell ref="AH565:AO565"/>
    <mergeCell ref="AH564:AO564"/>
    <mergeCell ref="AH563:AO563"/>
    <mergeCell ref="AH562:AO562"/>
    <mergeCell ref="AH561:AO561"/>
    <mergeCell ref="AH560:AO560"/>
    <mergeCell ref="AH559:AO559"/>
    <mergeCell ref="AH538:AO538"/>
    <mergeCell ref="AH537:AO537"/>
    <mergeCell ref="AH554:AO554"/>
    <mergeCell ref="AH553:AO553"/>
    <mergeCell ref="AH552:AO552"/>
    <mergeCell ref="AH551:AO551"/>
    <mergeCell ref="AH550:AO550"/>
    <mergeCell ref="J621:V621"/>
    <mergeCell ref="J620:V620"/>
    <mergeCell ref="J619:V619"/>
    <mergeCell ref="J634:V634"/>
    <mergeCell ref="J633:V633"/>
    <mergeCell ref="J632:V632"/>
    <mergeCell ref="J631:V631"/>
    <mergeCell ref="J630:V630"/>
    <mergeCell ref="J629:V629"/>
    <mergeCell ref="J628:V628"/>
    <mergeCell ref="J627:V627"/>
    <mergeCell ref="J623:V624"/>
    <mergeCell ref="J625:V626"/>
    <mergeCell ref="AH536:AO536"/>
    <mergeCell ref="AH535:AO535"/>
    <mergeCell ref="AH534:AO534"/>
    <mergeCell ref="AH549:AO549"/>
    <mergeCell ref="AH548:AO548"/>
    <mergeCell ref="AH547:AO547"/>
    <mergeCell ref="AH546:AO546"/>
    <mergeCell ref="AA554:AG554"/>
    <mergeCell ref="AA553:AG553"/>
    <mergeCell ref="J618:V618"/>
    <mergeCell ref="J617:V617"/>
    <mergeCell ref="J616:V616"/>
    <mergeCell ref="J615:V615"/>
    <mergeCell ref="J614:V614"/>
    <mergeCell ref="J611:V611"/>
    <mergeCell ref="J610:V610"/>
    <mergeCell ref="J609:V609"/>
    <mergeCell ref="AH540:AO540"/>
    <mergeCell ref="AH539:AO539"/>
    <mergeCell ref="AA631:AG631"/>
    <mergeCell ref="AA639:AG639"/>
    <mergeCell ref="AA638:AG638"/>
    <mergeCell ref="AA637:AG637"/>
    <mergeCell ref="AA636:AG636"/>
    <mergeCell ref="J643:V643"/>
    <mergeCell ref="J642:V642"/>
    <mergeCell ref="J641:V641"/>
    <mergeCell ref="J640:V640"/>
    <mergeCell ref="J639:V639"/>
    <mergeCell ref="J638:V638"/>
    <mergeCell ref="J637:V637"/>
    <mergeCell ref="J636:V636"/>
    <mergeCell ref="J635:V635"/>
    <mergeCell ref="W624:Z624"/>
    <mergeCell ref="W623:Z623"/>
    <mergeCell ref="W622:Z622"/>
    <mergeCell ref="J622:V622"/>
    <mergeCell ref="AA640:AG640"/>
    <mergeCell ref="AA633:AG633"/>
    <mergeCell ref="AA632:AG632"/>
    <mergeCell ref="W642:Z642"/>
    <mergeCell ref="W641:Z641"/>
    <mergeCell ref="W640:Z640"/>
    <mergeCell ref="W621:Z621"/>
    <mergeCell ref="AA630:AG630"/>
    <mergeCell ref="AA629:AG629"/>
    <mergeCell ref="AA628:AG628"/>
    <mergeCell ref="W617:Z617"/>
    <mergeCell ref="W616:Z616"/>
    <mergeCell ref="W615:Z615"/>
    <mergeCell ref="W614:Z614"/>
    <mergeCell ref="W611:Z611"/>
    <mergeCell ref="W610:Z610"/>
    <mergeCell ref="W609:Z609"/>
    <mergeCell ref="W608:Z608"/>
    <mergeCell ref="W607:Z607"/>
    <mergeCell ref="AA611:AG611"/>
    <mergeCell ref="AA625:AG625"/>
    <mergeCell ref="AA624:AG624"/>
    <mergeCell ref="AA617:AG617"/>
    <mergeCell ref="AA616:AG616"/>
    <mergeCell ref="AA615:AG615"/>
    <mergeCell ref="AA614:AG614"/>
    <mergeCell ref="W606:Z606"/>
    <mergeCell ref="W605:Z605"/>
    <mergeCell ref="W604:Z604"/>
    <mergeCell ref="W603:Z603"/>
    <mergeCell ref="AA587:AG587"/>
    <mergeCell ref="AA586:AG586"/>
    <mergeCell ref="W620:Z620"/>
    <mergeCell ref="W619:Z619"/>
    <mergeCell ref="W618:Z618"/>
    <mergeCell ref="AA626:AG626"/>
    <mergeCell ref="AH604:AO604"/>
    <mergeCell ref="AH603:AO603"/>
    <mergeCell ref="AH602:AO602"/>
    <mergeCell ref="AH601:AO601"/>
    <mergeCell ref="AH600:AO600"/>
    <mergeCell ref="AH599:AO599"/>
    <mergeCell ref="W635:Z635"/>
    <mergeCell ref="W634:Z634"/>
    <mergeCell ref="W633:Z633"/>
    <mergeCell ref="W632:Z632"/>
    <mergeCell ref="W631:Z631"/>
    <mergeCell ref="W630:Z630"/>
    <mergeCell ref="W629:Z629"/>
    <mergeCell ref="W628:Z628"/>
    <mergeCell ref="W627:Z627"/>
    <mergeCell ref="W626:Z626"/>
    <mergeCell ref="W625:Z625"/>
    <mergeCell ref="AA604:AG604"/>
    <mergeCell ref="AA603:AG603"/>
    <mergeCell ref="AA602:AG602"/>
    <mergeCell ref="AA601:AG601"/>
    <mergeCell ref="AA600:AG600"/>
    <mergeCell ref="AH634:AO634"/>
    <mergeCell ref="AH593:AO593"/>
    <mergeCell ref="AH592:AO592"/>
    <mergeCell ref="AH591:AO591"/>
    <mergeCell ref="AA623:AG623"/>
    <mergeCell ref="AA622:AG622"/>
    <mergeCell ref="AA621:AG621"/>
    <mergeCell ref="AA620:AG620"/>
    <mergeCell ref="AA619:AG619"/>
    <mergeCell ref="AA618:AG618"/>
    <mergeCell ref="AA597:AG597"/>
    <mergeCell ref="AA596:AG596"/>
    <mergeCell ref="AA595:AG595"/>
    <mergeCell ref="AA594:AG594"/>
    <mergeCell ref="AA593:AG593"/>
    <mergeCell ref="AA592:AG592"/>
    <mergeCell ref="AA591:AG591"/>
    <mergeCell ref="AH633:AO633"/>
    <mergeCell ref="AH632:AO632"/>
    <mergeCell ref="AH631:AO631"/>
    <mergeCell ref="AH630:AO630"/>
    <mergeCell ref="AH629:AO629"/>
    <mergeCell ref="AH628:AO628"/>
    <mergeCell ref="AH627:AO627"/>
    <mergeCell ref="AA599:AG599"/>
    <mergeCell ref="AA610:AG610"/>
    <mergeCell ref="AA609:AG609"/>
    <mergeCell ref="AA608:AG608"/>
    <mergeCell ref="AA607:AG607"/>
    <mergeCell ref="AA606:AG606"/>
    <mergeCell ref="AA605:AG605"/>
    <mergeCell ref="AA627:AG627"/>
    <mergeCell ref="AH626:AO626"/>
    <mergeCell ref="AH625:AO625"/>
    <mergeCell ref="AH624:AO624"/>
    <mergeCell ref="AH623:AO623"/>
    <mergeCell ref="AH622:AO622"/>
    <mergeCell ref="AH621:AO621"/>
    <mergeCell ref="AH620:AO620"/>
    <mergeCell ref="AH619:AO619"/>
    <mergeCell ref="AH618:AO618"/>
    <mergeCell ref="AH617:AO617"/>
    <mergeCell ref="AH616:AO616"/>
    <mergeCell ref="AH615:AO615"/>
    <mergeCell ref="AH614:AO614"/>
    <mergeCell ref="AH611:AO611"/>
    <mergeCell ref="AH610:AO610"/>
    <mergeCell ref="AH609:AO609"/>
    <mergeCell ref="AH608:AO608"/>
    <mergeCell ref="AH607:AO607"/>
    <mergeCell ref="AH606:AO606"/>
    <mergeCell ref="AH605:AO605"/>
    <mergeCell ref="AH597:AO597"/>
    <mergeCell ref="AH596:AO596"/>
    <mergeCell ref="AH595:AO595"/>
    <mergeCell ref="AH594:AO594"/>
    <mergeCell ref="AH598:AO598"/>
    <mergeCell ref="A687:I687"/>
    <mergeCell ref="W647:Z647"/>
    <mergeCell ref="A652:I652"/>
    <mergeCell ref="A650:I650"/>
    <mergeCell ref="A648:I648"/>
    <mergeCell ref="A649:I649"/>
    <mergeCell ref="J650:V650"/>
    <mergeCell ref="J649:V649"/>
    <mergeCell ref="J648:V648"/>
    <mergeCell ref="W650:Z650"/>
    <mergeCell ref="J657:V657"/>
    <mergeCell ref="J673:V673"/>
    <mergeCell ref="J672:V672"/>
    <mergeCell ref="J671:V671"/>
    <mergeCell ref="J670:V670"/>
    <mergeCell ref="J669:V669"/>
    <mergeCell ref="J668:V668"/>
    <mergeCell ref="A647:I647"/>
    <mergeCell ref="J656:V656"/>
    <mergeCell ref="J654:V654"/>
    <mergeCell ref="J653:V653"/>
    <mergeCell ref="A685:I685"/>
    <mergeCell ref="A684:I684"/>
    <mergeCell ref="A683:I683"/>
    <mergeCell ref="AH643:AO643"/>
    <mergeCell ref="AH642:AO642"/>
    <mergeCell ref="AH641:AO641"/>
    <mergeCell ref="AH640:AO640"/>
    <mergeCell ref="AH639:AO639"/>
    <mergeCell ref="AH638:AO638"/>
    <mergeCell ref="AH637:AO637"/>
    <mergeCell ref="A665:I665"/>
    <mergeCell ref="A663:I663"/>
    <mergeCell ref="A664:I664"/>
    <mergeCell ref="A661:I661"/>
    <mergeCell ref="A662:I662"/>
    <mergeCell ref="A669:I669"/>
    <mergeCell ref="A646:I646"/>
    <mergeCell ref="AA656:AG656"/>
    <mergeCell ref="J663:V663"/>
    <mergeCell ref="J662:V662"/>
    <mergeCell ref="J661:V661"/>
    <mergeCell ref="W655:Z655"/>
    <mergeCell ref="W654:Z654"/>
    <mergeCell ref="W656:Z656"/>
    <mergeCell ref="W657:Z657"/>
    <mergeCell ref="J655:V655"/>
    <mergeCell ref="AH646:AO646"/>
    <mergeCell ref="W646:Z646"/>
    <mergeCell ref="J652:V652"/>
    <mergeCell ref="J651:V651"/>
    <mergeCell ref="AH648:AO648"/>
    <mergeCell ref="AH651:AO651"/>
    <mergeCell ref="AA655:AG655"/>
    <mergeCell ref="AA654:AG654"/>
    <mergeCell ref="A674:I674"/>
    <mergeCell ref="A673:I673"/>
    <mergeCell ref="A660:I660"/>
    <mergeCell ref="A657:I657"/>
    <mergeCell ref="A658:I658"/>
    <mergeCell ref="J677:V677"/>
    <mergeCell ref="A659:I659"/>
    <mergeCell ref="AH645:AO645"/>
    <mergeCell ref="AH644:AO644"/>
    <mergeCell ref="A682:I682"/>
    <mergeCell ref="J707:V707"/>
    <mergeCell ref="J706:V706"/>
    <mergeCell ref="J705:V705"/>
    <mergeCell ref="J704:V704"/>
    <mergeCell ref="J703:V703"/>
    <mergeCell ref="A694:I694"/>
    <mergeCell ref="A693:I693"/>
    <mergeCell ref="AA707:AG707"/>
    <mergeCell ref="AA706:AG706"/>
    <mergeCell ref="A681:I681"/>
    <mergeCell ref="A677:I677"/>
    <mergeCell ref="A676:I676"/>
    <mergeCell ref="J698:V698"/>
    <mergeCell ref="W704:Z704"/>
    <mergeCell ref="W705:Z705"/>
    <mergeCell ref="AA693:AG693"/>
    <mergeCell ref="AA669:AG669"/>
    <mergeCell ref="AA668:AG668"/>
    <mergeCell ref="AA684:AG684"/>
    <mergeCell ref="AA683:AG683"/>
    <mergeCell ref="AA682:AG682"/>
    <mergeCell ref="AH699:AO699"/>
    <mergeCell ref="AH636:AO636"/>
    <mergeCell ref="AH635:AO635"/>
    <mergeCell ref="AA635:AG635"/>
    <mergeCell ref="AA634:AG634"/>
    <mergeCell ref="AH650:AO650"/>
    <mergeCell ref="AH649:AO649"/>
    <mergeCell ref="J692:V692"/>
    <mergeCell ref="W681:Z681"/>
    <mergeCell ref="J676:V676"/>
    <mergeCell ref="J675:V675"/>
    <mergeCell ref="J674:V674"/>
    <mergeCell ref="W653:Z653"/>
    <mergeCell ref="W652:Z652"/>
    <mergeCell ref="W651:Z651"/>
    <mergeCell ref="W671:Z671"/>
    <mergeCell ref="W672:Z672"/>
    <mergeCell ref="W673:Z673"/>
    <mergeCell ref="W674:Z674"/>
    <mergeCell ref="AA663:AG663"/>
    <mergeCell ref="AA662:AG662"/>
    <mergeCell ref="AA661:AG661"/>
    <mergeCell ref="AA660:AG660"/>
    <mergeCell ref="AH647:AO647"/>
    <mergeCell ref="J658:V658"/>
    <mergeCell ref="W659:Z659"/>
    <mergeCell ref="W660:Z660"/>
    <mergeCell ref="W661:Z661"/>
    <mergeCell ref="W662:Z662"/>
    <mergeCell ref="W663:Z663"/>
    <mergeCell ref="W664:Z664"/>
    <mergeCell ref="AA692:AG692"/>
    <mergeCell ref="AA691:AG691"/>
    <mergeCell ref="A717:I717"/>
    <mergeCell ref="A716:I716"/>
    <mergeCell ref="A715:I715"/>
    <mergeCell ref="A714:I714"/>
    <mergeCell ref="A713:I713"/>
    <mergeCell ref="A712:I712"/>
    <mergeCell ref="A710:I710"/>
    <mergeCell ref="A709:I709"/>
    <mergeCell ref="A708:I708"/>
    <mergeCell ref="A707:I707"/>
    <mergeCell ref="A706:I706"/>
    <mergeCell ref="A705:I705"/>
    <mergeCell ref="A704:I704"/>
    <mergeCell ref="J702:V702"/>
    <mergeCell ref="J701:V701"/>
    <mergeCell ref="J700:V700"/>
    <mergeCell ref="J699:V699"/>
    <mergeCell ref="A701:I701"/>
    <mergeCell ref="A700:I700"/>
    <mergeCell ref="A699:I699"/>
    <mergeCell ref="W708:Z708"/>
    <mergeCell ref="W707:Z707"/>
    <mergeCell ref="W706:Z706"/>
    <mergeCell ref="W692:Z692"/>
    <mergeCell ref="AA690:AG690"/>
    <mergeCell ref="AA689:AG689"/>
    <mergeCell ref="AA688:AG688"/>
    <mergeCell ref="W700:Z700"/>
    <mergeCell ref="W701:Z701"/>
    <mergeCell ref="W702:Z702"/>
    <mergeCell ref="W693:Z693"/>
    <mergeCell ref="W694:Z694"/>
    <mergeCell ref="W695:Z695"/>
    <mergeCell ref="W675:Z675"/>
    <mergeCell ref="W676:Z676"/>
    <mergeCell ref="W677:Z677"/>
    <mergeCell ref="W703:Z703"/>
    <mergeCell ref="W691:Z691"/>
    <mergeCell ref="W690:Z690"/>
    <mergeCell ref="W689:Z689"/>
    <mergeCell ref="AA705:AG705"/>
    <mergeCell ref="AA704:AG704"/>
    <mergeCell ref="AA703:AG703"/>
    <mergeCell ref="AA702:AG702"/>
    <mergeCell ref="AA701:AG701"/>
    <mergeCell ref="AA700:AG700"/>
    <mergeCell ref="AA699:AG699"/>
    <mergeCell ref="AA698:AG698"/>
    <mergeCell ref="AA697:AG697"/>
    <mergeCell ref="AA696:AG696"/>
    <mergeCell ref="AA695:AG695"/>
    <mergeCell ref="AA694:AG694"/>
    <mergeCell ref="AH698:AO698"/>
    <mergeCell ref="AH697:AO697"/>
    <mergeCell ref="AA667:AG667"/>
    <mergeCell ref="AA666:AG666"/>
    <mergeCell ref="AA665:AG665"/>
    <mergeCell ref="AA664:AG664"/>
    <mergeCell ref="AA659:AG659"/>
    <mergeCell ref="AA658:AG658"/>
    <mergeCell ref="W688:Z688"/>
    <mergeCell ref="W687:Z687"/>
    <mergeCell ref="W686:Z686"/>
    <mergeCell ref="J680:V680"/>
    <mergeCell ref="W680:Z680"/>
    <mergeCell ref="AA680:AG680"/>
    <mergeCell ref="J697:V697"/>
    <mergeCell ref="J696:V696"/>
    <mergeCell ref="J695:V695"/>
    <mergeCell ref="J694:V694"/>
    <mergeCell ref="J693:V693"/>
    <mergeCell ref="J691:V691"/>
    <mergeCell ref="W658:Z658"/>
    <mergeCell ref="W665:Z665"/>
    <mergeCell ref="AH665:AO665"/>
    <mergeCell ref="AH696:AO696"/>
    <mergeCell ref="AH695:AO695"/>
    <mergeCell ref="AH663:AO663"/>
    <mergeCell ref="AH662:AO662"/>
    <mergeCell ref="AH661:AO661"/>
    <mergeCell ref="AH660:AO660"/>
    <mergeCell ref="J660:V660"/>
    <mergeCell ref="J659:V659"/>
    <mergeCell ref="W670:Z670"/>
    <mergeCell ref="AH688:AO688"/>
    <mergeCell ref="AH687:AO687"/>
    <mergeCell ref="AH686:AO686"/>
    <mergeCell ref="AH685:AO685"/>
    <mergeCell ref="AH684:AO684"/>
    <mergeCell ref="AH683:AO683"/>
    <mergeCell ref="AH682:AO682"/>
    <mergeCell ref="AH681:AO681"/>
    <mergeCell ref="AH677:AO677"/>
    <mergeCell ref="AH676:AO676"/>
    <mergeCell ref="AH675:AO675"/>
    <mergeCell ref="AH671:AO671"/>
    <mergeCell ref="AH670:AO670"/>
    <mergeCell ref="AH666:AO666"/>
    <mergeCell ref="AH664:AO664"/>
    <mergeCell ref="AA681:AG681"/>
    <mergeCell ref="A724:I724"/>
    <mergeCell ref="A723:I723"/>
    <mergeCell ref="A722:I722"/>
    <mergeCell ref="A721:I721"/>
    <mergeCell ref="A720:I720"/>
    <mergeCell ref="AA677:AG677"/>
    <mergeCell ref="AA676:AG676"/>
    <mergeCell ref="AA675:AG675"/>
    <mergeCell ref="AA674:AG674"/>
    <mergeCell ref="AA673:AG673"/>
    <mergeCell ref="AA672:AG672"/>
    <mergeCell ref="AA671:AG671"/>
    <mergeCell ref="AA670:AG670"/>
    <mergeCell ref="AH719:AO719"/>
    <mergeCell ref="J724:V724"/>
    <mergeCell ref="J723:V723"/>
    <mergeCell ref="A725:I725"/>
    <mergeCell ref="A740:I740"/>
    <mergeCell ref="A739:I739"/>
    <mergeCell ref="A738:I738"/>
    <mergeCell ref="A737:I737"/>
    <mergeCell ref="A736:I736"/>
    <mergeCell ref="A735:I735"/>
    <mergeCell ref="A734:I734"/>
    <mergeCell ref="A733:I733"/>
    <mergeCell ref="A732:I732"/>
    <mergeCell ref="A731:I731"/>
    <mergeCell ref="A730:I730"/>
    <mergeCell ref="A729:I729"/>
    <mergeCell ref="A728:I728"/>
    <mergeCell ref="A727:I727"/>
    <mergeCell ref="A726:I726"/>
    <mergeCell ref="J740:V740"/>
    <mergeCell ref="J739:V739"/>
    <mergeCell ref="J738:V738"/>
    <mergeCell ref="J737:V737"/>
    <mergeCell ref="J736:V736"/>
    <mergeCell ref="W732:Z732"/>
    <mergeCell ref="W731:Z731"/>
    <mergeCell ref="W730:Z730"/>
    <mergeCell ref="W729:Z729"/>
    <mergeCell ref="W728:Z728"/>
    <mergeCell ref="W727:Z727"/>
    <mergeCell ref="W726:Z726"/>
    <mergeCell ref="W725:Z725"/>
    <mergeCell ref="W724:Z724"/>
    <mergeCell ref="W723:Z723"/>
    <mergeCell ref="W722:Z722"/>
    <mergeCell ref="AA719:AG719"/>
    <mergeCell ref="AA732:AG732"/>
    <mergeCell ref="AA731:AG731"/>
    <mergeCell ref="J731:V731"/>
    <mergeCell ref="J730:V730"/>
    <mergeCell ref="J729:V729"/>
    <mergeCell ref="J728:V728"/>
    <mergeCell ref="J727:V727"/>
    <mergeCell ref="AA712:AG712"/>
    <mergeCell ref="J718:V718"/>
    <mergeCell ref="J717:V717"/>
    <mergeCell ref="J716:V716"/>
    <mergeCell ref="AA730:AG730"/>
    <mergeCell ref="AA729:AG729"/>
    <mergeCell ref="AA728:AG728"/>
    <mergeCell ref="S188:U188"/>
    <mergeCell ref="S187:U187"/>
    <mergeCell ref="S191:U191"/>
    <mergeCell ref="S190:U190"/>
    <mergeCell ref="S189:U189"/>
    <mergeCell ref="V192:X192"/>
    <mergeCell ref="V191:X191"/>
    <mergeCell ref="V190:X190"/>
    <mergeCell ref="AA714:AG714"/>
    <mergeCell ref="AA713:AG713"/>
    <mergeCell ref="AA711:AG711"/>
    <mergeCell ref="AA710:AG710"/>
    <mergeCell ref="AA709:AG709"/>
    <mergeCell ref="AA708:AG708"/>
    <mergeCell ref="V189:X189"/>
    <mergeCell ref="L246:U246"/>
    <mergeCell ref="P251:R251"/>
    <mergeCell ref="AA657:AG657"/>
    <mergeCell ref="W685:Z685"/>
    <mergeCell ref="W684:Z684"/>
    <mergeCell ref="M191:O191"/>
    <mergeCell ref="U203:V203"/>
    <mergeCell ref="W203:X203"/>
    <mergeCell ref="Y203:Z203"/>
    <mergeCell ref="AF202:AG202"/>
    <mergeCell ref="AH689:AO689"/>
    <mergeCell ref="AH656:AO656"/>
    <mergeCell ref="AH655:AO655"/>
    <mergeCell ref="W740:Z740"/>
    <mergeCell ref="W739:Z739"/>
    <mergeCell ref="W738:Z738"/>
    <mergeCell ref="W737:Z737"/>
    <mergeCell ref="W736:Z736"/>
    <mergeCell ref="W735:Z735"/>
    <mergeCell ref="W734:Z734"/>
    <mergeCell ref="AH740:AO740"/>
    <mergeCell ref="AH739:AO739"/>
    <mergeCell ref="AH738:AO738"/>
    <mergeCell ref="AH737:AO737"/>
    <mergeCell ref="AH736:AO736"/>
    <mergeCell ref="AH735:AO735"/>
    <mergeCell ref="AH734:AO734"/>
    <mergeCell ref="AH733:AO733"/>
    <mergeCell ref="AH732:AO732"/>
    <mergeCell ref="AH731:AO731"/>
    <mergeCell ref="AA740:AG740"/>
    <mergeCell ref="AA739:AG739"/>
    <mergeCell ref="AA738:AG738"/>
    <mergeCell ref="W683:Z683"/>
    <mergeCell ref="W682:Z682"/>
    <mergeCell ref="AA687:AG687"/>
    <mergeCell ref="AA686:AG686"/>
    <mergeCell ref="AA685:AG685"/>
    <mergeCell ref="W666:Z666"/>
    <mergeCell ref="W667:Z667"/>
    <mergeCell ref="W668:Z668"/>
    <mergeCell ref="W669:Z669"/>
    <mergeCell ref="AH715:AO715"/>
    <mergeCell ref="AH714:AO714"/>
    <mergeCell ref="AH713:AO713"/>
    <mergeCell ref="AH712:AO712"/>
    <mergeCell ref="AH266:AI266"/>
    <mergeCell ref="U175:V175"/>
    <mergeCell ref="W175:X175"/>
    <mergeCell ref="AC177:AD177"/>
    <mergeCell ref="U177:V177"/>
    <mergeCell ref="W177:X177"/>
    <mergeCell ref="U176:V176"/>
    <mergeCell ref="W176:X176"/>
    <mergeCell ref="AC176:AD176"/>
    <mergeCell ref="AC179:AD179"/>
    <mergeCell ref="AC178:AD178"/>
    <mergeCell ref="U178:V178"/>
    <mergeCell ref="W178:X178"/>
    <mergeCell ref="U179:V179"/>
    <mergeCell ref="W179:X179"/>
    <mergeCell ref="AJ268:AK268"/>
    <mergeCell ref="AH269:AI269"/>
    <mergeCell ref="AJ269:AK269"/>
    <mergeCell ref="V193:X193"/>
    <mergeCell ref="AH669:AO669"/>
    <mergeCell ref="AH654:AO654"/>
    <mergeCell ref="AH653:AO653"/>
    <mergeCell ref="AH652:AO652"/>
    <mergeCell ref="AH694:AO694"/>
    <mergeCell ref="AH693:AO693"/>
    <mergeCell ref="AH692:AO692"/>
    <mergeCell ref="AH691:AO691"/>
    <mergeCell ref="AH690:AO690"/>
    <mergeCell ref="AH730:AO730"/>
    <mergeCell ref="AH729:AO729"/>
    <mergeCell ref="AH728:AO728"/>
    <mergeCell ref="AH727:AO727"/>
    <mergeCell ref="AH726:AO726"/>
    <mergeCell ref="AH725:AO725"/>
    <mergeCell ref="AH724:AO724"/>
    <mergeCell ref="AH723:AO723"/>
    <mergeCell ref="AH722:AO722"/>
    <mergeCell ref="AH721:AO721"/>
    <mergeCell ref="AH720:AO720"/>
    <mergeCell ref="AA720:AG720"/>
    <mergeCell ref="J721:V721"/>
    <mergeCell ref="J720:V720"/>
    <mergeCell ref="AH718:AO718"/>
    <mergeCell ref="AH717:AO717"/>
    <mergeCell ref="AH716:AO716"/>
    <mergeCell ref="W721:Z721"/>
    <mergeCell ref="W720:Z720"/>
    <mergeCell ref="AA727:AG727"/>
    <mergeCell ref="AA726:AG726"/>
    <mergeCell ref="AA725:AG725"/>
    <mergeCell ref="AA724:AG724"/>
    <mergeCell ref="AA723:AG723"/>
    <mergeCell ref="J726:V726"/>
    <mergeCell ref="J725:V725"/>
    <mergeCell ref="AA716:AG716"/>
    <mergeCell ref="AA718:AG718"/>
    <mergeCell ref="AA717:AG717"/>
    <mergeCell ref="J722:V722"/>
    <mergeCell ref="J719:V719"/>
    <mergeCell ref="AH707:AO707"/>
    <mergeCell ref="AH706:AO706"/>
    <mergeCell ref="AH705:AO705"/>
    <mergeCell ref="AH704:AO704"/>
    <mergeCell ref="AH703:AO703"/>
    <mergeCell ref="AH702:AO702"/>
    <mergeCell ref="AH701:AO701"/>
    <mergeCell ref="AH700:AO700"/>
    <mergeCell ref="AH203:AI203"/>
    <mergeCell ref="AJ203:AK203"/>
    <mergeCell ref="AH207:AI207"/>
    <mergeCell ref="AH710:AO710"/>
    <mergeCell ref="AH709:AO709"/>
    <mergeCell ref="AJ207:AK207"/>
    <mergeCell ref="AA203:AC203"/>
    <mergeCell ref="AD203:AE203"/>
    <mergeCell ref="AF203:AG203"/>
    <mergeCell ref="AH267:AI267"/>
    <mergeCell ref="AJ267:AK267"/>
    <mergeCell ref="AH268:AI268"/>
    <mergeCell ref="Z250:AB250"/>
    <mergeCell ref="AH296:AI296"/>
    <mergeCell ref="AJ296:AK296"/>
    <mergeCell ref="Z297:AA297"/>
    <mergeCell ref="AB297:AC297"/>
    <mergeCell ref="AD297:AE297"/>
    <mergeCell ref="AF297:AG297"/>
    <mergeCell ref="AH297:AI297"/>
    <mergeCell ref="AJ297:AK297"/>
    <mergeCell ref="AL301:AM301"/>
    <mergeCell ref="AN301:AO301"/>
    <mergeCell ref="AH205:AI205"/>
    <mergeCell ref="AJ266:AK266"/>
    <mergeCell ref="AH657:AO657"/>
    <mergeCell ref="AH659:AO659"/>
    <mergeCell ref="AH658:AO658"/>
    <mergeCell ref="W173:X173"/>
    <mergeCell ref="U174:V174"/>
    <mergeCell ref="S180:T180"/>
    <mergeCell ref="Q181:R181"/>
    <mergeCell ref="S181:T181"/>
    <mergeCell ref="J184:L184"/>
    <mergeCell ref="AA172:AB172"/>
    <mergeCell ref="Y172:Z172"/>
    <mergeCell ref="AA173:AB173"/>
    <mergeCell ref="AA174:AB174"/>
    <mergeCell ref="AA175:AB175"/>
    <mergeCell ref="AA176:AB176"/>
    <mergeCell ref="AA177:AB177"/>
    <mergeCell ref="AA178:AB178"/>
    <mergeCell ref="AA179:AB179"/>
    <mergeCell ref="AA180:AB180"/>
    <mergeCell ref="AA181:AB181"/>
    <mergeCell ref="Y181:Z181"/>
    <mergeCell ref="Y180:Z180"/>
    <mergeCell ref="Y179:Z179"/>
    <mergeCell ref="Y178:Z178"/>
    <mergeCell ref="I181:J181"/>
    <mergeCell ref="K181:L181"/>
    <mergeCell ref="AC174:AD174"/>
    <mergeCell ref="W174:X174"/>
    <mergeCell ref="AJ200:AK201"/>
    <mergeCell ref="AF201:AG201"/>
    <mergeCell ref="AA200:AG200"/>
    <mergeCell ref="Q201:R201"/>
    <mergeCell ref="AA201:AC201"/>
    <mergeCell ref="AD201:AE201"/>
    <mergeCell ref="H200:I201"/>
    <mergeCell ref="J200:K201"/>
    <mergeCell ref="L200:R200"/>
    <mergeCell ref="AC180:AD180"/>
    <mergeCell ref="J185:L185"/>
    <mergeCell ref="G185:I185"/>
    <mergeCell ref="B199:G201"/>
    <mergeCell ref="H199:V199"/>
    <mergeCell ref="B183:F184"/>
    <mergeCell ref="G186:I186"/>
    <mergeCell ref="B185:F185"/>
    <mergeCell ref="M181:N181"/>
    <mergeCell ref="O180:P180"/>
    <mergeCell ref="W180:X180"/>
    <mergeCell ref="U181:V181"/>
    <mergeCell ref="W181:X181"/>
    <mergeCell ref="Q180:R180"/>
    <mergeCell ref="O181:P181"/>
    <mergeCell ref="P188:R188"/>
    <mergeCell ref="P187:R187"/>
    <mergeCell ref="L249:O249"/>
    <mergeCell ref="L248:O248"/>
    <mergeCell ref="S249:U249"/>
    <mergeCell ref="P249:R249"/>
    <mergeCell ref="V186:X186"/>
    <mergeCell ref="W209:X209"/>
    <mergeCell ref="Q218:R218"/>
    <mergeCell ref="K174:L174"/>
    <mergeCell ref="M174:N174"/>
    <mergeCell ref="O174:P174"/>
    <mergeCell ref="G177:H177"/>
    <mergeCell ref="I177:J177"/>
    <mergeCell ref="K177:L177"/>
    <mergeCell ref="M186:O186"/>
    <mergeCell ref="J193:L193"/>
    <mergeCell ref="J192:L192"/>
    <mergeCell ref="J191:L191"/>
    <mergeCell ref="J190:L190"/>
    <mergeCell ref="J189:L189"/>
    <mergeCell ref="J187:L187"/>
    <mergeCell ref="J186:L186"/>
    <mergeCell ref="U180:V180"/>
    <mergeCell ref="Q177:R177"/>
    <mergeCell ref="G181:H181"/>
    <mergeCell ref="S177:T177"/>
    <mergeCell ref="Q178:R178"/>
    <mergeCell ref="M177:N177"/>
    <mergeCell ref="O177:P177"/>
    <mergeCell ref="S178:T178"/>
    <mergeCell ref="Q179:R179"/>
    <mergeCell ref="S179:T179"/>
    <mergeCell ref="G187:I187"/>
    <mergeCell ref="I175:J175"/>
    <mergeCell ref="K175:L175"/>
    <mergeCell ref="M175:N175"/>
    <mergeCell ref="O175:P175"/>
    <mergeCell ref="G176:H176"/>
    <mergeCell ref="I176:J176"/>
    <mergeCell ref="K176:L176"/>
    <mergeCell ref="B220:G220"/>
    <mergeCell ref="Q210:R210"/>
    <mergeCell ref="B209:G209"/>
    <mergeCell ref="H209:I209"/>
    <mergeCell ref="J209:K209"/>
    <mergeCell ref="L209:N209"/>
    <mergeCell ref="O209:P209"/>
    <mergeCell ref="Q209:R209"/>
    <mergeCell ref="Q217:V217"/>
    <mergeCell ref="Q219:R219"/>
    <mergeCell ref="S209:T209"/>
    <mergeCell ref="U209:V209"/>
    <mergeCell ref="S184:U184"/>
    <mergeCell ref="P183:X183"/>
    <mergeCell ref="V185:X185"/>
    <mergeCell ref="S185:U185"/>
    <mergeCell ref="P185:R185"/>
    <mergeCell ref="M185:O185"/>
    <mergeCell ref="V184:X184"/>
    <mergeCell ref="U202:V202"/>
    <mergeCell ref="W202:X202"/>
    <mergeCell ref="G180:H180"/>
    <mergeCell ref="G179:H179"/>
    <mergeCell ref="G178:H178"/>
    <mergeCell ref="I178:J178"/>
    <mergeCell ref="Q221:R221"/>
    <mergeCell ref="Q223:R223"/>
    <mergeCell ref="Q225:R225"/>
    <mergeCell ref="Y177:Z177"/>
    <mergeCell ref="Y176:Z176"/>
    <mergeCell ref="Y175:Z175"/>
    <mergeCell ref="P184:R184"/>
    <mergeCell ref="M184:O184"/>
    <mergeCell ref="G192:I192"/>
    <mergeCell ref="G191:I191"/>
    <mergeCell ref="G190:I190"/>
    <mergeCell ref="S248:U248"/>
    <mergeCell ref="P248:R248"/>
    <mergeCell ref="S204:T204"/>
    <mergeCell ref="K224:M224"/>
    <mergeCell ref="N224:P224"/>
    <mergeCell ref="J188:L188"/>
    <mergeCell ref="L208:N208"/>
    <mergeCell ref="O208:P208"/>
    <mergeCell ref="Q208:R208"/>
    <mergeCell ref="S208:T208"/>
    <mergeCell ref="U208:V208"/>
    <mergeCell ref="U207:V207"/>
    <mergeCell ref="S186:U186"/>
    <mergeCell ref="P193:R193"/>
    <mergeCell ref="P192:R192"/>
    <mergeCell ref="P191:R191"/>
    <mergeCell ref="P190:R190"/>
    <mergeCell ref="P189:R189"/>
    <mergeCell ref="L236:M236"/>
    <mergeCell ref="L238:M238"/>
    <mergeCell ref="G175:H175"/>
    <mergeCell ref="S254:U254"/>
    <mergeCell ref="P254:R254"/>
    <mergeCell ref="J751:P751"/>
    <mergeCell ref="J750:P750"/>
    <mergeCell ref="J749:P749"/>
    <mergeCell ref="P253:R253"/>
    <mergeCell ref="S253:U253"/>
    <mergeCell ref="L252:O252"/>
    <mergeCell ref="L251:O251"/>
    <mergeCell ref="L250:O250"/>
    <mergeCell ref="AA722:AG722"/>
    <mergeCell ref="AA721:AG721"/>
    <mergeCell ref="J735:V735"/>
    <mergeCell ref="AA715:AG715"/>
    <mergeCell ref="P296:Q296"/>
    <mergeCell ref="R296:S296"/>
    <mergeCell ref="T296:U296"/>
    <mergeCell ref="V296:W296"/>
    <mergeCell ref="X296:Y296"/>
    <mergeCell ref="Z296:AA296"/>
    <mergeCell ref="AB296:AC296"/>
    <mergeCell ref="AD296:AE296"/>
    <mergeCell ref="AF296:AG296"/>
    <mergeCell ref="S251:U251"/>
    <mergeCell ref="AA737:AG737"/>
    <mergeCell ref="AA736:AG736"/>
    <mergeCell ref="AA735:AG735"/>
    <mergeCell ref="AA734:AG734"/>
    <mergeCell ref="AA733:AG733"/>
    <mergeCell ref="J734:V734"/>
    <mergeCell ref="J733:V733"/>
    <mergeCell ref="J732:V732"/>
    <mergeCell ref="AC250:AE250"/>
    <mergeCell ref="AC252:AE252"/>
    <mergeCell ref="AC254:AE254"/>
    <mergeCell ref="J748:P748"/>
    <mergeCell ref="J747:P747"/>
    <mergeCell ref="C746:P746"/>
    <mergeCell ref="W733:Z733"/>
    <mergeCell ref="L254:O254"/>
    <mergeCell ref="L253:O253"/>
    <mergeCell ref="J778:P778"/>
    <mergeCell ref="J777:P777"/>
    <mergeCell ref="N776:P776"/>
    <mergeCell ref="B294:G296"/>
    <mergeCell ref="H294:AK294"/>
    <mergeCell ref="H295:M295"/>
    <mergeCell ref="N295:S295"/>
    <mergeCell ref="T295:Y295"/>
    <mergeCell ref="Z295:AE295"/>
    <mergeCell ref="AF295:AK295"/>
    <mergeCell ref="H296:I296"/>
    <mergeCell ref="J296:K296"/>
    <mergeCell ref="L296:M296"/>
    <mergeCell ref="N296:O296"/>
    <mergeCell ref="V250:Y250"/>
    <mergeCell ref="S250:U250"/>
    <mergeCell ref="P250:R250"/>
    <mergeCell ref="Z252:AB252"/>
    <mergeCell ref="V252:Y252"/>
    <mergeCell ref="S252:U252"/>
    <mergeCell ref="P252:R252"/>
    <mergeCell ref="Z254:AB254"/>
    <mergeCell ref="V254:Y254"/>
    <mergeCell ref="B299:G299"/>
    <mergeCell ref="H299:I299"/>
    <mergeCell ref="J299:K299"/>
    <mergeCell ref="L299:M299"/>
    <mergeCell ref="N299:O299"/>
    <mergeCell ref="P299:Q299"/>
    <mergeCell ref="R299:S299"/>
    <mergeCell ref="T299:U299"/>
    <mergeCell ref="V299:W299"/>
    <mergeCell ref="X299:Y299"/>
    <mergeCell ref="Z299:AA299"/>
    <mergeCell ref="AB299:AC299"/>
    <mergeCell ref="AD299:AE299"/>
    <mergeCell ref="AF299:AG299"/>
    <mergeCell ref="AH299:AI299"/>
    <mergeCell ref="AJ299:AK299"/>
    <mergeCell ref="N793:P793"/>
    <mergeCell ref="J792:P792"/>
    <mergeCell ref="J791:P791"/>
    <mergeCell ref="N790:P790"/>
    <mergeCell ref="N789:P789"/>
    <mergeCell ref="J788:P788"/>
    <mergeCell ref="J787:P787"/>
    <mergeCell ref="J786:P786"/>
    <mergeCell ref="J785:P785"/>
    <mergeCell ref="AH711:AO711"/>
    <mergeCell ref="AH708:AO708"/>
    <mergeCell ref="AH680:AO680"/>
    <mergeCell ref="AH674:AO674"/>
    <mergeCell ref="AH673:AO673"/>
    <mergeCell ref="AH672:AO672"/>
    <mergeCell ref="AH667:AO667"/>
    <mergeCell ref="AL294:AM296"/>
    <mergeCell ref="AN294:AO296"/>
    <mergeCell ref="AL297:AM297"/>
    <mergeCell ref="AL298:AM298"/>
    <mergeCell ref="AL299:AM299"/>
    <mergeCell ref="AL300:AM300"/>
    <mergeCell ref="AN297:AO297"/>
    <mergeCell ref="AN298:AO298"/>
    <mergeCell ref="AN299:AO299"/>
    <mergeCell ref="AN300:AO300"/>
    <mergeCell ref="N298:O298"/>
    <mergeCell ref="P298:Q298"/>
    <mergeCell ref="R298:S298"/>
    <mergeCell ref="T298:U298"/>
    <mergeCell ref="V298:W298"/>
    <mergeCell ref="X298:Y298"/>
    <mergeCell ref="Z298:AA298"/>
    <mergeCell ref="AB298:AC298"/>
    <mergeCell ref="AD298:AE298"/>
    <mergeCell ref="AF298:AG298"/>
    <mergeCell ref="AH298:AI298"/>
    <mergeCell ref="AJ298:AK298"/>
    <mergeCell ref="B301:G301"/>
    <mergeCell ref="H301:I301"/>
    <mergeCell ref="J301:K301"/>
    <mergeCell ref="L301:M301"/>
    <mergeCell ref="N301:O301"/>
    <mergeCell ref="P301:Q301"/>
    <mergeCell ref="R301:S301"/>
    <mergeCell ref="T301:U301"/>
    <mergeCell ref="V301:W301"/>
    <mergeCell ref="X301:Y301"/>
    <mergeCell ref="Z301:AA301"/>
    <mergeCell ref="AB301:AC301"/>
    <mergeCell ref="AD301:AE301"/>
    <mergeCell ref="AF301:AG301"/>
    <mergeCell ref="AH301:AI301"/>
    <mergeCell ref="AJ301:AK301"/>
    <mergeCell ref="B300:G300"/>
    <mergeCell ref="H300:I300"/>
    <mergeCell ref="J300:K300"/>
    <mergeCell ref="L300:M300"/>
    <mergeCell ref="N300:O300"/>
    <mergeCell ref="P300:Q300"/>
    <mergeCell ref="R300:S300"/>
    <mergeCell ref="T300:U300"/>
    <mergeCell ref="V300:W300"/>
    <mergeCell ref="X300:Y300"/>
    <mergeCell ref="Z300:AA300"/>
    <mergeCell ref="AB300:AC300"/>
    <mergeCell ref="AD300:AE300"/>
    <mergeCell ref="AF300:AG300"/>
    <mergeCell ref="AH300:AI300"/>
    <mergeCell ref="AJ300:AK300"/>
  </mergeCells>
  <phoneticPr fontId="2"/>
  <pageMargins left="0.70866141732283472" right="0.70866141732283472" top="0.74803149606299213" bottom="0.74803149606299213" header="0.31496062992125984" footer="0.31496062992125984"/>
  <pageSetup paperSize="9" scale="79" firstPageNumber="71" fitToHeight="0" orientation="portrait" useFirstPageNumber="1" r:id="rId1"/>
  <headerFooter differentOddEven="1" differentFirst="1" alignWithMargins="0">
    <oddHeader>&amp;L
&amp;R&amp;"ＭＳ 明朝,標準"&amp;10教育・文化</oddHeader>
    <oddFooter>&amp;C&amp;"ＭＳ 明朝,標準"&amp;P</oddFooter>
    <evenHeader>&amp;L&amp;"ＭＳ 明朝,標準"&amp;10教育・文化</evenHeader>
    <evenFooter>&amp;C&amp;"ＭＳ 明朝,標準"&amp;P</evenFooter>
    <firstHeader>&amp;R&amp;"ＭＳ 明朝,標準"&amp;10教育・文化</firstHeader>
  </headerFooter>
  <rowBreaks count="18" manualBreakCount="18">
    <brk id="31" max="40" man="1"/>
    <brk id="88" max="40" man="1"/>
    <brk id="147" max="40" man="1"/>
    <brk id="195" max="40" man="1"/>
    <brk id="258" max="40" man="1"/>
    <brk id="315" max="40" man="1"/>
    <brk id="363" max="40" man="1"/>
    <brk id="403" max="40" man="1"/>
    <brk id="433" max="40" man="1"/>
    <brk id="475" max="40" man="1"/>
    <brk id="542" max="40" man="1"/>
    <brk id="611" max="40" man="1"/>
    <brk id="678" max="40" man="1"/>
    <brk id="742" max="40" man="1"/>
    <brk id="801" max="40" man="1"/>
    <brk id="867" max="40" man="1"/>
    <brk id="918" max="40" man="1"/>
    <brk id="972" max="4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28:BE223"/>
  <sheetViews>
    <sheetView view="pageBreakPreview" zoomScaleNormal="100" zoomScaleSheetLayoutView="100" workbookViewId="0">
      <selection activeCell="B263" sqref="B263:O263"/>
    </sheetView>
  </sheetViews>
  <sheetFormatPr defaultRowHeight="13.5"/>
  <cols>
    <col min="1" max="1" width="1.875" style="561" customWidth="1"/>
    <col min="2" max="41" width="2.625" style="561" customWidth="1"/>
    <col min="42" max="50" width="2.625" style="13" customWidth="1"/>
    <col min="51" max="16384" width="9" style="13"/>
  </cols>
  <sheetData>
    <row r="28" spans="1:41" ht="30.75" customHeight="1">
      <c r="A28" s="1401" t="s">
        <v>1615</v>
      </c>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401"/>
      <c r="AO28" s="1401"/>
    </row>
    <row r="29" spans="1:41" ht="13.5" customHeight="1"/>
    <row r="30" spans="1:41" ht="13.5" customHeight="1"/>
    <row r="31" spans="1:41" ht="13.5" customHeight="1">
      <c r="D31" s="207" t="s">
        <v>1616</v>
      </c>
      <c r="E31" s="207"/>
      <c r="F31" s="207"/>
      <c r="G31" s="207"/>
    </row>
    <row r="34" spans="1:41" s="343" customFormat="1" ht="17.25">
      <c r="A34" s="3" t="s">
        <v>1617</v>
      </c>
      <c r="B34" s="1"/>
      <c r="C34" s="561"/>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row>
    <row r="35" spans="1:41" s="343" customFormat="1" ht="15" customHeight="1">
      <c r="A35" s="52" t="s">
        <v>3790</v>
      </c>
      <c r="B35" s="1"/>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row>
    <row r="36" spans="1:41" s="343" customFormat="1" ht="15" customHeight="1">
      <c r="A36" s="907"/>
      <c r="B36" s="907"/>
      <c r="C36" s="907"/>
      <c r="D36" s="907"/>
      <c r="E36" s="907"/>
      <c r="F36" s="907"/>
      <c r="G36" s="907"/>
      <c r="H36" s="907"/>
      <c r="I36" s="907"/>
      <c r="J36" s="907"/>
      <c r="K36" s="907"/>
      <c r="L36" s="907"/>
      <c r="M36" s="717"/>
      <c r="N36" s="783"/>
      <c r="O36" s="907"/>
      <c r="P36" s="907"/>
      <c r="Q36" s="907"/>
      <c r="R36" s="907"/>
      <c r="S36" s="907"/>
      <c r="T36" s="907"/>
      <c r="U36" s="561"/>
      <c r="V36" s="561"/>
      <c r="W36" s="561"/>
      <c r="X36" s="561"/>
      <c r="Y36" s="561"/>
      <c r="Z36" s="561"/>
      <c r="AA36" s="561"/>
      <c r="AB36" s="561"/>
      <c r="AC36" s="561"/>
      <c r="AD36" s="561"/>
      <c r="AE36" s="561"/>
      <c r="AF36" s="561"/>
      <c r="AG36" s="561"/>
      <c r="AH36" s="561"/>
      <c r="AI36" s="679"/>
      <c r="AJ36" s="561"/>
      <c r="AK36" s="561"/>
      <c r="AL36" s="561"/>
      <c r="AM36" s="561"/>
      <c r="AN36" s="561"/>
      <c r="AO36" s="679" t="s">
        <v>3555</v>
      </c>
    </row>
    <row r="37" spans="1:41" s="343" customFormat="1" ht="15" customHeight="1" thickBot="1">
      <c r="A37" s="907"/>
      <c r="B37" s="907"/>
      <c r="C37" s="907"/>
      <c r="D37" s="907"/>
      <c r="E37" s="907"/>
      <c r="F37" s="907"/>
      <c r="G37" s="907"/>
      <c r="H37" s="907"/>
      <c r="I37" s="907"/>
      <c r="J37" s="907"/>
      <c r="K37" s="907"/>
      <c r="L37" s="907"/>
      <c r="M37" s="717"/>
      <c r="N37" s="783"/>
      <c r="O37" s="907"/>
      <c r="P37" s="907"/>
      <c r="Q37" s="907"/>
      <c r="R37" s="907"/>
      <c r="S37" s="907"/>
      <c r="T37" s="907"/>
      <c r="U37" s="561"/>
      <c r="V37" s="561"/>
      <c r="W37" s="561"/>
      <c r="X37" s="561"/>
      <c r="Y37" s="561"/>
      <c r="Z37" s="561"/>
      <c r="AA37" s="561"/>
      <c r="AB37" s="561"/>
      <c r="AC37" s="561"/>
      <c r="AD37" s="561"/>
      <c r="AE37" s="561"/>
      <c r="AF37" s="561"/>
      <c r="AG37" s="561"/>
      <c r="AH37" s="561"/>
      <c r="AI37" s="679"/>
      <c r="AJ37" s="561"/>
      <c r="AK37" s="561"/>
      <c r="AL37" s="561"/>
      <c r="AM37" s="561"/>
      <c r="AN37" s="561"/>
      <c r="AO37" s="679" t="s">
        <v>1111</v>
      </c>
    </row>
    <row r="38" spans="1:41" s="343" customFormat="1" ht="20.100000000000001" customHeight="1">
      <c r="A38" s="1361" t="s">
        <v>3311</v>
      </c>
      <c r="B38" s="1362"/>
      <c r="C38" s="1362"/>
      <c r="D38" s="1362"/>
      <c r="E38" s="1362"/>
      <c r="F38" s="1352" t="s">
        <v>3331</v>
      </c>
      <c r="G38" s="1353"/>
      <c r="H38" s="1353"/>
      <c r="I38" s="1353"/>
      <c r="J38" s="1353"/>
      <c r="K38" s="1353"/>
      <c r="L38" s="1353"/>
      <c r="M38" s="1353"/>
      <c r="N38" s="1389"/>
      <c r="O38" s="1352" t="s">
        <v>3344</v>
      </c>
      <c r="P38" s="1353"/>
      <c r="Q38" s="1353"/>
      <c r="R38" s="1353"/>
      <c r="S38" s="1353"/>
      <c r="T38" s="1353"/>
      <c r="U38" s="1353"/>
      <c r="V38" s="1353"/>
      <c r="W38" s="1389"/>
      <c r="X38" s="1353" t="s">
        <v>3345</v>
      </c>
      <c r="Y38" s="1353"/>
      <c r="Z38" s="1353"/>
      <c r="AA38" s="1353"/>
      <c r="AB38" s="1353"/>
      <c r="AC38" s="1353"/>
      <c r="AD38" s="1353"/>
      <c r="AE38" s="1353"/>
      <c r="AF38" s="1353"/>
      <c r="AG38" s="1352" t="s">
        <v>1333</v>
      </c>
      <c r="AH38" s="1353"/>
      <c r="AI38" s="1353"/>
      <c r="AJ38" s="1353"/>
      <c r="AK38" s="1353"/>
      <c r="AL38" s="1353"/>
      <c r="AM38" s="1353"/>
      <c r="AN38" s="1353"/>
      <c r="AO38" s="1354"/>
    </row>
    <row r="39" spans="1:41" s="343" customFormat="1" ht="20.100000000000001" customHeight="1">
      <c r="A39" s="1364"/>
      <c r="B39" s="1365"/>
      <c r="C39" s="1365"/>
      <c r="D39" s="1365"/>
      <c r="E39" s="1365"/>
      <c r="F39" s="2520" t="s">
        <v>1618</v>
      </c>
      <c r="G39" s="2521"/>
      <c r="H39" s="2522"/>
      <c r="I39" s="2914" t="s">
        <v>1619</v>
      </c>
      <c r="J39" s="3150"/>
      <c r="K39" s="2915"/>
      <c r="L39" s="2914" t="s">
        <v>1620</v>
      </c>
      <c r="M39" s="3150"/>
      <c r="N39" s="2915"/>
      <c r="O39" s="2914" t="s">
        <v>1618</v>
      </c>
      <c r="P39" s="3150"/>
      <c r="Q39" s="2915"/>
      <c r="R39" s="3150" t="s">
        <v>1619</v>
      </c>
      <c r="S39" s="3150"/>
      <c r="T39" s="2915"/>
      <c r="U39" s="2914" t="s">
        <v>1620</v>
      </c>
      <c r="V39" s="3150"/>
      <c r="W39" s="2915"/>
      <c r="X39" s="3150" t="s">
        <v>1618</v>
      </c>
      <c r="Y39" s="3150"/>
      <c r="Z39" s="2915"/>
      <c r="AA39" s="2914" t="s">
        <v>1619</v>
      </c>
      <c r="AB39" s="3150"/>
      <c r="AC39" s="2915"/>
      <c r="AD39" s="3150" t="s">
        <v>1620</v>
      </c>
      <c r="AE39" s="3150"/>
      <c r="AF39" s="2915"/>
      <c r="AG39" s="2914" t="s">
        <v>1618</v>
      </c>
      <c r="AH39" s="3150"/>
      <c r="AI39" s="2915"/>
      <c r="AJ39" s="3150" t="s">
        <v>1619</v>
      </c>
      <c r="AK39" s="3150"/>
      <c r="AL39" s="2915"/>
      <c r="AM39" s="2914" t="s">
        <v>1620</v>
      </c>
      <c r="AN39" s="3150"/>
      <c r="AO39" s="3142"/>
    </row>
    <row r="40" spans="1:41" s="343" customFormat="1" ht="20.100000000000001" customHeight="1">
      <c r="A40" s="3386" t="s">
        <v>2117</v>
      </c>
      <c r="B40" s="4201"/>
      <c r="C40" s="4201"/>
      <c r="D40" s="4201"/>
      <c r="E40" s="3387"/>
      <c r="F40" s="4196">
        <v>1042</v>
      </c>
      <c r="G40" s="4197"/>
      <c r="H40" s="4198"/>
      <c r="I40" s="4196">
        <v>1095</v>
      </c>
      <c r="J40" s="4197"/>
      <c r="K40" s="4198"/>
      <c r="L40" s="4196">
        <v>544</v>
      </c>
      <c r="M40" s="4197"/>
      <c r="N40" s="4198"/>
      <c r="O40" s="4196">
        <v>177</v>
      </c>
      <c r="P40" s="4197"/>
      <c r="Q40" s="4198"/>
      <c r="R40" s="4196">
        <v>206</v>
      </c>
      <c r="S40" s="4197"/>
      <c r="T40" s="4198"/>
      <c r="U40" s="4196">
        <v>76</v>
      </c>
      <c r="V40" s="4197"/>
      <c r="W40" s="4198"/>
      <c r="X40" s="4196">
        <v>1</v>
      </c>
      <c r="Y40" s="4197"/>
      <c r="Z40" s="4198"/>
      <c r="AA40" s="4196">
        <v>2</v>
      </c>
      <c r="AB40" s="4197"/>
      <c r="AC40" s="4198"/>
      <c r="AD40" s="4196" t="s">
        <v>3764</v>
      </c>
      <c r="AE40" s="4197"/>
      <c r="AF40" s="4198"/>
      <c r="AG40" s="4196">
        <v>864</v>
      </c>
      <c r="AH40" s="4197"/>
      <c r="AI40" s="4198"/>
      <c r="AJ40" s="4196">
        <v>887</v>
      </c>
      <c r="AK40" s="4197"/>
      <c r="AL40" s="4198"/>
      <c r="AM40" s="4196">
        <v>468</v>
      </c>
      <c r="AN40" s="4197"/>
      <c r="AO40" s="4199"/>
    </row>
    <row r="41" spans="1:41" s="343" customFormat="1" ht="20.100000000000001" customHeight="1">
      <c r="A41" s="3382" t="s">
        <v>2118</v>
      </c>
      <c r="B41" s="4200"/>
      <c r="C41" s="4200"/>
      <c r="D41" s="4200"/>
      <c r="E41" s="3383"/>
      <c r="F41" s="2621">
        <v>1147</v>
      </c>
      <c r="G41" s="2706"/>
      <c r="H41" s="2624"/>
      <c r="I41" s="2621">
        <v>1208</v>
      </c>
      <c r="J41" s="2706"/>
      <c r="K41" s="2624"/>
      <c r="L41" s="2621">
        <v>483</v>
      </c>
      <c r="M41" s="2706"/>
      <c r="N41" s="2624"/>
      <c r="O41" s="2621">
        <v>234</v>
      </c>
      <c r="P41" s="2706"/>
      <c r="Q41" s="2624"/>
      <c r="R41" s="2621">
        <v>235</v>
      </c>
      <c r="S41" s="2706"/>
      <c r="T41" s="2624"/>
      <c r="U41" s="2621">
        <v>75</v>
      </c>
      <c r="V41" s="2706"/>
      <c r="W41" s="2624"/>
      <c r="X41" s="2621">
        <v>2</v>
      </c>
      <c r="Y41" s="2706"/>
      <c r="Z41" s="2624"/>
      <c r="AA41" s="2621">
        <v>2</v>
      </c>
      <c r="AB41" s="2706"/>
      <c r="AC41" s="2624"/>
      <c r="AD41" s="2621" t="s">
        <v>3766</v>
      </c>
      <c r="AE41" s="2706"/>
      <c r="AF41" s="2624"/>
      <c r="AG41" s="2621">
        <v>911</v>
      </c>
      <c r="AH41" s="2706"/>
      <c r="AI41" s="2624"/>
      <c r="AJ41" s="2621">
        <v>971</v>
      </c>
      <c r="AK41" s="2706"/>
      <c r="AL41" s="2624"/>
      <c r="AM41" s="2621">
        <v>408</v>
      </c>
      <c r="AN41" s="2706"/>
      <c r="AO41" s="2622"/>
    </row>
    <row r="42" spans="1:41" s="343" customFormat="1" ht="20.100000000000001" customHeight="1">
      <c r="A42" s="3382" t="s">
        <v>2119</v>
      </c>
      <c r="B42" s="4200"/>
      <c r="C42" s="4200"/>
      <c r="D42" s="4200"/>
      <c r="E42" s="3383"/>
      <c r="F42" s="2621">
        <v>1146</v>
      </c>
      <c r="G42" s="2706"/>
      <c r="H42" s="2624"/>
      <c r="I42" s="2621">
        <v>1110</v>
      </c>
      <c r="J42" s="2706"/>
      <c r="K42" s="2624"/>
      <c r="L42" s="2621">
        <v>519</v>
      </c>
      <c r="M42" s="2706"/>
      <c r="N42" s="2624"/>
      <c r="O42" s="2621">
        <v>213</v>
      </c>
      <c r="P42" s="2706"/>
      <c r="Q42" s="2624"/>
      <c r="R42" s="2621">
        <v>196</v>
      </c>
      <c r="S42" s="2706"/>
      <c r="T42" s="2624"/>
      <c r="U42" s="2621">
        <v>92</v>
      </c>
      <c r="V42" s="2706"/>
      <c r="W42" s="2624"/>
      <c r="X42" s="2621">
        <v>4</v>
      </c>
      <c r="Y42" s="2706"/>
      <c r="Z42" s="2624"/>
      <c r="AA42" s="2621">
        <v>4</v>
      </c>
      <c r="AB42" s="2706"/>
      <c r="AC42" s="2624"/>
      <c r="AD42" s="2621" t="s">
        <v>3766</v>
      </c>
      <c r="AE42" s="2706"/>
      <c r="AF42" s="2624"/>
      <c r="AG42" s="2621">
        <v>929</v>
      </c>
      <c r="AH42" s="2706"/>
      <c r="AI42" s="2624"/>
      <c r="AJ42" s="2621">
        <v>910</v>
      </c>
      <c r="AK42" s="2706"/>
      <c r="AL42" s="2624"/>
      <c r="AM42" s="2621">
        <v>427</v>
      </c>
      <c r="AN42" s="2706"/>
      <c r="AO42" s="2622"/>
    </row>
    <row r="43" spans="1:41" s="343" customFormat="1" ht="20.100000000000001" customHeight="1">
      <c r="A43" s="3382" t="s">
        <v>2120</v>
      </c>
      <c r="B43" s="4200"/>
      <c r="C43" s="4200"/>
      <c r="D43" s="4200"/>
      <c r="E43" s="3383"/>
      <c r="F43" s="2621">
        <v>1032</v>
      </c>
      <c r="G43" s="2706"/>
      <c r="H43" s="2624"/>
      <c r="I43" s="2621">
        <v>1053</v>
      </c>
      <c r="J43" s="2706"/>
      <c r="K43" s="2624"/>
      <c r="L43" s="2621">
        <v>498</v>
      </c>
      <c r="M43" s="2706"/>
      <c r="N43" s="2624"/>
      <c r="O43" s="2621">
        <v>183</v>
      </c>
      <c r="P43" s="2706"/>
      <c r="Q43" s="2624"/>
      <c r="R43" s="2621">
        <v>197</v>
      </c>
      <c r="S43" s="2706"/>
      <c r="T43" s="2624"/>
      <c r="U43" s="2621">
        <v>78</v>
      </c>
      <c r="V43" s="2706"/>
      <c r="W43" s="2624"/>
      <c r="X43" s="2621">
        <v>2</v>
      </c>
      <c r="Y43" s="2706"/>
      <c r="Z43" s="2624"/>
      <c r="AA43" s="2621">
        <v>2</v>
      </c>
      <c r="AB43" s="2706"/>
      <c r="AC43" s="2624"/>
      <c r="AD43" s="2621" t="s">
        <v>3766</v>
      </c>
      <c r="AE43" s="2706"/>
      <c r="AF43" s="2624"/>
      <c r="AG43" s="2621">
        <v>847</v>
      </c>
      <c r="AH43" s="2706"/>
      <c r="AI43" s="2624"/>
      <c r="AJ43" s="2621">
        <v>854</v>
      </c>
      <c r="AK43" s="2706"/>
      <c r="AL43" s="2624"/>
      <c r="AM43" s="2621">
        <v>420</v>
      </c>
      <c r="AN43" s="2706"/>
      <c r="AO43" s="2622"/>
    </row>
    <row r="44" spans="1:41" s="343" customFormat="1" ht="20.100000000000001" customHeight="1" thickBot="1">
      <c r="A44" s="3078" t="s">
        <v>2121</v>
      </c>
      <c r="B44" s="3079"/>
      <c r="C44" s="3079"/>
      <c r="D44" s="3079"/>
      <c r="E44" s="3080"/>
      <c r="F44" s="4202">
        <v>970</v>
      </c>
      <c r="G44" s="4203"/>
      <c r="H44" s="4204"/>
      <c r="I44" s="4202">
        <v>985</v>
      </c>
      <c r="J44" s="4203"/>
      <c r="K44" s="4204"/>
      <c r="L44" s="4202">
        <v>483</v>
      </c>
      <c r="M44" s="4203"/>
      <c r="N44" s="4204"/>
      <c r="O44" s="4202">
        <v>167</v>
      </c>
      <c r="P44" s="4203"/>
      <c r="Q44" s="4204"/>
      <c r="R44" s="4202">
        <v>152</v>
      </c>
      <c r="S44" s="4203"/>
      <c r="T44" s="4204"/>
      <c r="U44" s="4202">
        <v>93</v>
      </c>
      <c r="V44" s="4203"/>
      <c r="W44" s="4204"/>
      <c r="X44" s="4202">
        <v>1</v>
      </c>
      <c r="Y44" s="4203"/>
      <c r="Z44" s="4204"/>
      <c r="AA44" s="4202" t="s">
        <v>3764</v>
      </c>
      <c r="AB44" s="4203"/>
      <c r="AC44" s="4204"/>
      <c r="AD44" s="4202">
        <v>1</v>
      </c>
      <c r="AE44" s="4203"/>
      <c r="AF44" s="4204"/>
      <c r="AG44" s="4202">
        <v>802</v>
      </c>
      <c r="AH44" s="4203"/>
      <c r="AI44" s="4204"/>
      <c r="AJ44" s="4202">
        <v>833</v>
      </c>
      <c r="AK44" s="4203"/>
      <c r="AL44" s="4204"/>
      <c r="AM44" s="4202">
        <v>389</v>
      </c>
      <c r="AN44" s="4203"/>
      <c r="AO44" s="4205"/>
    </row>
    <row r="45" spans="1:41" s="343" customFormat="1">
      <c r="A45" s="907"/>
      <c r="B45" s="907"/>
      <c r="C45" s="907"/>
      <c r="D45" s="907"/>
      <c r="E45" s="907"/>
      <c r="F45" s="907"/>
      <c r="G45" s="907"/>
      <c r="H45" s="907"/>
      <c r="I45" s="717"/>
      <c r="J45" s="717"/>
      <c r="K45" s="717"/>
      <c r="L45" s="717"/>
      <c r="M45" s="717"/>
      <c r="N45" s="783"/>
      <c r="O45" s="907"/>
      <c r="P45" s="907"/>
      <c r="Q45" s="907"/>
      <c r="R45" s="907"/>
      <c r="S45" s="907"/>
      <c r="T45" s="907"/>
      <c r="U45" s="561"/>
      <c r="V45" s="561"/>
      <c r="W45" s="561"/>
      <c r="X45" s="561"/>
      <c r="Y45" s="561"/>
      <c r="Z45" s="561"/>
      <c r="AA45" s="561"/>
      <c r="AB45" s="561"/>
      <c r="AC45" s="561"/>
      <c r="AD45" s="561"/>
      <c r="AE45" s="561"/>
      <c r="AF45" s="561"/>
      <c r="AG45" s="561"/>
      <c r="AH45" s="561"/>
      <c r="AI45" s="679"/>
      <c r="AJ45" s="561"/>
      <c r="AK45" s="561"/>
      <c r="AL45" s="561"/>
      <c r="AM45" s="561"/>
      <c r="AN45" s="561"/>
      <c r="AO45" s="679" t="s">
        <v>1621</v>
      </c>
    </row>
    <row r="46" spans="1:41" s="343" customFormat="1" ht="18.75" customHeight="1">
      <c r="A46" s="561"/>
      <c r="B46" s="561"/>
      <c r="C46" s="561"/>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row>
    <row r="47" spans="1:41" s="343" customFormat="1" ht="15" customHeight="1">
      <c r="A47" s="52" t="s">
        <v>3791</v>
      </c>
      <c r="B47" s="1"/>
      <c r="C47" s="561"/>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row>
    <row r="48" spans="1:41" s="343" customFormat="1" ht="15" customHeight="1">
      <c r="A48" s="561"/>
      <c r="B48" s="561"/>
      <c r="C48" s="561"/>
      <c r="D48" s="561"/>
      <c r="E48" s="561"/>
      <c r="F48" s="561"/>
      <c r="G48" s="561"/>
      <c r="H48" s="561"/>
      <c r="I48" s="561"/>
      <c r="J48" s="561"/>
      <c r="K48" s="561"/>
      <c r="L48" s="561"/>
      <c r="M48" s="561"/>
      <c r="N48" s="679"/>
      <c r="O48" s="561"/>
      <c r="P48" s="561"/>
      <c r="Q48" s="561"/>
      <c r="R48" s="561"/>
      <c r="S48" s="561"/>
      <c r="T48" s="561"/>
      <c r="U48" s="561"/>
      <c r="V48" s="561"/>
      <c r="W48" s="561"/>
      <c r="X48" s="561"/>
      <c r="Y48" s="561"/>
      <c r="Z48" s="561"/>
      <c r="AA48" s="561"/>
      <c r="AB48" s="561"/>
      <c r="AC48" s="561"/>
      <c r="AD48" s="561"/>
      <c r="AE48" s="561"/>
      <c r="AF48" s="561"/>
      <c r="AG48" s="561"/>
      <c r="AH48" s="561"/>
      <c r="AI48" s="679"/>
      <c r="AJ48" s="561"/>
      <c r="AK48" s="561"/>
      <c r="AL48" s="561"/>
      <c r="AM48" s="561"/>
      <c r="AN48" s="561"/>
      <c r="AO48" s="679" t="s">
        <v>3555</v>
      </c>
    </row>
    <row r="49" spans="1:41" s="343" customFormat="1" ht="15" customHeight="1" thickBot="1">
      <c r="A49" s="561"/>
      <c r="B49" s="561"/>
      <c r="C49" s="561"/>
      <c r="D49" s="561"/>
      <c r="E49" s="561"/>
      <c r="F49" s="561"/>
      <c r="G49" s="561"/>
      <c r="H49" s="561"/>
      <c r="I49" s="561"/>
      <c r="J49" s="561"/>
      <c r="K49" s="561"/>
      <c r="L49" s="561"/>
      <c r="M49" s="561"/>
      <c r="N49" s="789"/>
      <c r="O49" s="561"/>
      <c r="P49" s="561"/>
      <c r="Q49" s="561"/>
      <c r="R49" s="561"/>
      <c r="S49" s="561"/>
      <c r="T49" s="561"/>
      <c r="U49" s="561"/>
      <c r="V49" s="561"/>
      <c r="W49" s="561"/>
      <c r="X49" s="561"/>
      <c r="Y49" s="561"/>
      <c r="Z49" s="561"/>
      <c r="AA49" s="561"/>
      <c r="AB49" s="561"/>
      <c r="AC49" s="561"/>
      <c r="AD49" s="561"/>
      <c r="AE49" s="561"/>
      <c r="AF49" s="561"/>
      <c r="AG49" s="561"/>
      <c r="AH49" s="561"/>
      <c r="AI49" s="679"/>
      <c r="AJ49" s="561"/>
      <c r="AK49" s="561"/>
      <c r="AL49" s="561"/>
      <c r="AM49" s="561"/>
      <c r="AN49" s="561"/>
      <c r="AO49" s="679" t="s">
        <v>1111</v>
      </c>
    </row>
    <row r="50" spans="1:41" s="343" customFormat="1" ht="20.100000000000001" customHeight="1">
      <c r="A50" s="1361" t="s">
        <v>3311</v>
      </c>
      <c r="B50" s="1362"/>
      <c r="C50" s="1362"/>
      <c r="D50" s="1362"/>
      <c r="E50" s="1362"/>
      <c r="F50" s="1352" t="s">
        <v>3331</v>
      </c>
      <c r="G50" s="1353"/>
      <c r="H50" s="1353"/>
      <c r="I50" s="1353"/>
      <c r="J50" s="1353"/>
      <c r="K50" s="1353"/>
      <c r="L50" s="1353"/>
      <c r="M50" s="1353"/>
      <c r="N50" s="1389"/>
      <c r="O50" s="1352" t="s">
        <v>3344</v>
      </c>
      <c r="P50" s="1353"/>
      <c r="Q50" s="1353"/>
      <c r="R50" s="1353"/>
      <c r="S50" s="1353"/>
      <c r="T50" s="1353"/>
      <c r="U50" s="1353"/>
      <c r="V50" s="1353"/>
      <c r="W50" s="1389"/>
      <c r="X50" s="1353" t="s">
        <v>3345</v>
      </c>
      <c r="Y50" s="1353"/>
      <c r="Z50" s="1353"/>
      <c r="AA50" s="1353"/>
      <c r="AB50" s="1353"/>
      <c r="AC50" s="1353"/>
      <c r="AD50" s="1353"/>
      <c r="AE50" s="1353"/>
      <c r="AF50" s="1389"/>
      <c r="AG50" s="1495" t="s">
        <v>1333</v>
      </c>
      <c r="AH50" s="1362"/>
      <c r="AI50" s="1362"/>
      <c r="AJ50" s="1362"/>
      <c r="AK50" s="1362"/>
      <c r="AL50" s="1362"/>
      <c r="AM50" s="1362"/>
      <c r="AN50" s="1362"/>
      <c r="AO50" s="2597"/>
    </row>
    <row r="51" spans="1:41" s="343" customFormat="1" ht="20.100000000000001" customHeight="1">
      <c r="A51" s="1364"/>
      <c r="B51" s="1365"/>
      <c r="C51" s="1365"/>
      <c r="D51" s="1365"/>
      <c r="E51" s="1365"/>
      <c r="F51" s="2520" t="s">
        <v>1618</v>
      </c>
      <c r="G51" s="2521"/>
      <c r="H51" s="2522"/>
      <c r="I51" s="2914" t="s">
        <v>1619</v>
      </c>
      <c r="J51" s="3150"/>
      <c r="K51" s="2915"/>
      <c r="L51" s="2914" t="s">
        <v>1620</v>
      </c>
      <c r="M51" s="3150"/>
      <c r="N51" s="2915"/>
      <c r="O51" s="2914" t="s">
        <v>1618</v>
      </c>
      <c r="P51" s="3150"/>
      <c r="Q51" s="2915"/>
      <c r="R51" s="3150" t="s">
        <v>1619</v>
      </c>
      <c r="S51" s="3150"/>
      <c r="T51" s="2915"/>
      <c r="U51" s="2914" t="s">
        <v>1620</v>
      </c>
      <c r="V51" s="3150"/>
      <c r="W51" s="2915"/>
      <c r="X51" s="3150" t="s">
        <v>1618</v>
      </c>
      <c r="Y51" s="3150"/>
      <c r="Z51" s="2915"/>
      <c r="AA51" s="2914" t="s">
        <v>1619</v>
      </c>
      <c r="AB51" s="3150"/>
      <c r="AC51" s="2915"/>
      <c r="AD51" s="3150" t="s">
        <v>1620</v>
      </c>
      <c r="AE51" s="3150"/>
      <c r="AF51" s="2915"/>
      <c r="AG51" s="2914" t="s">
        <v>1618</v>
      </c>
      <c r="AH51" s="3150"/>
      <c r="AI51" s="2915"/>
      <c r="AJ51" s="3150" t="s">
        <v>1619</v>
      </c>
      <c r="AK51" s="3150"/>
      <c r="AL51" s="2915"/>
      <c r="AM51" s="2914" t="s">
        <v>1620</v>
      </c>
      <c r="AN51" s="3150"/>
      <c r="AO51" s="3142"/>
    </row>
    <row r="52" spans="1:41" s="343" customFormat="1" ht="20.100000000000001" customHeight="1">
      <c r="A52" s="3386" t="s">
        <v>2117</v>
      </c>
      <c r="B52" s="4201"/>
      <c r="C52" s="4201"/>
      <c r="D52" s="4201"/>
      <c r="E52" s="3387"/>
      <c r="F52" s="4196">
        <v>1459</v>
      </c>
      <c r="G52" s="4197"/>
      <c r="H52" s="4198"/>
      <c r="I52" s="4196">
        <v>1472</v>
      </c>
      <c r="J52" s="4197"/>
      <c r="K52" s="4198"/>
      <c r="L52" s="4196">
        <v>89</v>
      </c>
      <c r="M52" s="4197"/>
      <c r="N52" s="4198"/>
      <c r="O52" s="4196">
        <v>409</v>
      </c>
      <c r="P52" s="4197"/>
      <c r="Q52" s="4198"/>
      <c r="R52" s="4196">
        <v>409</v>
      </c>
      <c r="S52" s="4197"/>
      <c r="T52" s="4198"/>
      <c r="U52" s="4196">
        <v>67</v>
      </c>
      <c r="V52" s="4197"/>
      <c r="W52" s="4198"/>
      <c r="X52" s="4196">
        <v>85</v>
      </c>
      <c r="Y52" s="4197"/>
      <c r="Z52" s="4198"/>
      <c r="AA52" s="4196">
        <v>82</v>
      </c>
      <c r="AB52" s="4197"/>
      <c r="AC52" s="4198"/>
      <c r="AD52" s="4196">
        <v>12</v>
      </c>
      <c r="AE52" s="4197"/>
      <c r="AF52" s="4198"/>
      <c r="AG52" s="4196">
        <v>965</v>
      </c>
      <c r="AH52" s="4197"/>
      <c r="AI52" s="4198"/>
      <c r="AJ52" s="4196">
        <v>981</v>
      </c>
      <c r="AK52" s="4197"/>
      <c r="AL52" s="4198"/>
      <c r="AM52" s="4196">
        <v>10</v>
      </c>
      <c r="AN52" s="4197"/>
      <c r="AO52" s="4199"/>
    </row>
    <row r="53" spans="1:41" s="343" customFormat="1" ht="20.100000000000001" customHeight="1">
      <c r="A53" s="3382" t="s">
        <v>2118</v>
      </c>
      <c r="B53" s="4200"/>
      <c r="C53" s="4200"/>
      <c r="D53" s="4200"/>
      <c r="E53" s="3383"/>
      <c r="F53" s="2621">
        <v>1342</v>
      </c>
      <c r="G53" s="2706"/>
      <c r="H53" s="2624"/>
      <c r="I53" s="2621">
        <v>1304</v>
      </c>
      <c r="J53" s="2706"/>
      <c r="K53" s="2624"/>
      <c r="L53" s="2621">
        <v>127</v>
      </c>
      <c r="M53" s="2706"/>
      <c r="N53" s="2624"/>
      <c r="O53" s="2621">
        <v>350</v>
      </c>
      <c r="P53" s="2706"/>
      <c r="Q53" s="2624"/>
      <c r="R53" s="2621">
        <v>340</v>
      </c>
      <c r="S53" s="2706"/>
      <c r="T53" s="2624"/>
      <c r="U53" s="2621">
        <v>77</v>
      </c>
      <c r="V53" s="2706"/>
      <c r="W53" s="2624"/>
      <c r="X53" s="2621">
        <v>56</v>
      </c>
      <c r="Y53" s="2706"/>
      <c r="Z53" s="2624"/>
      <c r="AA53" s="2621">
        <v>61</v>
      </c>
      <c r="AB53" s="2706"/>
      <c r="AC53" s="2624"/>
      <c r="AD53" s="2621">
        <v>7</v>
      </c>
      <c r="AE53" s="2706"/>
      <c r="AF53" s="2624"/>
      <c r="AG53" s="2621">
        <v>936</v>
      </c>
      <c r="AH53" s="2706"/>
      <c r="AI53" s="2624"/>
      <c r="AJ53" s="2621">
        <v>903</v>
      </c>
      <c r="AK53" s="2706"/>
      <c r="AL53" s="2624"/>
      <c r="AM53" s="2621">
        <v>43</v>
      </c>
      <c r="AN53" s="2706"/>
      <c r="AO53" s="2622"/>
    </row>
    <row r="54" spans="1:41" s="343" customFormat="1" ht="20.100000000000001" customHeight="1">
      <c r="A54" s="3382" t="s">
        <v>2119</v>
      </c>
      <c r="B54" s="4200"/>
      <c r="C54" s="4200"/>
      <c r="D54" s="4200"/>
      <c r="E54" s="3383"/>
      <c r="F54" s="2621">
        <v>1139</v>
      </c>
      <c r="G54" s="2706"/>
      <c r="H54" s="2624"/>
      <c r="I54" s="2621">
        <v>1197</v>
      </c>
      <c r="J54" s="2706"/>
      <c r="K54" s="2624"/>
      <c r="L54" s="2621">
        <v>69</v>
      </c>
      <c r="M54" s="2706"/>
      <c r="N54" s="2624"/>
      <c r="O54" s="2621">
        <v>295</v>
      </c>
      <c r="P54" s="2706"/>
      <c r="Q54" s="2624"/>
      <c r="R54" s="2621">
        <v>314</v>
      </c>
      <c r="S54" s="2706"/>
      <c r="T54" s="2624"/>
      <c r="U54" s="2621">
        <v>58</v>
      </c>
      <c r="V54" s="2706"/>
      <c r="W54" s="2624"/>
      <c r="X54" s="2621">
        <v>69</v>
      </c>
      <c r="Y54" s="2706"/>
      <c r="Z54" s="2624"/>
      <c r="AA54" s="2621">
        <v>70</v>
      </c>
      <c r="AB54" s="2706"/>
      <c r="AC54" s="2624"/>
      <c r="AD54" s="2621">
        <v>6</v>
      </c>
      <c r="AE54" s="2706"/>
      <c r="AF54" s="2624"/>
      <c r="AG54" s="2621">
        <v>775</v>
      </c>
      <c r="AH54" s="2706"/>
      <c r="AI54" s="2624"/>
      <c r="AJ54" s="2621">
        <v>813</v>
      </c>
      <c r="AK54" s="2706"/>
      <c r="AL54" s="2624"/>
      <c r="AM54" s="2621">
        <v>5</v>
      </c>
      <c r="AN54" s="2706"/>
      <c r="AO54" s="2622"/>
    </row>
    <row r="55" spans="1:41" s="343" customFormat="1" ht="20.100000000000001" customHeight="1">
      <c r="A55" s="3382" t="s">
        <v>2120</v>
      </c>
      <c r="B55" s="4200"/>
      <c r="C55" s="4200"/>
      <c r="D55" s="4200"/>
      <c r="E55" s="3383"/>
      <c r="F55" s="2621">
        <v>1407</v>
      </c>
      <c r="G55" s="2706"/>
      <c r="H55" s="2624"/>
      <c r="I55" s="2621">
        <v>1295</v>
      </c>
      <c r="J55" s="2706"/>
      <c r="K55" s="2624"/>
      <c r="L55" s="2621">
        <v>181</v>
      </c>
      <c r="M55" s="2706"/>
      <c r="N55" s="2624"/>
      <c r="O55" s="2621">
        <v>327</v>
      </c>
      <c r="P55" s="2706"/>
      <c r="Q55" s="2624"/>
      <c r="R55" s="2621">
        <v>293</v>
      </c>
      <c r="S55" s="2706"/>
      <c r="T55" s="2624"/>
      <c r="U55" s="2621">
        <v>92</v>
      </c>
      <c r="V55" s="2706"/>
      <c r="W55" s="2624"/>
      <c r="X55" s="2621">
        <v>65</v>
      </c>
      <c r="Y55" s="2706"/>
      <c r="Z55" s="2624"/>
      <c r="AA55" s="2621">
        <v>57</v>
      </c>
      <c r="AB55" s="2706"/>
      <c r="AC55" s="2624"/>
      <c r="AD55" s="2621">
        <v>14</v>
      </c>
      <c r="AE55" s="2706"/>
      <c r="AF55" s="2624"/>
      <c r="AG55" s="2621">
        <v>1015</v>
      </c>
      <c r="AH55" s="2706"/>
      <c r="AI55" s="2624"/>
      <c r="AJ55" s="2621">
        <v>945</v>
      </c>
      <c r="AK55" s="2706"/>
      <c r="AL55" s="2624"/>
      <c r="AM55" s="2621">
        <v>75</v>
      </c>
      <c r="AN55" s="2706"/>
      <c r="AO55" s="2622"/>
    </row>
    <row r="56" spans="1:41" s="343" customFormat="1" ht="20.100000000000001" customHeight="1" thickBot="1">
      <c r="A56" s="3078" t="s">
        <v>2121</v>
      </c>
      <c r="B56" s="3079"/>
      <c r="C56" s="3079"/>
      <c r="D56" s="3079"/>
      <c r="E56" s="3080"/>
      <c r="F56" s="4202">
        <v>1503</v>
      </c>
      <c r="G56" s="4203"/>
      <c r="H56" s="4204"/>
      <c r="I56" s="4202">
        <v>1569</v>
      </c>
      <c r="J56" s="4203"/>
      <c r="K56" s="4204"/>
      <c r="L56" s="4202">
        <v>115</v>
      </c>
      <c r="M56" s="4203"/>
      <c r="N56" s="4204"/>
      <c r="O56" s="4202">
        <v>319</v>
      </c>
      <c r="P56" s="4203"/>
      <c r="Q56" s="4204"/>
      <c r="R56" s="4202">
        <v>343</v>
      </c>
      <c r="S56" s="4203"/>
      <c r="T56" s="4204"/>
      <c r="U56" s="4202">
        <v>68</v>
      </c>
      <c r="V56" s="4203"/>
      <c r="W56" s="4204"/>
      <c r="X56" s="4202">
        <v>34</v>
      </c>
      <c r="Y56" s="4203"/>
      <c r="Z56" s="4204"/>
      <c r="AA56" s="4202">
        <v>42</v>
      </c>
      <c r="AB56" s="4203"/>
      <c r="AC56" s="4204"/>
      <c r="AD56" s="4202">
        <v>6</v>
      </c>
      <c r="AE56" s="4203"/>
      <c r="AF56" s="4204"/>
      <c r="AG56" s="4202">
        <v>1150</v>
      </c>
      <c r="AH56" s="4203"/>
      <c r="AI56" s="4204"/>
      <c r="AJ56" s="4202">
        <v>1184</v>
      </c>
      <c r="AK56" s="4203"/>
      <c r="AL56" s="4204"/>
      <c r="AM56" s="4202">
        <v>41</v>
      </c>
      <c r="AN56" s="4203"/>
      <c r="AO56" s="4205"/>
    </row>
    <row r="57" spans="1:41" s="343" customFormat="1">
      <c r="A57" s="561"/>
      <c r="B57" s="561"/>
      <c r="C57" s="561"/>
      <c r="D57" s="561"/>
      <c r="E57" s="561"/>
      <c r="F57" s="561"/>
      <c r="G57" s="561"/>
      <c r="H57" s="561"/>
      <c r="I57" s="561"/>
      <c r="J57" s="561"/>
      <c r="K57" s="561"/>
      <c r="L57" s="561"/>
      <c r="M57" s="561"/>
      <c r="N57" s="679"/>
      <c r="O57" s="561"/>
      <c r="P57" s="561"/>
      <c r="Q57" s="561"/>
      <c r="R57" s="561"/>
      <c r="S57" s="561"/>
      <c r="T57" s="561"/>
      <c r="U57" s="561"/>
      <c r="V57" s="561"/>
      <c r="W57" s="561"/>
      <c r="X57" s="561"/>
      <c r="Y57" s="561"/>
      <c r="Z57" s="561"/>
      <c r="AA57" s="561"/>
      <c r="AB57" s="561"/>
      <c r="AC57" s="561"/>
      <c r="AD57" s="561"/>
      <c r="AE57" s="561"/>
      <c r="AF57" s="561"/>
      <c r="AG57" s="561"/>
      <c r="AH57" s="561"/>
      <c r="AI57" s="679"/>
      <c r="AJ57" s="561"/>
      <c r="AK57" s="561"/>
      <c r="AL57" s="561"/>
      <c r="AM57" s="561"/>
      <c r="AN57" s="561"/>
      <c r="AO57" s="679" t="s">
        <v>1622</v>
      </c>
    </row>
    <row r="58" spans="1:41" s="343" customFormat="1" ht="22.5" customHeight="1">
      <c r="A58" s="561"/>
      <c r="B58" s="561"/>
      <c r="C58" s="561"/>
      <c r="D58" s="561"/>
      <c r="E58" s="561"/>
      <c r="F58" s="561"/>
      <c r="G58" s="561"/>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row>
    <row r="59" spans="1:41" s="343" customFormat="1" ht="17.25">
      <c r="A59" s="3" t="s">
        <v>1623</v>
      </c>
      <c r="B59" s="561"/>
      <c r="C59" s="561"/>
      <c r="D59" s="561"/>
      <c r="E59" s="561"/>
      <c r="F59" s="561"/>
      <c r="G59" s="561"/>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row>
    <row r="60" spans="1:41" s="343" customFormat="1" ht="15" customHeight="1">
      <c r="A60" s="52" t="s">
        <v>3790</v>
      </c>
      <c r="B60" s="987"/>
      <c r="C60" s="561"/>
      <c r="D60" s="561"/>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row>
    <row r="61" spans="1:41" s="343" customFormat="1" ht="15" customHeight="1">
      <c r="A61" s="561"/>
      <c r="B61" s="907"/>
      <c r="C61" s="907"/>
      <c r="D61" s="907"/>
      <c r="E61" s="907"/>
      <c r="F61" s="731"/>
      <c r="G61" s="731"/>
      <c r="H61" s="731"/>
      <c r="I61" s="731"/>
      <c r="J61" s="34"/>
      <c r="K61" s="679"/>
      <c r="L61" s="561"/>
      <c r="M61" s="561"/>
      <c r="N61" s="561"/>
      <c r="O61" s="561"/>
      <c r="P61" s="561"/>
      <c r="Q61" s="561"/>
      <c r="R61" s="561"/>
      <c r="S61" s="561"/>
      <c r="T61" s="561"/>
      <c r="U61" s="561"/>
      <c r="V61" s="561"/>
      <c r="W61" s="561"/>
      <c r="X61" s="561"/>
      <c r="Y61" s="561"/>
      <c r="Z61" s="561"/>
      <c r="AA61" s="561"/>
      <c r="AB61" s="561"/>
      <c r="AC61" s="561"/>
      <c r="AD61" s="561"/>
      <c r="AE61" s="561"/>
      <c r="AF61" s="679" t="s">
        <v>3555</v>
      </c>
      <c r="AG61" s="561"/>
      <c r="AH61" s="561"/>
      <c r="AI61" s="679"/>
      <c r="AJ61" s="561"/>
      <c r="AK61" s="561"/>
      <c r="AL61" s="561"/>
      <c r="AM61" s="561"/>
      <c r="AN61" s="561"/>
      <c r="AO61" s="561"/>
    </row>
    <row r="62" spans="1:41" s="343" customFormat="1" ht="15" customHeight="1" thickBot="1">
      <c r="A62" s="561"/>
      <c r="B62" s="711"/>
      <c r="C62" s="711"/>
      <c r="D62" s="907"/>
      <c r="E62" s="907"/>
      <c r="F62" s="907"/>
      <c r="G62" s="907"/>
      <c r="H62" s="907"/>
      <c r="I62" s="907"/>
      <c r="J62" s="43"/>
      <c r="K62" s="679"/>
      <c r="L62" s="561"/>
      <c r="M62" s="561"/>
      <c r="N62" s="561"/>
      <c r="O62" s="561"/>
      <c r="P62" s="561"/>
      <c r="Q62" s="561"/>
      <c r="R62" s="561"/>
      <c r="S62" s="561"/>
      <c r="T62" s="561"/>
      <c r="U62" s="561"/>
      <c r="V62" s="561"/>
      <c r="W62" s="561"/>
      <c r="X62" s="561"/>
      <c r="Y62" s="561"/>
      <c r="Z62" s="561"/>
      <c r="AA62" s="561"/>
      <c r="AB62" s="561"/>
      <c r="AC62" s="561"/>
      <c r="AD62" s="561"/>
      <c r="AE62" s="561"/>
      <c r="AF62" s="679" t="s">
        <v>1111</v>
      </c>
      <c r="AG62" s="561"/>
      <c r="AH62" s="561"/>
      <c r="AI62" s="679"/>
      <c r="AJ62" s="561"/>
      <c r="AK62" s="561"/>
      <c r="AL62" s="561"/>
      <c r="AM62" s="561"/>
      <c r="AN62" s="561"/>
      <c r="AO62" s="561"/>
    </row>
    <row r="63" spans="1:41" s="343" customFormat="1" ht="20.100000000000001" customHeight="1">
      <c r="A63" s="1361" t="s">
        <v>3311</v>
      </c>
      <c r="B63" s="1362"/>
      <c r="C63" s="1362"/>
      <c r="D63" s="1362"/>
      <c r="E63" s="1362"/>
      <c r="F63" s="1352" t="s">
        <v>3331</v>
      </c>
      <c r="G63" s="1353"/>
      <c r="H63" s="1353"/>
      <c r="I63" s="1353"/>
      <c r="J63" s="1353"/>
      <c r="K63" s="1353"/>
      <c r="L63" s="1353"/>
      <c r="M63" s="1353"/>
      <c r="N63" s="1389"/>
      <c r="O63" s="1352" t="s">
        <v>3344</v>
      </c>
      <c r="P63" s="4206"/>
      <c r="Q63" s="4206"/>
      <c r="R63" s="4206"/>
      <c r="S63" s="4206"/>
      <c r="T63" s="4206"/>
      <c r="U63" s="4206"/>
      <c r="V63" s="4206"/>
      <c r="W63" s="4207"/>
      <c r="X63" s="1495" t="s">
        <v>1333</v>
      </c>
      <c r="Y63" s="1362"/>
      <c r="Z63" s="1362"/>
      <c r="AA63" s="1362"/>
      <c r="AB63" s="1362"/>
      <c r="AC63" s="1362"/>
      <c r="AD63" s="1362"/>
      <c r="AE63" s="1362"/>
      <c r="AF63" s="2597"/>
      <c r="AG63" s="561"/>
      <c r="AH63" s="561"/>
      <c r="AI63" s="561"/>
      <c r="AJ63" s="561"/>
      <c r="AK63" s="561"/>
      <c r="AL63" s="561"/>
      <c r="AM63" s="561"/>
      <c r="AN63" s="561"/>
      <c r="AO63" s="561"/>
    </row>
    <row r="64" spans="1:41" s="343" customFormat="1" ht="20.100000000000001" customHeight="1">
      <c r="A64" s="1364"/>
      <c r="B64" s="1365"/>
      <c r="C64" s="1365"/>
      <c r="D64" s="1365"/>
      <c r="E64" s="1365"/>
      <c r="F64" s="2520" t="s">
        <v>1624</v>
      </c>
      <c r="G64" s="2521"/>
      <c r="H64" s="2522"/>
      <c r="I64" s="2914" t="s">
        <v>1625</v>
      </c>
      <c r="J64" s="3150"/>
      <c r="K64" s="2915"/>
      <c r="L64" s="2914" t="s">
        <v>1620</v>
      </c>
      <c r="M64" s="3150"/>
      <c r="N64" s="2915"/>
      <c r="O64" s="2914" t="s">
        <v>1624</v>
      </c>
      <c r="P64" s="3150"/>
      <c r="Q64" s="2915"/>
      <c r="R64" s="2914" t="s">
        <v>1625</v>
      </c>
      <c r="S64" s="3150"/>
      <c r="T64" s="2915"/>
      <c r="U64" s="2914" t="s">
        <v>1620</v>
      </c>
      <c r="V64" s="3150"/>
      <c r="W64" s="2915"/>
      <c r="X64" s="2914" t="s">
        <v>1624</v>
      </c>
      <c r="Y64" s="3150"/>
      <c r="Z64" s="2915"/>
      <c r="AA64" s="2914" t="s">
        <v>1625</v>
      </c>
      <c r="AB64" s="3150"/>
      <c r="AC64" s="2915"/>
      <c r="AD64" s="2914" t="s">
        <v>1620</v>
      </c>
      <c r="AE64" s="3150"/>
      <c r="AF64" s="3142"/>
      <c r="AG64" s="561"/>
      <c r="AH64" s="561"/>
      <c r="AI64" s="561"/>
      <c r="AJ64" s="561"/>
      <c r="AK64" s="561"/>
      <c r="AL64" s="561"/>
      <c r="AM64" s="561"/>
      <c r="AN64" s="561"/>
      <c r="AO64" s="561"/>
    </row>
    <row r="65" spans="1:57" s="1074" customFormat="1" ht="20.100000000000001" customHeight="1">
      <c r="A65" s="2937" t="s">
        <v>2117</v>
      </c>
      <c r="B65" s="4211"/>
      <c r="C65" s="4211"/>
      <c r="D65" s="4211"/>
      <c r="E65" s="4212"/>
      <c r="F65" s="2775">
        <v>223</v>
      </c>
      <c r="G65" s="1408"/>
      <c r="H65" s="1409"/>
      <c r="I65" s="2775">
        <v>208</v>
      </c>
      <c r="J65" s="1408"/>
      <c r="K65" s="1409"/>
      <c r="L65" s="2775">
        <v>35</v>
      </c>
      <c r="M65" s="1408"/>
      <c r="N65" s="1409"/>
      <c r="O65" s="2775">
        <v>192</v>
      </c>
      <c r="P65" s="1408"/>
      <c r="Q65" s="1409"/>
      <c r="R65" s="2775">
        <v>177</v>
      </c>
      <c r="S65" s="1408"/>
      <c r="T65" s="1409"/>
      <c r="U65" s="2775">
        <v>35</v>
      </c>
      <c r="V65" s="1408"/>
      <c r="W65" s="1409"/>
      <c r="X65" s="2775">
        <v>31</v>
      </c>
      <c r="Y65" s="1408"/>
      <c r="Z65" s="1409"/>
      <c r="AA65" s="2775">
        <v>31</v>
      </c>
      <c r="AB65" s="1408"/>
      <c r="AC65" s="1409"/>
      <c r="AD65" s="2775" t="s">
        <v>3764</v>
      </c>
      <c r="AE65" s="1408"/>
      <c r="AF65" s="2949"/>
      <c r="AG65" s="1068"/>
      <c r="AH65" s="1068"/>
      <c r="AI65" s="1068"/>
      <c r="AJ65" s="1068"/>
      <c r="AK65" s="1068"/>
      <c r="AL65" s="1068"/>
      <c r="AM65" s="1068"/>
      <c r="AN65" s="1068"/>
      <c r="AO65" s="1068"/>
    </row>
    <row r="66" spans="1:57" s="1074" customFormat="1" ht="20.100000000000001" customHeight="1">
      <c r="A66" s="2846" t="s">
        <v>2118</v>
      </c>
      <c r="B66" s="2847"/>
      <c r="C66" s="2847"/>
      <c r="D66" s="2847"/>
      <c r="E66" s="2848"/>
      <c r="F66" s="2733">
        <v>229</v>
      </c>
      <c r="G66" s="1411"/>
      <c r="H66" s="1412"/>
      <c r="I66" s="2733">
        <v>236</v>
      </c>
      <c r="J66" s="1411"/>
      <c r="K66" s="1412"/>
      <c r="L66" s="2733">
        <v>28</v>
      </c>
      <c r="M66" s="1411"/>
      <c r="N66" s="1412"/>
      <c r="O66" s="2733">
        <v>197</v>
      </c>
      <c r="P66" s="1411"/>
      <c r="Q66" s="1412"/>
      <c r="R66" s="2733">
        <v>204</v>
      </c>
      <c r="S66" s="1411"/>
      <c r="T66" s="1412"/>
      <c r="U66" s="2733">
        <v>28</v>
      </c>
      <c r="V66" s="1411"/>
      <c r="W66" s="1412"/>
      <c r="X66" s="2733">
        <v>32</v>
      </c>
      <c r="Y66" s="1411"/>
      <c r="Z66" s="1412"/>
      <c r="AA66" s="2733">
        <v>32</v>
      </c>
      <c r="AB66" s="1411"/>
      <c r="AC66" s="1412"/>
      <c r="AD66" s="2733" t="s">
        <v>3766</v>
      </c>
      <c r="AE66" s="1411"/>
      <c r="AF66" s="2946"/>
      <c r="AG66" s="1068"/>
      <c r="AH66" s="1068"/>
      <c r="AI66" s="1068"/>
      <c r="AJ66" s="1068"/>
      <c r="AK66" s="1068"/>
      <c r="AL66" s="1068"/>
      <c r="AM66" s="1068"/>
      <c r="AN66" s="1068"/>
      <c r="AO66" s="1068"/>
    </row>
    <row r="67" spans="1:57" s="1074" customFormat="1" ht="20.100000000000001" customHeight="1">
      <c r="A67" s="2846" t="s">
        <v>2119</v>
      </c>
      <c r="B67" s="2847"/>
      <c r="C67" s="2847"/>
      <c r="D67" s="2847"/>
      <c r="E67" s="2848"/>
      <c r="F67" s="2733">
        <v>151</v>
      </c>
      <c r="G67" s="1411"/>
      <c r="H67" s="1412"/>
      <c r="I67" s="2733">
        <v>158</v>
      </c>
      <c r="J67" s="1411"/>
      <c r="K67" s="1412"/>
      <c r="L67" s="2733">
        <v>21</v>
      </c>
      <c r="M67" s="1411"/>
      <c r="N67" s="1412"/>
      <c r="O67" s="2733">
        <v>134</v>
      </c>
      <c r="P67" s="1411"/>
      <c r="Q67" s="1412"/>
      <c r="R67" s="2733">
        <v>141</v>
      </c>
      <c r="S67" s="1411"/>
      <c r="T67" s="1412"/>
      <c r="U67" s="2733">
        <v>21</v>
      </c>
      <c r="V67" s="1411"/>
      <c r="W67" s="1412"/>
      <c r="X67" s="2733">
        <v>17</v>
      </c>
      <c r="Y67" s="1411"/>
      <c r="Z67" s="1412"/>
      <c r="AA67" s="2733">
        <v>17</v>
      </c>
      <c r="AB67" s="1411"/>
      <c r="AC67" s="1412"/>
      <c r="AD67" s="2733" t="s">
        <v>3766</v>
      </c>
      <c r="AE67" s="1411"/>
      <c r="AF67" s="2946"/>
      <c r="AG67" s="1068"/>
      <c r="AH67" s="1068"/>
      <c r="AI67" s="1068"/>
      <c r="AJ67" s="1068"/>
      <c r="AK67" s="1068"/>
      <c r="AL67" s="1068"/>
      <c r="AM67" s="1068"/>
      <c r="AN67" s="1068"/>
      <c r="AO67" s="1068"/>
    </row>
    <row r="68" spans="1:57" s="1074" customFormat="1" ht="20.100000000000001" customHeight="1">
      <c r="A68" s="2846" t="s">
        <v>2120</v>
      </c>
      <c r="B68" s="2847"/>
      <c r="C68" s="2847"/>
      <c r="D68" s="2847"/>
      <c r="E68" s="2848"/>
      <c r="F68" s="2733">
        <v>197</v>
      </c>
      <c r="G68" s="1411"/>
      <c r="H68" s="1412"/>
      <c r="I68" s="2733">
        <v>176</v>
      </c>
      <c r="J68" s="1411"/>
      <c r="K68" s="1412"/>
      <c r="L68" s="2733">
        <v>42</v>
      </c>
      <c r="M68" s="1411"/>
      <c r="N68" s="1412"/>
      <c r="O68" s="2733">
        <v>177</v>
      </c>
      <c r="P68" s="1411"/>
      <c r="Q68" s="1412"/>
      <c r="R68" s="2733">
        <v>157</v>
      </c>
      <c r="S68" s="1411"/>
      <c r="T68" s="1412"/>
      <c r="U68" s="2733">
        <v>41</v>
      </c>
      <c r="V68" s="1411"/>
      <c r="W68" s="1412"/>
      <c r="X68" s="2733">
        <v>20</v>
      </c>
      <c r="Y68" s="1411"/>
      <c r="Z68" s="1412"/>
      <c r="AA68" s="2733">
        <v>19</v>
      </c>
      <c r="AB68" s="1411"/>
      <c r="AC68" s="1412"/>
      <c r="AD68" s="2733">
        <v>1</v>
      </c>
      <c r="AE68" s="1411"/>
      <c r="AF68" s="2946"/>
      <c r="AG68" s="1068"/>
      <c r="AH68" s="1068"/>
      <c r="AI68" s="1068"/>
      <c r="AJ68" s="1068"/>
      <c r="AK68" s="1068"/>
      <c r="AL68" s="1068"/>
      <c r="AM68" s="1068"/>
      <c r="AN68" s="1068"/>
      <c r="AO68" s="1068"/>
    </row>
    <row r="69" spans="1:57" s="1074" customFormat="1" ht="20.100000000000001" customHeight="1" thickBot="1">
      <c r="A69" s="4208" t="s">
        <v>2121</v>
      </c>
      <c r="B69" s="4209"/>
      <c r="C69" s="4209"/>
      <c r="D69" s="4209"/>
      <c r="E69" s="4210"/>
      <c r="F69" s="2948">
        <v>160</v>
      </c>
      <c r="G69" s="1405"/>
      <c r="H69" s="1406"/>
      <c r="I69" s="2948">
        <v>178</v>
      </c>
      <c r="J69" s="1405"/>
      <c r="K69" s="1406"/>
      <c r="L69" s="2948">
        <v>24</v>
      </c>
      <c r="M69" s="1405"/>
      <c r="N69" s="1406"/>
      <c r="O69" s="2948">
        <v>135</v>
      </c>
      <c r="P69" s="1405"/>
      <c r="Q69" s="1406"/>
      <c r="R69" s="2948">
        <v>153</v>
      </c>
      <c r="S69" s="1405"/>
      <c r="T69" s="1406"/>
      <c r="U69" s="2948">
        <v>23</v>
      </c>
      <c r="V69" s="1405"/>
      <c r="W69" s="1406"/>
      <c r="X69" s="2948">
        <v>25</v>
      </c>
      <c r="Y69" s="1405"/>
      <c r="Z69" s="1406"/>
      <c r="AA69" s="2948">
        <v>25</v>
      </c>
      <c r="AB69" s="1405"/>
      <c r="AC69" s="1406"/>
      <c r="AD69" s="2948">
        <v>1</v>
      </c>
      <c r="AE69" s="1405"/>
      <c r="AF69" s="2947"/>
      <c r="AG69" s="1068"/>
      <c r="AH69" s="1068"/>
      <c r="AI69" s="1068"/>
      <c r="AJ69" s="1068"/>
      <c r="AK69" s="1068"/>
      <c r="AL69" s="1068"/>
      <c r="AM69" s="1068"/>
      <c r="AN69" s="1068"/>
      <c r="AO69" s="1068"/>
    </row>
    <row r="70" spans="1:57" s="343" customFormat="1">
      <c r="A70" s="561"/>
      <c r="B70" s="907"/>
      <c r="C70" s="907"/>
      <c r="D70" s="907"/>
      <c r="E70" s="907"/>
      <c r="F70" s="907"/>
      <c r="G70" s="717"/>
      <c r="H70" s="717"/>
      <c r="I70" s="717"/>
      <c r="J70" s="780"/>
      <c r="K70" s="679"/>
      <c r="L70" s="561"/>
      <c r="M70" s="561"/>
      <c r="N70" s="561"/>
      <c r="O70" s="561"/>
      <c r="P70" s="561"/>
      <c r="Q70" s="561"/>
      <c r="R70" s="561"/>
      <c r="S70" s="561"/>
      <c r="T70" s="561"/>
      <c r="U70" s="561"/>
      <c r="V70" s="561"/>
      <c r="W70" s="561"/>
      <c r="X70" s="561"/>
      <c r="Y70" s="561"/>
      <c r="Z70" s="561"/>
      <c r="AA70" s="561"/>
      <c r="AB70" s="561"/>
      <c r="AC70" s="561"/>
      <c r="AD70" s="561"/>
      <c r="AE70" s="561"/>
      <c r="AF70" s="679" t="s">
        <v>1621</v>
      </c>
      <c r="AG70" s="561"/>
      <c r="AH70" s="561"/>
      <c r="AI70" s="679"/>
      <c r="AJ70" s="561"/>
      <c r="AK70" s="561"/>
      <c r="AL70" s="561"/>
      <c r="AM70" s="561"/>
      <c r="AN70" s="561"/>
      <c r="AO70" s="561"/>
    </row>
    <row r="71" spans="1:57" s="343" customFormat="1" ht="18.75" customHeight="1">
      <c r="A71" s="561"/>
      <c r="B71" s="907"/>
      <c r="C71" s="907"/>
      <c r="D71" s="907"/>
      <c r="E71" s="907"/>
      <c r="F71" s="907"/>
      <c r="G71" s="907"/>
      <c r="H71" s="717"/>
      <c r="I71" s="717"/>
      <c r="J71" s="717"/>
      <c r="K71" s="780"/>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row>
    <row r="72" spans="1:57" s="343" customFormat="1" ht="15" customHeight="1">
      <c r="A72" s="52" t="s">
        <v>3791</v>
      </c>
      <c r="B72" s="561"/>
      <c r="C72" s="561"/>
      <c r="D72" s="561"/>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row>
    <row r="73" spans="1:57" s="343" customFormat="1" ht="15" customHeight="1">
      <c r="A73" s="561"/>
      <c r="B73" s="907"/>
      <c r="C73" s="907"/>
      <c r="D73" s="907"/>
      <c r="E73" s="907"/>
      <c r="F73" s="907"/>
      <c r="G73" s="907"/>
      <c r="H73" s="907"/>
      <c r="I73" s="907"/>
      <c r="J73" s="907"/>
      <c r="K73" s="561"/>
      <c r="L73" s="717"/>
      <c r="M73" s="717"/>
      <c r="N73" s="780"/>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679"/>
      <c r="AO73" s="679" t="s">
        <v>3555</v>
      </c>
    </row>
    <row r="74" spans="1:57" s="343" customFormat="1" ht="15" customHeight="1" thickBot="1">
      <c r="A74" s="797"/>
      <c r="B74" s="711"/>
      <c r="C74" s="907"/>
      <c r="D74" s="907"/>
      <c r="E74" s="907"/>
      <c r="F74" s="907"/>
      <c r="G74" s="907"/>
      <c r="H74" s="907"/>
      <c r="I74" s="907"/>
      <c r="J74" s="907"/>
      <c r="K74" s="907"/>
      <c r="L74" s="907"/>
      <c r="M74" s="3337"/>
      <c r="N74" s="3337"/>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679"/>
      <c r="AO74" s="679" t="s">
        <v>1111</v>
      </c>
    </row>
    <row r="75" spans="1:57" s="343" customFormat="1" ht="20.100000000000001" customHeight="1">
      <c r="A75" s="1361" t="s">
        <v>3311</v>
      </c>
      <c r="B75" s="1362"/>
      <c r="C75" s="1362"/>
      <c r="D75" s="1362"/>
      <c r="E75" s="1362"/>
      <c r="F75" s="1352" t="s">
        <v>3331</v>
      </c>
      <c r="G75" s="1353"/>
      <c r="H75" s="1353"/>
      <c r="I75" s="1353"/>
      <c r="J75" s="1353"/>
      <c r="K75" s="1353"/>
      <c r="L75" s="1353"/>
      <c r="M75" s="1353"/>
      <c r="N75" s="1389"/>
      <c r="O75" s="1352" t="s">
        <v>3344</v>
      </c>
      <c r="P75" s="1353"/>
      <c r="Q75" s="1353"/>
      <c r="R75" s="1353"/>
      <c r="S75" s="1353"/>
      <c r="T75" s="1353"/>
      <c r="U75" s="1353"/>
      <c r="V75" s="1353"/>
      <c r="W75" s="1389"/>
      <c r="X75" s="1352" t="s">
        <v>3346</v>
      </c>
      <c r="Y75" s="1353"/>
      <c r="Z75" s="1353"/>
      <c r="AA75" s="1353"/>
      <c r="AB75" s="1353"/>
      <c r="AC75" s="1353"/>
      <c r="AD75" s="1353"/>
      <c r="AE75" s="1353"/>
      <c r="AF75" s="1389"/>
      <c r="AG75" s="1353" t="s">
        <v>1333</v>
      </c>
      <c r="AH75" s="1353"/>
      <c r="AI75" s="1353"/>
      <c r="AJ75" s="1353"/>
      <c r="AK75" s="1353"/>
      <c r="AL75" s="1353"/>
      <c r="AM75" s="1353"/>
      <c r="AN75" s="1353"/>
      <c r="AO75" s="1354"/>
      <c r="AP75" s="349"/>
      <c r="AQ75" s="349"/>
      <c r="AR75" s="349"/>
      <c r="AS75" s="327"/>
      <c r="AT75" s="327"/>
      <c r="AU75" s="327"/>
      <c r="AV75" s="327"/>
      <c r="AW75" s="327"/>
      <c r="AX75" s="327"/>
      <c r="AY75" s="327"/>
      <c r="AZ75" s="327"/>
      <c r="BA75" s="327"/>
      <c r="BB75" s="327"/>
      <c r="BC75" s="327"/>
      <c r="BD75" s="327"/>
      <c r="BE75" s="327"/>
    </row>
    <row r="76" spans="1:57" s="343" customFormat="1" ht="20.100000000000001" customHeight="1">
      <c r="A76" s="1364"/>
      <c r="B76" s="1365"/>
      <c r="C76" s="1365"/>
      <c r="D76" s="1365"/>
      <c r="E76" s="1365"/>
      <c r="F76" s="2520" t="s">
        <v>1618</v>
      </c>
      <c r="G76" s="2521"/>
      <c r="H76" s="2522"/>
      <c r="I76" s="2914" t="s">
        <v>1625</v>
      </c>
      <c r="J76" s="3150"/>
      <c r="K76" s="2915"/>
      <c r="L76" s="1460" t="s">
        <v>1620</v>
      </c>
      <c r="M76" s="1460"/>
      <c r="N76" s="1426"/>
      <c r="O76" s="2914" t="s">
        <v>1618</v>
      </c>
      <c r="P76" s="3150"/>
      <c r="Q76" s="2915"/>
      <c r="R76" s="3150" t="s">
        <v>1625</v>
      </c>
      <c r="S76" s="3150"/>
      <c r="T76" s="2915"/>
      <c r="U76" s="3150" t="s">
        <v>1620</v>
      </c>
      <c r="V76" s="3150"/>
      <c r="W76" s="2915"/>
      <c r="X76" s="3150" t="s">
        <v>1618</v>
      </c>
      <c r="Y76" s="3150"/>
      <c r="Z76" s="2915"/>
      <c r="AA76" s="2914" t="s">
        <v>1625</v>
      </c>
      <c r="AB76" s="3150"/>
      <c r="AC76" s="2915"/>
      <c r="AD76" s="2914" t="s">
        <v>1620</v>
      </c>
      <c r="AE76" s="3150"/>
      <c r="AF76" s="2915"/>
      <c r="AG76" s="2914" t="s">
        <v>1618</v>
      </c>
      <c r="AH76" s="3150"/>
      <c r="AI76" s="2915"/>
      <c r="AJ76" s="2914" t="s">
        <v>1625</v>
      </c>
      <c r="AK76" s="3150"/>
      <c r="AL76" s="2915"/>
      <c r="AM76" s="2914" t="s">
        <v>1620</v>
      </c>
      <c r="AN76" s="3150"/>
      <c r="AO76" s="3142"/>
    </row>
    <row r="77" spans="1:57" s="1074" customFormat="1" ht="20.100000000000001" customHeight="1">
      <c r="A77" s="1367" t="s">
        <v>2117</v>
      </c>
      <c r="B77" s="1368"/>
      <c r="C77" s="1368"/>
      <c r="D77" s="1368"/>
      <c r="E77" s="1369"/>
      <c r="F77" s="1355">
        <v>1794</v>
      </c>
      <c r="G77" s="1470"/>
      <c r="H77" s="1376"/>
      <c r="I77" s="1355">
        <v>1763</v>
      </c>
      <c r="J77" s="1470"/>
      <c r="K77" s="1376"/>
      <c r="L77" s="1355">
        <v>54</v>
      </c>
      <c r="M77" s="1470"/>
      <c r="N77" s="1376"/>
      <c r="O77" s="1355">
        <v>55</v>
      </c>
      <c r="P77" s="1470"/>
      <c r="Q77" s="1376"/>
      <c r="R77" s="1355">
        <v>61</v>
      </c>
      <c r="S77" s="1470"/>
      <c r="T77" s="1376"/>
      <c r="U77" s="1355">
        <v>6</v>
      </c>
      <c r="V77" s="1470"/>
      <c r="W77" s="1376"/>
      <c r="X77" s="1355">
        <v>738</v>
      </c>
      <c r="Y77" s="1470"/>
      <c r="Z77" s="1376"/>
      <c r="AA77" s="1355">
        <v>701</v>
      </c>
      <c r="AB77" s="1470"/>
      <c r="AC77" s="1376"/>
      <c r="AD77" s="1355">
        <v>48</v>
      </c>
      <c r="AE77" s="1470"/>
      <c r="AF77" s="1376"/>
      <c r="AG77" s="1355">
        <v>1001</v>
      </c>
      <c r="AH77" s="1470"/>
      <c r="AI77" s="1376"/>
      <c r="AJ77" s="1355">
        <v>1001</v>
      </c>
      <c r="AK77" s="1470"/>
      <c r="AL77" s="1376"/>
      <c r="AM77" s="1355" t="s">
        <v>3764</v>
      </c>
      <c r="AN77" s="1470"/>
      <c r="AO77" s="1356"/>
    </row>
    <row r="78" spans="1:57" s="1074" customFormat="1" ht="20.100000000000001" customHeight="1">
      <c r="A78" s="1370" t="s">
        <v>2118</v>
      </c>
      <c r="B78" s="1371"/>
      <c r="C78" s="1371"/>
      <c r="D78" s="1371"/>
      <c r="E78" s="1372"/>
      <c r="F78" s="1357">
        <v>1667</v>
      </c>
      <c r="G78" s="1419"/>
      <c r="H78" s="1377"/>
      <c r="I78" s="1357">
        <v>1696</v>
      </c>
      <c r="J78" s="1419"/>
      <c r="K78" s="1377"/>
      <c r="L78" s="1357">
        <v>25</v>
      </c>
      <c r="M78" s="1419"/>
      <c r="N78" s="1377"/>
      <c r="O78" s="1357">
        <v>47</v>
      </c>
      <c r="P78" s="1419"/>
      <c r="Q78" s="1377"/>
      <c r="R78" s="1357">
        <v>48</v>
      </c>
      <c r="S78" s="1419"/>
      <c r="T78" s="1377"/>
      <c r="U78" s="1357">
        <v>5</v>
      </c>
      <c r="V78" s="1419"/>
      <c r="W78" s="1377"/>
      <c r="X78" s="1357">
        <v>585</v>
      </c>
      <c r="Y78" s="1419"/>
      <c r="Z78" s="1377"/>
      <c r="AA78" s="1357">
        <v>615</v>
      </c>
      <c r="AB78" s="1419"/>
      <c r="AC78" s="1377"/>
      <c r="AD78" s="1357">
        <v>18</v>
      </c>
      <c r="AE78" s="1419"/>
      <c r="AF78" s="1377"/>
      <c r="AG78" s="1357">
        <v>1035</v>
      </c>
      <c r="AH78" s="1419"/>
      <c r="AI78" s="1377"/>
      <c r="AJ78" s="1357">
        <v>1033</v>
      </c>
      <c r="AK78" s="1419"/>
      <c r="AL78" s="1377"/>
      <c r="AM78" s="1357">
        <v>2</v>
      </c>
      <c r="AN78" s="1419"/>
      <c r="AO78" s="1358"/>
    </row>
    <row r="79" spans="1:57" s="1074" customFormat="1" ht="20.100000000000001" customHeight="1">
      <c r="A79" s="1370" t="s">
        <v>2119</v>
      </c>
      <c r="B79" s="1371"/>
      <c r="C79" s="1371"/>
      <c r="D79" s="1371"/>
      <c r="E79" s="1372"/>
      <c r="F79" s="1357">
        <v>1361</v>
      </c>
      <c r="G79" s="1419"/>
      <c r="H79" s="1377"/>
      <c r="I79" s="1357">
        <v>1370</v>
      </c>
      <c r="J79" s="1419"/>
      <c r="K79" s="1377"/>
      <c r="L79" s="1357">
        <v>16</v>
      </c>
      <c r="M79" s="1419"/>
      <c r="N79" s="1377"/>
      <c r="O79" s="1357">
        <v>43</v>
      </c>
      <c r="P79" s="1419"/>
      <c r="Q79" s="1377"/>
      <c r="R79" s="1357">
        <v>46</v>
      </c>
      <c r="S79" s="1419"/>
      <c r="T79" s="1377"/>
      <c r="U79" s="1357">
        <v>2</v>
      </c>
      <c r="V79" s="1419"/>
      <c r="W79" s="1377"/>
      <c r="X79" s="1357">
        <v>511</v>
      </c>
      <c r="Y79" s="1419"/>
      <c r="Z79" s="1377"/>
      <c r="AA79" s="1357">
        <v>516</v>
      </c>
      <c r="AB79" s="1419"/>
      <c r="AC79" s="1377"/>
      <c r="AD79" s="1357">
        <v>13</v>
      </c>
      <c r="AE79" s="1419"/>
      <c r="AF79" s="1377"/>
      <c r="AG79" s="1357">
        <v>807</v>
      </c>
      <c r="AH79" s="1419"/>
      <c r="AI79" s="1377"/>
      <c r="AJ79" s="1357">
        <v>808</v>
      </c>
      <c r="AK79" s="1419"/>
      <c r="AL79" s="1377"/>
      <c r="AM79" s="1357">
        <v>1</v>
      </c>
      <c r="AN79" s="1419"/>
      <c r="AO79" s="1358"/>
    </row>
    <row r="80" spans="1:57" s="1074" customFormat="1" ht="20.100000000000001" customHeight="1">
      <c r="A80" s="1370" t="s">
        <v>2120</v>
      </c>
      <c r="B80" s="1371"/>
      <c r="C80" s="1371"/>
      <c r="D80" s="1371"/>
      <c r="E80" s="1372"/>
      <c r="F80" s="1357">
        <v>1498</v>
      </c>
      <c r="G80" s="1419"/>
      <c r="H80" s="1377"/>
      <c r="I80" s="1357">
        <v>1482</v>
      </c>
      <c r="J80" s="1419"/>
      <c r="K80" s="1377"/>
      <c r="L80" s="1357">
        <v>32</v>
      </c>
      <c r="M80" s="1419"/>
      <c r="N80" s="1377"/>
      <c r="O80" s="1357">
        <v>52</v>
      </c>
      <c r="P80" s="1419"/>
      <c r="Q80" s="1377"/>
      <c r="R80" s="1357">
        <v>45</v>
      </c>
      <c r="S80" s="1419"/>
      <c r="T80" s="1377"/>
      <c r="U80" s="1357">
        <v>9</v>
      </c>
      <c r="V80" s="1419"/>
      <c r="W80" s="1377"/>
      <c r="X80" s="1357">
        <v>567</v>
      </c>
      <c r="Y80" s="1419"/>
      <c r="Z80" s="1377"/>
      <c r="AA80" s="1357">
        <v>559</v>
      </c>
      <c r="AB80" s="1419"/>
      <c r="AC80" s="1377"/>
      <c r="AD80" s="1357">
        <v>21</v>
      </c>
      <c r="AE80" s="1419"/>
      <c r="AF80" s="1377"/>
      <c r="AG80" s="1357">
        <v>879</v>
      </c>
      <c r="AH80" s="1419"/>
      <c r="AI80" s="1377"/>
      <c r="AJ80" s="1357">
        <v>878</v>
      </c>
      <c r="AK80" s="1419"/>
      <c r="AL80" s="1377"/>
      <c r="AM80" s="1357">
        <v>2</v>
      </c>
      <c r="AN80" s="1419"/>
      <c r="AO80" s="1358"/>
    </row>
    <row r="81" spans="1:46" s="1074" customFormat="1" ht="20.100000000000001" customHeight="1" thickBot="1">
      <c r="A81" s="1373" t="s">
        <v>2121</v>
      </c>
      <c r="B81" s="1374"/>
      <c r="C81" s="1374"/>
      <c r="D81" s="1374"/>
      <c r="E81" s="1375"/>
      <c r="F81" s="1359">
        <v>1122</v>
      </c>
      <c r="G81" s="1421"/>
      <c r="H81" s="1378"/>
      <c r="I81" s="1359">
        <v>1137</v>
      </c>
      <c r="J81" s="1421"/>
      <c r="K81" s="1378"/>
      <c r="L81" s="1359">
        <v>17</v>
      </c>
      <c r="M81" s="1421"/>
      <c r="N81" s="1378"/>
      <c r="O81" s="1359">
        <v>27</v>
      </c>
      <c r="P81" s="1421"/>
      <c r="Q81" s="1378"/>
      <c r="R81" s="1359">
        <v>33</v>
      </c>
      <c r="S81" s="1421"/>
      <c r="T81" s="1378"/>
      <c r="U81" s="1359">
        <v>3</v>
      </c>
      <c r="V81" s="1421"/>
      <c r="W81" s="1378"/>
      <c r="X81" s="1359">
        <v>474</v>
      </c>
      <c r="Y81" s="1421"/>
      <c r="Z81" s="1378"/>
      <c r="AA81" s="1359">
        <v>482</v>
      </c>
      <c r="AB81" s="1421"/>
      <c r="AC81" s="1378"/>
      <c r="AD81" s="1359">
        <v>13</v>
      </c>
      <c r="AE81" s="1421"/>
      <c r="AF81" s="1378"/>
      <c r="AG81" s="1359">
        <v>621</v>
      </c>
      <c r="AH81" s="1421"/>
      <c r="AI81" s="1378"/>
      <c r="AJ81" s="1359">
        <v>622</v>
      </c>
      <c r="AK81" s="1421"/>
      <c r="AL81" s="1378"/>
      <c r="AM81" s="1359">
        <v>1</v>
      </c>
      <c r="AN81" s="1421"/>
      <c r="AO81" s="1360"/>
    </row>
    <row r="82" spans="1:46" s="343" customFormat="1">
      <c r="A82" s="561"/>
      <c r="B82" s="907"/>
      <c r="C82" s="907"/>
      <c r="D82" s="907"/>
      <c r="E82" s="907"/>
      <c r="F82" s="907"/>
      <c r="G82" s="907"/>
      <c r="H82" s="907"/>
      <c r="I82" s="907"/>
      <c r="J82" s="907"/>
      <c r="K82" s="2586"/>
      <c r="L82" s="2586"/>
      <c r="M82" s="2586"/>
      <c r="N82" s="2586"/>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679"/>
      <c r="AO82" s="679" t="s">
        <v>1622</v>
      </c>
    </row>
    <row r="83" spans="1:46" s="343" customFormat="1">
      <c r="A83" s="561"/>
      <c r="B83" s="561"/>
      <c r="C83" s="561"/>
      <c r="D83" s="561"/>
      <c r="E83" s="561"/>
      <c r="F83" s="561"/>
      <c r="G83" s="561"/>
      <c r="H83" s="561"/>
      <c r="I83" s="34"/>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row>
    <row r="84" spans="1:46" s="343" customFormat="1">
      <c r="A84" s="561"/>
      <c r="B84" s="561"/>
      <c r="C84" s="561"/>
      <c r="D84" s="561"/>
      <c r="E84" s="561"/>
      <c r="F84" s="561"/>
      <c r="G84" s="561"/>
      <c r="H84" s="561"/>
      <c r="I84" s="34"/>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row>
    <row r="85" spans="1:46" s="343" customFormat="1" ht="17.25">
      <c r="A85" s="3" t="s">
        <v>1626</v>
      </c>
      <c r="B85" s="561"/>
      <c r="C85" s="561"/>
      <c r="D85" s="561"/>
      <c r="E85" s="561"/>
      <c r="F85" s="561"/>
      <c r="G85" s="561"/>
      <c r="H85" s="561"/>
      <c r="I85" s="34"/>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row>
    <row r="86" spans="1:46" s="343" customFormat="1" ht="15" customHeight="1">
      <c r="A86" s="561"/>
      <c r="B86" s="907"/>
      <c r="C86" s="907"/>
      <c r="D86" s="907"/>
      <c r="E86" s="907"/>
      <c r="F86" s="907"/>
      <c r="G86" s="907"/>
      <c r="H86" s="907"/>
      <c r="I86" s="907"/>
      <c r="J86" s="907"/>
      <c r="K86" s="907"/>
      <c r="L86" s="907"/>
      <c r="M86" s="561"/>
      <c r="N86" s="731"/>
      <c r="O86" s="731"/>
      <c r="P86" s="731"/>
      <c r="Q86" s="34"/>
      <c r="R86" s="561"/>
      <c r="S86" s="561"/>
      <c r="T86" s="561"/>
      <c r="U86" s="561"/>
      <c r="V86" s="561"/>
      <c r="W86" s="561"/>
      <c r="X86" s="561"/>
      <c r="Y86" s="561"/>
      <c r="Z86" s="561"/>
      <c r="AA86" s="561"/>
      <c r="AB86" s="561"/>
      <c r="AC86" s="561"/>
      <c r="AD86" s="561"/>
      <c r="AE86" s="561"/>
      <c r="AF86" s="561"/>
      <c r="AG86" s="561"/>
      <c r="AH86" s="561"/>
      <c r="AI86" s="561"/>
      <c r="AJ86" s="561"/>
      <c r="AK86" s="561"/>
      <c r="AL86" s="679" t="s">
        <v>3555</v>
      </c>
      <c r="AM86" s="561"/>
      <c r="AN86" s="561"/>
      <c r="AO86" s="561"/>
    </row>
    <row r="87" spans="1:46" s="343" customFormat="1" ht="15" customHeight="1" thickBot="1">
      <c r="A87" s="561"/>
      <c r="B87" s="2531"/>
      <c r="C87" s="2531"/>
      <c r="D87" s="2531"/>
      <c r="E87" s="2531"/>
      <c r="F87" s="2531"/>
      <c r="G87" s="2558"/>
      <c r="H87" s="907"/>
      <c r="I87" s="716"/>
      <c r="J87" s="907"/>
      <c r="K87" s="907"/>
      <c r="L87" s="907"/>
      <c r="M87" s="907"/>
      <c r="N87" s="907"/>
      <c r="O87" s="907"/>
      <c r="P87" s="988"/>
      <c r="Q87" s="753"/>
      <c r="R87" s="561"/>
      <c r="S87" s="561"/>
      <c r="T87" s="561"/>
      <c r="U87" s="561"/>
      <c r="V87" s="561"/>
      <c r="W87" s="561"/>
      <c r="X87" s="561"/>
      <c r="Y87" s="561"/>
      <c r="Z87" s="561"/>
      <c r="AA87" s="561"/>
      <c r="AB87" s="561"/>
      <c r="AC87" s="561"/>
      <c r="AD87" s="561"/>
      <c r="AE87" s="561"/>
      <c r="AF87" s="561"/>
      <c r="AG87" s="561"/>
      <c r="AH87" s="561"/>
      <c r="AI87" s="561"/>
      <c r="AJ87" s="561"/>
      <c r="AK87" s="561"/>
      <c r="AL87" s="679" t="s">
        <v>1111</v>
      </c>
      <c r="AM87" s="561"/>
      <c r="AN87" s="561"/>
      <c r="AO87" s="561"/>
    </row>
    <row r="88" spans="1:46" s="343" customFormat="1" ht="18.75" customHeight="1">
      <c r="A88" s="561"/>
      <c r="B88" s="561"/>
      <c r="C88" s="1361" t="s">
        <v>3311</v>
      </c>
      <c r="D88" s="1362"/>
      <c r="E88" s="1362"/>
      <c r="F88" s="1362"/>
      <c r="G88" s="1362"/>
      <c r="H88" s="1363"/>
      <c r="I88" s="1352" t="s">
        <v>1627</v>
      </c>
      <c r="J88" s="1353"/>
      <c r="K88" s="1353"/>
      <c r="L88" s="1353"/>
      <c r="M88" s="1353"/>
      <c r="N88" s="1353"/>
      <c r="O88" s="1353"/>
      <c r="P88" s="1353"/>
      <c r="Q88" s="1353"/>
      <c r="R88" s="1353"/>
      <c r="S88" s="1353"/>
      <c r="T88" s="1353"/>
      <c r="U88" s="1353"/>
      <c r="V88" s="1353"/>
      <c r="W88" s="1389"/>
      <c r="X88" s="1352" t="s">
        <v>1628</v>
      </c>
      <c r="Y88" s="1353"/>
      <c r="Z88" s="1353"/>
      <c r="AA88" s="1353"/>
      <c r="AB88" s="1353"/>
      <c r="AC88" s="1353"/>
      <c r="AD88" s="1353"/>
      <c r="AE88" s="1353"/>
      <c r="AF88" s="1353"/>
      <c r="AG88" s="1353"/>
      <c r="AH88" s="1353"/>
      <c r="AI88" s="1353"/>
      <c r="AJ88" s="1353"/>
      <c r="AK88" s="1353"/>
      <c r="AL88" s="1354"/>
      <c r="AM88" s="47"/>
      <c r="AN88" s="47"/>
      <c r="AO88" s="47"/>
      <c r="AP88" s="349"/>
      <c r="AQ88" s="349"/>
      <c r="AR88" s="567"/>
      <c r="AS88" s="567"/>
      <c r="AT88" s="567"/>
    </row>
    <row r="89" spans="1:46" s="343" customFormat="1" ht="18.75" customHeight="1">
      <c r="A89" s="561"/>
      <c r="B89" s="561"/>
      <c r="C89" s="2892"/>
      <c r="D89" s="1545"/>
      <c r="E89" s="1545"/>
      <c r="F89" s="1545"/>
      <c r="G89" s="1545"/>
      <c r="H89" s="1546"/>
      <c r="I89" s="1350" t="s">
        <v>1629</v>
      </c>
      <c r="J89" s="1460"/>
      <c r="K89" s="1460"/>
      <c r="L89" s="1460"/>
      <c r="M89" s="1460"/>
      <c r="N89" s="1460"/>
      <c r="O89" s="1460"/>
      <c r="P89" s="1460"/>
      <c r="Q89" s="1426"/>
      <c r="R89" s="1436" t="s">
        <v>1625</v>
      </c>
      <c r="S89" s="2595"/>
      <c r="T89" s="1437"/>
      <c r="U89" s="2595" t="s">
        <v>1620</v>
      </c>
      <c r="V89" s="2595"/>
      <c r="W89" s="1437"/>
      <c r="X89" s="1350" t="s">
        <v>1629</v>
      </c>
      <c r="Y89" s="1460"/>
      <c r="Z89" s="1460"/>
      <c r="AA89" s="1460"/>
      <c r="AB89" s="1460"/>
      <c r="AC89" s="1460"/>
      <c r="AD89" s="1460"/>
      <c r="AE89" s="1460"/>
      <c r="AF89" s="1426"/>
      <c r="AG89" s="2595" t="s">
        <v>1625</v>
      </c>
      <c r="AH89" s="2595"/>
      <c r="AI89" s="1437"/>
      <c r="AJ89" s="1436" t="s">
        <v>1620</v>
      </c>
      <c r="AK89" s="2595"/>
      <c r="AL89" s="2957"/>
      <c r="AM89" s="828"/>
      <c r="AN89" s="47"/>
      <c r="AO89" s="47"/>
      <c r="AP89" s="349"/>
      <c r="AQ89" s="578"/>
      <c r="AR89" s="578"/>
      <c r="AS89" s="567"/>
      <c r="AT89" s="567"/>
    </row>
    <row r="90" spans="1:46" s="343" customFormat="1" ht="18.75" customHeight="1">
      <c r="A90" s="561"/>
      <c r="B90" s="561"/>
      <c r="C90" s="1364"/>
      <c r="D90" s="1365"/>
      <c r="E90" s="1365"/>
      <c r="F90" s="1365"/>
      <c r="G90" s="1365"/>
      <c r="H90" s="1366"/>
      <c r="I90" s="1350" t="s">
        <v>1</v>
      </c>
      <c r="J90" s="1460"/>
      <c r="K90" s="1426"/>
      <c r="L90" s="1350" t="s">
        <v>1630</v>
      </c>
      <c r="M90" s="1460"/>
      <c r="N90" s="1426"/>
      <c r="O90" s="1350" t="s">
        <v>1631</v>
      </c>
      <c r="P90" s="1460"/>
      <c r="Q90" s="1426"/>
      <c r="R90" s="1496"/>
      <c r="S90" s="1365"/>
      <c r="T90" s="1366"/>
      <c r="U90" s="1365"/>
      <c r="V90" s="1365"/>
      <c r="W90" s="1366"/>
      <c r="X90" s="1350" t="s">
        <v>1</v>
      </c>
      <c r="Y90" s="1460"/>
      <c r="Z90" s="1426"/>
      <c r="AA90" s="1350" t="s">
        <v>1630</v>
      </c>
      <c r="AB90" s="1460"/>
      <c r="AC90" s="1426"/>
      <c r="AD90" s="2914" t="s">
        <v>1631</v>
      </c>
      <c r="AE90" s="3150"/>
      <c r="AF90" s="2915"/>
      <c r="AG90" s="1365"/>
      <c r="AH90" s="1365"/>
      <c r="AI90" s="1366"/>
      <c r="AJ90" s="1496"/>
      <c r="AK90" s="1365"/>
      <c r="AL90" s="2599"/>
      <c r="AM90" s="670"/>
      <c r="AN90" s="828"/>
      <c r="AO90" s="828"/>
      <c r="AP90" s="578"/>
      <c r="AQ90" s="578"/>
      <c r="AR90" s="578"/>
      <c r="AS90" s="578"/>
      <c r="AT90" s="578"/>
    </row>
    <row r="91" spans="1:46" s="1074" customFormat="1" ht="18.75" customHeight="1">
      <c r="A91" s="1068"/>
      <c r="B91" s="1069"/>
      <c r="C91" s="1367" t="s">
        <v>2117</v>
      </c>
      <c r="D91" s="1368"/>
      <c r="E91" s="1368"/>
      <c r="F91" s="1368"/>
      <c r="G91" s="1368"/>
      <c r="H91" s="1369"/>
      <c r="I91" s="1355">
        <v>1650</v>
      </c>
      <c r="J91" s="1470"/>
      <c r="K91" s="1376"/>
      <c r="L91" s="1355">
        <v>63</v>
      </c>
      <c r="M91" s="1470"/>
      <c r="N91" s="1376"/>
      <c r="O91" s="1355">
        <v>1587</v>
      </c>
      <c r="P91" s="1470"/>
      <c r="Q91" s="1376"/>
      <c r="R91" s="1355">
        <v>1582</v>
      </c>
      <c r="S91" s="1470"/>
      <c r="T91" s="1376"/>
      <c r="U91" s="1355">
        <v>68</v>
      </c>
      <c r="V91" s="1470"/>
      <c r="W91" s="1376"/>
      <c r="X91" s="1355">
        <v>453</v>
      </c>
      <c r="Y91" s="1470"/>
      <c r="Z91" s="1376"/>
      <c r="AA91" s="1355">
        <v>81</v>
      </c>
      <c r="AB91" s="1470"/>
      <c r="AC91" s="1376"/>
      <c r="AD91" s="1355">
        <v>372</v>
      </c>
      <c r="AE91" s="1470"/>
      <c r="AF91" s="1376"/>
      <c r="AG91" s="1355">
        <v>389</v>
      </c>
      <c r="AH91" s="1470"/>
      <c r="AI91" s="1376"/>
      <c r="AJ91" s="1355">
        <v>64</v>
      </c>
      <c r="AK91" s="1470"/>
      <c r="AL91" s="1356"/>
      <c r="AM91" s="1251"/>
      <c r="AN91" s="1252"/>
      <c r="AO91" s="1252"/>
      <c r="AP91" s="1204"/>
      <c r="AQ91" s="1204"/>
      <c r="AR91" s="1253"/>
      <c r="AS91" s="1253"/>
      <c r="AT91" s="1253"/>
    </row>
    <row r="92" spans="1:46" s="1074" customFormat="1" ht="18.75" customHeight="1">
      <c r="A92" s="1068"/>
      <c r="B92" s="1069"/>
      <c r="C92" s="1370" t="s">
        <v>2118</v>
      </c>
      <c r="D92" s="1371"/>
      <c r="E92" s="1371"/>
      <c r="F92" s="1371"/>
      <c r="G92" s="1371"/>
      <c r="H92" s="1372"/>
      <c r="I92" s="1357">
        <v>1734</v>
      </c>
      <c r="J92" s="1419"/>
      <c r="K92" s="1377"/>
      <c r="L92" s="1357">
        <v>68</v>
      </c>
      <c r="M92" s="1419"/>
      <c r="N92" s="1377"/>
      <c r="O92" s="1357">
        <v>1666</v>
      </c>
      <c r="P92" s="1419"/>
      <c r="Q92" s="1377"/>
      <c r="R92" s="1357">
        <v>1658</v>
      </c>
      <c r="S92" s="1419"/>
      <c r="T92" s="1377"/>
      <c r="U92" s="1357">
        <v>76</v>
      </c>
      <c r="V92" s="1419"/>
      <c r="W92" s="1377"/>
      <c r="X92" s="1357">
        <v>404</v>
      </c>
      <c r="Y92" s="1419"/>
      <c r="Z92" s="1377"/>
      <c r="AA92" s="1357">
        <v>64</v>
      </c>
      <c r="AB92" s="1419"/>
      <c r="AC92" s="1377"/>
      <c r="AD92" s="1357">
        <v>340</v>
      </c>
      <c r="AE92" s="1419"/>
      <c r="AF92" s="1377"/>
      <c r="AG92" s="1357">
        <v>309</v>
      </c>
      <c r="AH92" s="1419"/>
      <c r="AI92" s="1377"/>
      <c r="AJ92" s="1357">
        <v>95</v>
      </c>
      <c r="AK92" s="1419"/>
      <c r="AL92" s="1358"/>
      <c r="AM92" s="1252"/>
      <c r="AN92" s="1252"/>
      <c r="AO92" s="1252"/>
      <c r="AP92" s="1204"/>
      <c r="AQ92" s="1204"/>
      <c r="AR92" s="1253"/>
      <c r="AS92" s="1253"/>
      <c r="AT92" s="1253"/>
    </row>
    <row r="93" spans="1:46" s="1074" customFormat="1" ht="18.75" customHeight="1">
      <c r="A93" s="1068"/>
      <c r="B93" s="1069"/>
      <c r="C93" s="1370" t="s">
        <v>2119</v>
      </c>
      <c r="D93" s="1371"/>
      <c r="E93" s="1371"/>
      <c r="F93" s="1371"/>
      <c r="G93" s="1371"/>
      <c r="H93" s="1372"/>
      <c r="I93" s="1357">
        <v>1443</v>
      </c>
      <c r="J93" s="1419"/>
      <c r="K93" s="1377"/>
      <c r="L93" s="1357">
        <v>76</v>
      </c>
      <c r="M93" s="1419"/>
      <c r="N93" s="1377"/>
      <c r="O93" s="1357">
        <v>1367</v>
      </c>
      <c r="P93" s="1419"/>
      <c r="Q93" s="1377"/>
      <c r="R93" s="1357">
        <v>1389</v>
      </c>
      <c r="S93" s="1419"/>
      <c r="T93" s="1377"/>
      <c r="U93" s="1357">
        <v>54</v>
      </c>
      <c r="V93" s="1419"/>
      <c r="W93" s="1377"/>
      <c r="X93" s="1357">
        <v>400</v>
      </c>
      <c r="Y93" s="1419"/>
      <c r="Z93" s="1377"/>
      <c r="AA93" s="1357">
        <v>95</v>
      </c>
      <c r="AB93" s="1419"/>
      <c r="AC93" s="1377"/>
      <c r="AD93" s="1357">
        <v>305</v>
      </c>
      <c r="AE93" s="1419"/>
      <c r="AF93" s="1377"/>
      <c r="AG93" s="1357">
        <v>321</v>
      </c>
      <c r="AH93" s="1419"/>
      <c r="AI93" s="1377"/>
      <c r="AJ93" s="1357">
        <v>79</v>
      </c>
      <c r="AK93" s="1419"/>
      <c r="AL93" s="1358"/>
      <c r="AM93" s="1251"/>
      <c r="AN93" s="1251"/>
      <c r="AO93" s="1251"/>
      <c r="AP93" s="1254"/>
      <c r="AQ93" s="1254"/>
      <c r="AR93" s="1253"/>
      <c r="AS93" s="1253"/>
      <c r="AT93" s="1253"/>
    </row>
    <row r="94" spans="1:46" s="1074" customFormat="1" ht="18.75" customHeight="1">
      <c r="A94" s="1068"/>
      <c r="B94" s="1069"/>
      <c r="C94" s="1370" t="s">
        <v>2120</v>
      </c>
      <c r="D94" s="1371"/>
      <c r="E94" s="1371"/>
      <c r="F94" s="1371"/>
      <c r="G94" s="1371"/>
      <c r="H94" s="1372"/>
      <c r="I94" s="1357">
        <v>1446</v>
      </c>
      <c r="J94" s="1419"/>
      <c r="K94" s="1377"/>
      <c r="L94" s="1357">
        <v>54</v>
      </c>
      <c r="M94" s="1419"/>
      <c r="N94" s="1377"/>
      <c r="O94" s="1357">
        <v>1392</v>
      </c>
      <c r="P94" s="1419"/>
      <c r="Q94" s="1377"/>
      <c r="R94" s="1357">
        <v>1392</v>
      </c>
      <c r="S94" s="1419"/>
      <c r="T94" s="1377"/>
      <c r="U94" s="1357">
        <v>54</v>
      </c>
      <c r="V94" s="1419"/>
      <c r="W94" s="1377"/>
      <c r="X94" s="1357">
        <v>373</v>
      </c>
      <c r="Y94" s="1419"/>
      <c r="Z94" s="1377"/>
      <c r="AA94" s="1357">
        <v>79</v>
      </c>
      <c r="AB94" s="1419"/>
      <c r="AC94" s="1377"/>
      <c r="AD94" s="1357">
        <v>294</v>
      </c>
      <c r="AE94" s="1419"/>
      <c r="AF94" s="1377"/>
      <c r="AG94" s="1357">
        <v>295</v>
      </c>
      <c r="AH94" s="1419"/>
      <c r="AI94" s="1377"/>
      <c r="AJ94" s="1357">
        <v>78</v>
      </c>
      <c r="AK94" s="1419"/>
      <c r="AL94" s="1358"/>
      <c r="AM94" s="1251"/>
      <c r="AN94" s="1251"/>
      <c r="AO94" s="1251"/>
      <c r="AP94" s="1254"/>
      <c r="AQ94" s="1254"/>
      <c r="AR94" s="1253"/>
      <c r="AS94" s="1253"/>
      <c r="AT94" s="1253"/>
    </row>
    <row r="95" spans="1:46" s="1074" customFormat="1" ht="18.75" customHeight="1" thickBot="1">
      <c r="A95" s="1197"/>
      <c r="B95" s="1069"/>
      <c r="C95" s="1373" t="s">
        <v>2121</v>
      </c>
      <c r="D95" s="1374"/>
      <c r="E95" s="1374"/>
      <c r="F95" s="1374"/>
      <c r="G95" s="1374"/>
      <c r="H95" s="1375"/>
      <c r="I95" s="1359">
        <v>1621</v>
      </c>
      <c r="J95" s="1421"/>
      <c r="K95" s="1378"/>
      <c r="L95" s="1359">
        <v>54</v>
      </c>
      <c r="M95" s="1421"/>
      <c r="N95" s="1378"/>
      <c r="O95" s="1359">
        <v>1567</v>
      </c>
      <c r="P95" s="1421"/>
      <c r="Q95" s="1378"/>
      <c r="R95" s="1359">
        <v>1559</v>
      </c>
      <c r="S95" s="1421"/>
      <c r="T95" s="1378"/>
      <c r="U95" s="1359">
        <v>62</v>
      </c>
      <c r="V95" s="1421"/>
      <c r="W95" s="1378"/>
      <c r="X95" s="1359">
        <v>368</v>
      </c>
      <c r="Y95" s="1421"/>
      <c r="Z95" s="1378"/>
      <c r="AA95" s="1359">
        <v>78</v>
      </c>
      <c r="AB95" s="1421"/>
      <c r="AC95" s="1378"/>
      <c r="AD95" s="1359">
        <v>290</v>
      </c>
      <c r="AE95" s="1421"/>
      <c r="AF95" s="1378"/>
      <c r="AG95" s="1359">
        <v>249</v>
      </c>
      <c r="AH95" s="1421"/>
      <c r="AI95" s="1378"/>
      <c r="AJ95" s="1359">
        <v>119</v>
      </c>
      <c r="AK95" s="1421"/>
      <c r="AL95" s="1360"/>
      <c r="AM95" s="1251"/>
      <c r="AN95" s="1251"/>
      <c r="AO95" s="1251"/>
      <c r="AP95" s="1254"/>
      <c r="AQ95" s="1254"/>
      <c r="AR95" s="1253"/>
      <c r="AS95" s="1253"/>
      <c r="AT95" s="1253"/>
    </row>
    <row r="96" spans="1:46" s="343" customFormat="1" ht="13.5" customHeight="1" thickBot="1">
      <c r="A96" s="711"/>
      <c r="B96" s="711"/>
      <c r="C96" s="44"/>
      <c r="D96" s="44"/>
      <c r="E96" s="44"/>
      <c r="F96" s="44"/>
      <c r="G96" s="45"/>
      <c r="H96" s="45"/>
      <c r="I96" s="45"/>
      <c r="J96" s="45"/>
      <c r="K96" s="717"/>
      <c r="L96" s="783"/>
      <c r="M96" s="46"/>
      <c r="N96" s="46"/>
      <c r="O96" s="46"/>
      <c r="P96" s="989"/>
      <c r="Q96" s="561"/>
      <c r="R96" s="561"/>
      <c r="S96" s="561"/>
      <c r="T96" s="561"/>
      <c r="U96" s="561"/>
      <c r="V96" s="561"/>
      <c r="W96" s="561"/>
      <c r="X96" s="561"/>
      <c r="Y96" s="561"/>
      <c r="Z96" s="561"/>
      <c r="AA96" s="561"/>
      <c r="AB96" s="561"/>
      <c r="AC96" s="561"/>
      <c r="AD96" s="561"/>
      <c r="AE96" s="561"/>
      <c r="AF96" s="561"/>
      <c r="AG96" s="561"/>
      <c r="AH96" s="561"/>
      <c r="AI96" s="679"/>
      <c r="AJ96" s="679"/>
      <c r="AK96" s="561"/>
      <c r="AL96" s="561"/>
      <c r="AM96" s="561"/>
      <c r="AN96" s="561"/>
      <c r="AO96" s="561"/>
    </row>
    <row r="97" spans="1:42" s="343" customFormat="1" ht="18.75" customHeight="1">
      <c r="A97" s="561"/>
      <c r="B97" s="561"/>
      <c r="C97" s="1361" t="s">
        <v>3311</v>
      </c>
      <c r="D97" s="1362"/>
      <c r="E97" s="1362"/>
      <c r="F97" s="1362"/>
      <c r="G97" s="1362"/>
      <c r="H97" s="1363"/>
      <c r="I97" s="1495" t="s">
        <v>1632</v>
      </c>
      <c r="J97" s="1362"/>
      <c r="K97" s="1362"/>
      <c r="L97" s="1362"/>
      <c r="M97" s="1362"/>
      <c r="N97" s="1362"/>
      <c r="O97" s="1362"/>
      <c r="P97" s="1362"/>
      <c r="Q97" s="1362"/>
      <c r="R97" s="1362"/>
      <c r="S97" s="1362"/>
      <c r="T97" s="1362"/>
      <c r="U97" s="1362"/>
      <c r="V97" s="1362"/>
      <c r="W97" s="2597"/>
      <c r="X97" s="561"/>
      <c r="Y97" s="561"/>
      <c r="Z97" s="561"/>
      <c r="AA97" s="561"/>
      <c r="AB97" s="561"/>
      <c r="AC97" s="561"/>
      <c r="AD97" s="561"/>
      <c r="AE97" s="561"/>
      <c r="AF97" s="561"/>
      <c r="AG97" s="561"/>
      <c r="AH97" s="561"/>
      <c r="AI97" s="561"/>
      <c r="AJ97" s="561"/>
      <c r="AK97" s="561"/>
      <c r="AL97" s="561"/>
      <c r="AM97" s="561"/>
      <c r="AN97" s="561"/>
      <c r="AO97" s="561"/>
    </row>
    <row r="98" spans="1:42" s="343" customFormat="1" ht="18.75" customHeight="1">
      <c r="A98" s="561"/>
      <c r="B98" s="561"/>
      <c r="C98" s="2892"/>
      <c r="D98" s="1545"/>
      <c r="E98" s="1545"/>
      <c r="F98" s="1545"/>
      <c r="G98" s="1545"/>
      <c r="H98" s="1546"/>
      <c r="I98" s="1350" t="s">
        <v>1629</v>
      </c>
      <c r="J98" s="1460"/>
      <c r="K98" s="1460"/>
      <c r="L98" s="1460"/>
      <c r="M98" s="1460"/>
      <c r="N98" s="1460"/>
      <c r="O98" s="1460"/>
      <c r="P98" s="1460"/>
      <c r="Q98" s="1426"/>
      <c r="R98" s="1436" t="s">
        <v>1625</v>
      </c>
      <c r="S98" s="2595"/>
      <c r="T98" s="1437"/>
      <c r="U98" s="1436" t="s">
        <v>1620</v>
      </c>
      <c r="V98" s="2595"/>
      <c r="W98" s="2957"/>
      <c r="X98" s="561"/>
      <c r="Y98" s="561"/>
      <c r="Z98" s="561"/>
      <c r="AA98" s="561"/>
      <c r="AB98" s="561"/>
      <c r="AC98" s="561"/>
      <c r="AD98" s="561"/>
      <c r="AE98" s="561"/>
      <c r="AF98" s="561"/>
      <c r="AG98" s="561"/>
      <c r="AH98" s="561"/>
      <c r="AI98" s="561"/>
      <c r="AJ98" s="561"/>
      <c r="AK98" s="561"/>
      <c r="AL98" s="561"/>
      <c r="AM98" s="561"/>
      <c r="AN98" s="561"/>
      <c r="AO98" s="561"/>
    </row>
    <row r="99" spans="1:42" s="343" customFormat="1" ht="18.75" customHeight="1">
      <c r="A99" s="561"/>
      <c r="B99" s="561"/>
      <c r="C99" s="1364"/>
      <c r="D99" s="1365"/>
      <c r="E99" s="1365"/>
      <c r="F99" s="1365"/>
      <c r="G99" s="1365"/>
      <c r="H99" s="1366"/>
      <c r="I99" s="1350" t="s">
        <v>1</v>
      </c>
      <c r="J99" s="1460"/>
      <c r="K99" s="1426"/>
      <c r="L99" s="1350" t="s">
        <v>1630</v>
      </c>
      <c r="M99" s="1460"/>
      <c r="N99" s="1426"/>
      <c r="O99" s="1350" t="s">
        <v>1631</v>
      </c>
      <c r="P99" s="1460"/>
      <c r="Q99" s="1426"/>
      <c r="R99" s="1496"/>
      <c r="S99" s="1365"/>
      <c r="T99" s="1366"/>
      <c r="U99" s="1496"/>
      <c r="V99" s="1365"/>
      <c r="W99" s="2599"/>
      <c r="X99" s="561"/>
      <c r="Y99" s="561"/>
      <c r="Z99" s="561"/>
      <c r="AA99" s="561"/>
      <c r="AB99" s="561"/>
      <c r="AC99" s="561"/>
      <c r="AD99" s="561"/>
      <c r="AE99" s="561"/>
      <c r="AF99" s="561"/>
      <c r="AG99" s="561"/>
      <c r="AH99" s="561"/>
      <c r="AI99" s="561"/>
      <c r="AJ99" s="561"/>
      <c r="AK99" s="561"/>
      <c r="AL99" s="561"/>
      <c r="AM99" s="561"/>
      <c r="AN99" s="561"/>
      <c r="AO99" s="561"/>
    </row>
    <row r="100" spans="1:42" s="1074" customFormat="1" ht="18.75" customHeight="1">
      <c r="A100" s="1068"/>
      <c r="B100" s="1068"/>
      <c r="C100" s="1367" t="s">
        <v>2117</v>
      </c>
      <c r="D100" s="1368"/>
      <c r="E100" s="1368"/>
      <c r="F100" s="1368"/>
      <c r="G100" s="1368"/>
      <c r="H100" s="1369"/>
      <c r="I100" s="4213" t="s">
        <v>2122</v>
      </c>
      <c r="J100" s="4214"/>
      <c r="K100" s="4215"/>
      <c r="L100" s="1355" t="s">
        <v>2127</v>
      </c>
      <c r="M100" s="1470"/>
      <c r="N100" s="1376"/>
      <c r="O100" s="1355" t="s">
        <v>2129</v>
      </c>
      <c r="P100" s="1470"/>
      <c r="Q100" s="1376"/>
      <c r="R100" s="1355" t="s">
        <v>2132</v>
      </c>
      <c r="S100" s="1470"/>
      <c r="T100" s="1376"/>
      <c r="U100" s="1355" t="s">
        <v>2128</v>
      </c>
      <c r="V100" s="1470"/>
      <c r="W100" s="1356"/>
      <c r="X100" s="1068"/>
      <c r="Y100" s="1068"/>
      <c r="Z100" s="1068"/>
      <c r="AA100" s="1068"/>
      <c r="AB100" s="1068"/>
      <c r="AC100" s="1068"/>
      <c r="AD100" s="1068"/>
      <c r="AE100" s="1068"/>
      <c r="AF100" s="1068"/>
      <c r="AG100" s="1068"/>
      <c r="AH100" s="1068"/>
      <c r="AI100" s="1068"/>
      <c r="AJ100" s="1068"/>
      <c r="AK100" s="1068"/>
      <c r="AL100" s="1068"/>
      <c r="AM100" s="1068"/>
      <c r="AN100" s="1068"/>
      <c r="AO100" s="1068"/>
    </row>
    <row r="101" spans="1:42" s="1074" customFormat="1" ht="18.75" customHeight="1">
      <c r="A101" s="1068"/>
      <c r="B101" s="1068"/>
      <c r="C101" s="1370" t="s">
        <v>2118</v>
      </c>
      <c r="D101" s="1371"/>
      <c r="E101" s="1371"/>
      <c r="F101" s="1371"/>
      <c r="G101" s="1371"/>
      <c r="H101" s="1372"/>
      <c r="I101" s="1357" t="s">
        <v>2123</v>
      </c>
      <c r="J101" s="1419"/>
      <c r="K101" s="1377"/>
      <c r="L101" s="1357" t="s">
        <v>2128</v>
      </c>
      <c r="M101" s="1419"/>
      <c r="N101" s="1377"/>
      <c r="O101" s="1357" t="s">
        <v>2130</v>
      </c>
      <c r="P101" s="1419"/>
      <c r="Q101" s="1377"/>
      <c r="R101" s="1357" t="s">
        <v>2133</v>
      </c>
      <c r="S101" s="1419"/>
      <c r="T101" s="1377"/>
      <c r="U101" s="1357" t="s">
        <v>3782</v>
      </c>
      <c r="V101" s="1419"/>
      <c r="W101" s="1358"/>
      <c r="X101" s="1068"/>
      <c r="Y101" s="1068"/>
      <c r="Z101" s="1068"/>
      <c r="AA101" s="1068"/>
      <c r="AB101" s="1068"/>
      <c r="AC101" s="1068"/>
      <c r="AD101" s="1068"/>
      <c r="AE101" s="1068"/>
      <c r="AF101" s="1068"/>
      <c r="AG101" s="1068"/>
      <c r="AH101" s="1068"/>
      <c r="AI101" s="1068"/>
      <c r="AJ101" s="1068"/>
      <c r="AK101" s="1068"/>
      <c r="AL101" s="1068"/>
      <c r="AM101" s="1068"/>
      <c r="AN101" s="1068"/>
      <c r="AO101" s="1068"/>
    </row>
    <row r="102" spans="1:42" s="1074" customFormat="1" ht="18.75" customHeight="1">
      <c r="A102" s="1068"/>
      <c r="B102" s="1068"/>
      <c r="C102" s="1370" t="s">
        <v>2119</v>
      </c>
      <c r="D102" s="1371"/>
      <c r="E102" s="1371"/>
      <c r="F102" s="1371"/>
      <c r="G102" s="1371"/>
      <c r="H102" s="1372"/>
      <c r="I102" s="2494" t="s">
        <v>2124</v>
      </c>
      <c r="J102" s="4216"/>
      <c r="K102" s="2495"/>
      <c r="L102" s="2494" t="s">
        <v>3782</v>
      </c>
      <c r="M102" s="4216"/>
      <c r="N102" s="2495"/>
      <c r="O102" s="2494" t="s">
        <v>2131</v>
      </c>
      <c r="P102" s="4216"/>
      <c r="Q102" s="2495"/>
      <c r="R102" s="2494" t="s">
        <v>2134</v>
      </c>
      <c r="S102" s="4216"/>
      <c r="T102" s="2495"/>
      <c r="U102" s="2494" t="s">
        <v>3783</v>
      </c>
      <c r="V102" s="4216"/>
      <c r="W102" s="4217"/>
      <c r="X102" s="1068"/>
      <c r="Y102" s="1068"/>
      <c r="Z102" s="1068"/>
      <c r="AA102" s="1068"/>
      <c r="AB102" s="1068"/>
      <c r="AC102" s="1068"/>
      <c r="AD102" s="1068"/>
      <c r="AE102" s="1068"/>
      <c r="AF102" s="1068"/>
      <c r="AG102" s="1068"/>
      <c r="AH102" s="1068"/>
      <c r="AI102" s="1068"/>
      <c r="AJ102" s="1068"/>
      <c r="AK102" s="1068"/>
      <c r="AL102" s="1068"/>
      <c r="AM102" s="1068"/>
      <c r="AN102" s="1068"/>
      <c r="AO102" s="1068"/>
    </row>
    <row r="103" spans="1:42" s="1074" customFormat="1" ht="18.75" customHeight="1">
      <c r="A103" s="1068"/>
      <c r="B103" s="1068"/>
      <c r="C103" s="1370" t="s">
        <v>2120</v>
      </c>
      <c r="D103" s="1371"/>
      <c r="E103" s="1371"/>
      <c r="F103" s="1371"/>
      <c r="G103" s="1371"/>
      <c r="H103" s="1372"/>
      <c r="I103" s="2494" t="s">
        <v>2125</v>
      </c>
      <c r="J103" s="4216"/>
      <c r="K103" s="2495"/>
      <c r="L103" s="2494" t="s">
        <v>3783</v>
      </c>
      <c r="M103" s="4216"/>
      <c r="N103" s="2495"/>
      <c r="O103" s="2494" t="s">
        <v>3784</v>
      </c>
      <c r="P103" s="4216"/>
      <c r="Q103" s="2495"/>
      <c r="R103" s="2494" t="s">
        <v>3785</v>
      </c>
      <c r="S103" s="4216"/>
      <c r="T103" s="2495"/>
      <c r="U103" s="2494" t="s">
        <v>3786</v>
      </c>
      <c r="V103" s="4216"/>
      <c r="W103" s="4217"/>
      <c r="X103" s="1068"/>
      <c r="Y103" s="1068"/>
      <c r="Z103" s="1068"/>
      <c r="AA103" s="1068"/>
      <c r="AB103" s="1068"/>
      <c r="AC103" s="1068"/>
      <c r="AD103" s="1068"/>
      <c r="AE103" s="1068"/>
      <c r="AF103" s="1068"/>
      <c r="AG103" s="1068"/>
      <c r="AH103" s="1068"/>
      <c r="AI103" s="1068"/>
      <c r="AJ103" s="1068"/>
      <c r="AK103" s="1068"/>
      <c r="AL103" s="1068"/>
      <c r="AM103" s="1068"/>
      <c r="AN103" s="1068"/>
      <c r="AO103" s="1068"/>
    </row>
    <row r="104" spans="1:42" s="1074" customFormat="1" ht="18.75" customHeight="1" thickBot="1">
      <c r="A104" s="1068"/>
      <c r="B104" s="1068"/>
      <c r="C104" s="1373" t="s">
        <v>2121</v>
      </c>
      <c r="D104" s="1374"/>
      <c r="E104" s="1374"/>
      <c r="F104" s="1374"/>
      <c r="G104" s="1374"/>
      <c r="H104" s="1375"/>
      <c r="I104" s="2499" t="s">
        <v>2126</v>
      </c>
      <c r="J104" s="4218"/>
      <c r="K104" s="2500"/>
      <c r="L104" s="2499" t="s">
        <v>3786</v>
      </c>
      <c r="M104" s="4218"/>
      <c r="N104" s="2500"/>
      <c r="O104" s="2499" t="s">
        <v>3787</v>
      </c>
      <c r="P104" s="4218"/>
      <c r="Q104" s="2500"/>
      <c r="R104" s="2499" t="s">
        <v>3788</v>
      </c>
      <c r="S104" s="4218"/>
      <c r="T104" s="2500"/>
      <c r="U104" s="2499" t="s">
        <v>3789</v>
      </c>
      <c r="V104" s="4218"/>
      <c r="W104" s="4219"/>
      <c r="X104" s="1068"/>
      <c r="Y104" s="1068"/>
      <c r="Z104" s="1068"/>
      <c r="AA104" s="1068"/>
      <c r="AB104" s="1068"/>
      <c r="AC104" s="1068"/>
      <c r="AD104" s="1068"/>
      <c r="AE104" s="1068"/>
      <c r="AF104" s="1068"/>
      <c r="AG104" s="1068"/>
      <c r="AH104" s="1068"/>
      <c r="AI104" s="1068"/>
      <c r="AJ104" s="1068"/>
      <c r="AK104" s="1068"/>
      <c r="AL104" s="1068"/>
      <c r="AM104" s="1068"/>
      <c r="AN104" s="1068"/>
      <c r="AO104" s="1068"/>
    </row>
    <row r="105" spans="1:42" s="343" customFormat="1" ht="13.5" customHeight="1">
      <c r="A105" s="561"/>
      <c r="B105" s="561"/>
      <c r="C105" s="907" t="s">
        <v>3792</v>
      </c>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c r="AH105" s="561"/>
      <c r="AI105" s="561"/>
      <c r="AJ105" s="561"/>
      <c r="AK105" s="561"/>
      <c r="AL105" s="561"/>
      <c r="AM105" s="561"/>
      <c r="AN105" s="561"/>
      <c r="AO105" s="561"/>
    </row>
    <row r="106" spans="1:42" s="343" customFormat="1" ht="13.5" customHeight="1">
      <c r="A106" s="561"/>
      <c r="B106" s="561"/>
      <c r="C106" s="907"/>
      <c r="D106" s="561"/>
      <c r="E106" s="561"/>
      <c r="F106" s="561"/>
      <c r="G106" s="561"/>
      <c r="H106" s="561"/>
      <c r="I106" s="561"/>
      <c r="J106" s="561"/>
      <c r="K106" s="561"/>
      <c r="L106" s="561"/>
      <c r="M106" s="561"/>
      <c r="N106" s="561"/>
      <c r="O106" s="561"/>
      <c r="P106" s="561"/>
      <c r="Q106" s="561"/>
      <c r="R106" s="561"/>
      <c r="S106" s="561"/>
      <c r="T106" s="561"/>
      <c r="U106" s="561"/>
      <c r="V106" s="561"/>
      <c r="W106" s="679" t="s">
        <v>1633</v>
      </c>
      <c r="X106" s="561"/>
      <c r="Y106" s="561"/>
      <c r="Z106" s="561"/>
      <c r="AA106" s="561"/>
      <c r="AB106" s="561"/>
      <c r="AC106" s="561"/>
      <c r="AD106" s="561"/>
      <c r="AE106" s="561"/>
      <c r="AF106" s="561"/>
      <c r="AG106" s="561"/>
      <c r="AH106" s="561"/>
      <c r="AI106" s="561"/>
      <c r="AJ106" s="679"/>
      <c r="AK106" s="561"/>
      <c r="AL106" s="561"/>
      <c r="AM106" s="561"/>
      <c r="AN106" s="561"/>
      <c r="AO106" s="561"/>
    </row>
    <row r="107" spans="1:42" s="343" customFormat="1" ht="22.5" customHeight="1">
      <c r="A107" s="52"/>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1"/>
      <c r="AM107" s="561"/>
      <c r="AN107" s="561"/>
      <c r="AO107" s="561"/>
    </row>
    <row r="108" spans="1:42" s="343" customFormat="1" ht="17.25">
      <c r="A108" s="3" t="s">
        <v>1634</v>
      </c>
      <c r="B108" s="561"/>
      <c r="C108" s="1"/>
      <c r="D108" s="1"/>
      <c r="E108" s="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1"/>
      <c r="AM108" s="561"/>
      <c r="AN108" s="561"/>
      <c r="AO108" s="561"/>
    </row>
    <row r="109" spans="1:42" s="343" customFormat="1" ht="13.5" customHeight="1">
      <c r="A109" s="561"/>
      <c r="B109" s="907"/>
      <c r="C109" s="907"/>
      <c r="D109" s="907"/>
      <c r="E109" s="907"/>
      <c r="F109" s="907"/>
      <c r="G109" s="907"/>
      <c r="H109" s="907"/>
      <c r="I109" s="907"/>
      <c r="J109" s="907"/>
      <c r="K109" s="907"/>
      <c r="L109" s="907"/>
      <c r="M109" s="907"/>
      <c r="N109" s="907"/>
      <c r="O109" s="34"/>
      <c r="P109" s="561"/>
      <c r="Q109" s="731"/>
      <c r="R109" s="34"/>
      <c r="S109" s="731"/>
      <c r="T109" s="561"/>
      <c r="U109" s="561"/>
      <c r="V109" s="561"/>
      <c r="W109" s="561"/>
      <c r="X109" s="561"/>
      <c r="Y109" s="561"/>
      <c r="Z109" s="561"/>
      <c r="AA109" s="561"/>
      <c r="AB109" s="561"/>
      <c r="AC109" s="561"/>
      <c r="AD109" s="561"/>
      <c r="AE109" s="561"/>
      <c r="AF109" s="561"/>
      <c r="AG109" s="561"/>
      <c r="AH109" s="561"/>
      <c r="AI109" s="561"/>
      <c r="AJ109" s="561"/>
      <c r="AK109" s="679" t="s">
        <v>3555</v>
      </c>
      <c r="AL109" s="561"/>
      <c r="AM109" s="561"/>
      <c r="AN109" s="561"/>
      <c r="AO109" s="561"/>
    </row>
    <row r="110" spans="1:42" s="343" customFormat="1" ht="13.5" customHeight="1" thickBot="1">
      <c r="A110" s="561"/>
      <c r="B110" s="907"/>
      <c r="C110" s="907"/>
      <c r="D110" s="907"/>
      <c r="E110" s="907"/>
      <c r="F110" s="907"/>
      <c r="G110" s="907"/>
      <c r="H110" s="907"/>
      <c r="I110" s="907"/>
      <c r="J110" s="907"/>
      <c r="K110" s="907"/>
      <c r="L110" s="907"/>
      <c r="M110" s="907"/>
      <c r="N110" s="907"/>
      <c r="O110" s="43"/>
      <c r="P110" s="907"/>
      <c r="Q110" s="907"/>
      <c r="R110" s="43"/>
      <c r="S110" s="561"/>
      <c r="T110" s="561"/>
      <c r="U110" s="561"/>
      <c r="V110" s="561"/>
      <c r="W110" s="561"/>
      <c r="X110" s="561"/>
      <c r="Y110" s="561"/>
      <c r="Z110" s="561"/>
      <c r="AA110" s="561"/>
      <c r="AB110" s="561"/>
      <c r="AC110" s="561"/>
      <c r="AD110" s="561"/>
      <c r="AE110" s="561"/>
      <c r="AF110" s="561"/>
      <c r="AG110" s="561"/>
      <c r="AH110" s="561"/>
      <c r="AI110" s="561"/>
      <c r="AJ110" s="561"/>
      <c r="AK110" s="679" t="s">
        <v>1635</v>
      </c>
      <c r="AL110" s="561"/>
      <c r="AM110" s="561"/>
      <c r="AN110" s="561"/>
      <c r="AO110" s="561"/>
    </row>
    <row r="111" spans="1:42" s="343" customFormat="1" ht="14.25" customHeight="1">
      <c r="A111" s="561"/>
      <c r="B111" s="561"/>
      <c r="C111" s="1361" t="s">
        <v>3311</v>
      </c>
      <c r="D111" s="1362"/>
      <c r="E111" s="1362"/>
      <c r="F111" s="1362"/>
      <c r="G111" s="1362"/>
      <c r="H111" s="1352" t="s">
        <v>3331</v>
      </c>
      <c r="I111" s="1353"/>
      <c r="J111" s="1353"/>
      <c r="K111" s="1353"/>
      <c r="L111" s="1353"/>
      <c r="M111" s="1353"/>
      <c r="N111" s="1353"/>
      <c r="O111" s="1353"/>
      <c r="P111" s="1353"/>
      <c r="Q111" s="1353"/>
      <c r="R111" s="1353"/>
      <c r="S111" s="1352" t="s">
        <v>3347</v>
      </c>
      <c r="T111" s="1353"/>
      <c r="U111" s="1353"/>
      <c r="V111" s="1353"/>
      <c r="W111" s="1353"/>
      <c r="X111" s="1353"/>
      <c r="Y111" s="1353"/>
      <c r="Z111" s="1353"/>
      <c r="AA111" s="1353"/>
      <c r="AB111" s="1353"/>
      <c r="AC111" s="1353"/>
      <c r="AD111" s="1353"/>
      <c r="AE111" s="1353"/>
      <c r="AF111" s="1353"/>
      <c r="AG111" s="1353"/>
      <c r="AH111" s="1353"/>
      <c r="AI111" s="1353"/>
      <c r="AJ111" s="1353"/>
      <c r="AK111" s="1354"/>
      <c r="AL111" s="561"/>
      <c r="AM111" s="561"/>
      <c r="AN111" s="561"/>
      <c r="AO111" s="561"/>
    </row>
    <row r="112" spans="1:42" s="343" customFormat="1" ht="14.25" customHeight="1">
      <c r="A112" s="561"/>
      <c r="B112" s="561"/>
      <c r="C112" s="2892"/>
      <c r="D112" s="1545"/>
      <c r="E112" s="1545"/>
      <c r="F112" s="1545"/>
      <c r="G112" s="1545"/>
      <c r="H112" s="1436" t="s">
        <v>29</v>
      </c>
      <c r="I112" s="2595"/>
      <c r="J112" s="1437"/>
      <c r="K112" s="1436" t="s">
        <v>1185</v>
      </c>
      <c r="L112" s="2595"/>
      <c r="M112" s="1437"/>
      <c r="N112" s="3037" t="s">
        <v>2957</v>
      </c>
      <c r="O112" s="3038"/>
      <c r="P112" s="3038"/>
      <c r="Q112" s="3038"/>
      <c r="R112" s="3039"/>
      <c r="S112" s="1436" t="s">
        <v>3331</v>
      </c>
      <c r="T112" s="2595"/>
      <c r="U112" s="2595"/>
      <c r="V112" s="2595"/>
      <c r="W112" s="2595"/>
      <c r="X112" s="2595"/>
      <c r="Y112" s="2595"/>
      <c r="Z112" s="1437"/>
      <c r="AA112" s="1350" t="s">
        <v>1636</v>
      </c>
      <c r="AB112" s="1460"/>
      <c r="AC112" s="1460"/>
      <c r="AD112" s="1460"/>
      <c r="AE112" s="1460"/>
      <c r="AF112" s="1460"/>
      <c r="AG112" s="1460"/>
      <c r="AH112" s="1460"/>
      <c r="AI112" s="1460"/>
      <c r="AJ112" s="1460"/>
      <c r="AK112" s="1351"/>
      <c r="AL112" s="47"/>
      <c r="AM112" s="47"/>
      <c r="AN112" s="47"/>
      <c r="AO112" s="47"/>
      <c r="AP112" s="349"/>
    </row>
    <row r="113" spans="1:42" s="343" customFormat="1" ht="14.25" customHeight="1">
      <c r="A113" s="561"/>
      <c r="B113" s="561"/>
      <c r="C113" s="1364"/>
      <c r="D113" s="1365"/>
      <c r="E113" s="1365"/>
      <c r="F113" s="1365"/>
      <c r="G113" s="1365"/>
      <c r="H113" s="1496"/>
      <c r="I113" s="1365"/>
      <c r="J113" s="1366"/>
      <c r="K113" s="1496"/>
      <c r="L113" s="1365"/>
      <c r="M113" s="1366"/>
      <c r="N113" s="3040"/>
      <c r="O113" s="3041"/>
      <c r="P113" s="3041"/>
      <c r="Q113" s="3041"/>
      <c r="R113" s="3042"/>
      <c r="S113" s="1350" t="s">
        <v>29</v>
      </c>
      <c r="T113" s="1460"/>
      <c r="U113" s="1426"/>
      <c r="V113" s="1350" t="s">
        <v>1637</v>
      </c>
      <c r="W113" s="1460"/>
      <c r="X113" s="1460"/>
      <c r="Y113" s="1460"/>
      <c r="Z113" s="1426"/>
      <c r="AA113" s="1350" t="s">
        <v>29</v>
      </c>
      <c r="AB113" s="1460"/>
      <c r="AC113" s="1426"/>
      <c r="AD113" s="1350" t="s">
        <v>1185</v>
      </c>
      <c r="AE113" s="1460"/>
      <c r="AF113" s="1426"/>
      <c r="AG113" s="1350" t="s">
        <v>1637</v>
      </c>
      <c r="AH113" s="1460"/>
      <c r="AI113" s="1460"/>
      <c r="AJ113" s="1460"/>
      <c r="AK113" s="1351"/>
      <c r="AL113" s="828"/>
      <c r="AM113" s="828"/>
      <c r="AN113" s="828"/>
      <c r="AO113" s="828"/>
      <c r="AP113" s="578"/>
    </row>
    <row r="114" spans="1:42" s="343" customFormat="1" ht="20.100000000000001" customHeight="1">
      <c r="A114" s="561"/>
      <c r="B114" s="561"/>
      <c r="C114" s="1367" t="s">
        <v>2140</v>
      </c>
      <c r="D114" s="1368"/>
      <c r="E114" s="1368"/>
      <c r="F114" s="1368"/>
      <c r="G114" s="1369"/>
      <c r="H114" s="1355">
        <v>289510</v>
      </c>
      <c r="I114" s="1470"/>
      <c r="J114" s="1376"/>
      <c r="K114" s="1355">
        <v>340774</v>
      </c>
      <c r="L114" s="1470"/>
      <c r="M114" s="1376"/>
      <c r="N114" s="1355">
        <v>842753570</v>
      </c>
      <c r="O114" s="1470"/>
      <c r="P114" s="1470"/>
      <c r="Q114" s="1470"/>
      <c r="R114" s="1376"/>
      <c r="S114" s="1355">
        <v>35438</v>
      </c>
      <c r="T114" s="1470"/>
      <c r="U114" s="1376"/>
      <c r="V114" s="1355">
        <v>768541000</v>
      </c>
      <c r="W114" s="1470"/>
      <c r="X114" s="1470"/>
      <c r="Y114" s="1470"/>
      <c r="Z114" s="1376"/>
      <c r="AA114" s="1355">
        <v>35400</v>
      </c>
      <c r="AB114" s="1470"/>
      <c r="AC114" s="1376"/>
      <c r="AD114" s="1355">
        <v>86664</v>
      </c>
      <c r="AE114" s="1470"/>
      <c r="AF114" s="1376"/>
      <c r="AG114" s="1355">
        <v>740968000</v>
      </c>
      <c r="AH114" s="1470"/>
      <c r="AI114" s="1470"/>
      <c r="AJ114" s="1470"/>
      <c r="AK114" s="1356"/>
      <c r="AL114" s="416"/>
      <c r="AM114" s="416"/>
      <c r="AN114" s="416"/>
      <c r="AO114" s="416"/>
      <c r="AP114" s="342"/>
    </row>
    <row r="115" spans="1:42" s="343" customFormat="1" ht="20.100000000000001" customHeight="1">
      <c r="A115" s="561"/>
      <c r="B115" s="561"/>
      <c r="C115" s="1370" t="s">
        <v>2141</v>
      </c>
      <c r="D115" s="1371"/>
      <c r="E115" s="1371"/>
      <c r="F115" s="1371"/>
      <c r="G115" s="1372"/>
      <c r="H115" s="1357">
        <v>294092</v>
      </c>
      <c r="I115" s="1419"/>
      <c r="J115" s="1377"/>
      <c r="K115" s="1357">
        <v>341213</v>
      </c>
      <c r="L115" s="1419"/>
      <c r="M115" s="1377"/>
      <c r="N115" s="1357">
        <v>800116340</v>
      </c>
      <c r="O115" s="1419"/>
      <c r="P115" s="1419"/>
      <c r="Q115" s="1419"/>
      <c r="R115" s="1377"/>
      <c r="S115" s="1357">
        <v>33744</v>
      </c>
      <c r="T115" s="1419"/>
      <c r="U115" s="1377"/>
      <c r="V115" s="1357">
        <v>732384300</v>
      </c>
      <c r="W115" s="1419"/>
      <c r="X115" s="1419"/>
      <c r="Y115" s="1419"/>
      <c r="Z115" s="1377"/>
      <c r="AA115" s="1357">
        <v>33739</v>
      </c>
      <c r="AB115" s="1419"/>
      <c r="AC115" s="1377"/>
      <c r="AD115" s="1357">
        <v>80860</v>
      </c>
      <c r="AE115" s="1419"/>
      <c r="AF115" s="1377"/>
      <c r="AG115" s="1357">
        <v>732354300</v>
      </c>
      <c r="AH115" s="1419"/>
      <c r="AI115" s="1419"/>
      <c r="AJ115" s="1419"/>
      <c r="AK115" s="1358"/>
      <c r="AL115" s="416"/>
      <c r="AM115" s="416"/>
      <c r="AN115" s="416"/>
      <c r="AO115" s="416"/>
      <c r="AP115" s="342"/>
    </row>
    <row r="116" spans="1:42" s="343" customFormat="1" ht="20.100000000000001" customHeight="1">
      <c r="A116" s="561"/>
      <c r="B116" s="561"/>
      <c r="C116" s="1370" t="s">
        <v>2142</v>
      </c>
      <c r="D116" s="1371"/>
      <c r="E116" s="1371"/>
      <c r="F116" s="1371"/>
      <c r="G116" s="1372"/>
      <c r="H116" s="1357">
        <v>336346</v>
      </c>
      <c r="I116" s="1419"/>
      <c r="J116" s="1377"/>
      <c r="K116" s="1357">
        <v>389088</v>
      </c>
      <c r="L116" s="1419"/>
      <c r="M116" s="1377"/>
      <c r="N116" s="1357">
        <v>1052277460</v>
      </c>
      <c r="O116" s="1419"/>
      <c r="P116" s="1419"/>
      <c r="Q116" s="1419"/>
      <c r="R116" s="1377"/>
      <c r="S116" s="1357">
        <v>38667</v>
      </c>
      <c r="T116" s="1419"/>
      <c r="U116" s="1377"/>
      <c r="V116" s="1357">
        <v>984034400</v>
      </c>
      <c r="W116" s="1419"/>
      <c r="X116" s="1419"/>
      <c r="Y116" s="1419"/>
      <c r="Z116" s="1377"/>
      <c r="AA116" s="1357">
        <v>38665</v>
      </c>
      <c r="AB116" s="1419"/>
      <c r="AC116" s="1377"/>
      <c r="AD116" s="1357">
        <v>91407</v>
      </c>
      <c r="AE116" s="1419"/>
      <c r="AF116" s="1377"/>
      <c r="AG116" s="1357">
        <v>982125900</v>
      </c>
      <c r="AH116" s="1419"/>
      <c r="AI116" s="1419"/>
      <c r="AJ116" s="1419"/>
      <c r="AK116" s="1358"/>
      <c r="AL116" s="416"/>
      <c r="AM116" s="416"/>
      <c r="AN116" s="416"/>
      <c r="AO116" s="416"/>
      <c r="AP116" s="342"/>
    </row>
    <row r="117" spans="1:42" s="343" customFormat="1" ht="20.100000000000001" customHeight="1">
      <c r="A117" s="561"/>
      <c r="B117" s="561"/>
      <c r="C117" s="1370" t="s">
        <v>2143</v>
      </c>
      <c r="D117" s="1371"/>
      <c r="E117" s="1371"/>
      <c r="F117" s="1371"/>
      <c r="G117" s="1372"/>
      <c r="H117" s="1357">
        <v>341601</v>
      </c>
      <c r="I117" s="1419"/>
      <c r="J117" s="1377"/>
      <c r="K117" s="1357">
        <v>395303</v>
      </c>
      <c r="L117" s="1419"/>
      <c r="M117" s="1377"/>
      <c r="N117" s="2494">
        <v>889209390</v>
      </c>
      <c r="O117" s="4216"/>
      <c r="P117" s="4216"/>
      <c r="Q117" s="4216"/>
      <c r="R117" s="2495"/>
      <c r="S117" s="1357">
        <v>39134</v>
      </c>
      <c r="T117" s="1419"/>
      <c r="U117" s="1377"/>
      <c r="V117" s="2494">
        <v>828064800</v>
      </c>
      <c r="W117" s="4216"/>
      <c r="X117" s="4216"/>
      <c r="Y117" s="4216"/>
      <c r="Z117" s="2495"/>
      <c r="AA117" s="1357">
        <v>39125</v>
      </c>
      <c r="AB117" s="1419"/>
      <c r="AC117" s="1377"/>
      <c r="AD117" s="1357">
        <v>92827</v>
      </c>
      <c r="AE117" s="1419"/>
      <c r="AF117" s="1377"/>
      <c r="AG117" s="2494">
        <v>827995800</v>
      </c>
      <c r="AH117" s="4216"/>
      <c r="AI117" s="4216"/>
      <c r="AJ117" s="4216"/>
      <c r="AK117" s="4217"/>
      <c r="AL117" s="764"/>
      <c r="AM117" s="764"/>
      <c r="AN117" s="416"/>
      <c r="AO117" s="416"/>
      <c r="AP117" s="342"/>
    </row>
    <row r="118" spans="1:42" s="343" customFormat="1" ht="20.100000000000001" customHeight="1" thickBot="1">
      <c r="A118" s="561"/>
      <c r="B118" s="561"/>
      <c r="C118" s="1373" t="s">
        <v>2144</v>
      </c>
      <c r="D118" s="1374"/>
      <c r="E118" s="1374"/>
      <c r="F118" s="1374"/>
      <c r="G118" s="1375"/>
      <c r="H118" s="1359">
        <v>346179</v>
      </c>
      <c r="I118" s="1421"/>
      <c r="J118" s="1378"/>
      <c r="K118" s="1359">
        <v>398526</v>
      </c>
      <c r="L118" s="1421"/>
      <c r="M118" s="1378"/>
      <c r="N118" s="2499">
        <v>963930340</v>
      </c>
      <c r="O118" s="4218"/>
      <c r="P118" s="4218"/>
      <c r="Q118" s="4218"/>
      <c r="R118" s="2500"/>
      <c r="S118" s="1359">
        <v>37010</v>
      </c>
      <c r="T118" s="1421"/>
      <c r="U118" s="1378"/>
      <c r="V118" s="2499">
        <v>906798500</v>
      </c>
      <c r="W118" s="4218"/>
      <c r="X118" s="4218"/>
      <c r="Y118" s="4218"/>
      <c r="Z118" s="2500"/>
      <c r="AA118" s="1359">
        <v>36983</v>
      </c>
      <c r="AB118" s="1421"/>
      <c r="AC118" s="1378"/>
      <c r="AD118" s="1359">
        <v>89330</v>
      </c>
      <c r="AE118" s="1421"/>
      <c r="AF118" s="1378"/>
      <c r="AG118" s="2499">
        <v>905067500</v>
      </c>
      <c r="AH118" s="4218"/>
      <c r="AI118" s="4218"/>
      <c r="AJ118" s="4218"/>
      <c r="AK118" s="4219"/>
      <c r="AL118" s="764"/>
      <c r="AM118" s="764"/>
      <c r="AN118" s="416"/>
      <c r="AO118" s="416"/>
      <c r="AP118" s="342"/>
    </row>
    <row r="119" spans="1:42" s="343" customFormat="1" ht="13.5" customHeight="1" thickBot="1">
      <c r="A119" s="561"/>
      <c r="B119" s="907"/>
      <c r="C119" s="907"/>
      <c r="D119" s="907"/>
      <c r="E119" s="907"/>
      <c r="F119" s="907"/>
      <c r="G119" s="907"/>
      <c r="H119" s="907"/>
      <c r="I119" s="907"/>
      <c r="J119" s="907"/>
      <c r="K119" s="907"/>
      <c r="L119" s="907"/>
      <c r="M119" s="907"/>
      <c r="N119" s="907"/>
      <c r="O119" s="907"/>
      <c r="P119" s="907"/>
      <c r="Q119" s="561"/>
      <c r="R119" s="717"/>
      <c r="S119" s="717"/>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row>
    <row r="120" spans="1:42" s="343" customFormat="1" ht="14.25" customHeight="1">
      <c r="A120" s="561"/>
      <c r="B120" s="561"/>
      <c r="C120" s="1361" t="s">
        <v>3311</v>
      </c>
      <c r="D120" s="1362"/>
      <c r="E120" s="1362"/>
      <c r="F120" s="1362"/>
      <c r="G120" s="1362"/>
      <c r="H120" s="1352" t="s">
        <v>3347</v>
      </c>
      <c r="I120" s="1353"/>
      <c r="J120" s="1353"/>
      <c r="K120" s="1353"/>
      <c r="L120" s="1353"/>
      <c r="M120" s="1353"/>
      <c r="N120" s="1353"/>
      <c r="O120" s="1353"/>
      <c r="P120" s="1353"/>
      <c r="Q120" s="1352" t="s">
        <v>3348</v>
      </c>
      <c r="R120" s="1353"/>
      <c r="S120" s="1353"/>
      <c r="T120" s="1353"/>
      <c r="U120" s="1353"/>
      <c r="V120" s="1353"/>
      <c r="W120" s="1353"/>
      <c r="X120" s="1353"/>
      <c r="Y120" s="1353"/>
      <c r="Z120" s="1353"/>
      <c r="AA120" s="1353"/>
      <c r="AB120" s="1353"/>
      <c r="AC120" s="1354"/>
      <c r="AD120" s="561"/>
      <c r="AE120" s="561"/>
      <c r="AF120" s="561"/>
      <c r="AG120" s="561"/>
      <c r="AH120" s="561"/>
      <c r="AI120" s="561"/>
      <c r="AJ120" s="561"/>
      <c r="AK120" s="561"/>
      <c r="AL120" s="561"/>
      <c r="AM120" s="561"/>
      <c r="AN120" s="561"/>
      <c r="AO120" s="561"/>
    </row>
    <row r="121" spans="1:42" s="343" customFormat="1" ht="14.25" customHeight="1">
      <c r="A121" s="561"/>
      <c r="B121" s="561"/>
      <c r="C121" s="2892"/>
      <c r="D121" s="1545"/>
      <c r="E121" s="1545"/>
      <c r="F121" s="1545"/>
      <c r="G121" s="1545"/>
      <c r="H121" s="1350" t="s">
        <v>1638</v>
      </c>
      <c r="I121" s="1460"/>
      <c r="J121" s="1460"/>
      <c r="K121" s="1460"/>
      <c r="L121" s="1460"/>
      <c r="M121" s="1460"/>
      <c r="N121" s="1460"/>
      <c r="O121" s="1460"/>
      <c r="P121" s="1426"/>
      <c r="Q121" s="1350" t="s">
        <v>3349</v>
      </c>
      <c r="R121" s="1460"/>
      <c r="S121" s="1460"/>
      <c r="T121" s="1460"/>
      <c r="U121" s="1460"/>
      <c r="V121" s="1460"/>
      <c r="W121" s="1426"/>
      <c r="X121" s="1436" t="s">
        <v>2958</v>
      </c>
      <c r="Y121" s="2595"/>
      <c r="Z121" s="2595"/>
      <c r="AA121" s="2595"/>
      <c r="AB121" s="2595"/>
      <c r="AC121" s="2957"/>
      <c r="AD121" s="561"/>
      <c r="AE121" s="561"/>
      <c r="AF121" s="561"/>
      <c r="AG121" s="561"/>
      <c r="AH121" s="561"/>
      <c r="AI121" s="561"/>
      <c r="AJ121" s="561"/>
      <c r="AK121" s="561"/>
      <c r="AL121" s="561"/>
      <c r="AM121" s="561"/>
      <c r="AN121" s="561"/>
      <c r="AO121" s="561"/>
    </row>
    <row r="122" spans="1:42" s="343" customFormat="1" ht="14.25" customHeight="1">
      <c r="A122" s="561"/>
      <c r="B122" s="561"/>
      <c r="C122" s="1364"/>
      <c r="D122" s="1365"/>
      <c r="E122" s="1365"/>
      <c r="F122" s="1365"/>
      <c r="G122" s="1365"/>
      <c r="H122" s="1350" t="s">
        <v>29</v>
      </c>
      <c r="I122" s="1460"/>
      <c r="J122" s="1426"/>
      <c r="K122" s="1350" t="s">
        <v>1185</v>
      </c>
      <c r="L122" s="1426"/>
      <c r="M122" s="1350" t="s">
        <v>1637</v>
      </c>
      <c r="N122" s="1460"/>
      <c r="O122" s="1460"/>
      <c r="P122" s="1426"/>
      <c r="Q122" s="1350" t="s">
        <v>1639</v>
      </c>
      <c r="R122" s="1460"/>
      <c r="S122" s="1426"/>
      <c r="T122" s="1379" t="s">
        <v>1640</v>
      </c>
      <c r="U122" s="1540"/>
      <c r="V122" s="1540"/>
      <c r="W122" s="1380"/>
      <c r="X122" s="1496"/>
      <c r="Y122" s="1365"/>
      <c r="Z122" s="1365"/>
      <c r="AA122" s="1365"/>
      <c r="AB122" s="1365"/>
      <c r="AC122" s="2599"/>
      <c r="AD122" s="561"/>
      <c r="AE122" s="561"/>
      <c r="AF122" s="561"/>
      <c r="AG122" s="561"/>
      <c r="AH122" s="561"/>
      <c r="AI122" s="561"/>
      <c r="AJ122" s="561"/>
      <c r="AK122" s="561"/>
      <c r="AL122" s="561"/>
      <c r="AM122" s="561"/>
      <c r="AN122" s="561"/>
      <c r="AO122" s="561"/>
    </row>
    <row r="123" spans="1:42" s="343" customFormat="1" ht="19.5" customHeight="1">
      <c r="A123" s="561"/>
      <c r="B123" s="561"/>
      <c r="C123" s="1367" t="s">
        <v>2140</v>
      </c>
      <c r="D123" s="1368"/>
      <c r="E123" s="1368"/>
      <c r="F123" s="1368"/>
      <c r="G123" s="1369"/>
      <c r="H123" s="1355">
        <v>38</v>
      </c>
      <c r="I123" s="1470"/>
      <c r="J123" s="1376"/>
      <c r="K123" s="1355">
        <v>38</v>
      </c>
      <c r="L123" s="1376"/>
      <c r="M123" s="1355">
        <v>27573000</v>
      </c>
      <c r="N123" s="1470"/>
      <c r="O123" s="1470"/>
      <c r="P123" s="1376"/>
      <c r="Q123" s="1355">
        <v>96658</v>
      </c>
      <c r="R123" s="1470"/>
      <c r="S123" s="1376"/>
      <c r="T123" s="1355">
        <v>157414</v>
      </c>
      <c r="U123" s="1470"/>
      <c r="V123" s="1470"/>
      <c r="W123" s="1376"/>
      <c r="X123" s="1355">
        <v>74212570</v>
      </c>
      <c r="Y123" s="1470"/>
      <c r="Z123" s="1470"/>
      <c r="AA123" s="1470"/>
      <c r="AB123" s="1470"/>
      <c r="AC123" s="1356"/>
      <c r="AD123" s="561"/>
      <c r="AE123" s="561"/>
      <c r="AF123" s="561"/>
      <c r="AG123" s="561"/>
      <c r="AH123" s="561"/>
      <c r="AI123" s="561"/>
      <c r="AJ123" s="561"/>
      <c r="AK123" s="561"/>
      <c r="AL123" s="561"/>
      <c r="AM123" s="561"/>
      <c r="AN123" s="561"/>
      <c r="AO123" s="561"/>
    </row>
    <row r="124" spans="1:42" s="343" customFormat="1" ht="19.5" customHeight="1">
      <c r="A124" s="561"/>
      <c r="B124" s="561"/>
      <c r="C124" s="1370" t="s">
        <v>2141</v>
      </c>
      <c r="D124" s="1371"/>
      <c r="E124" s="1371"/>
      <c r="F124" s="1371"/>
      <c r="G124" s="1372"/>
      <c r="H124" s="1357">
        <v>5</v>
      </c>
      <c r="I124" s="1419"/>
      <c r="J124" s="1377"/>
      <c r="K124" s="1357">
        <v>5</v>
      </c>
      <c r="L124" s="1377"/>
      <c r="M124" s="1357">
        <v>30000</v>
      </c>
      <c r="N124" s="1419"/>
      <c r="O124" s="1419"/>
      <c r="P124" s="1377"/>
      <c r="Q124" s="1357">
        <v>97068</v>
      </c>
      <c r="R124" s="1419"/>
      <c r="S124" s="1377"/>
      <c r="T124" s="1357">
        <v>163280</v>
      </c>
      <c r="U124" s="1419"/>
      <c r="V124" s="1419"/>
      <c r="W124" s="1377"/>
      <c r="X124" s="1357">
        <v>67732040</v>
      </c>
      <c r="Y124" s="1419"/>
      <c r="Z124" s="1419"/>
      <c r="AA124" s="1419"/>
      <c r="AB124" s="1419"/>
      <c r="AC124" s="1358"/>
      <c r="AD124" s="561"/>
      <c r="AE124" s="561"/>
      <c r="AF124" s="561"/>
      <c r="AG124" s="561"/>
      <c r="AH124" s="561"/>
      <c r="AI124" s="561"/>
      <c r="AJ124" s="561"/>
      <c r="AK124" s="561"/>
      <c r="AL124" s="561"/>
      <c r="AM124" s="561"/>
      <c r="AN124" s="561"/>
      <c r="AO124" s="561"/>
    </row>
    <row r="125" spans="1:42" s="343" customFormat="1" ht="19.5" customHeight="1">
      <c r="A125" s="561"/>
      <c r="B125" s="561"/>
      <c r="C125" s="1370" t="s">
        <v>2142</v>
      </c>
      <c r="D125" s="1371"/>
      <c r="E125" s="1371"/>
      <c r="F125" s="1371"/>
      <c r="G125" s="1372"/>
      <c r="H125" s="1357">
        <v>2</v>
      </c>
      <c r="I125" s="1419"/>
      <c r="J125" s="1377"/>
      <c r="K125" s="1357">
        <v>2</v>
      </c>
      <c r="L125" s="1377"/>
      <c r="M125" s="1357">
        <v>1908500</v>
      </c>
      <c r="N125" s="1419"/>
      <c r="O125" s="1419"/>
      <c r="P125" s="1377"/>
      <c r="Q125" s="1357">
        <v>111978</v>
      </c>
      <c r="R125" s="1419"/>
      <c r="S125" s="1377"/>
      <c r="T125" s="1357">
        <v>185701</v>
      </c>
      <c r="U125" s="1419"/>
      <c r="V125" s="1419"/>
      <c r="W125" s="1377"/>
      <c r="X125" s="1357">
        <v>68243060</v>
      </c>
      <c r="Y125" s="1419"/>
      <c r="Z125" s="1419"/>
      <c r="AA125" s="1419"/>
      <c r="AB125" s="1419"/>
      <c r="AC125" s="1358"/>
      <c r="AD125" s="561"/>
      <c r="AE125" s="561"/>
      <c r="AF125" s="561"/>
      <c r="AG125" s="561"/>
      <c r="AH125" s="561"/>
      <c r="AI125" s="561"/>
      <c r="AJ125" s="561"/>
      <c r="AK125" s="561"/>
      <c r="AL125" s="561"/>
      <c r="AM125" s="561"/>
      <c r="AN125" s="561"/>
      <c r="AO125" s="561"/>
    </row>
    <row r="126" spans="1:42" s="343" customFormat="1" ht="19.5" customHeight="1">
      <c r="A126" s="561"/>
      <c r="B126" s="561"/>
      <c r="C126" s="1370" t="s">
        <v>2143</v>
      </c>
      <c r="D126" s="1371"/>
      <c r="E126" s="1371"/>
      <c r="F126" s="1371"/>
      <c r="G126" s="1372"/>
      <c r="H126" s="1357">
        <v>9</v>
      </c>
      <c r="I126" s="1419"/>
      <c r="J126" s="1377"/>
      <c r="K126" s="1357">
        <v>9</v>
      </c>
      <c r="L126" s="1377"/>
      <c r="M126" s="1357">
        <v>69000</v>
      </c>
      <c r="N126" s="1419"/>
      <c r="O126" s="1419"/>
      <c r="P126" s="1377"/>
      <c r="Q126" s="1357">
        <v>129750</v>
      </c>
      <c r="R126" s="1419"/>
      <c r="S126" s="1377"/>
      <c r="T126" s="1357">
        <v>172717</v>
      </c>
      <c r="U126" s="1419"/>
      <c r="V126" s="1419"/>
      <c r="W126" s="1377"/>
      <c r="X126" s="1357">
        <v>61144590</v>
      </c>
      <c r="Y126" s="1419"/>
      <c r="Z126" s="1419"/>
      <c r="AA126" s="1419"/>
      <c r="AB126" s="1419"/>
      <c r="AC126" s="1358"/>
      <c r="AD126" s="561"/>
      <c r="AE126" s="561"/>
      <c r="AF126" s="561"/>
      <c r="AG126" s="561"/>
      <c r="AH126" s="561"/>
      <c r="AI126" s="561"/>
      <c r="AJ126" s="561"/>
      <c r="AK126" s="561"/>
      <c r="AL126" s="561"/>
      <c r="AM126" s="561"/>
      <c r="AN126" s="561"/>
      <c r="AO126" s="561"/>
    </row>
    <row r="127" spans="1:42" s="343" customFormat="1" ht="19.5" customHeight="1" thickBot="1">
      <c r="A127" s="561"/>
      <c r="B127" s="561"/>
      <c r="C127" s="1373" t="s">
        <v>2144</v>
      </c>
      <c r="D127" s="1374"/>
      <c r="E127" s="1374"/>
      <c r="F127" s="1374"/>
      <c r="G127" s="1375"/>
      <c r="H127" s="1359">
        <v>27</v>
      </c>
      <c r="I127" s="1421"/>
      <c r="J127" s="1378"/>
      <c r="K127" s="1359">
        <v>27</v>
      </c>
      <c r="L127" s="1378"/>
      <c r="M127" s="1359">
        <v>1731000</v>
      </c>
      <c r="N127" s="1421"/>
      <c r="O127" s="1421"/>
      <c r="P127" s="1378"/>
      <c r="Q127" s="1359">
        <v>142813</v>
      </c>
      <c r="R127" s="1421"/>
      <c r="S127" s="1378"/>
      <c r="T127" s="1359">
        <v>166356</v>
      </c>
      <c r="U127" s="1421"/>
      <c r="V127" s="1421"/>
      <c r="W127" s="1378"/>
      <c r="X127" s="1359">
        <v>57131840</v>
      </c>
      <c r="Y127" s="1421"/>
      <c r="Z127" s="1421"/>
      <c r="AA127" s="1421"/>
      <c r="AB127" s="1421"/>
      <c r="AC127" s="1360"/>
      <c r="AD127" s="561"/>
      <c r="AE127" s="561"/>
      <c r="AF127" s="561"/>
      <c r="AG127" s="561"/>
      <c r="AH127" s="561"/>
      <c r="AI127" s="561"/>
      <c r="AJ127" s="561"/>
      <c r="AK127" s="561"/>
      <c r="AL127" s="561"/>
      <c r="AM127" s="561"/>
      <c r="AN127" s="561"/>
      <c r="AO127" s="561"/>
    </row>
    <row r="128" spans="1:42" s="343" customFormat="1">
      <c r="A128" s="561"/>
      <c r="B128" s="561"/>
      <c r="C128" s="898" t="s">
        <v>3793</v>
      </c>
      <c r="D128" s="815"/>
      <c r="E128" s="815"/>
      <c r="F128" s="815"/>
      <c r="G128" s="815"/>
      <c r="H128" s="764"/>
      <c r="I128" s="764"/>
      <c r="J128" s="764"/>
      <c r="K128" s="764"/>
      <c r="L128" s="764"/>
      <c r="M128" s="764"/>
      <c r="N128" s="764"/>
      <c r="O128" s="764"/>
      <c r="P128" s="764"/>
      <c r="Q128" s="764"/>
      <c r="R128" s="764"/>
      <c r="S128" s="764"/>
      <c r="T128" s="764"/>
      <c r="U128" s="764"/>
      <c r="V128" s="764"/>
      <c r="W128" s="764"/>
      <c r="X128" s="764"/>
      <c r="Y128" s="764"/>
      <c r="Z128" s="764"/>
      <c r="AA128" s="764"/>
      <c r="AB128" s="764"/>
      <c r="AC128" s="679"/>
      <c r="AD128" s="561"/>
      <c r="AE128" s="561"/>
      <c r="AF128" s="561"/>
      <c r="AG128" s="561"/>
      <c r="AH128" s="561"/>
      <c r="AI128" s="561"/>
      <c r="AJ128" s="561"/>
      <c r="AK128" s="561"/>
      <c r="AL128" s="561"/>
      <c r="AM128" s="561"/>
      <c r="AN128" s="561"/>
      <c r="AO128" s="561"/>
    </row>
    <row r="129" spans="1:44" s="343" customFormat="1">
      <c r="A129" s="561"/>
      <c r="B129" s="561"/>
      <c r="C129" s="898"/>
      <c r="D129" s="815"/>
      <c r="E129" s="815"/>
      <c r="F129" s="815"/>
      <c r="G129" s="815"/>
      <c r="H129" s="764"/>
      <c r="I129" s="764"/>
      <c r="J129" s="764"/>
      <c r="K129" s="764"/>
      <c r="L129" s="764"/>
      <c r="M129" s="764"/>
      <c r="N129" s="764"/>
      <c r="O129" s="764"/>
      <c r="P129" s="764"/>
      <c r="Q129" s="764"/>
      <c r="R129" s="764"/>
      <c r="S129" s="764"/>
      <c r="T129" s="764"/>
      <c r="U129" s="764"/>
      <c r="V129" s="764"/>
      <c r="W129" s="764"/>
      <c r="X129" s="764"/>
      <c r="Y129" s="764"/>
      <c r="Z129" s="764"/>
      <c r="AA129" s="764"/>
      <c r="AB129" s="764"/>
      <c r="AC129" s="679" t="s">
        <v>2959</v>
      </c>
      <c r="AD129" s="561"/>
      <c r="AE129" s="561"/>
      <c r="AF129" s="561"/>
      <c r="AG129" s="561"/>
      <c r="AH129" s="561"/>
      <c r="AI129" s="561"/>
      <c r="AJ129" s="561"/>
      <c r="AK129" s="561"/>
      <c r="AL129" s="561"/>
      <c r="AM129" s="561"/>
      <c r="AN129" s="561"/>
      <c r="AO129" s="561"/>
    </row>
    <row r="130" spans="1:44" s="343" customFormat="1" ht="11.25" customHeight="1">
      <c r="A130" s="561"/>
      <c r="B130" s="561"/>
      <c r="C130" s="561"/>
      <c r="D130" s="815"/>
      <c r="E130" s="815"/>
      <c r="F130" s="815"/>
      <c r="G130" s="815"/>
      <c r="H130" s="764"/>
      <c r="I130" s="764"/>
      <c r="J130" s="764"/>
      <c r="K130" s="764"/>
      <c r="L130" s="764"/>
      <c r="M130" s="764"/>
      <c r="N130" s="764"/>
      <c r="O130" s="764"/>
      <c r="P130" s="764"/>
      <c r="Q130" s="764"/>
      <c r="R130" s="764"/>
      <c r="S130" s="764"/>
      <c r="T130" s="764"/>
      <c r="U130" s="764"/>
      <c r="V130" s="764"/>
      <c r="W130" s="764"/>
      <c r="X130" s="764"/>
      <c r="Y130" s="764"/>
      <c r="Z130" s="764"/>
      <c r="AA130" s="764"/>
      <c r="AB130" s="764"/>
      <c r="AC130" s="679"/>
      <c r="AD130" s="561"/>
      <c r="AE130" s="561"/>
      <c r="AF130" s="561"/>
      <c r="AG130" s="561"/>
      <c r="AH130" s="561"/>
      <c r="AI130" s="561"/>
      <c r="AJ130" s="561"/>
      <c r="AK130" s="561"/>
      <c r="AL130" s="561"/>
      <c r="AM130" s="561"/>
      <c r="AN130" s="561"/>
      <c r="AO130" s="561"/>
    </row>
    <row r="131" spans="1:44" s="343" customFormat="1" ht="17.25">
      <c r="A131" s="40" t="s">
        <v>1641</v>
      </c>
      <c r="B131" s="561"/>
      <c r="C131" s="40"/>
      <c r="D131" s="40"/>
      <c r="E131" s="40"/>
      <c r="F131" s="40"/>
      <c r="G131" s="40"/>
      <c r="H131" s="40"/>
      <c r="I131" s="561"/>
      <c r="J131" s="561"/>
      <c r="K131" s="561"/>
      <c r="L131" s="561"/>
      <c r="M131" s="561"/>
      <c r="N131" s="561"/>
      <c r="O131" s="561"/>
      <c r="P131" s="561"/>
      <c r="Q131" s="561"/>
      <c r="R131" s="561"/>
      <c r="S131" s="561"/>
      <c r="T131" s="561"/>
      <c r="U131" s="561"/>
      <c r="V131" s="561"/>
      <c r="W131" s="561"/>
      <c r="X131" s="561"/>
      <c r="Y131" s="561"/>
      <c r="Z131" s="561"/>
      <c r="AA131" s="561"/>
      <c r="AB131" s="561"/>
      <c r="AC131" s="561"/>
      <c r="AD131" s="561"/>
      <c r="AE131" s="561"/>
      <c r="AF131" s="561"/>
      <c r="AG131" s="561"/>
      <c r="AH131" s="561"/>
      <c r="AI131" s="561"/>
      <c r="AJ131" s="561"/>
      <c r="AK131" s="561"/>
      <c r="AL131" s="561"/>
      <c r="AM131" s="561"/>
      <c r="AN131" s="561"/>
      <c r="AO131" s="561"/>
    </row>
    <row r="132" spans="1:44" s="343" customFormat="1" ht="15" customHeight="1">
      <c r="A132" s="561"/>
      <c r="B132" s="907"/>
      <c r="C132" s="907"/>
      <c r="D132" s="907"/>
      <c r="E132" s="907"/>
      <c r="F132" s="907"/>
      <c r="G132" s="907"/>
      <c r="H132" s="907"/>
      <c r="I132" s="907"/>
      <c r="J132" s="907"/>
      <c r="K132" s="907"/>
      <c r="L132" s="679"/>
      <c r="M132" s="907"/>
      <c r="N132" s="907"/>
      <c r="O132" s="907"/>
      <c r="P132" s="731"/>
      <c r="Q132" s="907"/>
      <c r="R132" s="907"/>
      <c r="S132" s="907"/>
      <c r="T132" s="907"/>
      <c r="U132" s="907"/>
      <c r="V132" s="907"/>
      <c r="W132" s="561"/>
      <c r="X132" s="561"/>
      <c r="Y132" s="561"/>
      <c r="Z132" s="561"/>
      <c r="AA132" s="561"/>
      <c r="AB132" s="679"/>
      <c r="AC132" s="561"/>
      <c r="AD132" s="561"/>
      <c r="AE132" s="561"/>
      <c r="AF132" s="561"/>
      <c r="AG132" s="679"/>
      <c r="AH132" s="561"/>
      <c r="AI132" s="561"/>
      <c r="AJ132" s="561"/>
      <c r="AK132" s="561"/>
      <c r="AL132" s="561"/>
      <c r="AM132" s="561"/>
      <c r="AN132" s="561"/>
      <c r="AO132" s="679" t="s">
        <v>3555</v>
      </c>
    </row>
    <row r="133" spans="1:44" s="343" customFormat="1" ht="15" customHeight="1" thickBot="1">
      <c r="A133" s="907"/>
      <c r="B133" s="907"/>
      <c r="C133" s="907"/>
      <c r="D133" s="907"/>
      <c r="E133" s="907"/>
      <c r="F133" s="907"/>
      <c r="G133" s="907"/>
      <c r="H133" s="907"/>
      <c r="I133" s="907"/>
      <c r="J133" s="907"/>
      <c r="K133" s="907"/>
      <c r="L133" s="48"/>
      <c r="M133" s="907"/>
      <c r="N133" s="907"/>
      <c r="O133" s="907"/>
      <c r="P133" s="907"/>
      <c r="Q133" s="907"/>
      <c r="R133" s="907"/>
      <c r="S133" s="907"/>
      <c r="T133" s="907"/>
      <c r="U133" s="907"/>
      <c r="V133" s="907"/>
      <c r="W133" s="907"/>
      <c r="X133" s="907"/>
      <c r="Y133" s="561"/>
      <c r="Z133" s="561"/>
      <c r="AA133" s="561"/>
      <c r="AB133" s="679"/>
      <c r="AC133" s="561"/>
      <c r="AD133" s="561"/>
      <c r="AE133" s="561"/>
      <c r="AF133" s="561"/>
      <c r="AG133" s="679"/>
      <c r="AH133" s="797"/>
      <c r="AI133" s="797"/>
      <c r="AJ133" s="561"/>
      <c r="AK133" s="561"/>
      <c r="AL133" s="561"/>
      <c r="AM133" s="561"/>
      <c r="AN133" s="561"/>
      <c r="AO133" s="679" t="s">
        <v>1111</v>
      </c>
    </row>
    <row r="134" spans="1:44" s="343" customFormat="1" ht="13.5" customHeight="1">
      <c r="A134" s="1361" t="s">
        <v>3311</v>
      </c>
      <c r="B134" s="1362"/>
      <c r="C134" s="1362"/>
      <c r="D134" s="1362"/>
      <c r="E134" s="1363"/>
      <c r="F134" s="4224" t="s">
        <v>2890</v>
      </c>
      <c r="G134" s="4225"/>
      <c r="H134" s="1352" t="s">
        <v>1642</v>
      </c>
      <c r="I134" s="1353"/>
      <c r="J134" s="1353"/>
      <c r="K134" s="1353"/>
      <c r="L134" s="1353"/>
      <c r="M134" s="1353"/>
      <c r="N134" s="1353"/>
      <c r="O134" s="1353"/>
      <c r="P134" s="1352" t="s">
        <v>1643</v>
      </c>
      <c r="Q134" s="1353"/>
      <c r="R134" s="1353"/>
      <c r="S134" s="1353"/>
      <c r="T134" s="1353"/>
      <c r="U134" s="1353"/>
      <c r="V134" s="1353"/>
      <c r="W134" s="1353"/>
      <c r="X134" s="1353"/>
      <c r="Y134" s="1389"/>
      <c r="Z134" s="4228" t="s">
        <v>1644</v>
      </c>
      <c r="AA134" s="4229"/>
      <c r="AB134" s="1352" t="s">
        <v>1645</v>
      </c>
      <c r="AC134" s="1353"/>
      <c r="AD134" s="1353"/>
      <c r="AE134" s="1353"/>
      <c r="AF134" s="1353"/>
      <c r="AG134" s="1389"/>
      <c r="AH134" s="1352" t="s">
        <v>1646</v>
      </c>
      <c r="AI134" s="1353"/>
      <c r="AJ134" s="1353"/>
      <c r="AK134" s="1353"/>
      <c r="AL134" s="1353"/>
      <c r="AM134" s="1389"/>
      <c r="AN134" s="4236" t="s">
        <v>2889</v>
      </c>
      <c r="AO134" s="4237"/>
      <c r="AP134" s="577"/>
      <c r="AQ134" s="577"/>
      <c r="AR134" s="567"/>
    </row>
    <row r="135" spans="1:44" s="343" customFormat="1" ht="29.25" customHeight="1">
      <c r="A135" s="2892"/>
      <c r="B135" s="1545"/>
      <c r="C135" s="1545"/>
      <c r="D135" s="1545"/>
      <c r="E135" s="1546"/>
      <c r="F135" s="4226"/>
      <c r="G135" s="4227"/>
      <c r="H135" s="4220" t="s">
        <v>3</v>
      </c>
      <c r="I135" s="4221"/>
      <c r="J135" s="4220" t="s">
        <v>1647</v>
      </c>
      <c r="K135" s="4221"/>
      <c r="L135" s="4220" t="s">
        <v>1648</v>
      </c>
      <c r="M135" s="4221"/>
      <c r="N135" s="3028" t="s">
        <v>1333</v>
      </c>
      <c r="O135" s="3030"/>
      <c r="P135" s="4220" t="s">
        <v>3</v>
      </c>
      <c r="Q135" s="4221"/>
      <c r="R135" s="4220" t="s">
        <v>1649</v>
      </c>
      <c r="S135" s="4221"/>
      <c r="T135" s="4220" t="s">
        <v>1650</v>
      </c>
      <c r="U135" s="4221"/>
      <c r="V135" s="4220" t="s">
        <v>1651</v>
      </c>
      <c r="W135" s="4221"/>
      <c r="X135" s="4220" t="s">
        <v>1652</v>
      </c>
      <c r="Y135" s="4221"/>
      <c r="Z135" s="3031"/>
      <c r="AA135" s="3033"/>
      <c r="AB135" s="4220" t="s">
        <v>3</v>
      </c>
      <c r="AC135" s="4221"/>
      <c r="AD135" s="4220" t="s">
        <v>1653</v>
      </c>
      <c r="AE135" s="4221"/>
      <c r="AF135" s="4220" t="s">
        <v>14</v>
      </c>
      <c r="AG135" s="4221"/>
      <c r="AH135" s="4220" t="s">
        <v>3</v>
      </c>
      <c r="AI135" s="4221"/>
      <c r="AJ135" s="4230" t="s">
        <v>2888</v>
      </c>
      <c r="AK135" s="4231"/>
      <c r="AL135" s="4220" t="s">
        <v>14</v>
      </c>
      <c r="AM135" s="4234"/>
      <c r="AN135" s="4238"/>
      <c r="AO135" s="4239"/>
      <c r="AQ135" s="567"/>
      <c r="AR135" s="567"/>
    </row>
    <row r="136" spans="1:44" s="343" customFormat="1" ht="29.25" customHeight="1">
      <c r="A136" s="1364"/>
      <c r="B136" s="1365"/>
      <c r="C136" s="1365"/>
      <c r="D136" s="1365"/>
      <c r="E136" s="1366"/>
      <c r="F136" s="4222"/>
      <c r="G136" s="4223"/>
      <c r="H136" s="4222"/>
      <c r="I136" s="4223"/>
      <c r="J136" s="4222"/>
      <c r="K136" s="4223"/>
      <c r="L136" s="4222"/>
      <c r="M136" s="4223"/>
      <c r="N136" s="3034"/>
      <c r="O136" s="3036"/>
      <c r="P136" s="4222"/>
      <c r="Q136" s="4223"/>
      <c r="R136" s="4222"/>
      <c r="S136" s="4223"/>
      <c r="T136" s="4222"/>
      <c r="U136" s="4223"/>
      <c r="V136" s="4222"/>
      <c r="W136" s="4223"/>
      <c r="X136" s="4222"/>
      <c r="Y136" s="4223"/>
      <c r="Z136" s="3034"/>
      <c r="AA136" s="3036"/>
      <c r="AB136" s="4222"/>
      <c r="AC136" s="4223"/>
      <c r="AD136" s="4222"/>
      <c r="AE136" s="4223"/>
      <c r="AF136" s="4222"/>
      <c r="AG136" s="4223"/>
      <c r="AH136" s="4222"/>
      <c r="AI136" s="4223"/>
      <c r="AJ136" s="4232"/>
      <c r="AK136" s="4233"/>
      <c r="AL136" s="4222"/>
      <c r="AM136" s="4235"/>
      <c r="AN136" s="4232"/>
      <c r="AO136" s="4240"/>
    </row>
    <row r="137" spans="1:44" s="1074" customFormat="1" ht="18.75" customHeight="1">
      <c r="A137" s="1367" t="s">
        <v>2140</v>
      </c>
      <c r="B137" s="1368"/>
      <c r="C137" s="1368"/>
      <c r="D137" s="1368"/>
      <c r="E137" s="1369"/>
      <c r="F137" s="1355">
        <v>691</v>
      </c>
      <c r="G137" s="1376"/>
      <c r="H137" s="1355">
        <v>3</v>
      </c>
      <c r="I137" s="1376"/>
      <c r="J137" s="1355" t="s">
        <v>3765</v>
      </c>
      <c r="K137" s="1376"/>
      <c r="L137" s="1355" t="s">
        <v>3765</v>
      </c>
      <c r="M137" s="1376"/>
      <c r="N137" s="1355">
        <v>3</v>
      </c>
      <c r="O137" s="1376"/>
      <c r="P137" s="1355">
        <v>40</v>
      </c>
      <c r="Q137" s="1376"/>
      <c r="R137" s="1355">
        <v>25</v>
      </c>
      <c r="S137" s="1376"/>
      <c r="T137" s="1355">
        <v>12</v>
      </c>
      <c r="U137" s="1376"/>
      <c r="V137" s="1355" t="s">
        <v>3765</v>
      </c>
      <c r="W137" s="1376"/>
      <c r="X137" s="1355">
        <v>3</v>
      </c>
      <c r="Y137" s="1376"/>
      <c r="Z137" s="1355">
        <v>546</v>
      </c>
      <c r="AA137" s="1376"/>
      <c r="AB137" s="1355">
        <v>6</v>
      </c>
      <c r="AC137" s="1376"/>
      <c r="AD137" s="1355">
        <v>5</v>
      </c>
      <c r="AE137" s="1376"/>
      <c r="AF137" s="1355">
        <v>1</v>
      </c>
      <c r="AG137" s="1376"/>
      <c r="AH137" s="1355">
        <v>2</v>
      </c>
      <c r="AI137" s="1376"/>
      <c r="AJ137" s="1355">
        <v>2</v>
      </c>
      <c r="AK137" s="1376"/>
      <c r="AL137" s="1355" t="s">
        <v>3765</v>
      </c>
      <c r="AM137" s="1376"/>
      <c r="AN137" s="1355">
        <v>94</v>
      </c>
      <c r="AO137" s="1356"/>
    </row>
    <row r="138" spans="1:44" s="1074" customFormat="1" ht="18.75" customHeight="1">
      <c r="A138" s="1370" t="s">
        <v>2141</v>
      </c>
      <c r="B138" s="1371"/>
      <c r="C138" s="1371"/>
      <c r="D138" s="1371"/>
      <c r="E138" s="1372"/>
      <c r="F138" s="1357">
        <v>616</v>
      </c>
      <c r="G138" s="1377"/>
      <c r="H138" s="1357">
        <v>1</v>
      </c>
      <c r="I138" s="1377"/>
      <c r="J138" s="1357" t="s">
        <v>3766</v>
      </c>
      <c r="K138" s="1377"/>
      <c r="L138" s="1357">
        <v>1</v>
      </c>
      <c r="M138" s="1377"/>
      <c r="N138" s="1357" t="s">
        <v>3765</v>
      </c>
      <c r="O138" s="1377"/>
      <c r="P138" s="1357">
        <v>25</v>
      </c>
      <c r="Q138" s="1377"/>
      <c r="R138" s="1357">
        <v>11</v>
      </c>
      <c r="S138" s="1377"/>
      <c r="T138" s="1357">
        <v>10</v>
      </c>
      <c r="U138" s="1377"/>
      <c r="V138" s="1357">
        <v>4</v>
      </c>
      <c r="W138" s="1377"/>
      <c r="X138" s="1357" t="s">
        <v>3766</v>
      </c>
      <c r="Y138" s="1377"/>
      <c r="Z138" s="1357">
        <v>453</v>
      </c>
      <c r="AA138" s="1377"/>
      <c r="AB138" s="1357">
        <v>29</v>
      </c>
      <c r="AC138" s="1377"/>
      <c r="AD138" s="1357">
        <v>25</v>
      </c>
      <c r="AE138" s="1377"/>
      <c r="AF138" s="1357">
        <v>4</v>
      </c>
      <c r="AG138" s="1377"/>
      <c r="AH138" s="1357">
        <v>1</v>
      </c>
      <c r="AI138" s="1377"/>
      <c r="AJ138" s="1357" t="s">
        <v>3765</v>
      </c>
      <c r="AK138" s="1377"/>
      <c r="AL138" s="1357">
        <v>1</v>
      </c>
      <c r="AM138" s="1377"/>
      <c r="AN138" s="1357">
        <v>107</v>
      </c>
      <c r="AO138" s="1358"/>
    </row>
    <row r="139" spans="1:44" s="1074" customFormat="1" ht="18.75" customHeight="1">
      <c r="A139" s="1370" t="s">
        <v>2142</v>
      </c>
      <c r="B139" s="1371"/>
      <c r="C139" s="1371"/>
      <c r="D139" s="1371"/>
      <c r="E139" s="1372"/>
      <c r="F139" s="1357">
        <v>551</v>
      </c>
      <c r="G139" s="1377"/>
      <c r="H139" s="1357" t="s">
        <v>3764</v>
      </c>
      <c r="I139" s="1377"/>
      <c r="J139" s="1357" t="s">
        <v>3766</v>
      </c>
      <c r="K139" s="1377"/>
      <c r="L139" s="1357" t="s">
        <v>3765</v>
      </c>
      <c r="M139" s="1377"/>
      <c r="N139" s="1357" t="s">
        <v>3766</v>
      </c>
      <c r="O139" s="1377"/>
      <c r="P139" s="1357">
        <v>37</v>
      </c>
      <c r="Q139" s="1377"/>
      <c r="R139" s="1357">
        <v>17</v>
      </c>
      <c r="S139" s="1377"/>
      <c r="T139" s="1357">
        <v>16</v>
      </c>
      <c r="U139" s="1377"/>
      <c r="V139" s="1357">
        <v>3</v>
      </c>
      <c r="W139" s="1377"/>
      <c r="X139" s="1357">
        <v>1</v>
      </c>
      <c r="Y139" s="1377"/>
      <c r="Z139" s="1357">
        <v>405</v>
      </c>
      <c r="AA139" s="1377"/>
      <c r="AB139" s="1357">
        <v>15</v>
      </c>
      <c r="AC139" s="1377"/>
      <c r="AD139" s="1357">
        <v>14</v>
      </c>
      <c r="AE139" s="1377"/>
      <c r="AF139" s="1357">
        <v>1</v>
      </c>
      <c r="AG139" s="1377"/>
      <c r="AH139" s="1357">
        <v>3</v>
      </c>
      <c r="AI139" s="1377"/>
      <c r="AJ139" s="1357" t="s">
        <v>3765</v>
      </c>
      <c r="AK139" s="1377"/>
      <c r="AL139" s="1357">
        <v>3</v>
      </c>
      <c r="AM139" s="1377"/>
      <c r="AN139" s="1357">
        <v>91</v>
      </c>
      <c r="AO139" s="1358"/>
    </row>
    <row r="140" spans="1:44" s="1074" customFormat="1" ht="18.75" customHeight="1">
      <c r="A140" s="1370" t="s">
        <v>2143</v>
      </c>
      <c r="B140" s="1371"/>
      <c r="C140" s="1371"/>
      <c r="D140" s="1371"/>
      <c r="E140" s="1372"/>
      <c r="F140" s="1357">
        <v>446</v>
      </c>
      <c r="G140" s="1377"/>
      <c r="H140" s="1357" t="s">
        <v>3766</v>
      </c>
      <c r="I140" s="1377"/>
      <c r="J140" s="1357" t="s">
        <v>3765</v>
      </c>
      <c r="K140" s="1377"/>
      <c r="L140" s="1357" t="s">
        <v>3766</v>
      </c>
      <c r="M140" s="1377"/>
      <c r="N140" s="1357" t="s">
        <v>3765</v>
      </c>
      <c r="O140" s="1377"/>
      <c r="P140" s="1357">
        <v>42</v>
      </c>
      <c r="Q140" s="1377"/>
      <c r="R140" s="1357">
        <v>25</v>
      </c>
      <c r="S140" s="1377"/>
      <c r="T140" s="1357">
        <v>12</v>
      </c>
      <c r="U140" s="1377"/>
      <c r="V140" s="1357">
        <v>4</v>
      </c>
      <c r="W140" s="1377"/>
      <c r="X140" s="1357">
        <v>1</v>
      </c>
      <c r="Y140" s="1377"/>
      <c r="Z140" s="1357">
        <v>322</v>
      </c>
      <c r="AA140" s="1377"/>
      <c r="AB140" s="1357">
        <v>12</v>
      </c>
      <c r="AC140" s="1377"/>
      <c r="AD140" s="1357">
        <v>12</v>
      </c>
      <c r="AE140" s="1377"/>
      <c r="AF140" s="1357" t="s">
        <v>3765</v>
      </c>
      <c r="AG140" s="1377"/>
      <c r="AH140" s="1357">
        <v>4</v>
      </c>
      <c r="AI140" s="1377"/>
      <c r="AJ140" s="1357">
        <v>2</v>
      </c>
      <c r="AK140" s="1377"/>
      <c r="AL140" s="1357">
        <v>2</v>
      </c>
      <c r="AM140" s="1377"/>
      <c r="AN140" s="1357">
        <v>66</v>
      </c>
      <c r="AO140" s="1358"/>
    </row>
    <row r="141" spans="1:44" s="1074" customFormat="1" ht="18.75" customHeight="1" thickBot="1">
      <c r="A141" s="1373" t="s">
        <v>2144</v>
      </c>
      <c r="B141" s="1374"/>
      <c r="C141" s="1374"/>
      <c r="D141" s="1374"/>
      <c r="E141" s="1375"/>
      <c r="F141" s="1359">
        <v>366</v>
      </c>
      <c r="G141" s="1378"/>
      <c r="H141" s="1359">
        <v>2</v>
      </c>
      <c r="I141" s="1378"/>
      <c r="J141" s="1359" t="s">
        <v>3765</v>
      </c>
      <c r="K141" s="1378"/>
      <c r="L141" s="1359">
        <v>2</v>
      </c>
      <c r="M141" s="1378"/>
      <c r="N141" s="1359" t="s">
        <v>3765</v>
      </c>
      <c r="O141" s="1378"/>
      <c r="P141" s="1359">
        <v>22</v>
      </c>
      <c r="Q141" s="1378"/>
      <c r="R141" s="1359">
        <v>11</v>
      </c>
      <c r="S141" s="1378"/>
      <c r="T141" s="1359">
        <v>8</v>
      </c>
      <c r="U141" s="1378"/>
      <c r="V141" s="1359">
        <v>3</v>
      </c>
      <c r="W141" s="1378"/>
      <c r="X141" s="1359" t="s">
        <v>3766</v>
      </c>
      <c r="Y141" s="1378"/>
      <c r="Z141" s="1359">
        <v>273</v>
      </c>
      <c r="AA141" s="1378"/>
      <c r="AB141" s="1359">
        <v>11</v>
      </c>
      <c r="AC141" s="1378"/>
      <c r="AD141" s="1359">
        <v>10</v>
      </c>
      <c r="AE141" s="1378"/>
      <c r="AF141" s="1359">
        <v>1</v>
      </c>
      <c r="AG141" s="1378"/>
      <c r="AH141" s="1359">
        <v>1</v>
      </c>
      <c r="AI141" s="1378"/>
      <c r="AJ141" s="1359" t="s">
        <v>3765</v>
      </c>
      <c r="AK141" s="1378"/>
      <c r="AL141" s="1359">
        <v>1</v>
      </c>
      <c r="AM141" s="1378"/>
      <c r="AN141" s="1359">
        <v>57</v>
      </c>
      <c r="AO141" s="1360"/>
    </row>
    <row r="142" spans="1:44" s="343" customFormat="1" ht="13.5" customHeight="1">
      <c r="A142" s="711"/>
      <c r="B142" s="47"/>
      <c r="C142" s="47"/>
      <c r="D142" s="47"/>
      <c r="E142" s="47"/>
      <c r="F142" s="47"/>
      <c r="G142" s="828"/>
      <c r="H142" s="828"/>
      <c r="I142" s="828"/>
      <c r="J142" s="828"/>
      <c r="K142" s="828"/>
      <c r="L142" s="714"/>
      <c r="M142" s="714"/>
      <c r="N142" s="47"/>
      <c r="O142" s="47"/>
      <c r="P142" s="47"/>
      <c r="Q142" s="47"/>
      <c r="R142" s="47"/>
      <c r="S142" s="47"/>
      <c r="T142" s="243"/>
      <c r="U142" s="711"/>
      <c r="V142" s="907"/>
      <c r="W142" s="907"/>
      <c r="X142" s="907"/>
      <c r="Y142" s="907"/>
      <c r="Z142" s="907"/>
      <c r="AA142" s="561"/>
      <c r="AB142" s="561"/>
      <c r="AC142" s="561"/>
      <c r="AD142" s="561"/>
      <c r="AE142" s="561"/>
      <c r="AF142" s="561"/>
      <c r="AG142" s="561"/>
      <c r="AH142" s="561"/>
      <c r="AI142" s="561"/>
      <c r="AJ142" s="561"/>
      <c r="AK142" s="561"/>
      <c r="AL142" s="561"/>
      <c r="AM142" s="561"/>
      <c r="AN142" s="561"/>
      <c r="AO142" s="679" t="s">
        <v>2891</v>
      </c>
    </row>
    <row r="143" spans="1:44">
      <c r="A143" s="711"/>
      <c r="B143" s="47"/>
      <c r="C143" s="47"/>
      <c r="D143" s="47"/>
      <c r="E143" s="47"/>
      <c r="F143" s="47"/>
      <c r="G143" s="828"/>
      <c r="H143" s="828"/>
      <c r="I143" s="828"/>
      <c r="J143" s="828"/>
      <c r="K143" s="828"/>
      <c r="L143" s="714"/>
      <c r="M143" s="714"/>
      <c r="N143" s="268"/>
      <c r="O143" s="268"/>
      <c r="P143" s="268"/>
      <c r="Q143" s="268"/>
      <c r="R143" s="990"/>
      <c r="S143" s="268"/>
      <c r="T143" s="243"/>
      <c r="U143" s="711"/>
      <c r="V143" s="907"/>
      <c r="W143" s="907"/>
      <c r="X143" s="907"/>
    </row>
    <row r="144" spans="1:44">
      <c r="A144" s="711"/>
      <c r="B144" s="47"/>
      <c r="C144" s="47"/>
      <c r="D144" s="47"/>
      <c r="E144" s="47"/>
      <c r="F144" s="47"/>
      <c r="G144" s="828"/>
      <c r="H144" s="828"/>
      <c r="I144" s="828"/>
      <c r="J144" s="828"/>
      <c r="K144" s="828"/>
      <c r="L144" s="714"/>
      <c r="M144" s="714"/>
      <c r="N144" s="268"/>
      <c r="O144" s="268"/>
      <c r="P144" s="268"/>
      <c r="Q144" s="268"/>
      <c r="R144" s="990"/>
      <c r="S144" s="268"/>
      <c r="T144" s="243"/>
      <c r="U144" s="711"/>
      <c r="V144" s="907"/>
      <c r="W144" s="907"/>
      <c r="X144" s="907"/>
    </row>
    <row r="145" spans="1:24">
      <c r="A145" s="711"/>
      <c r="B145" s="741"/>
      <c r="C145" s="741"/>
      <c r="D145" s="741"/>
      <c r="E145" s="741"/>
      <c r="F145" s="741"/>
      <c r="G145" s="741"/>
      <c r="H145" s="741"/>
      <c r="I145" s="741"/>
      <c r="J145" s="741"/>
      <c r="K145" s="741"/>
      <c r="L145" s="416"/>
      <c r="M145" s="416"/>
      <c r="N145" s="416"/>
      <c r="O145" s="416"/>
      <c r="P145" s="416"/>
      <c r="Q145" s="764"/>
      <c r="R145" s="764"/>
      <c r="S145" s="764"/>
      <c r="T145" s="416"/>
      <c r="U145" s="711"/>
      <c r="V145" s="907"/>
      <c r="W145" s="907"/>
      <c r="X145" s="907"/>
    </row>
    <row r="146" spans="1:24">
      <c r="A146" s="711"/>
      <c r="B146" s="741"/>
      <c r="C146" s="741"/>
      <c r="D146" s="741"/>
      <c r="E146" s="741"/>
      <c r="F146" s="741"/>
      <c r="G146" s="741"/>
      <c r="H146" s="741"/>
      <c r="I146" s="741"/>
      <c r="J146" s="741"/>
      <c r="K146" s="741"/>
      <c r="L146" s="416"/>
      <c r="M146" s="416"/>
      <c r="N146" s="416"/>
      <c r="O146" s="416"/>
      <c r="P146" s="416"/>
      <c r="Q146" s="416"/>
      <c r="R146" s="764"/>
      <c r="S146" s="416"/>
      <c r="T146" s="416"/>
      <c r="U146" s="711"/>
      <c r="V146" s="907"/>
      <c r="W146" s="907"/>
      <c r="X146" s="907"/>
    </row>
    <row r="147" spans="1:24">
      <c r="A147" s="711"/>
      <c r="B147" s="741"/>
      <c r="C147" s="741"/>
      <c r="D147" s="741"/>
      <c r="E147" s="741"/>
      <c r="F147" s="741"/>
      <c r="G147" s="741"/>
      <c r="H147" s="741"/>
      <c r="I147" s="741"/>
      <c r="J147" s="741"/>
      <c r="K147" s="741"/>
      <c r="L147" s="416"/>
      <c r="M147" s="416"/>
      <c r="N147" s="416"/>
      <c r="O147" s="416"/>
      <c r="P147" s="764"/>
      <c r="Q147" s="764"/>
      <c r="R147" s="764"/>
      <c r="S147" s="764"/>
      <c r="T147" s="416"/>
      <c r="U147" s="711"/>
      <c r="V147" s="907"/>
      <c r="W147" s="907"/>
      <c r="X147" s="907"/>
    </row>
    <row r="148" spans="1:24">
      <c r="A148" s="711"/>
      <c r="B148" s="741"/>
      <c r="C148" s="741"/>
      <c r="D148" s="741"/>
      <c r="E148" s="741"/>
      <c r="F148" s="741"/>
      <c r="G148" s="741"/>
      <c r="H148" s="741"/>
      <c r="I148" s="741"/>
      <c r="J148" s="741"/>
      <c r="K148" s="741"/>
      <c r="L148" s="416"/>
      <c r="M148" s="416"/>
      <c r="N148" s="416"/>
      <c r="O148" s="416"/>
      <c r="P148" s="416"/>
      <c r="Q148" s="416"/>
      <c r="R148" s="764"/>
      <c r="S148" s="416"/>
      <c r="T148" s="416"/>
      <c r="U148" s="711"/>
      <c r="V148" s="907"/>
      <c r="W148" s="907"/>
      <c r="X148" s="907"/>
    </row>
    <row r="149" spans="1:24">
      <c r="A149" s="711"/>
      <c r="B149" s="741"/>
      <c r="C149" s="741"/>
      <c r="D149" s="741"/>
      <c r="E149" s="741"/>
      <c r="F149" s="741"/>
      <c r="G149" s="741"/>
      <c r="H149" s="741"/>
      <c r="I149" s="741"/>
      <c r="J149" s="741"/>
      <c r="K149" s="741"/>
      <c r="L149" s="416"/>
      <c r="M149" s="416"/>
      <c r="N149" s="416"/>
      <c r="O149" s="416"/>
      <c r="P149" s="416"/>
      <c r="Q149" s="416"/>
      <c r="R149" s="764"/>
      <c r="S149" s="416"/>
      <c r="T149" s="416"/>
      <c r="U149" s="711"/>
      <c r="V149" s="907"/>
      <c r="W149" s="907"/>
      <c r="X149" s="907"/>
    </row>
    <row r="150" spans="1:24">
      <c r="A150" s="907"/>
      <c r="B150" s="907"/>
      <c r="C150" s="907"/>
      <c r="D150" s="907"/>
      <c r="E150" s="907"/>
      <c r="F150" s="907"/>
      <c r="G150" s="907"/>
      <c r="H150" s="907"/>
      <c r="I150" s="907"/>
      <c r="J150" s="907"/>
      <c r="K150" s="907"/>
      <c r="L150" s="783"/>
      <c r="M150" s="907"/>
      <c r="N150" s="907"/>
      <c r="O150" s="907"/>
      <c r="P150" s="907"/>
      <c r="Q150" s="907"/>
      <c r="R150" s="907"/>
      <c r="S150" s="907"/>
      <c r="T150" s="907"/>
      <c r="U150" s="907"/>
      <c r="V150" s="907"/>
      <c r="W150" s="907"/>
      <c r="X150" s="907"/>
    </row>
    <row r="223" spans="1:41" s="1313" customForma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row>
  </sheetData>
  <mergeCells count="643">
    <mergeCell ref="R141:S141"/>
    <mergeCell ref="T141:U141"/>
    <mergeCell ref="A141:E141"/>
    <mergeCell ref="F141:G141"/>
    <mergeCell ref="H141:I141"/>
    <mergeCell ref="J141:K141"/>
    <mergeCell ref="L141:M141"/>
    <mergeCell ref="H120:P120"/>
    <mergeCell ref="X121:AC122"/>
    <mergeCell ref="Q120:AC120"/>
    <mergeCell ref="Q121:W121"/>
    <mergeCell ref="Q122:S122"/>
    <mergeCell ref="T122:W122"/>
    <mergeCell ref="H121:P121"/>
    <mergeCell ref="K122:L122"/>
    <mergeCell ref="M122:P122"/>
    <mergeCell ref="K127:L127"/>
    <mergeCell ref="K126:L126"/>
    <mergeCell ref="K125:L125"/>
    <mergeCell ref="K124:L124"/>
    <mergeCell ref="K123:L123"/>
    <mergeCell ref="T124:W124"/>
    <mergeCell ref="T123:W123"/>
    <mergeCell ref="Q127:S127"/>
    <mergeCell ref="N141:O141"/>
    <mergeCell ref="Z141:AA141"/>
    <mergeCell ref="V141:W141"/>
    <mergeCell ref="X141:Y141"/>
    <mergeCell ref="AL141:AM141"/>
    <mergeCell ref="AN141:AO141"/>
    <mergeCell ref="AH140:AI140"/>
    <mergeCell ref="AJ140:AK140"/>
    <mergeCell ref="AL140:AM140"/>
    <mergeCell ref="P140:Q140"/>
    <mergeCell ref="R140:S140"/>
    <mergeCell ref="T140:U140"/>
    <mergeCell ref="V140:W140"/>
    <mergeCell ref="X140:Y140"/>
    <mergeCell ref="Z140:AA140"/>
    <mergeCell ref="AB140:AC140"/>
    <mergeCell ref="AD140:AE140"/>
    <mergeCell ref="AF140:AG140"/>
    <mergeCell ref="AH141:AI141"/>
    <mergeCell ref="AJ141:AK141"/>
    <mergeCell ref="AB141:AC141"/>
    <mergeCell ref="AD141:AE141"/>
    <mergeCell ref="AF141:AG141"/>
    <mergeCell ref="P141:Q141"/>
    <mergeCell ref="AH139:AI139"/>
    <mergeCell ref="AJ139:AK139"/>
    <mergeCell ref="AL139:AM139"/>
    <mergeCell ref="AB139:AC139"/>
    <mergeCell ref="AD139:AE139"/>
    <mergeCell ref="AF139:AG139"/>
    <mergeCell ref="AN139:AO139"/>
    <mergeCell ref="A140:E140"/>
    <mergeCell ref="F140:G140"/>
    <mergeCell ref="H140:I140"/>
    <mergeCell ref="J140:K140"/>
    <mergeCell ref="L140:M140"/>
    <mergeCell ref="N140:O140"/>
    <mergeCell ref="V139:W139"/>
    <mergeCell ref="X139:Y139"/>
    <mergeCell ref="Z139:AA139"/>
    <mergeCell ref="AN140:AO140"/>
    <mergeCell ref="AN138:AO138"/>
    <mergeCell ref="A139:E139"/>
    <mergeCell ref="F139:G139"/>
    <mergeCell ref="H139:I139"/>
    <mergeCell ref="J139:K139"/>
    <mergeCell ref="L139:M139"/>
    <mergeCell ref="N139:O139"/>
    <mergeCell ref="P139:Q139"/>
    <mergeCell ref="R139:S139"/>
    <mergeCell ref="T139:U139"/>
    <mergeCell ref="AB138:AC138"/>
    <mergeCell ref="AD138:AE138"/>
    <mergeCell ref="AF138:AG138"/>
    <mergeCell ref="AH138:AI138"/>
    <mergeCell ref="AJ138:AK138"/>
    <mergeCell ref="AL138:AM138"/>
    <mergeCell ref="P138:Q138"/>
    <mergeCell ref="R138:S138"/>
    <mergeCell ref="T138:U138"/>
    <mergeCell ref="V138:W138"/>
    <mergeCell ref="X138:Y138"/>
    <mergeCell ref="Z138:AA138"/>
    <mergeCell ref="A138:E138"/>
    <mergeCell ref="F138:G138"/>
    <mergeCell ref="H138:I138"/>
    <mergeCell ref="J138:K138"/>
    <mergeCell ref="L138:M138"/>
    <mergeCell ref="N138:O138"/>
    <mergeCell ref="AD137:AE137"/>
    <mergeCell ref="AF137:AG137"/>
    <mergeCell ref="AH137:AI137"/>
    <mergeCell ref="AJ137:AK137"/>
    <mergeCell ref="AL137:AM137"/>
    <mergeCell ref="AN137:AO137"/>
    <mergeCell ref="R137:S137"/>
    <mergeCell ref="T137:U137"/>
    <mergeCell ref="V137:W137"/>
    <mergeCell ref="X137:Y137"/>
    <mergeCell ref="Z137:AA137"/>
    <mergeCell ref="AB137:AC137"/>
    <mergeCell ref="AH135:AI136"/>
    <mergeCell ref="AJ135:AK136"/>
    <mergeCell ref="AL135:AM136"/>
    <mergeCell ref="AN134:AO136"/>
    <mergeCell ref="X135:Y136"/>
    <mergeCell ref="AF135:AG136"/>
    <mergeCell ref="A137:E137"/>
    <mergeCell ref="F137:G137"/>
    <mergeCell ref="H137:I137"/>
    <mergeCell ref="J137:K137"/>
    <mergeCell ref="L137:M137"/>
    <mergeCell ref="N137:O137"/>
    <mergeCell ref="P137:Q137"/>
    <mergeCell ref="AH134:AM134"/>
    <mergeCell ref="AB135:AC136"/>
    <mergeCell ref="AD135:AE136"/>
    <mergeCell ref="H135:I136"/>
    <mergeCell ref="J135:K136"/>
    <mergeCell ref="L135:M136"/>
    <mergeCell ref="N135:O136"/>
    <mergeCell ref="P135:Q136"/>
    <mergeCell ref="R135:S136"/>
    <mergeCell ref="A134:E136"/>
    <mergeCell ref="F134:G136"/>
    <mergeCell ref="H134:O134"/>
    <mergeCell ref="P134:Y134"/>
    <mergeCell ref="Z134:AA136"/>
    <mergeCell ref="AB134:AG134"/>
    <mergeCell ref="T135:U136"/>
    <mergeCell ref="V135:W136"/>
    <mergeCell ref="C127:G127"/>
    <mergeCell ref="H127:J127"/>
    <mergeCell ref="X127:AC127"/>
    <mergeCell ref="C126:G126"/>
    <mergeCell ref="H126:J126"/>
    <mergeCell ref="Q126:S126"/>
    <mergeCell ref="X126:AC126"/>
    <mergeCell ref="C125:G125"/>
    <mergeCell ref="H125:J125"/>
    <mergeCell ref="Q125:S125"/>
    <mergeCell ref="X125:AC125"/>
    <mergeCell ref="M127:P127"/>
    <mergeCell ref="M126:P126"/>
    <mergeCell ref="M125:P125"/>
    <mergeCell ref="T127:W127"/>
    <mergeCell ref="T126:W126"/>
    <mergeCell ref="T125:W125"/>
    <mergeCell ref="H122:J122"/>
    <mergeCell ref="C124:G124"/>
    <mergeCell ref="H124:J124"/>
    <mergeCell ref="C123:G123"/>
    <mergeCell ref="H123:J123"/>
    <mergeCell ref="Q124:S124"/>
    <mergeCell ref="C120:G122"/>
    <mergeCell ref="AA117:AC117"/>
    <mergeCell ref="AD117:AF117"/>
    <mergeCell ref="X124:AC124"/>
    <mergeCell ref="X123:AC123"/>
    <mergeCell ref="Q123:S123"/>
    <mergeCell ref="M124:P124"/>
    <mergeCell ref="M123:P123"/>
    <mergeCell ref="AG117:AK117"/>
    <mergeCell ref="AD118:AF118"/>
    <mergeCell ref="C117:G117"/>
    <mergeCell ref="H117:J117"/>
    <mergeCell ref="K117:M117"/>
    <mergeCell ref="N117:R117"/>
    <mergeCell ref="S117:U117"/>
    <mergeCell ref="V117:Z117"/>
    <mergeCell ref="AA118:AC118"/>
    <mergeCell ref="C118:G118"/>
    <mergeCell ref="H118:J118"/>
    <mergeCell ref="K118:M118"/>
    <mergeCell ref="N118:R118"/>
    <mergeCell ref="S118:U118"/>
    <mergeCell ref="V118:Z118"/>
    <mergeCell ref="AG118:AK118"/>
    <mergeCell ref="C116:G116"/>
    <mergeCell ref="H116:J116"/>
    <mergeCell ref="K116:M116"/>
    <mergeCell ref="N116:R116"/>
    <mergeCell ref="S116:U116"/>
    <mergeCell ref="V116:Z116"/>
    <mergeCell ref="AA116:AC116"/>
    <mergeCell ref="AD116:AF116"/>
    <mergeCell ref="AG116:AK116"/>
    <mergeCell ref="AA114:AC114"/>
    <mergeCell ref="AD114:AF114"/>
    <mergeCell ref="AG114:AK114"/>
    <mergeCell ref="C115:G115"/>
    <mergeCell ref="H115:J115"/>
    <mergeCell ref="K115:M115"/>
    <mergeCell ref="N115:R115"/>
    <mergeCell ref="S115:U115"/>
    <mergeCell ref="V115:Z115"/>
    <mergeCell ref="AA115:AC115"/>
    <mergeCell ref="C114:G114"/>
    <mergeCell ref="H114:J114"/>
    <mergeCell ref="K114:M114"/>
    <mergeCell ref="N114:R114"/>
    <mergeCell ref="S114:U114"/>
    <mergeCell ref="V114:Z114"/>
    <mergeCell ref="AD115:AF115"/>
    <mergeCell ref="AG115:AK115"/>
    <mergeCell ref="S113:U113"/>
    <mergeCell ref="V113:Z113"/>
    <mergeCell ref="AA113:AC113"/>
    <mergeCell ref="AD113:AF113"/>
    <mergeCell ref="AG113:AK113"/>
    <mergeCell ref="C111:G113"/>
    <mergeCell ref="H111:R111"/>
    <mergeCell ref="S111:AK111"/>
    <mergeCell ref="H112:J113"/>
    <mergeCell ref="K112:M113"/>
    <mergeCell ref="N112:R113"/>
    <mergeCell ref="S112:Z112"/>
    <mergeCell ref="AA112:AK112"/>
    <mergeCell ref="C104:H104"/>
    <mergeCell ref="I104:K104"/>
    <mergeCell ref="L104:N104"/>
    <mergeCell ref="O104:Q104"/>
    <mergeCell ref="R104:T104"/>
    <mergeCell ref="U104:W104"/>
    <mergeCell ref="C103:H103"/>
    <mergeCell ref="I103:K103"/>
    <mergeCell ref="L103:N103"/>
    <mergeCell ref="O103:Q103"/>
    <mergeCell ref="R103:T103"/>
    <mergeCell ref="U103:W103"/>
    <mergeCell ref="C100:H100"/>
    <mergeCell ref="I100:K100"/>
    <mergeCell ref="L100:N100"/>
    <mergeCell ref="O100:Q100"/>
    <mergeCell ref="X95:Z95"/>
    <mergeCell ref="AA95:AC95"/>
    <mergeCell ref="C102:H102"/>
    <mergeCell ref="I102:K102"/>
    <mergeCell ref="L102:N102"/>
    <mergeCell ref="O102:Q102"/>
    <mergeCell ref="R102:T102"/>
    <mergeCell ref="U102:W102"/>
    <mergeCell ref="R100:T100"/>
    <mergeCell ref="U100:W100"/>
    <mergeCell ref="C101:H101"/>
    <mergeCell ref="I101:K101"/>
    <mergeCell ref="L101:N101"/>
    <mergeCell ref="O101:Q101"/>
    <mergeCell ref="R101:T101"/>
    <mergeCell ref="U101:W101"/>
    <mergeCell ref="AD95:AF95"/>
    <mergeCell ref="AG95:AI95"/>
    <mergeCell ref="AJ95:AL95"/>
    <mergeCell ref="C97:H99"/>
    <mergeCell ref="I97:W97"/>
    <mergeCell ref="I98:Q98"/>
    <mergeCell ref="R98:T99"/>
    <mergeCell ref="U98:W99"/>
    <mergeCell ref="C95:H95"/>
    <mergeCell ref="I95:K95"/>
    <mergeCell ref="L95:N95"/>
    <mergeCell ref="O95:Q95"/>
    <mergeCell ref="R95:T95"/>
    <mergeCell ref="U95:W95"/>
    <mergeCell ref="I99:K99"/>
    <mergeCell ref="L99:N99"/>
    <mergeCell ref="O99:Q99"/>
    <mergeCell ref="U94:W94"/>
    <mergeCell ref="X94:Z94"/>
    <mergeCell ref="AA94:AC94"/>
    <mergeCell ref="AD94:AF94"/>
    <mergeCell ref="AG94:AI94"/>
    <mergeCell ref="AJ94:AL94"/>
    <mergeCell ref="X93:Z93"/>
    <mergeCell ref="AA93:AC93"/>
    <mergeCell ref="AD93:AF93"/>
    <mergeCell ref="AG93:AI93"/>
    <mergeCell ref="AJ93:AL93"/>
    <mergeCell ref="U93:W93"/>
    <mergeCell ref="C94:H94"/>
    <mergeCell ref="I94:K94"/>
    <mergeCell ref="L94:N94"/>
    <mergeCell ref="O94:Q94"/>
    <mergeCell ref="R94:T94"/>
    <mergeCell ref="C93:H93"/>
    <mergeCell ref="I93:K93"/>
    <mergeCell ref="L93:N93"/>
    <mergeCell ref="O93:Q93"/>
    <mergeCell ref="R93:T93"/>
    <mergeCell ref="U92:W92"/>
    <mergeCell ref="X92:Z92"/>
    <mergeCell ref="AA92:AC92"/>
    <mergeCell ref="AD92:AF92"/>
    <mergeCell ref="AG92:AI92"/>
    <mergeCell ref="AJ92:AL92"/>
    <mergeCell ref="X91:Z91"/>
    <mergeCell ref="AA91:AC91"/>
    <mergeCell ref="AD91:AF91"/>
    <mergeCell ref="AG91:AI91"/>
    <mergeCell ref="AJ91:AL91"/>
    <mergeCell ref="U91:W91"/>
    <mergeCell ref="C92:H92"/>
    <mergeCell ref="I92:K92"/>
    <mergeCell ref="L92:N92"/>
    <mergeCell ref="O92:Q92"/>
    <mergeCell ref="R92:T92"/>
    <mergeCell ref="C91:H91"/>
    <mergeCell ref="I91:K91"/>
    <mergeCell ref="L91:N91"/>
    <mergeCell ref="O91:Q91"/>
    <mergeCell ref="R91:T91"/>
    <mergeCell ref="I90:K90"/>
    <mergeCell ref="L90:N90"/>
    <mergeCell ref="O90:Q90"/>
    <mergeCell ref="X90:Z90"/>
    <mergeCell ref="AA90:AC90"/>
    <mergeCell ref="AD90:AF90"/>
    <mergeCell ref="C88:H90"/>
    <mergeCell ref="I88:W88"/>
    <mergeCell ref="X88:AL88"/>
    <mergeCell ref="I89:Q89"/>
    <mergeCell ref="R89:T90"/>
    <mergeCell ref="U89:W90"/>
    <mergeCell ref="X89:AF89"/>
    <mergeCell ref="AG89:AI90"/>
    <mergeCell ref="AJ89:AL90"/>
    <mergeCell ref="AD81:AF81"/>
    <mergeCell ref="AG81:AI81"/>
    <mergeCell ref="AJ81:AL81"/>
    <mergeCell ref="AM81:AO81"/>
    <mergeCell ref="K82:N82"/>
    <mergeCell ref="B87:G87"/>
    <mergeCell ref="AM80:AO80"/>
    <mergeCell ref="A81:E81"/>
    <mergeCell ref="F81:H81"/>
    <mergeCell ref="I81:K81"/>
    <mergeCell ref="L81:N81"/>
    <mergeCell ref="O81:Q81"/>
    <mergeCell ref="R81:T81"/>
    <mergeCell ref="U81:W81"/>
    <mergeCell ref="X81:Z81"/>
    <mergeCell ref="AA81:AC81"/>
    <mergeCell ref="U80:W80"/>
    <mergeCell ref="X80:Z80"/>
    <mergeCell ref="AA80:AC80"/>
    <mergeCell ref="AD80:AF80"/>
    <mergeCell ref="AG80:AI80"/>
    <mergeCell ref="AJ80:AL80"/>
    <mergeCell ref="I78:K78"/>
    <mergeCell ref="L78:N78"/>
    <mergeCell ref="O78:Q78"/>
    <mergeCell ref="R78:T78"/>
    <mergeCell ref="AD79:AF79"/>
    <mergeCell ref="AG79:AI79"/>
    <mergeCell ref="AJ79:AL79"/>
    <mergeCell ref="AM79:AO79"/>
    <mergeCell ref="A80:E80"/>
    <mergeCell ref="F80:H80"/>
    <mergeCell ref="I80:K80"/>
    <mergeCell ref="L80:N80"/>
    <mergeCell ref="O80:Q80"/>
    <mergeCell ref="R80:T80"/>
    <mergeCell ref="AG77:AI77"/>
    <mergeCell ref="AJ77:AL77"/>
    <mergeCell ref="AM77:AO77"/>
    <mergeCell ref="AG76:AI76"/>
    <mergeCell ref="AJ76:AL76"/>
    <mergeCell ref="AM76:AO76"/>
    <mergeCell ref="AM78:AO78"/>
    <mergeCell ref="A79:E79"/>
    <mergeCell ref="F79:H79"/>
    <mergeCell ref="I79:K79"/>
    <mergeCell ref="L79:N79"/>
    <mergeCell ref="O79:Q79"/>
    <mergeCell ref="R79:T79"/>
    <mergeCell ref="U79:W79"/>
    <mergeCell ref="X79:Z79"/>
    <mergeCell ref="AA79:AC79"/>
    <mergeCell ref="U78:W78"/>
    <mergeCell ref="X78:Z78"/>
    <mergeCell ref="AA78:AC78"/>
    <mergeCell ref="AD78:AF78"/>
    <mergeCell ref="AG78:AI78"/>
    <mergeCell ref="AJ78:AL78"/>
    <mergeCell ref="A78:E78"/>
    <mergeCell ref="F78:H78"/>
    <mergeCell ref="I69:K69"/>
    <mergeCell ref="L69:N69"/>
    <mergeCell ref="O69:Q69"/>
    <mergeCell ref="R69:T69"/>
    <mergeCell ref="U69:W69"/>
    <mergeCell ref="X69:Z69"/>
    <mergeCell ref="AG75:AO75"/>
    <mergeCell ref="F76:H76"/>
    <mergeCell ref="I76:K76"/>
    <mergeCell ref="L76:N76"/>
    <mergeCell ref="O76:Q76"/>
    <mergeCell ref="R76:T76"/>
    <mergeCell ref="U76:W76"/>
    <mergeCell ref="X76:Z76"/>
    <mergeCell ref="AA76:AC76"/>
    <mergeCell ref="AD76:AF76"/>
    <mergeCell ref="M74:N74"/>
    <mergeCell ref="AA69:AC69"/>
    <mergeCell ref="AD69:AF69"/>
    <mergeCell ref="A75:E76"/>
    <mergeCell ref="F75:N75"/>
    <mergeCell ref="O75:W75"/>
    <mergeCell ref="X75:AF75"/>
    <mergeCell ref="A77:E77"/>
    <mergeCell ref="F77:H77"/>
    <mergeCell ref="I77:K77"/>
    <mergeCell ref="L77:N77"/>
    <mergeCell ref="O77:Q77"/>
    <mergeCell ref="R77:T77"/>
    <mergeCell ref="U77:W77"/>
    <mergeCell ref="X77:Z77"/>
    <mergeCell ref="AA77:AC77"/>
    <mergeCell ref="AD77:AF77"/>
    <mergeCell ref="A67:E67"/>
    <mergeCell ref="F67:H67"/>
    <mergeCell ref="I67:K67"/>
    <mergeCell ref="L67:N67"/>
    <mergeCell ref="O67:Q67"/>
    <mergeCell ref="R67:T67"/>
    <mergeCell ref="U67:W67"/>
    <mergeCell ref="X67:Z67"/>
    <mergeCell ref="AA67:AC67"/>
    <mergeCell ref="F68:H68"/>
    <mergeCell ref="I68:K68"/>
    <mergeCell ref="L68:N68"/>
    <mergeCell ref="O68:Q68"/>
    <mergeCell ref="R68:T68"/>
    <mergeCell ref="U68:W68"/>
    <mergeCell ref="X68:Z68"/>
    <mergeCell ref="AA68:AC68"/>
    <mergeCell ref="AD68:AF68"/>
    <mergeCell ref="A69:E69"/>
    <mergeCell ref="F69:H69"/>
    <mergeCell ref="AD65:AF65"/>
    <mergeCell ref="A66:E66"/>
    <mergeCell ref="F66:H66"/>
    <mergeCell ref="I66:K66"/>
    <mergeCell ref="L66:N66"/>
    <mergeCell ref="O66:Q66"/>
    <mergeCell ref="R66:T66"/>
    <mergeCell ref="U66:W66"/>
    <mergeCell ref="X66:Z66"/>
    <mergeCell ref="AA66:AC66"/>
    <mergeCell ref="AD66:AF66"/>
    <mergeCell ref="A65:E65"/>
    <mergeCell ref="F65:H65"/>
    <mergeCell ref="I65:K65"/>
    <mergeCell ref="L65:N65"/>
    <mergeCell ref="O65:Q65"/>
    <mergeCell ref="R65:T65"/>
    <mergeCell ref="U65:W65"/>
    <mergeCell ref="X65:Z65"/>
    <mergeCell ref="AA65:AC65"/>
    <mergeCell ref="AD67:AF67"/>
    <mergeCell ref="A68:E68"/>
    <mergeCell ref="L55:N55"/>
    <mergeCell ref="O55:Q55"/>
    <mergeCell ref="R55:T55"/>
    <mergeCell ref="U55:W55"/>
    <mergeCell ref="A63:E64"/>
    <mergeCell ref="F63:N63"/>
    <mergeCell ref="O63:W63"/>
    <mergeCell ref="X63:AF63"/>
    <mergeCell ref="F64:H64"/>
    <mergeCell ref="I64:K64"/>
    <mergeCell ref="L64:N64"/>
    <mergeCell ref="O64:Q64"/>
    <mergeCell ref="R64:T64"/>
    <mergeCell ref="U64:W64"/>
    <mergeCell ref="X64:Z64"/>
    <mergeCell ref="AA64:AC64"/>
    <mergeCell ref="AD64:AF64"/>
    <mergeCell ref="A56:E56"/>
    <mergeCell ref="F56:H56"/>
    <mergeCell ref="I56:K56"/>
    <mergeCell ref="L56:N56"/>
    <mergeCell ref="O56:Q56"/>
    <mergeCell ref="R56:T56"/>
    <mergeCell ref="A55:E55"/>
    <mergeCell ref="AM56:AO56"/>
    <mergeCell ref="U56:W56"/>
    <mergeCell ref="X56:Z56"/>
    <mergeCell ref="AA56:AC56"/>
    <mergeCell ref="AD56:AF56"/>
    <mergeCell ref="AG56:AI56"/>
    <mergeCell ref="AJ56:AL56"/>
    <mergeCell ref="X55:Z55"/>
    <mergeCell ref="AA55:AC55"/>
    <mergeCell ref="AD55:AF55"/>
    <mergeCell ref="AG55:AI55"/>
    <mergeCell ref="AJ55:AL55"/>
    <mergeCell ref="AM55:AO55"/>
    <mergeCell ref="AJ53:AL53"/>
    <mergeCell ref="AM53:AO53"/>
    <mergeCell ref="A54:E54"/>
    <mergeCell ref="F54:H54"/>
    <mergeCell ref="I54:K54"/>
    <mergeCell ref="L54:N54"/>
    <mergeCell ref="O54:Q54"/>
    <mergeCell ref="R54:T54"/>
    <mergeCell ref="AM54:AO54"/>
    <mergeCell ref="U54:W54"/>
    <mergeCell ref="X54:Z54"/>
    <mergeCell ref="AA54:AC54"/>
    <mergeCell ref="AD54:AF54"/>
    <mergeCell ref="AG54:AI54"/>
    <mergeCell ref="AJ54:AL54"/>
    <mergeCell ref="AD53:AF53"/>
    <mergeCell ref="AG53:AI53"/>
    <mergeCell ref="F55:H55"/>
    <mergeCell ref="I55:K55"/>
    <mergeCell ref="AM52:AO52"/>
    <mergeCell ref="A53:E53"/>
    <mergeCell ref="F53:H53"/>
    <mergeCell ref="I53:K53"/>
    <mergeCell ref="L53:N53"/>
    <mergeCell ref="O53:Q53"/>
    <mergeCell ref="R53:T53"/>
    <mergeCell ref="U53:W53"/>
    <mergeCell ref="X53:Z53"/>
    <mergeCell ref="AA53:AC53"/>
    <mergeCell ref="U52:W52"/>
    <mergeCell ref="X52:Z52"/>
    <mergeCell ref="AA52:AC52"/>
    <mergeCell ref="AD52:AF52"/>
    <mergeCell ref="AG52:AI52"/>
    <mergeCell ref="AJ52:AL52"/>
    <mergeCell ref="A52:E52"/>
    <mergeCell ref="F52:H52"/>
    <mergeCell ref="I52:K52"/>
    <mergeCell ref="L52:N52"/>
    <mergeCell ref="O52:Q52"/>
    <mergeCell ref="R52:T52"/>
    <mergeCell ref="AA44:AC44"/>
    <mergeCell ref="AD44:AF44"/>
    <mergeCell ref="AG44:AI44"/>
    <mergeCell ref="AJ44:AL44"/>
    <mergeCell ref="AM44:AO44"/>
    <mergeCell ref="A50:E51"/>
    <mergeCell ref="F50:N50"/>
    <mergeCell ref="O50:W50"/>
    <mergeCell ref="X50:AF50"/>
    <mergeCell ref="AG50:AO50"/>
    <mergeCell ref="X51:Z51"/>
    <mergeCell ref="AA51:AC51"/>
    <mergeCell ref="AD51:AF51"/>
    <mergeCell ref="AG51:AI51"/>
    <mergeCell ref="AJ51:AL51"/>
    <mergeCell ref="AM51:AO51"/>
    <mergeCell ref="F51:H51"/>
    <mergeCell ref="I51:K51"/>
    <mergeCell ref="L51:N51"/>
    <mergeCell ref="O51:Q51"/>
    <mergeCell ref="R51:T51"/>
    <mergeCell ref="U51:W51"/>
    <mergeCell ref="A44:E44"/>
    <mergeCell ref="F44:H44"/>
    <mergeCell ref="I44:K44"/>
    <mergeCell ref="L44:N44"/>
    <mergeCell ref="O44:Q44"/>
    <mergeCell ref="R44:T44"/>
    <mergeCell ref="U44:W44"/>
    <mergeCell ref="X44:Z44"/>
    <mergeCell ref="R43:T43"/>
    <mergeCell ref="U43:W43"/>
    <mergeCell ref="X43:Z43"/>
    <mergeCell ref="AA42:AC42"/>
    <mergeCell ref="AD42:AF42"/>
    <mergeCell ref="AG42:AI42"/>
    <mergeCell ref="AJ42:AL42"/>
    <mergeCell ref="AM42:AO42"/>
    <mergeCell ref="A43:E43"/>
    <mergeCell ref="F43:H43"/>
    <mergeCell ref="I43:K43"/>
    <mergeCell ref="L43:N43"/>
    <mergeCell ref="O43:Q43"/>
    <mergeCell ref="AJ43:AL43"/>
    <mergeCell ref="AM43:AO43"/>
    <mergeCell ref="AA43:AC43"/>
    <mergeCell ref="AD43:AF43"/>
    <mergeCell ref="AG43:AI43"/>
    <mergeCell ref="A42:E42"/>
    <mergeCell ref="F42:H42"/>
    <mergeCell ref="I42:K42"/>
    <mergeCell ref="L42:N42"/>
    <mergeCell ref="O42:Q42"/>
    <mergeCell ref="R42:T42"/>
    <mergeCell ref="U42:W42"/>
    <mergeCell ref="X42:Z42"/>
    <mergeCell ref="R41:T41"/>
    <mergeCell ref="U41:W41"/>
    <mergeCell ref="X41:Z41"/>
    <mergeCell ref="AA40:AC40"/>
    <mergeCell ref="AD40:AF40"/>
    <mergeCell ref="AG40:AI40"/>
    <mergeCell ref="AJ40:AL40"/>
    <mergeCell ref="AM40:AO40"/>
    <mergeCell ref="A41:E41"/>
    <mergeCell ref="F41:H41"/>
    <mergeCell ref="I41:K41"/>
    <mergeCell ref="L41:N41"/>
    <mergeCell ref="O41:Q41"/>
    <mergeCell ref="AJ41:AL41"/>
    <mergeCell ref="AM41:AO41"/>
    <mergeCell ref="AA41:AC41"/>
    <mergeCell ref="AD41:AF41"/>
    <mergeCell ref="AG41:AI41"/>
    <mergeCell ref="A40:E40"/>
    <mergeCell ref="F40:H40"/>
    <mergeCell ref="I40:K40"/>
    <mergeCell ref="L40:N40"/>
    <mergeCell ref="O40:Q40"/>
    <mergeCell ref="R40:T40"/>
    <mergeCell ref="U40:W40"/>
    <mergeCell ref="X40:Z40"/>
    <mergeCell ref="R39:T39"/>
    <mergeCell ref="U39:W39"/>
    <mergeCell ref="X39:Z39"/>
    <mergeCell ref="A28:AO28"/>
    <mergeCell ref="A38:E39"/>
    <mergeCell ref="F38:N38"/>
    <mergeCell ref="O38:W38"/>
    <mergeCell ref="X38:AF38"/>
    <mergeCell ref="AG38:AO38"/>
    <mergeCell ref="F39:H39"/>
    <mergeCell ref="I39:K39"/>
    <mergeCell ref="L39:N39"/>
    <mergeCell ref="O39:Q39"/>
    <mergeCell ref="AJ39:AL39"/>
    <mergeCell ref="AM39:AO39"/>
    <mergeCell ref="AA39:AC39"/>
    <mergeCell ref="AD39:AF39"/>
    <mergeCell ref="AG39:AI39"/>
  </mergeCells>
  <phoneticPr fontId="2"/>
  <pageMargins left="0.70866141732283472" right="0.70866141732283472" top="0.74803149606299213" bottom="0.74803149606299213" header="0.31496062992125984" footer="0.31496062992125984"/>
  <pageSetup paperSize="9" scale="83" firstPageNumber="90" fitToHeight="0" orientation="portrait" useFirstPageNumber="1" r:id="rId1"/>
  <headerFooter differentOddEven="1" differentFirst="1" alignWithMargins="0">
    <oddHeader>&amp;L
&amp;R&amp;"ＭＳ 明朝,標準"&amp;10司法・警察</oddHeader>
    <oddFooter>&amp;C&amp;"ＭＳ 明朝,標準"&amp;P</oddFooter>
    <evenHeader>&amp;L&amp;"ＭＳ 明朝,標準"&amp;10司法・警察</evenHeader>
    <evenFooter>&amp;C&amp;"ＭＳ 明朝,標準"&amp;P</evenFooter>
    <firstHeader>&amp;R&amp;"ＭＳ 明朝,標準"&amp;10司法・警察</firstHeader>
  </headerFooter>
  <rowBreaks count="3" manualBreakCount="3">
    <brk id="33" max="16383" man="1"/>
    <brk id="84" max="16383" man="1"/>
    <brk id="130" max="4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CF272"/>
  <sheetViews>
    <sheetView view="pageBreakPreview" zoomScaleNormal="100" zoomScaleSheetLayoutView="100" zoomScalePageLayoutView="70" workbookViewId="0">
      <selection activeCell="B263" sqref="B263:Q264"/>
    </sheetView>
  </sheetViews>
  <sheetFormatPr defaultRowHeight="13.5"/>
  <cols>
    <col min="1" max="1" width="2.125" style="561" customWidth="1"/>
    <col min="2" max="41" width="2.625" style="561" customWidth="1"/>
    <col min="42" max="48" width="2.625" style="2" customWidth="1"/>
    <col min="49" max="100" width="2.875" style="2" customWidth="1"/>
    <col min="101" max="16384" width="9" style="2"/>
  </cols>
  <sheetData>
    <row r="1" spans="2:9" ht="13.5" customHeight="1"/>
    <row r="2" spans="2:9" ht="13.5" customHeight="1"/>
    <row r="3" spans="2:9" ht="13.5" customHeight="1"/>
    <row r="4" spans="2:9" ht="13.5" customHeight="1">
      <c r="D4" s="27" t="s">
        <v>1362</v>
      </c>
      <c r="E4" s="27"/>
      <c r="F4" s="27" t="s">
        <v>123</v>
      </c>
      <c r="G4" s="27"/>
      <c r="H4" s="27"/>
      <c r="I4" s="27"/>
    </row>
    <row r="5" spans="2:9" ht="13.5" customHeight="1">
      <c r="D5" s="27"/>
      <c r="E5" s="27"/>
      <c r="F5" s="27"/>
      <c r="G5" s="27"/>
      <c r="H5" s="27"/>
      <c r="I5" s="27"/>
    </row>
    <row r="6" spans="2:9" ht="13.5" customHeight="1">
      <c r="D6" s="207" t="s">
        <v>134</v>
      </c>
      <c r="E6" s="207"/>
      <c r="F6" s="207"/>
      <c r="G6" s="207"/>
      <c r="H6" s="27"/>
      <c r="I6" s="27"/>
    </row>
    <row r="7" spans="2:9" ht="13.5" customHeight="1">
      <c r="D7" s="27"/>
      <c r="E7" s="27"/>
      <c r="F7" s="27"/>
      <c r="G7" s="27"/>
      <c r="H7" s="27"/>
      <c r="I7" s="27"/>
    </row>
    <row r="8" spans="2:9" ht="13.5" customHeight="1">
      <c r="D8" s="27"/>
      <c r="E8" s="27"/>
      <c r="F8" s="27"/>
      <c r="G8" s="27"/>
      <c r="H8" s="27"/>
      <c r="I8" s="27"/>
    </row>
    <row r="9" spans="2:9" ht="13.5" customHeight="1">
      <c r="B9" s="561" t="s">
        <v>123</v>
      </c>
      <c r="D9" s="27"/>
      <c r="E9" s="27"/>
      <c r="F9" s="27"/>
      <c r="G9" s="27"/>
      <c r="H9" s="27"/>
      <c r="I9" s="27"/>
    </row>
    <row r="10" spans="2:9" ht="13.5" customHeight="1">
      <c r="D10" s="27"/>
      <c r="E10" s="27"/>
      <c r="F10" s="27"/>
      <c r="G10" s="27"/>
      <c r="H10" s="27"/>
      <c r="I10" s="27"/>
    </row>
    <row r="11" spans="2:9" s="212" customFormat="1" ht="13.5" customHeight="1"/>
    <row r="12" spans="2:9" ht="13.5" customHeight="1">
      <c r="D12" s="27"/>
      <c r="E12" s="27"/>
      <c r="F12" s="27"/>
      <c r="G12" s="27"/>
      <c r="H12" s="27"/>
      <c r="I12" s="27"/>
    </row>
    <row r="13" spans="2:9" ht="13.5" customHeight="1">
      <c r="D13" s="27"/>
      <c r="E13" s="27"/>
      <c r="F13" s="27"/>
      <c r="G13" s="27"/>
      <c r="H13" s="27"/>
      <c r="I13" s="27"/>
    </row>
    <row r="14" spans="2:9" ht="13.5" customHeight="1">
      <c r="D14" s="27"/>
      <c r="E14" s="27"/>
      <c r="F14" s="27"/>
      <c r="G14" s="27"/>
      <c r="H14" s="27"/>
      <c r="I14" s="27"/>
    </row>
    <row r="15" spans="2:9" ht="13.5" customHeight="1">
      <c r="D15" s="27"/>
      <c r="E15" s="27"/>
      <c r="F15" s="27"/>
      <c r="G15" s="27"/>
      <c r="H15" s="27"/>
      <c r="I15" s="27"/>
    </row>
    <row r="16" spans="2:9" ht="13.5" customHeight="1">
      <c r="D16" s="27"/>
      <c r="E16" s="27"/>
      <c r="F16" s="27"/>
      <c r="G16" s="27"/>
      <c r="H16" s="27"/>
      <c r="I16" s="27"/>
    </row>
    <row r="17" spans="1:41" ht="13.5" customHeight="1"/>
    <row r="18" spans="1:41" ht="13.5" customHeight="1"/>
    <row r="19" spans="1:41" ht="13.5" customHeight="1"/>
    <row r="20" spans="1:41" ht="13.5" customHeight="1"/>
    <row r="21" spans="1:41" ht="13.5" customHeight="1"/>
    <row r="22" spans="1:41" ht="13.5" customHeight="1"/>
    <row r="23" spans="1:41" ht="13.5" customHeight="1"/>
    <row r="24" spans="1:41" ht="13.5" customHeight="1"/>
    <row r="25" spans="1:41" ht="13.5" customHeight="1"/>
    <row r="26" spans="1:41" ht="13.5" customHeight="1"/>
    <row r="27" spans="1:41" ht="13.5" customHeight="1"/>
    <row r="28" spans="1:41" ht="13.5" customHeight="1"/>
    <row r="29" spans="1:41" ht="37.5" customHeight="1">
      <c r="A29" s="2959" t="s">
        <v>1655</v>
      </c>
      <c r="B29" s="2959"/>
      <c r="C29" s="2959"/>
      <c r="D29" s="2959"/>
      <c r="E29" s="2959"/>
      <c r="F29" s="2959"/>
      <c r="G29" s="2959"/>
      <c r="H29" s="2959"/>
      <c r="I29" s="2959"/>
      <c r="J29" s="2959"/>
      <c r="K29" s="2959"/>
      <c r="L29" s="2959"/>
      <c r="M29" s="2959"/>
      <c r="N29" s="2959"/>
      <c r="O29" s="2959"/>
      <c r="P29" s="2959"/>
      <c r="Q29" s="2959"/>
      <c r="R29" s="2959"/>
      <c r="S29" s="2959"/>
      <c r="T29" s="2959"/>
      <c r="U29" s="2959"/>
      <c r="V29" s="2959"/>
      <c r="W29" s="2959"/>
      <c r="X29" s="2959"/>
      <c r="Y29" s="2959"/>
      <c r="Z29" s="2959"/>
      <c r="AA29" s="2959"/>
      <c r="AB29" s="2959"/>
      <c r="AC29" s="2959"/>
      <c r="AD29" s="2959"/>
      <c r="AE29" s="2959"/>
      <c r="AF29" s="2959"/>
      <c r="AG29" s="2959"/>
      <c r="AH29" s="2959"/>
      <c r="AI29" s="2959"/>
      <c r="AJ29" s="2959"/>
      <c r="AK29" s="2959"/>
      <c r="AL29" s="2959"/>
      <c r="AM29" s="2959"/>
      <c r="AN29" s="2959"/>
      <c r="AO29" s="2959"/>
    </row>
    <row r="30" spans="1:41" ht="13.5" customHeight="1"/>
    <row r="32" spans="1:41" s="343" customFormat="1" ht="17.25">
      <c r="A32" s="3" t="s">
        <v>1656</v>
      </c>
      <c r="B32" s="561"/>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row>
    <row r="33" spans="1:46" s="343" customFormat="1" ht="15" customHeight="1">
      <c r="A33" s="907"/>
      <c r="B33" s="907"/>
      <c r="C33" s="907"/>
      <c r="D33" s="907"/>
      <c r="E33" s="907"/>
      <c r="F33" s="907"/>
      <c r="G33" s="907"/>
      <c r="H33" s="907"/>
      <c r="I33" s="907"/>
      <c r="J33" s="679"/>
      <c r="K33" s="907"/>
      <c r="L33" s="907"/>
      <c r="M33" s="907"/>
      <c r="N33" s="907"/>
      <c r="O33" s="907"/>
      <c r="P33" s="907"/>
      <c r="Q33" s="907"/>
      <c r="R33" s="907"/>
      <c r="S33" s="561"/>
      <c r="T33" s="561"/>
      <c r="U33" s="561"/>
      <c r="V33" s="561"/>
      <c r="W33" s="561"/>
      <c r="X33" s="561"/>
      <c r="Y33" s="561"/>
      <c r="Z33" s="561"/>
      <c r="AA33" s="561"/>
      <c r="AB33" s="561"/>
      <c r="AC33" s="561"/>
      <c r="AD33" s="561"/>
      <c r="AE33" s="679"/>
      <c r="AF33" s="561"/>
      <c r="AG33" s="561"/>
      <c r="AH33" s="561"/>
      <c r="AI33" s="561"/>
      <c r="AJ33" s="561"/>
      <c r="AK33" s="561"/>
      <c r="AL33" s="561"/>
      <c r="AM33" s="561"/>
      <c r="AO33" s="679" t="s">
        <v>3626</v>
      </c>
    </row>
    <row r="34" spans="1:46" s="343" customFormat="1" ht="15" customHeight="1" thickBot="1">
      <c r="A34" s="907"/>
      <c r="B34" s="907"/>
      <c r="C34" s="907"/>
      <c r="D34" s="907"/>
      <c r="E34" s="907"/>
      <c r="F34" s="907"/>
      <c r="G34" s="907"/>
      <c r="H34" s="907"/>
      <c r="I34" s="907"/>
      <c r="J34" s="679"/>
      <c r="K34" s="907"/>
      <c r="L34" s="907"/>
      <c r="M34" s="907"/>
      <c r="N34" s="907"/>
      <c r="O34" s="907"/>
      <c r="P34" s="907"/>
      <c r="Q34" s="907"/>
      <c r="R34" s="907"/>
      <c r="S34" s="561"/>
      <c r="T34" s="561"/>
      <c r="U34" s="561"/>
      <c r="V34" s="561"/>
      <c r="W34" s="561"/>
      <c r="X34" s="561"/>
      <c r="Y34" s="561"/>
      <c r="Z34" s="561"/>
      <c r="AA34" s="561"/>
      <c r="AB34" s="561"/>
      <c r="AC34" s="561"/>
      <c r="AD34" s="561"/>
      <c r="AE34" s="679"/>
      <c r="AF34" s="561"/>
      <c r="AG34" s="561"/>
      <c r="AH34" s="561"/>
      <c r="AI34" s="561"/>
      <c r="AJ34" s="561"/>
      <c r="AK34" s="561"/>
      <c r="AL34" s="561"/>
      <c r="AM34" s="561"/>
      <c r="AO34" s="679" t="s">
        <v>3781</v>
      </c>
    </row>
    <row r="35" spans="1:46" s="343" customFormat="1" ht="26.25" customHeight="1">
      <c r="A35" s="561"/>
      <c r="B35" s="907"/>
      <c r="C35" s="1361" t="s">
        <v>3311</v>
      </c>
      <c r="D35" s="1362"/>
      <c r="E35" s="1362"/>
      <c r="F35" s="1362"/>
      <c r="G35" s="1362"/>
      <c r="H35" s="1363"/>
      <c r="I35" s="1352" t="s">
        <v>1657</v>
      </c>
      <c r="J35" s="1353"/>
      <c r="K35" s="1353"/>
      <c r="L35" s="1353"/>
      <c r="M35" s="1353"/>
      <c r="N35" s="1353"/>
      <c r="O35" s="1353"/>
      <c r="P35" s="1353"/>
      <c r="Q35" s="1353"/>
      <c r="R35" s="1353"/>
      <c r="S35" s="1353"/>
      <c r="T35" s="1353"/>
      <c r="U35" s="1353"/>
      <c r="V35" s="1353"/>
      <c r="W35" s="1353"/>
      <c r="X35" s="1353"/>
      <c r="Y35" s="1353"/>
      <c r="Z35" s="1353"/>
      <c r="AA35" s="1353"/>
      <c r="AB35" s="1353"/>
      <c r="AC35" s="1353"/>
      <c r="AD35" s="1353"/>
      <c r="AE35" s="1353"/>
      <c r="AF35" s="1353"/>
      <c r="AG35" s="1353"/>
      <c r="AH35" s="1353"/>
      <c r="AI35" s="1353"/>
      <c r="AJ35" s="1353"/>
      <c r="AK35" s="1353"/>
      <c r="AL35" s="1353"/>
      <c r="AM35" s="1353"/>
      <c r="AN35" s="1353"/>
      <c r="AO35" s="1354"/>
      <c r="AP35" s="349"/>
      <c r="AQ35" s="349"/>
      <c r="AR35" s="349"/>
      <c r="AS35" s="349"/>
      <c r="AT35" s="349"/>
    </row>
    <row r="36" spans="1:46" s="343" customFormat="1" ht="13.5" customHeight="1">
      <c r="A36" s="561"/>
      <c r="B36" s="907"/>
      <c r="C36" s="2892"/>
      <c r="D36" s="1545"/>
      <c r="E36" s="1545"/>
      <c r="F36" s="1545"/>
      <c r="G36" s="1545"/>
      <c r="H36" s="1546"/>
      <c r="I36" s="3037" t="s">
        <v>1658</v>
      </c>
      <c r="J36" s="3038"/>
      <c r="K36" s="3038"/>
      <c r="L36" s="3039"/>
      <c r="M36" s="3037" t="s">
        <v>2146</v>
      </c>
      <c r="N36" s="3038"/>
      <c r="O36" s="3038"/>
      <c r="P36" s="3039"/>
      <c r="Q36" s="3037" t="s">
        <v>1659</v>
      </c>
      <c r="R36" s="3038"/>
      <c r="S36" s="3038"/>
      <c r="T36" s="3039"/>
      <c r="U36" s="3037" t="s">
        <v>2147</v>
      </c>
      <c r="V36" s="3038"/>
      <c r="W36" s="3039"/>
      <c r="X36" s="3037" t="s">
        <v>1660</v>
      </c>
      <c r="Y36" s="3038"/>
      <c r="Z36" s="3039"/>
      <c r="AA36" s="3037" t="s">
        <v>1661</v>
      </c>
      <c r="AB36" s="3038"/>
      <c r="AC36" s="3039"/>
      <c r="AD36" s="3037" t="s">
        <v>2148</v>
      </c>
      <c r="AE36" s="3038"/>
      <c r="AF36" s="3039"/>
      <c r="AG36" s="3037" t="s">
        <v>2149</v>
      </c>
      <c r="AH36" s="3038"/>
      <c r="AI36" s="3039"/>
      <c r="AJ36" s="3037" t="s">
        <v>2150</v>
      </c>
      <c r="AK36" s="3038"/>
      <c r="AL36" s="3039"/>
      <c r="AM36" s="3037" t="s">
        <v>1663</v>
      </c>
      <c r="AN36" s="3038"/>
      <c r="AO36" s="3046"/>
    </row>
    <row r="37" spans="1:46" s="343" customFormat="1">
      <c r="A37" s="561"/>
      <c r="B37" s="907"/>
      <c r="C37" s="2892"/>
      <c r="D37" s="1545"/>
      <c r="E37" s="1545"/>
      <c r="F37" s="1545"/>
      <c r="G37" s="1545"/>
      <c r="H37" s="1546"/>
      <c r="I37" s="3043"/>
      <c r="J37" s="3044"/>
      <c r="K37" s="3044"/>
      <c r="L37" s="3045"/>
      <c r="M37" s="3043"/>
      <c r="N37" s="3044"/>
      <c r="O37" s="3044"/>
      <c r="P37" s="3045"/>
      <c r="Q37" s="3043"/>
      <c r="R37" s="3044"/>
      <c r="S37" s="3044"/>
      <c r="T37" s="3045"/>
      <c r="U37" s="3043"/>
      <c r="V37" s="3044"/>
      <c r="W37" s="3045"/>
      <c r="X37" s="3043"/>
      <c r="Y37" s="3044"/>
      <c r="Z37" s="3045"/>
      <c r="AA37" s="3043"/>
      <c r="AB37" s="3044"/>
      <c r="AC37" s="3045"/>
      <c r="AD37" s="3043"/>
      <c r="AE37" s="3044"/>
      <c r="AF37" s="3045"/>
      <c r="AG37" s="3043"/>
      <c r="AH37" s="3044"/>
      <c r="AI37" s="3045"/>
      <c r="AJ37" s="3043"/>
      <c r="AK37" s="3044"/>
      <c r="AL37" s="3045"/>
      <c r="AM37" s="3043"/>
      <c r="AN37" s="3044"/>
      <c r="AO37" s="3047"/>
    </row>
    <row r="38" spans="1:46" s="343" customFormat="1">
      <c r="A38" s="561"/>
      <c r="B38" s="907"/>
      <c r="C38" s="1364"/>
      <c r="D38" s="1365"/>
      <c r="E38" s="1365"/>
      <c r="F38" s="1365"/>
      <c r="G38" s="1365"/>
      <c r="H38" s="1366"/>
      <c r="I38" s="3040"/>
      <c r="J38" s="3041"/>
      <c r="K38" s="3041"/>
      <c r="L38" s="3042"/>
      <c r="M38" s="3040"/>
      <c r="N38" s="3041"/>
      <c r="O38" s="3041"/>
      <c r="P38" s="3042"/>
      <c r="Q38" s="3040"/>
      <c r="R38" s="3041"/>
      <c r="S38" s="3041"/>
      <c r="T38" s="3042"/>
      <c r="U38" s="3040"/>
      <c r="V38" s="3041"/>
      <c r="W38" s="3042"/>
      <c r="X38" s="3040"/>
      <c r="Y38" s="3041"/>
      <c r="Z38" s="3042"/>
      <c r="AA38" s="3040"/>
      <c r="AB38" s="3041"/>
      <c r="AC38" s="3042"/>
      <c r="AD38" s="3040"/>
      <c r="AE38" s="3041"/>
      <c r="AF38" s="3042"/>
      <c r="AG38" s="3040"/>
      <c r="AH38" s="3041"/>
      <c r="AI38" s="3042"/>
      <c r="AJ38" s="3040"/>
      <c r="AK38" s="3041"/>
      <c r="AL38" s="3042"/>
      <c r="AM38" s="3040"/>
      <c r="AN38" s="3041"/>
      <c r="AO38" s="3048"/>
    </row>
    <row r="39" spans="1:46" s="343" customFormat="1" ht="20.100000000000001" customHeight="1">
      <c r="A39" s="561"/>
      <c r="B39" s="907"/>
      <c r="C39" s="1407" t="s">
        <v>2153</v>
      </c>
      <c r="D39" s="1408"/>
      <c r="E39" s="1408"/>
      <c r="F39" s="1408"/>
      <c r="G39" s="1408"/>
      <c r="H39" s="1409"/>
      <c r="I39" s="3075">
        <v>2</v>
      </c>
      <c r="J39" s="3076"/>
      <c r="K39" s="3076"/>
      <c r="L39" s="3077"/>
      <c r="M39" s="3075">
        <v>3</v>
      </c>
      <c r="N39" s="3076"/>
      <c r="O39" s="3076"/>
      <c r="P39" s="3077"/>
      <c r="Q39" s="3075">
        <v>1</v>
      </c>
      <c r="R39" s="3076"/>
      <c r="S39" s="3076"/>
      <c r="T39" s="3077"/>
      <c r="U39" s="3075">
        <v>1</v>
      </c>
      <c r="V39" s="3076"/>
      <c r="W39" s="3077"/>
      <c r="X39" s="3075">
        <v>4</v>
      </c>
      <c r="Y39" s="3076"/>
      <c r="Z39" s="3077"/>
      <c r="AA39" s="3075">
        <v>3</v>
      </c>
      <c r="AB39" s="3076"/>
      <c r="AC39" s="3077"/>
      <c r="AD39" s="4329"/>
      <c r="AE39" s="4330"/>
      <c r="AF39" s="4331"/>
      <c r="AG39" s="4329"/>
      <c r="AH39" s="4330"/>
      <c r="AI39" s="4331"/>
      <c r="AJ39" s="3075" t="s">
        <v>2151</v>
      </c>
      <c r="AK39" s="3076"/>
      <c r="AL39" s="3077"/>
      <c r="AM39" s="3075">
        <v>1</v>
      </c>
      <c r="AN39" s="3076"/>
      <c r="AO39" s="4327"/>
    </row>
    <row r="40" spans="1:46" s="343" customFormat="1" ht="20.100000000000001" customHeight="1">
      <c r="A40" s="561"/>
      <c r="B40" s="907"/>
      <c r="C40" s="1410" t="s">
        <v>2178</v>
      </c>
      <c r="D40" s="1411"/>
      <c r="E40" s="1411"/>
      <c r="F40" s="1411"/>
      <c r="G40" s="1411"/>
      <c r="H40" s="1412"/>
      <c r="I40" s="3072">
        <v>2</v>
      </c>
      <c r="J40" s="3073"/>
      <c r="K40" s="3073"/>
      <c r="L40" s="3074"/>
      <c r="M40" s="3072">
        <v>3</v>
      </c>
      <c r="N40" s="3073"/>
      <c r="O40" s="3073"/>
      <c r="P40" s="3074"/>
      <c r="Q40" s="3072">
        <v>1</v>
      </c>
      <c r="R40" s="3073"/>
      <c r="S40" s="3073"/>
      <c r="T40" s="3074"/>
      <c r="U40" s="3072">
        <v>1</v>
      </c>
      <c r="V40" s="3073"/>
      <c r="W40" s="3074"/>
      <c r="X40" s="3072">
        <v>4</v>
      </c>
      <c r="Y40" s="3073"/>
      <c r="Z40" s="3074"/>
      <c r="AA40" s="3072">
        <v>3</v>
      </c>
      <c r="AB40" s="3073"/>
      <c r="AC40" s="3074"/>
      <c r="AD40" s="4328"/>
      <c r="AE40" s="2925"/>
      <c r="AF40" s="2926"/>
      <c r="AG40" s="4328"/>
      <c r="AH40" s="2925"/>
      <c r="AI40" s="2926"/>
      <c r="AJ40" s="3072" t="s">
        <v>2151</v>
      </c>
      <c r="AK40" s="3073"/>
      <c r="AL40" s="3074"/>
      <c r="AM40" s="3072">
        <v>1</v>
      </c>
      <c r="AN40" s="3073"/>
      <c r="AO40" s="4332"/>
    </row>
    <row r="41" spans="1:46" s="343" customFormat="1" ht="20.100000000000001" customHeight="1">
      <c r="A41" s="561"/>
      <c r="B41" s="907"/>
      <c r="C41" s="1410" t="s">
        <v>2179</v>
      </c>
      <c r="D41" s="1411"/>
      <c r="E41" s="1411"/>
      <c r="F41" s="1411"/>
      <c r="G41" s="1411"/>
      <c r="H41" s="1412"/>
      <c r="I41" s="3072">
        <v>2</v>
      </c>
      <c r="J41" s="3073"/>
      <c r="K41" s="3073"/>
      <c r="L41" s="3074"/>
      <c r="M41" s="3072">
        <v>3</v>
      </c>
      <c r="N41" s="3073"/>
      <c r="O41" s="3073"/>
      <c r="P41" s="3074"/>
      <c r="Q41" s="3072">
        <v>1</v>
      </c>
      <c r="R41" s="3073"/>
      <c r="S41" s="3073"/>
      <c r="T41" s="3074"/>
      <c r="U41" s="3072">
        <v>1</v>
      </c>
      <c r="V41" s="3073"/>
      <c r="W41" s="3074"/>
      <c r="X41" s="3072">
        <v>4</v>
      </c>
      <c r="Y41" s="3073"/>
      <c r="Z41" s="3074"/>
      <c r="AA41" s="3072">
        <v>3</v>
      </c>
      <c r="AB41" s="3073"/>
      <c r="AC41" s="3074"/>
      <c r="AD41" s="4328"/>
      <c r="AE41" s="2925"/>
      <c r="AF41" s="2926"/>
      <c r="AG41" s="4328"/>
      <c r="AH41" s="2925"/>
      <c r="AI41" s="2926"/>
      <c r="AJ41" s="3072" t="s">
        <v>2151</v>
      </c>
      <c r="AK41" s="3073"/>
      <c r="AL41" s="3074"/>
      <c r="AM41" s="3072">
        <v>1</v>
      </c>
      <c r="AN41" s="3073"/>
      <c r="AO41" s="4332"/>
    </row>
    <row r="42" spans="1:46" s="343" customFormat="1" ht="20.100000000000001" customHeight="1">
      <c r="A42" s="561"/>
      <c r="B42" s="907"/>
      <c r="C42" s="1410" t="s">
        <v>2180</v>
      </c>
      <c r="D42" s="1411"/>
      <c r="E42" s="1411"/>
      <c r="F42" s="1411"/>
      <c r="G42" s="1411"/>
      <c r="H42" s="1412"/>
      <c r="I42" s="3072">
        <v>2</v>
      </c>
      <c r="J42" s="3073"/>
      <c r="K42" s="3073"/>
      <c r="L42" s="3074"/>
      <c r="M42" s="4368">
        <v>2</v>
      </c>
      <c r="N42" s="4369"/>
      <c r="O42" s="4369"/>
      <c r="P42" s="4370"/>
      <c r="Q42" s="3072">
        <v>1</v>
      </c>
      <c r="R42" s="3073"/>
      <c r="S42" s="3073"/>
      <c r="T42" s="3074"/>
      <c r="U42" s="3072">
        <v>1</v>
      </c>
      <c r="V42" s="3073"/>
      <c r="W42" s="3074"/>
      <c r="X42" s="3072">
        <v>4</v>
      </c>
      <c r="Y42" s="3073"/>
      <c r="Z42" s="3074"/>
      <c r="AA42" s="3072"/>
      <c r="AB42" s="3073"/>
      <c r="AC42" s="3074"/>
      <c r="AD42" s="4328">
        <v>1</v>
      </c>
      <c r="AE42" s="2925"/>
      <c r="AF42" s="2926"/>
      <c r="AG42" s="4328">
        <v>2</v>
      </c>
      <c r="AH42" s="2925"/>
      <c r="AI42" s="2926"/>
      <c r="AJ42" s="3072" t="s">
        <v>2151</v>
      </c>
      <c r="AK42" s="3073"/>
      <c r="AL42" s="3074"/>
      <c r="AM42" s="3072">
        <v>1</v>
      </c>
      <c r="AN42" s="3073"/>
      <c r="AO42" s="4332"/>
    </row>
    <row r="43" spans="1:46" s="343" customFormat="1" ht="20.100000000000001" customHeight="1" thickBot="1">
      <c r="A43" s="561"/>
      <c r="B43" s="907"/>
      <c r="C43" s="1404" t="s">
        <v>3794</v>
      </c>
      <c r="D43" s="1405"/>
      <c r="E43" s="1405"/>
      <c r="F43" s="1405"/>
      <c r="G43" s="1405"/>
      <c r="H43" s="1406"/>
      <c r="I43" s="4338">
        <v>2</v>
      </c>
      <c r="J43" s="4339"/>
      <c r="K43" s="4339"/>
      <c r="L43" s="4340"/>
      <c r="M43" s="4341">
        <v>2</v>
      </c>
      <c r="N43" s="4342"/>
      <c r="O43" s="4342"/>
      <c r="P43" s="4343"/>
      <c r="Q43" s="4338">
        <v>1</v>
      </c>
      <c r="R43" s="4339"/>
      <c r="S43" s="4339"/>
      <c r="T43" s="4340"/>
      <c r="U43" s="4338">
        <v>1</v>
      </c>
      <c r="V43" s="4339"/>
      <c r="W43" s="4340"/>
      <c r="X43" s="4338">
        <v>4</v>
      </c>
      <c r="Y43" s="4339"/>
      <c r="Z43" s="4340"/>
      <c r="AA43" s="4338"/>
      <c r="AB43" s="4339"/>
      <c r="AC43" s="4340"/>
      <c r="AD43" s="4306">
        <v>1</v>
      </c>
      <c r="AE43" s="4436"/>
      <c r="AF43" s="4307"/>
      <c r="AG43" s="4306">
        <v>2</v>
      </c>
      <c r="AH43" s="4436"/>
      <c r="AI43" s="4307"/>
      <c r="AJ43" s="4338" t="s">
        <v>2152</v>
      </c>
      <c r="AK43" s="4339"/>
      <c r="AL43" s="4340"/>
      <c r="AM43" s="4338">
        <v>1</v>
      </c>
      <c r="AN43" s="4339"/>
      <c r="AO43" s="4450"/>
    </row>
    <row r="44" spans="1:46" s="343" customFormat="1">
      <c r="A44" s="907"/>
      <c r="B44" s="907"/>
      <c r="C44" s="907" t="s">
        <v>3799</v>
      </c>
      <c r="D44" s="907"/>
      <c r="E44" s="907"/>
      <c r="F44" s="907"/>
      <c r="G44" s="907"/>
      <c r="H44" s="907"/>
      <c r="I44" s="907"/>
      <c r="J44" s="679"/>
      <c r="K44" s="907"/>
      <c r="L44" s="907"/>
      <c r="M44" s="907"/>
      <c r="N44" s="907"/>
      <c r="O44" s="907"/>
      <c r="P44" s="907"/>
      <c r="Q44" s="907"/>
      <c r="R44" s="907"/>
      <c r="S44" s="561"/>
      <c r="T44" s="561"/>
      <c r="U44" s="561"/>
      <c r="V44" s="561"/>
      <c r="W44" s="561"/>
      <c r="X44" s="561"/>
      <c r="Y44" s="561"/>
      <c r="Z44" s="561"/>
      <c r="AA44" s="561"/>
      <c r="AB44" s="561"/>
      <c r="AC44" s="561"/>
      <c r="AD44" s="561"/>
      <c r="AE44" s="679"/>
      <c r="AF44" s="561"/>
      <c r="AG44" s="561"/>
      <c r="AH44" s="561"/>
      <c r="AI44" s="561"/>
      <c r="AJ44" s="561"/>
      <c r="AK44" s="561"/>
      <c r="AL44" s="561"/>
      <c r="AM44" s="561"/>
      <c r="AN44" s="561"/>
      <c r="AO44" s="561"/>
    </row>
    <row r="45" spans="1:46" s="343" customFormat="1">
      <c r="A45" s="907"/>
      <c r="B45" s="907"/>
      <c r="C45" s="907" t="s">
        <v>3800</v>
      </c>
      <c r="D45" s="907"/>
      <c r="E45" s="907"/>
      <c r="F45" s="907"/>
      <c r="G45" s="907"/>
      <c r="H45" s="907"/>
      <c r="I45" s="907"/>
      <c r="J45" s="679"/>
      <c r="K45" s="907"/>
      <c r="L45" s="907"/>
      <c r="M45" s="907"/>
      <c r="N45" s="907"/>
      <c r="O45" s="907"/>
      <c r="P45" s="907"/>
      <c r="Q45" s="907"/>
      <c r="R45" s="907"/>
      <c r="S45" s="561"/>
      <c r="T45" s="561"/>
      <c r="U45" s="561"/>
      <c r="V45" s="561"/>
      <c r="W45" s="561"/>
      <c r="X45" s="561"/>
      <c r="Y45" s="561"/>
      <c r="Z45" s="561"/>
      <c r="AA45" s="561"/>
      <c r="AB45" s="561"/>
      <c r="AC45" s="561"/>
      <c r="AD45" s="561"/>
      <c r="AE45" s="679"/>
      <c r="AF45" s="561"/>
      <c r="AG45" s="561"/>
      <c r="AH45" s="561"/>
      <c r="AI45" s="561"/>
      <c r="AJ45" s="561"/>
      <c r="AK45" s="561"/>
      <c r="AL45" s="561"/>
      <c r="AM45" s="561"/>
      <c r="AN45" s="561"/>
      <c r="AO45" s="561"/>
    </row>
    <row r="46" spans="1:46" s="343" customFormat="1">
      <c r="A46" s="907"/>
      <c r="B46" s="907"/>
      <c r="C46" s="907"/>
      <c r="D46" s="907"/>
      <c r="E46" s="907"/>
      <c r="F46" s="907"/>
      <c r="G46" s="907"/>
      <c r="H46" s="907"/>
      <c r="I46" s="907"/>
      <c r="J46" s="679"/>
      <c r="K46" s="907"/>
      <c r="L46" s="907"/>
      <c r="M46" s="907"/>
      <c r="N46" s="907"/>
      <c r="O46" s="907"/>
      <c r="P46" s="907"/>
      <c r="Q46" s="907"/>
      <c r="R46" s="907"/>
      <c r="S46" s="561"/>
      <c r="T46" s="561"/>
      <c r="U46" s="561"/>
      <c r="V46" s="561"/>
      <c r="W46" s="561"/>
      <c r="X46" s="561"/>
      <c r="Y46" s="561"/>
      <c r="Z46" s="561"/>
      <c r="AA46" s="561"/>
      <c r="AB46" s="561"/>
      <c r="AC46" s="561"/>
      <c r="AD46" s="561"/>
      <c r="AE46" s="679"/>
      <c r="AF46" s="561"/>
      <c r="AG46" s="561"/>
      <c r="AH46" s="561"/>
      <c r="AI46" s="561"/>
      <c r="AJ46" s="561"/>
      <c r="AK46" s="561"/>
      <c r="AL46" s="561"/>
      <c r="AM46" s="561"/>
      <c r="AN46" s="561"/>
      <c r="AO46" s="679" t="s">
        <v>2154</v>
      </c>
    </row>
    <row r="47" spans="1:46" s="343" customFormat="1" ht="18.75" customHeight="1">
      <c r="A47" s="907"/>
      <c r="B47" s="907"/>
      <c r="C47" s="907"/>
      <c r="D47" s="907"/>
      <c r="E47" s="907"/>
      <c r="F47" s="907"/>
      <c r="G47" s="907"/>
      <c r="H47" s="907"/>
      <c r="I47" s="907"/>
      <c r="J47" s="679"/>
      <c r="K47" s="907"/>
      <c r="L47" s="907"/>
      <c r="M47" s="907"/>
      <c r="N47" s="907"/>
      <c r="O47" s="907"/>
      <c r="P47" s="907"/>
      <c r="Q47" s="907"/>
      <c r="R47" s="907"/>
      <c r="S47" s="561"/>
      <c r="T47" s="561"/>
      <c r="U47" s="561"/>
      <c r="V47" s="561"/>
      <c r="W47" s="561"/>
      <c r="X47" s="561"/>
      <c r="Y47" s="561"/>
      <c r="Z47" s="561"/>
      <c r="AA47" s="561"/>
      <c r="AB47" s="561"/>
      <c r="AC47" s="561"/>
      <c r="AD47" s="561"/>
      <c r="AE47" s="679"/>
      <c r="AF47" s="561"/>
      <c r="AG47" s="561"/>
      <c r="AH47" s="561"/>
      <c r="AI47" s="561"/>
      <c r="AJ47" s="561"/>
      <c r="AK47" s="561"/>
      <c r="AL47" s="561"/>
      <c r="AM47" s="561"/>
      <c r="AN47" s="561"/>
      <c r="AO47" s="561"/>
    </row>
    <row r="48" spans="1:46" s="343" customFormat="1" ht="17.25">
      <c r="A48" s="3" t="s">
        <v>2225</v>
      </c>
      <c r="B48" s="561"/>
      <c r="C48" s="561"/>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row>
    <row r="49" spans="1:84" s="343" customFormat="1" ht="15" customHeight="1">
      <c r="A49" s="561"/>
      <c r="B49" s="561"/>
      <c r="C49" s="561"/>
      <c r="D49" s="561"/>
      <c r="E49" s="561"/>
      <c r="F49" s="561"/>
      <c r="G49" s="561"/>
      <c r="H49" s="561"/>
      <c r="I49" s="561"/>
      <c r="J49" s="561"/>
      <c r="K49" s="561"/>
      <c r="L49" s="561"/>
      <c r="M49" s="561"/>
      <c r="N49" s="561"/>
      <c r="O49" s="561"/>
      <c r="P49" s="561"/>
      <c r="Q49" s="561"/>
      <c r="R49" s="561"/>
      <c r="S49" s="34"/>
      <c r="T49" s="561"/>
      <c r="U49" s="561"/>
      <c r="V49" s="561"/>
      <c r="W49" s="561"/>
      <c r="X49" s="561"/>
      <c r="Y49" s="561"/>
      <c r="Z49" s="561"/>
      <c r="AA49" s="561"/>
      <c r="AB49" s="561"/>
      <c r="AC49" s="561"/>
      <c r="AD49" s="561"/>
      <c r="AE49" s="561"/>
      <c r="AF49" s="679" t="s">
        <v>3626</v>
      </c>
      <c r="AG49" s="561"/>
      <c r="AH49" s="561"/>
      <c r="AI49" s="561"/>
      <c r="AJ49" s="561"/>
      <c r="AK49" s="561"/>
      <c r="AL49" s="561"/>
      <c r="AM49" s="561"/>
      <c r="AN49" s="561"/>
      <c r="AO49" s="561"/>
    </row>
    <row r="50" spans="1:84" s="1071" customFormat="1" ht="15" customHeight="1" thickBot="1">
      <c r="A50" s="1064"/>
      <c r="B50" s="1064"/>
      <c r="C50" s="1064"/>
      <c r="D50" s="1064"/>
      <c r="E50" s="1064"/>
      <c r="F50" s="1064"/>
      <c r="G50" s="1064"/>
      <c r="H50" s="1064"/>
      <c r="I50" s="1064"/>
      <c r="J50" s="1064"/>
      <c r="K50" s="1064"/>
      <c r="L50" s="1064"/>
      <c r="M50" s="1064"/>
      <c r="N50" s="1064"/>
      <c r="O50" s="1064"/>
      <c r="P50" s="1064"/>
      <c r="Q50" s="1064"/>
      <c r="R50" s="1064"/>
      <c r="S50" s="34"/>
      <c r="T50" s="1064"/>
      <c r="U50" s="1064"/>
      <c r="V50" s="1064"/>
      <c r="W50" s="1064"/>
      <c r="X50" s="1064"/>
      <c r="Y50" s="1064"/>
      <c r="Z50" s="1064"/>
      <c r="AA50" s="1064"/>
      <c r="AB50" s="1064"/>
      <c r="AC50" s="1064"/>
      <c r="AD50" s="1064"/>
      <c r="AE50" s="1064"/>
      <c r="AF50" s="1158" t="s">
        <v>3781</v>
      </c>
      <c r="AG50" s="1064"/>
      <c r="AH50" s="1064"/>
      <c r="AI50" s="1064"/>
      <c r="AJ50" s="1064"/>
      <c r="AK50" s="1064"/>
      <c r="AL50" s="1064"/>
      <c r="AM50" s="1064"/>
      <c r="AN50" s="1064"/>
      <c r="AO50" s="1064"/>
    </row>
    <row r="51" spans="1:84" s="343" customFormat="1" ht="34.5" customHeight="1">
      <c r="A51" s="561"/>
      <c r="B51" s="561"/>
      <c r="C51" s="1361" t="s">
        <v>3311</v>
      </c>
      <c r="D51" s="1362"/>
      <c r="E51" s="1362"/>
      <c r="F51" s="1362"/>
      <c r="G51" s="1362"/>
      <c r="H51" s="1363"/>
      <c r="I51" s="1438" t="s">
        <v>1667</v>
      </c>
      <c r="J51" s="1439"/>
      <c r="K51" s="1439"/>
      <c r="L51" s="1440"/>
      <c r="M51" s="1438" t="s">
        <v>1668</v>
      </c>
      <c r="N51" s="1439"/>
      <c r="O51" s="1439"/>
      <c r="P51" s="1440"/>
      <c r="Q51" s="3179" t="s">
        <v>1669</v>
      </c>
      <c r="R51" s="3179"/>
      <c r="S51" s="3179"/>
      <c r="T51" s="3179"/>
      <c r="U51" s="3179"/>
      <c r="V51" s="3179"/>
      <c r="W51" s="3179"/>
      <c r="X51" s="3179"/>
      <c r="Y51" s="2474" t="s">
        <v>1670</v>
      </c>
      <c r="Z51" s="2902"/>
      <c r="AA51" s="2902"/>
      <c r="AB51" s="2902"/>
      <c r="AC51" s="2902"/>
      <c r="AD51" s="2902"/>
      <c r="AE51" s="2902"/>
      <c r="AF51" s="2903"/>
      <c r="AG51" s="561"/>
      <c r="AH51" s="561"/>
      <c r="AI51" s="561"/>
      <c r="AJ51" s="561"/>
      <c r="AK51" s="561"/>
      <c r="AL51" s="561"/>
      <c r="AM51" s="561"/>
      <c r="AN51" s="561"/>
      <c r="AO51" s="561"/>
    </row>
    <row r="52" spans="1:84" s="343" customFormat="1" ht="44.25" customHeight="1">
      <c r="A52" s="561"/>
      <c r="B52" s="561"/>
      <c r="C52" s="1364"/>
      <c r="D52" s="1365"/>
      <c r="E52" s="1365"/>
      <c r="F52" s="1365"/>
      <c r="G52" s="1365"/>
      <c r="H52" s="1366"/>
      <c r="I52" s="2538"/>
      <c r="J52" s="2539"/>
      <c r="K52" s="2539"/>
      <c r="L52" s="2583"/>
      <c r="M52" s="2538"/>
      <c r="N52" s="2539"/>
      <c r="O52" s="2539"/>
      <c r="P52" s="2583"/>
      <c r="Q52" s="2766" t="s">
        <v>1</v>
      </c>
      <c r="R52" s="2766"/>
      <c r="S52" s="2766"/>
      <c r="T52" s="2766"/>
      <c r="U52" s="4437" t="s">
        <v>2842</v>
      </c>
      <c r="V52" s="4438"/>
      <c r="W52" s="4438"/>
      <c r="X52" s="4439"/>
      <c r="Y52" s="2967" t="s">
        <v>1658</v>
      </c>
      <c r="Z52" s="4440"/>
      <c r="AA52" s="4440"/>
      <c r="AB52" s="4441"/>
      <c r="AC52" s="2967" t="s">
        <v>1662</v>
      </c>
      <c r="AD52" s="4440"/>
      <c r="AE52" s="4440"/>
      <c r="AF52" s="4442"/>
      <c r="AG52" s="561"/>
      <c r="AH52" s="561"/>
      <c r="AI52" s="561"/>
      <c r="AJ52" s="561"/>
      <c r="AK52" s="561"/>
      <c r="AL52" s="561"/>
      <c r="AM52" s="561"/>
      <c r="AN52" s="561"/>
      <c r="AO52" s="561"/>
    </row>
    <row r="53" spans="1:84" s="343" customFormat="1" ht="20.100000000000001" customHeight="1">
      <c r="A53" s="561"/>
      <c r="B53" s="561"/>
      <c r="C53" s="1407" t="s">
        <v>2153</v>
      </c>
      <c r="D53" s="1408"/>
      <c r="E53" s="1408"/>
      <c r="F53" s="1408"/>
      <c r="G53" s="1408"/>
      <c r="H53" s="1409"/>
      <c r="I53" s="2469">
        <v>1</v>
      </c>
      <c r="J53" s="4361"/>
      <c r="K53" s="4361"/>
      <c r="L53" s="2470"/>
      <c r="M53" s="2469">
        <v>13</v>
      </c>
      <c r="N53" s="4361"/>
      <c r="O53" s="4361"/>
      <c r="P53" s="2470"/>
      <c r="Q53" s="2708">
        <v>905</v>
      </c>
      <c r="R53" s="4298"/>
      <c r="S53" s="4298"/>
      <c r="T53" s="2709"/>
      <c r="U53" s="4362" t="s">
        <v>2181</v>
      </c>
      <c r="V53" s="4363"/>
      <c r="W53" s="4363"/>
      <c r="X53" s="4364"/>
      <c r="Y53" s="1355">
        <v>42</v>
      </c>
      <c r="Z53" s="1470"/>
      <c r="AA53" s="1470"/>
      <c r="AB53" s="1376"/>
      <c r="AC53" s="1355">
        <v>14</v>
      </c>
      <c r="AD53" s="1470"/>
      <c r="AE53" s="1470"/>
      <c r="AF53" s="1356"/>
      <c r="AG53" s="561"/>
      <c r="AH53" s="561"/>
      <c r="AI53" s="561"/>
      <c r="AJ53" s="561"/>
      <c r="AK53" s="561"/>
      <c r="AL53" s="561"/>
      <c r="AM53" s="561"/>
      <c r="AN53" s="561"/>
      <c r="AO53" s="561"/>
    </row>
    <row r="54" spans="1:84" s="343" customFormat="1" ht="20.100000000000001" customHeight="1">
      <c r="A54" s="561"/>
      <c r="B54" s="561"/>
      <c r="C54" s="1410" t="s">
        <v>2178</v>
      </c>
      <c r="D54" s="1411"/>
      <c r="E54" s="1411"/>
      <c r="F54" s="1411"/>
      <c r="G54" s="1411"/>
      <c r="H54" s="1412"/>
      <c r="I54" s="2708">
        <v>1</v>
      </c>
      <c r="J54" s="4298"/>
      <c r="K54" s="4298"/>
      <c r="L54" s="2709"/>
      <c r="M54" s="2708">
        <v>13</v>
      </c>
      <c r="N54" s="4298"/>
      <c r="O54" s="4298"/>
      <c r="P54" s="2709"/>
      <c r="Q54" s="2708">
        <v>905</v>
      </c>
      <c r="R54" s="4298"/>
      <c r="S54" s="4298"/>
      <c r="T54" s="2709"/>
      <c r="U54" s="4299" t="s">
        <v>2181</v>
      </c>
      <c r="V54" s="4300"/>
      <c r="W54" s="4300"/>
      <c r="X54" s="4301"/>
      <c r="Y54" s="1357">
        <v>42</v>
      </c>
      <c r="Z54" s="1419"/>
      <c r="AA54" s="1419"/>
      <c r="AB54" s="1377"/>
      <c r="AC54" s="1357">
        <v>14</v>
      </c>
      <c r="AD54" s="1419"/>
      <c r="AE54" s="1419"/>
      <c r="AF54" s="1358"/>
      <c r="AG54" s="561"/>
      <c r="AH54" s="561"/>
      <c r="AI54" s="561"/>
      <c r="AJ54" s="561"/>
      <c r="AK54" s="561"/>
      <c r="AL54" s="561"/>
      <c r="AM54" s="561"/>
      <c r="AN54" s="561"/>
      <c r="AO54" s="561"/>
    </row>
    <row r="55" spans="1:84" s="343" customFormat="1" ht="20.100000000000001" customHeight="1">
      <c r="A55" s="561"/>
      <c r="B55" s="561"/>
      <c r="C55" s="1410" t="s">
        <v>2179</v>
      </c>
      <c r="D55" s="1411"/>
      <c r="E55" s="1411"/>
      <c r="F55" s="1411"/>
      <c r="G55" s="1411"/>
      <c r="H55" s="1412"/>
      <c r="I55" s="2708">
        <v>1</v>
      </c>
      <c r="J55" s="4298"/>
      <c r="K55" s="4298"/>
      <c r="L55" s="2709"/>
      <c r="M55" s="2708">
        <v>13</v>
      </c>
      <c r="N55" s="4298"/>
      <c r="O55" s="4298"/>
      <c r="P55" s="2709"/>
      <c r="Q55" s="2708">
        <v>933</v>
      </c>
      <c r="R55" s="4298"/>
      <c r="S55" s="4298"/>
      <c r="T55" s="2709"/>
      <c r="U55" s="4299">
        <v>12</v>
      </c>
      <c r="V55" s="4300"/>
      <c r="W55" s="4300"/>
      <c r="X55" s="4301"/>
      <c r="Y55" s="1357">
        <v>42</v>
      </c>
      <c r="Z55" s="1419"/>
      <c r="AA55" s="1419"/>
      <c r="AB55" s="1377"/>
      <c r="AC55" s="1357">
        <v>14</v>
      </c>
      <c r="AD55" s="1419"/>
      <c r="AE55" s="1419"/>
      <c r="AF55" s="1358"/>
      <c r="AG55" s="561"/>
      <c r="AH55" s="561"/>
      <c r="AI55" s="561"/>
      <c r="AJ55" s="561"/>
      <c r="AK55" s="561"/>
      <c r="AL55" s="561"/>
      <c r="AM55" s="561"/>
      <c r="AN55" s="561"/>
      <c r="AO55" s="561"/>
    </row>
    <row r="56" spans="1:84" s="343" customFormat="1" ht="20.100000000000001" customHeight="1">
      <c r="A56" s="561"/>
      <c r="B56" s="561"/>
      <c r="C56" s="1410" t="s">
        <v>2180</v>
      </c>
      <c r="D56" s="1411"/>
      <c r="E56" s="1411"/>
      <c r="F56" s="1411"/>
      <c r="G56" s="1411"/>
      <c r="H56" s="1412"/>
      <c r="I56" s="2708">
        <v>1</v>
      </c>
      <c r="J56" s="4298"/>
      <c r="K56" s="4298"/>
      <c r="L56" s="2709"/>
      <c r="M56" s="2708">
        <v>13</v>
      </c>
      <c r="N56" s="4298"/>
      <c r="O56" s="4298"/>
      <c r="P56" s="2709"/>
      <c r="Q56" s="2708">
        <v>935</v>
      </c>
      <c r="R56" s="4298"/>
      <c r="S56" s="4298"/>
      <c r="T56" s="2709"/>
      <c r="U56" s="4299">
        <v>12</v>
      </c>
      <c r="V56" s="4300"/>
      <c r="W56" s="4300"/>
      <c r="X56" s="4301"/>
      <c r="Y56" s="1357">
        <v>42</v>
      </c>
      <c r="Z56" s="1419"/>
      <c r="AA56" s="1419"/>
      <c r="AB56" s="1377"/>
      <c r="AC56" s="1357">
        <v>14</v>
      </c>
      <c r="AD56" s="1419"/>
      <c r="AE56" s="1419"/>
      <c r="AF56" s="1358"/>
      <c r="AG56" s="561"/>
      <c r="AH56" s="561"/>
      <c r="AI56" s="561"/>
      <c r="AJ56" s="561"/>
      <c r="AK56" s="561"/>
      <c r="AL56" s="561"/>
      <c r="AM56" s="561"/>
      <c r="AN56" s="561"/>
      <c r="AO56" s="561"/>
    </row>
    <row r="57" spans="1:84" s="343" customFormat="1" ht="20.100000000000001" customHeight="1" thickBot="1">
      <c r="A57" s="561"/>
      <c r="B57" s="561"/>
      <c r="C57" s="1404" t="s">
        <v>3795</v>
      </c>
      <c r="D57" s="1405"/>
      <c r="E57" s="1405"/>
      <c r="F57" s="1405"/>
      <c r="G57" s="1405"/>
      <c r="H57" s="1406"/>
      <c r="I57" s="2712">
        <v>1</v>
      </c>
      <c r="J57" s="4302"/>
      <c r="K57" s="4302"/>
      <c r="L57" s="2713"/>
      <c r="M57" s="2712">
        <v>13</v>
      </c>
      <c r="N57" s="4302"/>
      <c r="O57" s="4302"/>
      <c r="P57" s="2713"/>
      <c r="Q57" s="2712">
        <v>958</v>
      </c>
      <c r="R57" s="4302"/>
      <c r="S57" s="4302"/>
      <c r="T57" s="2713"/>
      <c r="U57" s="4303">
        <v>21</v>
      </c>
      <c r="V57" s="4304"/>
      <c r="W57" s="4304"/>
      <c r="X57" s="4305"/>
      <c r="Y57" s="1359">
        <v>42</v>
      </c>
      <c r="Z57" s="1421"/>
      <c r="AA57" s="1421"/>
      <c r="AB57" s="1378"/>
      <c r="AC57" s="1359">
        <v>14</v>
      </c>
      <c r="AD57" s="1421"/>
      <c r="AE57" s="1421"/>
      <c r="AF57" s="1360"/>
      <c r="AG57" s="561"/>
      <c r="AH57" s="561"/>
      <c r="AI57" s="561"/>
      <c r="AJ57" s="561"/>
      <c r="AK57" s="561"/>
      <c r="AL57" s="561"/>
      <c r="AM57" s="561"/>
      <c r="AN57" s="561"/>
      <c r="AO57" s="561"/>
    </row>
    <row r="58" spans="1:84" s="343" customFormat="1">
      <c r="A58" s="561"/>
      <c r="B58" s="561"/>
      <c r="C58" s="561"/>
      <c r="D58" s="561"/>
      <c r="E58" s="561"/>
      <c r="F58" s="561"/>
      <c r="G58" s="561"/>
      <c r="H58" s="561"/>
      <c r="I58" s="561"/>
      <c r="J58" s="561"/>
      <c r="K58" s="561"/>
      <c r="L58" s="561"/>
      <c r="M58" s="561"/>
      <c r="N58" s="561"/>
      <c r="O58" s="561"/>
      <c r="P58" s="561"/>
      <c r="Q58" s="561"/>
      <c r="R58" s="561"/>
      <c r="S58" s="780"/>
      <c r="T58" s="561"/>
      <c r="U58" s="561"/>
      <c r="V58" s="561"/>
      <c r="W58" s="561"/>
      <c r="X58" s="561"/>
      <c r="Y58" s="561"/>
      <c r="Z58" s="561"/>
      <c r="AA58" s="561"/>
      <c r="AB58" s="561"/>
      <c r="AC58" s="561"/>
      <c r="AD58" s="561"/>
      <c r="AE58" s="561"/>
      <c r="AF58" s="32" t="s">
        <v>2154</v>
      </c>
      <c r="AG58" s="561"/>
      <c r="AH58" s="561"/>
      <c r="AI58" s="561"/>
      <c r="AJ58" s="561"/>
      <c r="AK58" s="561"/>
      <c r="AL58" s="561"/>
      <c r="AM58" s="561"/>
      <c r="AN58" s="561"/>
      <c r="AO58" s="561"/>
    </row>
    <row r="59" spans="1:84" s="343" customFormat="1" ht="18.75" customHeight="1">
      <c r="A59" s="561"/>
      <c r="B59" s="561"/>
      <c r="C59" s="561"/>
      <c r="D59" s="561"/>
      <c r="E59" s="561"/>
      <c r="F59" s="561"/>
      <c r="G59" s="561"/>
      <c r="H59" s="561"/>
      <c r="I59" s="561"/>
      <c r="J59" s="561"/>
      <c r="K59" s="561"/>
      <c r="L59" s="561"/>
      <c r="M59" s="561"/>
      <c r="N59" s="561"/>
      <c r="O59" s="561"/>
      <c r="P59" s="561"/>
      <c r="Q59" s="561"/>
      <c r="R59" s="561"/>
      <c r="S59" s="780"/>
      <c r="T59" s="561"/>
      <c r="U59" s="561"/>
      <c r="V59" s="561"/>
      <c r="W59" s="561"/>
      <c r="X59" s="561"/>
      <c r="Y59" s="561"/>
      <c r="Z59" s="561"/>
      <c r="AA59" s="561"/>
      <c r="AB59" s="561"/>
      <c r="AC59" s="561"/>
      <c r="AD59" s="561"/>
      <c r="AE59" s="561"/>
      <c r="AF59" s="32"/>
      <c r="AG59" s="561"/>
      <c r="AH59" s="561"/>
      <c r="AI59" s="561"/>
      <c r="AJ59" s="561"/>
      <c r="AK59" s="561"/>
      <c r="AL59" s="561"/>
      <c r="AM59" s="561"/>
      <c r="AN59" s="561"/>
      <c r="AO59" s="561"/>
    </row>
    <row r="60" spans="1:84" s="343" customFormat="1" ht="17.25">
      <c r="A60" s="3" t="s">
        <v>2226</v>
      </c>
      <c r="B60" s="561"/>
      <c r="C60" s="561"/>
      <c r="D60" s="561"/>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row>
    <row r="61" spans="1:84" s="343" customFormat="1" ht="15" customHeight="1" thickBot="1">
      <c r="A61" s="561"/>
      <c r="B61" s="47"/>
      <c r="C61" s="47"/>
      <c r="D61" s="47"/>
      <c r="E61" s="47"/>
      <c r="F61" s="47"/>
      <c r="G61" s="47"/>
      <c r="H61" s="47"/>
      <c r="I61" s="47"/>
      <c r="J61" s="47"/>
      <c r="K61" s="47"/>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679" t="s">
        <v>3796</v>
      </c>
      <c r="AO61" s="561"/>
      <c r="AZ61" s="567"/>
      <c r="BA61" s="567"/>
      <c r="BB61" s="567"/>
      <c r="BC61" s="567"/>
      <c r="BD61" s="567"/>
      <c r="BE61" s="567"/>
      <c r="BF61" s="567"/>
      <c r="BG61" s="567"/>
      <c r="BH61" s="567"/>
      <c r="BI61" s="567"/>
      <c r="BJ61" s="567"/>
      <c r="BK61" s="567"/>
      <c r="BL61" s="567"/>
      <c r="BM61" s="567"/>
      <c r="BN61" s="567"/>
      <c r="BO61" s="567"/>
      <c r="BP61" s="567"/>
      <c r="BQ61" s="567"/>
      <c r="BR61" s="567"/>
      <c r="BS61" s="567"/>
      <c r="BT61" s="567"/>
      <c r="BU61" s="567"/>
      <c r="BV61" s="567"/>
      <c r="BW61" s="567"/>
      <c r="BX61" s="567"/>
      <c r="BY61" s="567"/>
      <c r="BZ61" s="567"/>
      <c r="CA61" s="567"/>
      <c r="CB61" s="567"/>
      <c r="CC61" s="567"/>
      <c r="CD61" s="567"/>
      <c r="CE61" s="567"/>
      <c r="CF61" s="567"/>
    </row>
    <row r="62" spans="1:84" s="327" customFormat="1" ht="20.100000000000001" customHeight="1">
      <c r="A62" s="907"/>
      <c r="B62" s="4344" t="s">
        <v>3311</v>
      </c>
      <c r="C62" s="4345"/>
      <c r="D62" s="4345"/>
      <c r="E62" s="4345"/>
      <c r="F62" s="4345"/>
      <c r="G62" s="4346"/>
      <c r="H62" s="2826" t="s">
        <v>3804</v>
      </c>
      <c r="I62" s="2827"/>
      <c r="J62" s="2827"/>
      <c r="K62" s="2827"/>
      <c r="L62" s="2827"/>
      <c r="M62" s="2827"/>
      <c r="N62" s="2827"/>
      <c r="O62" s="2827"/>
      <c r="P62" s="2827"/>
      <c r="Q62" s="2827"/>
      <c r="R62" s="2827"/>
      <c r="S62" s="2827"/>
      <c r="T62" s="2827"/>
      <c r="U62" s="2827"/>
      <c r="V62" s="2827"/>
      <c r="W62" s="2827"/>
      <c r="X62" s="2827"/>
      <c r="Y62" s="4335"/>
      <c r="Z62" s="4336" t="s">
        <v>3805</v>
      </c>
      <c r="AA62" s="4337"/>
      <c r="AB62" s="4336" t="s">
        <v>3806</v>
      </c>
      <c r="AC62" s="4337"/>
      <c r="AD62" s="4252" t="s">
        <v>3807</v>
      </c>
      <c r="AE62" s="4252"/>
      <c r="AF62" s="4252"/>
      <c r="AG62" s="4252"/>
      <c r="AH62" s="4252"/>
      <c r="AI62" s="4252"/>
      <c r="AJ62" s="4252"/>
      <c r="AK62" s="4252"/>
      <c r="AL62" s="4316" t="s">
        <v>3808</v>
      </c>
      <c r="AM62" s="4317"/>
      <c r="AN62" s="4318"/>
      <c r="AO62" s="907"/>
      <c r="CC62" s="832"/>
      <c r="CD62" s="832"/>
      <c r="CE62" s="832"/>
      <c r="CF62" s="832"/>
    </row>
    <row r="63" spans="1:84" s="327" customFormat="1" ht="20.100000000000001" customHeight="1">
      <c r="A63" s="907"/>
      <c r="B63" s="4347"/>
      <c r="C63" s="4348"/>
      <c r="D63" s="4348"/>
      <c r="E63" s="4348"/>
      <c r="F63" s="4348"/>
      <c r="G63" s="4349"/>
      <c r="H63" s="4354" t="s">
        <v>3</v>
      </c>
      <c r="I63" s="4355"/>
      <c r="J63" s="4358" t="s">
        <v>2155</v>
      </c>
      <c r="K63" s="4359"/>
      <c r="L63" s="4359"/>
      <c r="M63" s="4359"/>
      <c r="N63" s="4359"/>
      <c r="O63" s="4359"/>
      <c r="P63" s="4359"/>
      <c r="Q63" s="4359"/>
      <c r="R63" s="4359"/>
      <c r="S63" s="4360"/>
      <c r="T63" s="4257" t="s">
        <v>2156</v>
      </c>
      <c r="U63" s="4259"/>
      <c r="V63" s="4257" t="s">
        <v>2157</v>
      </c>
      <c r="W63" s="4259"/>
      <c r="X63" s="4257" t="s">
        <v>14</v>
      </c>
      <c r="Y63" s="4259"/>
      <c r="Z63" s="4260"/>
      <c r="AA63" s="4262"/>
      <c r="AB63" s="4260"/>
      <c r="AC63" s="4262"/>
      <c r="AD63" s="4256" t="s">
        <v>2158</v>
      </c>
      <c r="AE63" s="4256"/>
      <c r="AF63" s="4256" t="s">
        <v>2159</v>
      </c>
      <c r="AG63" s="4256"/>
      <c r="AH63" s="4256" t="s">
        <v>2160</v>
      </c>
      <c r="AI63" s="4256"/>
      <c r="AJ63" s="4256" t="s">
        <v>3</v>
      </c>
      <c r="AK63" s="4256"/>
      <c r="AL63" s="4319"/>
      <c r="AM63" s="4320"/>
      <c r="AN63" s="4321"/>
      <c r="AO63" s="907"/>
      <c r="CC63" s="832"/>
      <c r="CD63" s="832"/>
      <c r="CE63" s="832"/>
      <c r="CF63" s="832"/>
    </row>
    <row r="64" spans="1:84" s="327" customFormat="1" ht="20.100000000000001" customHeight="1">
      <c r="A64" s="907"/>
      <c r="B64" s="4347"/>
      <c r="C64" s="4348"/>
      <c r="D64" s="4348"/>
      <c r="E64" s="4348"/>
      <c r="F64" s="4348"/>
      <c r="G64" s="4349"/>
      <c r="H64" s="4356"/>
      <c r="I64" s="4349"/>
      <c r="J64" s="4257" t="s">
        <v>2166</v>
      </c>
      <c r="K64" s="4259"/>
      <c r="L64" s="4257" t="s">
        <v>2167</v>
      </c>
      <c r="M64" s="4259"/>
      <c r="N64" s="4257" t="s">
        <v>2164</v>
      </c>
      <c r="O64" s="4259"/>
      <c r="P64" s="4257" t="s">
        <v>2171</v>
      </c>
      <c r="Q64" s="4259"/>
      <c r="R64" s="4257" t="s">
        <v>2168</v>
      </c>
      <c r="S64" s="4259"/>
      <c r="T64" s="4260"/>
      <c r="U64" s="4262"/>
      <c r="V64" s="4260"/>
      <c r="W64" s="4262"/>
      <c r="X64" s="4260"/>
      <c r="Y64" s="4262"/>
      <c r="Z64" s="4260"/>
      <c r="AA64" s="4262"/>
      <c r="AB64" s="4260"/>
      <c r="AC64" s="4262"/>
      <c r="AD64" s="4256"/>
      <c r="AE64" s="4256"/>
      <c r="AF64" s="4256"/>
      <c r="AG64" s="4256"/>
      <c r="AH64" s="4256"/>
      <c r="AI64" s="4256"/>
      <c r="AJ64" s="4256"/>
      <c r="AK64" s="4256"/>
      <c r="AL64" s="4319"/>
      <c r="AM64" s="4320"/>
      <c r="AN64" s="4321"/>
      <c r="AO64" s="907"/>
      <c r="CC64" s="832"/>
      <c r="CD64" s="832"/>
      <c r="CE64" s="832"/>
      <c r="CF64" s="832"/>
    </row>
    <row r="65" spans="1:84" s="327" customFormat="1" ht="20.100000000000001" customHeight="1">
      <c r="A65" s="907"/>
      <c r="B65" s="4350"/>
      <c r="C65" s="4351"/>
      <c r="D65" s="4351"/>
      <c r="E65" s="4351"/>
      <c r="F65" s="4351"/>
      <c r="G65" s="4352"/>
      <c r="H65" s="4357"/>
      <c r="I65" s="4352"/>
      <c r="J65" s="4263"/>
      <c r="K65" s="4265"/>
      <c r="L65" s="4263"/>
      <c r="M65" s="4265"/>
      <c r="N65" s="4263"/>
      <c r="O65" s="4265"/>
      <c r="P65" s="4263"/>
      <c r="Q65" s="4265"/>
      <c r="R65" s="4263"/>
      <c r="S65" s="4265"/>
      <c r="T65" s="4263"/>
      <c r="U65" s="4265"/>
      <c r="V65" s="4263"/>
      <c r="W65" s="4265"/>
      <c r="X65" s="4263"/>
      <c r="Y65" s="4265"/>
      <c r="Z65" s="4263"/>
      <c r="AA65" s="4265"/>
      <c r="AB65" s="4263"/>
      <c r="AC65" s="4265"/>
      <c r="AD65" s="4256"/>
      <c r="AE65" s="4256"/>
      <c r="AF65" s="4256"/>
      <c r="AG65" s="4256"/>
      <c r="AH65" s="4256"/>
      <c r="AI65" s="4256"/>
      <c r="AJ65" s="4256"/>
      <c r="AK65" s="4256"/>
      <c r="AL65" s="4322"/>
      <c r="AM65" s="4323"/>
      <c r="AN65" s="4324"/>
      <c r="AO65" s="907"/>
    </row>
    <row r="66" spans="1:84" s="327" customFormat="1" ht="19.5" customHeight="1">
      <c r="A66" s="907"/>
      <c r="B66" s="1407" t="s">
        <v>2735</v>
      </c>
      <c r="C66" s="1408"/>
      <c r="D66" s="1408"/>
      <c r="E66" s="1408"/>
      <c r="F66" s="1408"/>
      <c r="G66" s="1409"/>
      <c r="H66" s="4333">
        <v>34</v>
      </c>
      <c r="I66" s="4334"/>
      <c r="J66" s="4333">
        <v>7</v>
      </c>
      <c r="K66" s="4334"/>
      <c r="L66" s="4333">
        <v>2</v>
      </c>
      <c r="M66" s="4334"/>
      <c r="N66" s="4333">
        <v>3</v>
      </c>
      <c r="O66" s="4334"/>
      <c r="P66" s="4333">
        <v>8</v>
      </c>
      <c r="Q66" s="4334"/>
      <c r="R66" s="2989">
        <v>20</v>
      </c>
      <c r="S66" s="2990"/>
      <c r="T66" s="2989">
        <v>2</v>
      </c>
      <c r="U66" s="2990"/>
      <c r="V66" s="2989">
        <v>3</v>
      </c>
      <c r="W66" s="2990"/>
      <c r="X66" s="2989">
        <v>9</v>
      </c>
      <c r="Y66" s="2990"/>
      <c r="Z66" s="2989">
        <v>1</v>
      </c>
      <c r="AA66" s="2990"/>
      <c r="AB66" s="2989">
        <v>5</v>
      </c>
      <c r="AC66" s="2990"/>
      <c r="AD66" s="2685">
        <v>2</v>
      </c>
      <c r="AE66" s="2952"/>
      <c r="AF66" s="2685">
        <v>1</v>
      </c>
      <c r="AG66" s="2952"/>
      <c r="AH66" s="2685">
        <v>8</v>
      </c>
      <c r="AI66" s="2952"/>
      <c r="AJ66" s="2685">
        <v>11</v>
      </c>
      <c r="AK66" s="2952"/>
      <c r="AL66" s="2685">
        <v>25</v>
      </c>
      <c r="AM66" s="2945"/>
      <c r="AN66" s="2686"/>
      <c r="AO66" s="907"/>
    </row>
    <row r="67" spans="1:84" s="327" customFormat="1" ht="19.5" customHeight="1">
      <c r="A67" s="907"/>
      <c r="B67" s="1410" t="s">
        <v>2209</v>
      </c>
      <c r="C67" s="1411"/>
      <c r="D67" s="1411"/>
      <c r="E67" s="1411"/>
      <c r="F67" s="1411"/>
      <c r="G67" s="1412"/>
      <c r="H67" s="4308">
        <v>55</v>
      </c>
      <c r="I67" s="4309"/>
      <c r="J67" s="4308">
        <v>8</v>
      </c>
      <c r="K67" s="4309"/>
      <c r="L67" s="4308">
        <v>2</v>
      </c>
      <c r="M67" s="4309"/>
      <c r="N67" s="4308">
        <v>6</v>
      </c>
      <c r="O67" s="4309"/>
      <c r="P67" s="4308">
        <v>1</v>
      </c>
      <c r="Q67" s="4309"/>
      <c r="R67" s="2685">
        <v>17</v>
      </c>
      <c r="S67" s="2952"/>
      <c r="T67" s="2685">
        <v>7</v>
      </c>
      <c r="U67" s="2952"/>
      <c r="V67" s="2685">
        <v>6</v>
      </c>
      <c r="W67" s="2952"/>
      <c r="X67" s="2685">
        <v>25</v>
      </c>
      <c r="Y67" s="2952"/>
      <c r="Z67" s="2685">
        <v>2</v>
      </c>
      <c r="AA67" s="2952"/>
      <c r="AB67" s="2685">
        <v>8</v>
      </c>
      <c r="AC67" s="2952"/>
      <c r="AD67" s="2685">
        <v>6</v>
      </c>
      <c r="AE67" s="2952"/>
      <c r="AF67" s="2685" t="s">
        <v>2228</v>
      </c>
      <c r="AG67" s="2952"/>
      <c r="AH67" s="2685">
        <v>3</v>
      </c>
      <c r="AI67" s="2952"/>
      <c r="AJ67" s="2685">
        <v>9</v>
      </c>
      <c r="AK67" s="2952"/>
      <c r="AL67" s="2685">
        <v>33</v>
      </c>
      <c r="AM67" s="2945"/>
      <c r="AN67" s="2686"/>
      <c r="AO67" s="907"/>
    </row>
    <row r="68" spans="1:84" s="327" customFormat="1" ht="19.5" customHeight="1">
      <c r="A68" s="907"/>
      <c r="B68" s="1410" t="s">
        <v>2178</v>
      </c>
      <c r="C68" s="1411"/>
      <c r="D68" s="1411"/>
      <c r="E68" s="1411"/>
      <c r="F68" s="1411"/>
      <c r="G68" s="1412"/>
      <c r="H68" s="2685">
        <v>32</v>
      </c>
      <c r="I68" s="2952"/>
      <c r="J68" s="2685">
        <v>7</v>
      </c>
      <c r="K68" s="2952"/>
      <c r="L68" s="2685">
        <v>2</v>
      </c>
      <c r="M68" s="2952"/>
      <c r="N68" s="2685">
        <v>2</v>
      </c>
      <c r="O68" s="2952"/>
      <c r="P68" s="2685">
        <v>4</v>
      </c>
      <c r="Q68" s="2952"/>
      <c r="R68" s="2685">
        <v>15</v>
      </c>
      <c r="S68" s="2952"/>
      <c r="T68" s="2685">
        <v>3</v>
      </c>
      <c r="U68" s="2952"/>
      <c r="V68" s="2685">
        <v>2</v>
      </c>
      <c r="W68" s="2952"/>
      <c r="X68" s="2685">
        <v>12</v>
      </c>
      <c r="Y68" s="2952"/>
      <c r="Z68" s="2685">
        <v>4</v>
      </c>
      <c r="AA68" s="2952"/>
      <c r="AB68" s="2685">
        <v>5</v>
      </c>
      <c r="AC68" s="2952"/>
      <c r="AD68" s="2685">
        <v>6</v>
      </c>
      <c r="AE68" s="2952"/>
      <c r="AF68" s="2685" t="s">
        <v>2228</v>
      </c>
      <c r="AG68" s="2952"/>
      <c r="AH68" s="2685">
        <v>2</v>
      </c>
      <c r="AI68" s="2952"/>
      <c r="AJ68" s="2685">
        <v>8</v>
      </c>
      <c r="AK68" s="2952"/>
      <c r="AL68" s="2685">
        <v>18</v>
      </c>
      <c r="AM68" s="2945"/>
      <c r="AN68" s="2686"/>
      <c r="AO68" s="907"/>
    </row>
    <row r="69" spans="1:84" s="327" customFormat="1" ht="19.5" customHeight="1">
      <c r="A69" s="907"/>
      <c r="B69" s="1410" t="s">
        <v>2179</v>
      </c>
      <c r="C69" s="1411"/>
      <c r="D69" s="1411"/>
      <c r="E69" s="1411"/>
      <c r="F69" s="1411"/>
      <c r="G69" s="1412"/>
      <c r="H69" s="2685">
        <v>30</v>
      </c>
      <c r="I69" s="2952"/>
      <c r="J69" s="2685">
        <v>3</v>
      </c>
      <c r="K69" s="2952"/>
      <c r="L69" s="2685" t="s">
        <v>2228</v>
      </c>
      <c r="M69" s="2952"/>
      <c r="N69" s="2685">
        <v>5</v>
      </c>
      <c r="O69" s="2952"/>
      <c r="P69" s="2685">
        <v>3</v>
      </c>
      <c r="Q69" s="2952"/>
      <c r="R69" s="2685">
        <v>11</v>
      </c>
      <c r="S69" s="2952"/>
      <c r="T69" s="2685">
        <v>6</v>
      </c>
      <c r="U69" s="2952"/>
      <c r="V69" s="2685">
        <v>1</v>
      </c>
      <c r="W69" s="2952"/>
      <c r="X69" s="2685">
        <v>12</v>
      </c>
      <c r="Y69" s="2952"/>
      <c r="Z69" s="2685">
        <v>2</v>
      </c>
      <c r="AA69" s="2952"/>
      <c r="AB69" s="2685">
        <v>6</v>
      </c>
      <c r="AC69" s="2952"/>
      <c r="AD69" s="2685">
        <v>3</v>
      </c>
      <c r="AE69" s="2952"/>
      <c r="AF69" s="2685">
        <v>2</v>
      </c>
      <c r="AG69" s="2952"/>
      <c r="AH69" s="2685">
        <v>5</v>
      </c>
      <c r="AI69" s="2952"/>
      <c r="AJ69" s="2685">
        <v>10</v>
      </c>
      <c r="AK69" s="2952"/>
      <c r="AL69" s="2685">
        <v>28</v>
      </c>
      <c r="AM69" s="2945"/>
      <c r="AN69" s="2686"/>
      <c r="AO69" s="907"/>
    </row>
    <row r="70" spans="1:84" s="327" customFormat="1" ht="19.5" customHeight="1" thickBot="1">
      <c r="A70" s="907"/>
      <c r="B70" s="1404" t="s">
        <v>2180</v>
      </c>
      <c r="C70" s="1405"/>
      <c r="D70" s="1405"/>
      <c r="E70" s="1405"/>
      <c r="F70" s="1405"/>
      <c r="G70" s="1406"/>
      <c r="H70" s="2687">
        <v>27</v>
      </c>
      <c r="I70" s="3096"/>
      <c r="J70" s="2687">
        <v>5</v>
      </c>
      <c r="K70" s="3096"/>
      <c r="L70" s="2687" t="s">
        <v>2228</v>
      </c>
      <c r="M70" s="3096"/>
      <c r="N70" s="2687">
        <v>4</v>
      </c>
      <c r="O70" s="3096"/>
      <c r="P70" s="2687">
        <v>5</v>
      </c>
      <c r="Q70" s="3096"/>
      <c r="R70" s="2687">
        <v>14</v>
      </c>
      <c r="S70" s="3096"/>
      <c r="T70" s="2687">
        <v>2</v>
      </c>
      <c r="U70" s="3096"/>
      <c r="V70" s="2687">
        <v>4</v>
      </c>
      <c r="W70" s="3096"/>
      <c r="X70" s="2687">
        <v>7</v>
      </c>
      <c r="Y70" s="3096"/>
      <c r="Z70" s="2687">
        <v>1</v>
      </c>
      <c r="AA70" s="3096"/>
      <c r="AB70" s="2687">
        <v>6</v>
      </c>
      <c r="AC70" s="3096"/>
      <c r="AD70" s="2687">
        <v>3</v>
      </c>
      <c r="AE70" s="3096"/>
      <c r="AF70" s="2687" t="s">
        <v>2228</v>
      </c>
      <c r="AG70" s="3096"/>
      <c r="AH70" s="2687">
        <v>7</v>
      </c>
      <c r="AI70" s="3096"/>
      <c r="AJ70" s="2687">
        <v>10</v>
      </c>
      <c r="AK70" s="3096"/>
      <c r="AL70" s="2687">
        <v>31</v>
      </c>
      <c r="AM70" s="3095"/>
      <c r="AN70" s="2688"/>
      <c r="AO70" s="907"/>
    </row>
    <row r="71" spans="1:84" s="343" customFormat="1" ht="11.25" customHeight="1" thickBot="1">
      <c r="A71" s="561"/>
      <c r="B71" s="561"/>
      <c r="C71" s="561"/>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c r="AP71" s="925"/>
      <c r="AQ71" s="925"/>
      <c r="AR71" s="925"/>
      <c r="AS71" s="925"/>
      <c r="AT71" s="925"/>
      <c r="AU71" s="925"/>
      <c r="AV71" s="926"/>
      <c r="AW71" s="926"/>
      <c r="AX71" s="926"/>
      <c r="AY71" s="926"/>
      <c r="AZ71" s="926"/>
      <c r="BA71" s="926"/>
      <c r="BB71" s="926"/>
      <c r="BC71" s="926"/>
      <c r="BD71" s="926"/>
      <c r="BE71" s="926"/>
      <c r="BF71" s="926"/>
      <c r="BG71" s="926"/>
      <c r="BH71" s="926"/>
      <c r="BI71" s="926"/>
      <c r="BJ71" s="926"/>
      <c r="BK71" s="926"/>
      <c r="BL71" s="926"/>
      <c r="BM71" s="926"/>
      <c r="BN71" s="926"/>
      <c r="BO71" s="926"/>
      <c r="BP71" s="926"/>
      <c r="BQ71" s="926"/>
      <c r="BR71" s="926"/>
      <c r="BS71" s="926"/>
      <c r="BT71" s="926"/>
      <c r="BU71" s="926"/>
      <c r="BV71" s="926"/>
      <c r="BW71" s="926"/>
      <c r="BX71" s="926"/>
      <c r="BY71" s="926"/>
      <c r="BZ71" s="926"/>
      <c r="CA71" s="926"/>
      <c r="CB71" s="926"/>
    </row>
    <row r="72" spans="1:84" s="327" customFormat="1" ht="20.100000000000001" customHeight="1">
      <c r="A72" s="907"/>
      <c r="B72" s="4344" t="s">
        <v>3350</v>
      </c>
      <c r="C72" s="4345"/>
      <c r="D72" s="4345"/>
      <c r="E72" s="4345"/>
      <c r="F72" s="4345"/>
      <c r="G72" s="4346"/>
      <c r="H72" s="4252" t="s">
        <v>3809</v>
      </c>
      <c r="I72" s="4252"/>
      <c r="J72" s="4252"/>
      <c r="K72" s="4252"/>
      <c r="L72" s="4252"/>
      <c r="M72" s="4252"/>
      <c r="N72" s="4253" t="s">
        <v>2177</v>
      </c>
      <c r="O72" s="4254"/>
      <c r="P72" s="4254"/>
      <c r="Q72" s="4254"/>
      <c r="R72" s="4254"/>
      <c r="S72" s="4254"/>
      <c r="T72" s="4255"/>
      <c r="U72" s="4253" t="s">
        <v>3810</v>
      </c>
      <c r="V72" s="4254"/>
      <c r="W72" s="4254"/>
      <c r="X72" s="4254"/>
      <c r="Y72" s="4254"/>
      <c r="Z72" s="4254"/>
      <c r="AA72" s="4254"/>
      <c r="AB72" s="4254"/>
      <c r="AC72" s="4254"/>
      <c r="AD72" s="4254"/>
      <c r="AE72" s="4254"/>
      <c r="AF72" s="4254"/>
      <c r="AG72" s="4254"/>
      <c r="AH72" s="4254"/>
      <c r="AI72" s="4254"/>
      <c r="AJ72" s="4254"/>
      <c r="AK72" s="4254"/>
      <c r="AL72" s="4254"/>
      <c r="AM72" s="4449"/>
      <c r="AN72" s="907"/>
      <c r="AO72" s="907"/>
      <c r="CC72" s="832"/>
      <c r="CD72" s="832"/>
      <c r="CE72" s="832"/>
      <c r="CF72" s="832"/>
    </row>
    <row r="73" spans="1:84" s="327" customFormat="1" ht="20.100000000000001" customHeight="1">
      <c r="A73" s="907"/>
      <c r="B73" s="4347"/>
      <c r="C73" s="4348"/>
      <c r="D73" s="4348"/>
      <c r="E73" s="4348"/>
      <c r="F73" s="4348"/>
      <c r="G73" s="4349"/>
      <c r="H73" s="4256" t="s">
        <v>2161</v>
      </c>
      <c r="I73" s="4256" t="s">
        <v>2162</v>
      </c>
      <c r="J73" s="4256" t="s">
        <v>2163</v>
      </c>
      <c r="K73" s="4256" t="s">
        <v>2170</v>
      </c>
      <c r="L73" s="4256" t="s">
        <v>3</v>
      </c>
      <c r="M73" s="4256"/>
      <c r="N73" s="4256" t="s">
        <v>2169</v>
      </c>
      <c r="O73" s="4256"/>
      <c r="P73" s="4256"/>
      <c r="Q73" s="4256"/>
      <c r="R73" s="4256"/>
      <c r="S73" s="4256" t="s">
        <v>1665</v>
      </c>
      <c r="T73" s="4256"/>
      <c r="U73" s="4325" t="s">
        <v>2176</v>
      </c>
      <c r="V73" s="4353"/>
      <c r="W73" s="4353"/>
      <c r="X73" s="4353"/>
      <c r="Y73" s="4353"/>
      <c r="Z73" s="4353"/>
      <c r="AA73" s="4353"/>
      <c r="AB73" s="4353"/>
      <c r="AC73" s="4326"/>
      <c r="AD73" s="4365" t="s">
        <v>2156</v>
      </c>
      <c r="AE73" s="4257" t="s">
        <v>2157</v>
      </c>
      <c r="AF73" s="4258"/>
      <c r="AG73" s="4259"/>
      <c r="AH73" s="4260" t="s">
        <v>14</v>
      </c>
      <c r="AI73" s="4261"/>
      <c r="AJ73" s="4261"/>
      <c r="AK73" s="4257" t="s">
        <v>3</v>
      </c>
      <c r="AL73" s="4258"/>
      <c r="AM73" s="4451"/>
      <c r="AN73" s="907"/>
      <c r="AO73" s="907"/>
      <c r="CC73" s="832"/>
      <c r="CD73" s="832"/>
      <c r="CE73" s="832"/>
      <c r="CF73" s="832"/>
    </row>
    <row r="74" spans="1:84" s="327" customFormat="1" ht="20.100000000000001" customHeight="1">
      <c r="A74" s="907"/>
      <c r="B74" s="4347"/>
      <c r="C74" s="4348"/>
      <c r="D74" s="4348"/>
      <c r="E74" s="4348"/>
      <c r="F74" s="4348"/>
      <c r="G74" s="4349"/>
      <c r="H74" s="4256"/>
      <c r="I74" s="4256"/>
      <c r="J74" s="4256"/>
      <c r="K74" s="4256"/>
      <c r="L74" s="4256"/>
      <c r="M74" s="4256"/>
      <c r="N74" s="4256"/>
      <c r="O74" s="4256"/>
      <c r="P74" s="4256"/>
      <c r="Q74" s="4256"/>
      <c r="R74" s="4256"/>
      <c r="S74" s="4256"/>
      <c r="T74" s="4256"/>
      <c r="U74" s="4257" t="s">
        <v>2175</v>
      </c>
      <c r="V74" s="4258"/>
      <c r="W74" s="4259"/>
      <c r="X74" s="4257" t="s">
        <v>2165</v>
      </c>
      <c r="Y74" s="4258"/>
      <c r="Z74" s="4259"/>
      <c r="AA74" s="4257" t="s">
        <v>2168</v>
      </c>
      <c r="AB74" s="4258"/>
      <c r="AC74" s="4259"/>
      <c r="AD74" s="4366"/>
      <c r="AE74" s="4260"/>
      <c r="AF74" s="4261"/>
      <c r="AG74" s="4262"/>
      <c r="AH74" s="4260"/>
      <c r="AI74" s="4261"/>
      <c r="AJ74" s="4261"/>
      <c r="AK74" s="4260"/>
      <c r="AL74" s="4261"/>
      <c r="AM74" s="4452"/>
      <c r="AN74" s="907"/>
      <c r="AO74" s="907"/>
      <c r="CC74" s="832"/>
      <c r="CD74" s="832"/>
      <c r="CE74" s="832"/>
      <c r="CF74" s="832"/>
    </row>
    <row r="75" spans="1:84" s="327" customFormat="1" ht="20.100000000000001" customHeight="1">
      <c r="A75" s="907"/>
      <c r="B75" s="4350"/>
      <c r="C75" s="4351"/>
      <c r="D75" s="4351"/>
      <c r="E75" s="4351"/>
      <c r="F75" s="4351"/>
      <c r="G75" s="4352"/>
      <c r="H75" s="4256"/>
      <c r="I75" s="4256"/>
      <c r="J75" s="4256"/>
      <c r="K75" s="4256"/>
      <c r="L75" s="4256"/>
      <c r="M75" s="4256"/>
      <c r="N75" s="2783" t="s">
        <v>2172</v>
      </c>
      <c r="O75" s="2783"/>
      <c r="P75" s="2783"/>
      <c r="Q75" s="2767" t="s">
        <v>2173</v>
      </c>
      <c r="R75" s="2767"/>
      <c r="S75" s="4325" t="s">
        <v>2174</v>
      </c>
      <c r="T75" s="4326"/>
      <c r="U75" s="4263"/>
      <c r="V75" s="4264"/>
      <c r="W75" s="4265"/>
      <c r="X75" s="4263"/>
      <c r="Y75" s="4264"/>
      <c r="Z75" s="4265"/>
      <c r="AA75" s="4263"/>
      <c r="AB75" s="4264"/>
      <c r="AC75" s="4265"/>
      <c r="AD75" s="4367"/>
      <c r="AE75" s="4263"/>
      <c r="AF75" s="4264"/>
      <c r="AG75" s="4265"/>
      <c r="AH75" s="4263"/>
      <c r="AI75" s="4264"/>
      <c r="AJ75" s="4264"/>
      <c r="AK75" s="4263"/>
      <c r="AL75" s="4264"/>
      <c r="AM75" s="4453"/>
      <c r="AN75" s="907"/>
      <c r="AO75" s="907"/>
    </row>
    <row r="76" spans="1:84" s="327" customFormat="1" ht="19.5" customHeight="1">
      <c r="A76" s="907"/>
      <c r="B76" s="1407" t="s">
        <v>2735</v>
      </c>
      <c r="C76" s="1408"/>
      <c r="D76" s="1408"/>
      <c r="E76" s="1408"/>
      <c r="F76" s="1408"/>
      <c r="G76" s="1409"/>
      <c r="H76" s="1192">
        <v>8</v>
      </c>
      <c r="I76" s="1192">
        <v>2</v>
      </c>
      <c r="J76" s="1192">
        <v>6</v>
      </c>
      <c r="K76" s="1192">
        <v>11</v>
      </c>
      <c r="L76" s="2685">
        <v>27</v>
      </c>
      <c r="M76" s="2945"/>
      <c r="N76" s="2989">
        <v>681</v>
      </c>
      <c r="O76" s="2986"/>
      <c r="P76" s="2990"/>
      <c r="Q76" s="2685">
        <v>16</v>
      </c>
      <c r="R76" s="2952"/>
      <c r="S76" s="2685">
        <v>9</v>
      </c>
      <c r="T76" s="2952"/>
      <c r="U76" s="2685">
        <v>14040</v>
      </c>
      <c r="V76" s="2945"/>
      <c r="W76" s="2952"/>
      <c r="X76" s="2685">
        <v>103368</v>
      </c>
      <c r="Y76" s="2945"/>
      <c r="Z76" s="2952"/>
      <c r="AA76" s="2685">
        <v>117415</v>
      </c>
      <c r="AB76" s="2945"/>
      <c r="AC76" s="2952"/>
      <c r="AD76" s="1205" t="s">
        <v>2228</v>
      </c>
      <c r="AE76" s="2685">
        <v>355</v>
      </c>
      <c r="AF76" s="2945"/>
      <c r="AG76" s="2945"/>
      <c r="AH76" s="2685">
        <v>1506</v>
      </c>
      <c r="AI76" s="2945"/>
      <c r="AJ76" s="2945"/>
      <c r="AK76" s="2685">
        <v>119269</v>
      </c>
      <c r="AL76" s="2945"/>
      <c r="AM76" s="2686"/>
      <c r="AN76" s="907"/>
      <c r="AO76" s="907"/>
    </row>
    <row r="77" spans="1:84" s="327" customFormat="1" ht="19.5" customHeight="1">
      <c r="A77" s="907"/>
      <c r="B77" s="1410" t="s">
        <v>2209</v>
      </c>
      <c r="C77" s="1411"/>
      <c r="D77" s="1411"/>
      <c r="E77" s="1411"/>
      <c r="F77" s="1411"/>
      <c r="G77" s="1412"/>
      <c r="H77" s="1192">
        <v>11</v>
      </c>
      <c r="I77" s="1192">
        <v>2</v>
      </c>
      <c r="J77" s="1192">
        <v>6</v>
      </c>
      <c r="K77" s="1192">
        <v>1</v>
      </c>
      <c r="L77" s="2685">
        <v>20</v>
      </c>
      <c r="M77" s="2945"/>
      <c r="N77" s="2685">
        <v>1548</v>
      </c>
      <c r="O77" s="2945"/>
      <c r="P77" s="2952"/>
      <c r="Q77" s="2685">
        <v>7</v>
      </c>
      <c r="R77" s="2952"/>
      <c r="S77" s="2685">
        <v>72</v>
      </c>
      <c r="T77" s="2952"/>
      <c r="U77" s="2685">
        <v>105498</v>
      </c>
      <c r="V77" s="2945"/>
      <c r="W77" s="2952"/>
      <c r="X77" s="2685">
        <v>8062</v>
      </c>
      <c r="Y77" s="2945"/>
      <c r="Z77" s="2952"/>
      <c r="AA77" s="2685">
        <v>113560</v>
      </c>
      <c r="AB77" s="2945"/>
      <c r="AC77" s="2952"/>
      <c r="AD77" s="1205">
        <v>52</v>
      </c>
      <c r="AE77" s="2685">
        <v>2210</v>
      </c>
      <c r="AF77" s="2945"/>
      <c r="AG77" s="2945"/>
      <c r="AH77" s="2685">
        <v>508</v>
      </c>
      <c r="AI77" s="2945"/>
      <c r="AJ77" s="2945"/>
      <c r="AK77" s="2685">
        <v>116330</v>
      </c>
      <c r="AL77" s="2945"/>
      <c r="AM77" s="2686"/>
      <c r="AN77" s="907"/>
      <c r="AO77" s="907"/>
    </row>
    <row r="78" spans="1:84" s="269" customFormat="1" ht="19.5" customHeight="1">
      <c r="A78" s="679"/>
      <c r="B78" s="1410" t="s">
        <v>2178</v>
      </c>
      <c r="C78" s="1411"/>
      <c r="D78" s="1411"/>
      <c r="E78" s="1411"/>
      <c r="F78" s="1411"/>
      <c r="G78" s="1412"/>
      <c r="H78" s="1192">
        <v>11</v>
      </c>
      <c r="I78" s="1192">
        <v>2</v>
      </c>
      <c r="J78" s="1192">
        <v>2</v>
      </c>
      <c r="K78" s="1192">
        <v>4</v>
      </c>
      <c r="L78" s="2685">
        <v>19</v>
      </c>
      <c r="M78" s="2945"/>
      <c r="N78" s="2685">
        <v>1038</v>
      </c>
      <c r="O78" s="2945"/>
      <c r="P78" s="2952"/>
      <c r="Q78" s="2685">
        <v>2</v>
      </c>
      <c r="R78" s="2952"/>
      <c r="S78" s="2685">
        <v>11</v>
      </c>
      <c r="T78" s="2952"/>
      <c r="U78" s="2685">
        <v>32035</v>
      </c>
      <c r="V78" s="2945"/>
      <c r="W78" s="2952"/>
      <c r="X78" s="2685">
        <v>17922</v>
      </c>
      <c r="Y78" s="2945"/>
      <c r="Z78" s="2952"/>
      <c r="AA78" s="2685">
        <v>49957</v>
      </c>
      <c r="AB78" s="2945"/>
      <c r="AC78" s="2952"/>
      <c r="AD78" s="1205" t="s">
        <v>2228</v>
      </c>
      <c r="AE78" s="2685">
        <v>1846</v>
      </c>
      <c r="AF78" s="2945"/>
      <c r="AG78" s="2945"/>
      <c r="AH78" s="2685">
        <v>137</v>
      </c>
      <c r="AI78" s="2945"/>
      <c r="AJ78" s="2945"/>
      <c r="AK78" s="2685">
        <v>51940</v>
      </c>
      <c r="AL78" s="2945"/>
      <c r="AM78" s="2686"/>
      <c r="AN78" s="679"/>
      <c r="AO78" s="679"/>
    </row>
    <row r="79" spans="1:84" s="327" customFormat="1" ht="19.5" customHeight="1">
      <c r="A79" s="907"/>
      <c r="B79" s="1410" t="s">
        <v>2179</v>
      </c>
      <c r="C79" s="1411"/>
      <c r="D79" s="1411"/>
      <c r="E79" s="1411"/>
      <c r="F79" s="1411"/>
      <c r="G79" s="1412"/>
      <c r="H79" s="1192">
        <v>7</v>
      </c>
      <c r="I79" s="1192">
        <v>1</v>
      </c>
      <c r="J79" s="1192">
        <v>5</v>
      </c>
      <c r="K79" s="1192">
        <v>7</v>
      </c>
      <c r="L79" s="2685">
        <v>20</v>
      </c>
      <c r="M79" s="2945"/>
      <c r="N79" s="2685">
        <v>885</v>
      </c>
      <c r="O79" s="2945"/>
      <c r="P79" s="2952"/>
      <c r="Q79" s="2685">
        <v>11</v>
      </c>
      <c r="R79" s="2952"/>
      <c r="S79" s="2685">
        <v>63</v>
      </c>
      <c r="T79" s="2952"/>
      <c r="U79" s="2685">
        <v>24488</v>
      </c>
      <c r="V79" s="2945"/>
      <c r="W79" s="2952"/>
      <c r="X79" s="2685">
        <v>8114</v>
      </c>
      <c r="Y79" s="2945"/>
      <c r="Z79" s="2952"/>
      <c r="AA79" s="2685">
        <v>32602</v>
      </c>
      <c r="AB79" s="2945"/>
      <c r="AC79" s="2952"/>
      <c r="AD79" s="1205" t="s">
        <v>3764</v>
      </c>
      <c r="AE79" s="2685">
        <v>316</v>
      </c>
      <c r="AF79" s="2945"/>
      <c r="AG79" s="2945"/>
      <c r="AH79" s="2685">
        <v>368</v>
      </c>
      <c r="AI79" s="2945"/>
      <c r="AJ79" s="2945"/>
      <c r="AK79" s="2685">
        <v>33286</v>
      </c>
      <c r="AL79" s="2945"/>
      <c r="AM79" s="2686"/>
      <c r="AN79" s="907"/>
      <c r="AO79" s="907"/>
    </row>
    <row r="80" spans="1:84" s="327" customFormat="1" ht="19.5" customHeight="1" thickBot="1">
      <c r="A80" s="907"/>
      <c r="B80" s="1404" t="s">
        <v>2180</v>
      </c>
      <c r="C80" s="1405"/>
      <c r="D80" s="1405"/>
      <c r="E80" s="1405"/>
      <c r="F80" s="1405"/>
      <c r="G80" s="1406"/>
      <c r="H80" s="1187">
        <v>7</v>
      </c>
      <c r="I80" s="1187" t="s">
        <v>2228</v>
      </c>
      <c r="J80" s="1187">
        <v>6</v>
      </c>
      <c r="K80" s="1187">
        <v>5</v>
      </c>
      <c r="L80" s="2948">
        <v>18</v>
      </c>
      <c r="M80" s="1405"/>
      <c r="N80" s="2948">
        <v>782</v>
      </c>
      <c r="O80" s="1405"/>
      <c r="P80" s="1406"/>
      <c r="Q80" s="2948">
        <v>20</v>
      </c>
      <c r="R80" s="1406"/>
      <c r="S80" s="2948">
        <v>36</v>
      </c>
      <c r="T80" s="1406"/>
      <c r="U80" s="2948">
        <v>13163</v>
      </c>
      <c r="V80" s="1405"/>
      <c r="W80" s="1406"/>
      <c r="X80" s="2948">
        <v>7161</v>
      </c>
      <c r="Y80" s="1405"/>
      <c r="Z80" s="1406"/>
      <c r="AA80" s="2948">
        <v>20324</v>
      </c>
      <c r="AB80" s="1405"/>
      <c r="AC80" s="1406"/>
      <c r="AD80" s="1187" t="s">
        <v>2228</v>
      </c>
      <c r="AE80" s="2948">
        <v>813</v>
      </c>
      <c r="AF80" s="1405"/>
      <c r="AG80" s="1405"/>
      <c r="AH80" s="2948">
        <v>354</v>
      </c>
      <c r="AI80" s="1405"/>
      <c r="AJ80" s="1405"/>
      <c r="AK80" s="2948">
        <v>21491</v>
      </c>
      <c r="AL80" s="1405"/>
      <c r="AM80" s="2947"/>
      <c r="AN80" s="907"/>
      <c r="AO80" s="907"/>
    </row>
    <row r="81" spans="1:76" s="343" customFormat="1">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32" t="s">
        <v>2154</v>
      </c>
      <c r="AN81" s="561"/>
      <c r="AO81" s="561"/>
    </row>
    <row r="82" spans="1:76" s="343" customFormat="1" ht="17.25">
      <c r="A82" s="3" t="s">
        <v>1671</v>
      </c>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row>
    <row r="83" spans="1:76" s="343" customFormat="1" ht="15" customHeight="1">
      <c r="A83" s="561"/>
      <c r="B83" s="907"/>
      <c r="C83" s="907"/>
      <c r="D83" s="907"/>
      <c r="E83" s="907"/>
      <c r="F83" s="907"/>
      <c r="G83" s="907"/>
      <c r="H83" s="907"/>
      <c r="I83" s="907"/>
      <c r="J83" s="907"/>
      <c r="K83" s="907"/>
      <c r="L83" s="907"/>
      <c r="M83" s="907"/>
      <c r="N83" s="907"/>
      <c r="O83" s="907" t="s">
        <v>134</v>
      </c>
      <c r="P83" s="907"/>
      <c r="Q83" s="907"/>
      <c r="R83" s="2630"/>
      <c r="S83" s="2630"/>
      <c r="T83" s="907" t="s">
        <v>134</v>
      </c>
      <c r="U83" s="907" t="s">
        <v>134</v>
      </c>
      <c r="V83" s="561"/>
      <c r="W83" s="717"/>
      <c r="X83" s="717"/>
      <c r="Y83" s="717"/>
      <c r="Z83" s="717"/>
      <c r="AA83" s="561"/>
      <c r="AB83" s="561"/>
      <c r="AC83" s="561"/>
      <c r="AD83" s="561"/>
      <c r="AE83" s="561"/>
      <c r="AF83" s="561"/>
      <c r="AG83" s="561"/>
      <c r="AH83" s="561"/>
      <c r="AI83" s="679" t="s">
        <v>3555</v>
      </c>
      <c r="AJ83" s="561"/>
      <c r="AK83" s="561"/>
      <c r="AL83" s="561"/>
      <c r="AM83" s="561"/>
      <c r="AN83" s="561"/>
      <c r="AO83" s="561"/>
    </row>
    <row r="84" spans="1:76" s="343" customFormat="1" ht="15" customHeight="1" thickBot="1">
      <c r="A84" s="561"/>
      <c r="B84" s="561"/>
      <c r="C84" s="907"/>
      <c r="D84" s="907"/>
      <c r="E84" s="907"/>
      <c r="F84" s="907"/>
      <c r="G84" s="907"/>
      <c r="H84" s="907"/>
      <c r="I84" s="907"/>
      <c r="J84" s="907"/>
      <c r="K84" s="907"/>
      <c r="L84" s="907"/>
      <c r="M84" s="907"/>
      <c r="N84" s="907"/>
      <c r="O84" s="907"/>
      <c r="P84" s="907"/>
      <c r="Q84" s="907"/>
      <c r="R84" s="907"/>
      <c r="S84" s="907"/>
      <c r="T84" s="785"/>
      <c r="U84" s="907"/>
      <c r="V84" s="907"/>
      <c r="W84" s="907"/>
      <c r="X84" s="907"/>
      <c r="Y84" s="907"/>
      <c r="Z84" s="561"/>
      <c r="AA84" s="717"/>
      <c r="AB84" s="561"/>
      <c r="AC84" s="561"/>
      <c r="AD84" s="561"/>
      <c r="AE84" s="561"/>
      <c r="AF84" s="561"/>
      <c r="AG84" s="561"/>
      <c r="AH84" s="561"/>
      <c r="AI84" s="679" t="s">
        <v>1111</v>
      </c>
      <c r="AJ84" s="561"/>
      <c r="AK84" s="561"/>
      <c r="AL84" s="561"/>
      <c r="AM84" s="561"/>
      <c r="AN84" s="561"/>
      <c r="AO84" s="561"/>
    </row>
    <row r="85" spans="1:76" s="343" customFormat="1" ht="13.5" customHeight="1">
      <c r="A85" s="561"/>
      <c r="B85" s="561"/>
      <c r="C85" s="1361" t="s">
        <v>3311</v>
      </c>
      <c r="D85" s="1362"/>
      <c r="E85" s="1362"/>
      <c r="F85" s="1362"/>
      <c r="G85" s="1363"/>
      <c r="H85" s="4313" t="s">
        <v>3</v>
      </c>
      <c r="I85" s="2485"/>
      <c r="J85" s="4224" t="s">
        <v>1672</v>
      </c>
      <c r="K85" s="4225"/>
      <c r="L85" s="4224" t="s">
        <v>2191</v>
      </c>
      <c r="M85" s="4225"/>
      <c r="N85" s="4224" t="s">
        <v>2192</v>
      </c>
      <c r="O85" s="4225"/>
      <c r="P85" s="4460" t="s">
        <v>2193</v>
      </c>
      <c r="Q85" s="4461"/>
      <c r="R85" s="4228" t="s">
        <v>2194</v>
      </c>
      <c r="S85" s="4229"/>
      <c r="T85" s="4228" t="s">
        <v>2207</v>
      </c>
      <c r="U85" s="4229"/>
      <c r="V85" s="4228" t="s">
        <v>2195</v>
      </c>
      <c r="W85" s="4229"/>
      <c r="X85" s="4443" t="s">
        <v>2211</v>
      </c>
      <c r="Y85" s="4444"/>
      <c r="Z85" s="4228" t="s">
        <v>2196</v>
      </c>
      <c r="AA85" s="4229"/>
      <c r="AB85" s="4224" t="s">
        <v>2208</v>
      </c>
      <c r="AC85" s="4225"/>
      <c r="AD85" s="4224" t="s">
        <v>2197</v>
      </c>
      <c r="AE85" s="4225"/>
      <c r="AF85" s="4224" t="s">
        <v>1673</v>
      </c>
      <c r="AG85" s="4225"/>
      <c r="AH85" s="4224" t="s">
        <v>2198</v>
      </c>
      <c r="AI85" s="4310"/>
      <c r="AJ85" s="561"/>
      <c r="AK85" s="561"/>
      <c r="AL85" s="561"/>
      <c r="AM85" s="561"/>
      <c r="AN85" s="561"/>
      <c r="AO85" s="561"/>
    </row>
    <row r="86" spans="1:76" s="343" customFormat="1">
      <c r="A86" s="561"/>
      <c r="B86" s="561"/>
      <c r="C86" s="2892"/>
      <c r="D86" s="1545"/>
      <c r="E86" s="1545"/>
      <c r="F86" s="1545"/>
      <c r="G86" s="1546"/>
      <c r="H86" s="4314"/>
      <c r="I86" s="2487"/>
      <c r="J86" s="4226"/>
      <c r="K86" s="4227"/>
      <c r="L86" s="4226"/>
      <c r="M86" s="4227"/>
      <c r="N86" s="4226"/>
      <c r="O86" s="4227"/>
      <c r="P86" s="4462"/>
      <c r="Q86" s="4463"/>
      <c r="R86" s="3031"/>
      <c r="S86" s="3033"/>
      <c r="T86" s="3031"/>
      <c r="U86" s="3033"/>
      <c r="V86" s="3031"/>
      <c r="W86" s="3033"/>
      <c r="X86" s="4445"/>
      <c r="Y86" s="4446"/>
      <c r="Z86" s="3031"/>
      <c r="AA86" s="3033"/>
      <c r="AB86" s="4226"/>
      <c r="AC86" s="4227"/>
      <c r="AD86" s="4226"/>
      <c r="AE86" s="4227"/>
      <c r="AF86" s="4226"/>
      <c r="AG86" s="4227"/>
      <c r="AH86" s="4226"/>
      <c r="AI86" s="4311"/>
      <c r="AJ86" s="561"/>
      <c r="AK86" s="561"/>
      <c r="AL86" s="561"/>
      <c r="AM86" s="561"/>
      <c r="AN86" s="561"/>
      <c r="AO86" s="561"/>
    </row>
    <row r="87" spans="1:76" s="343" customFormat="1">
      <c r="A87" s="561"/>
      <c r="B87" s="561"/>
      <c r="C87" s="2892"/>
      <c r="D87" s="1545"/>
      <c r="E87" s="1545"/>
      <c r="F87" s="1545"/>
      <c r="G87" s="1546"/>
      <c r="H87" s="4314"/>
      <c r="I87" s="2487"/>
      <c r="J87" s="4226"/>
      <c r="K87" s="4227"/>
      <c r="L87" s="4226"/>
      <c r="M87" s="4227"/>
      <c r="N87" s="4226"/>
      <c r="O87" s="4227"/>
      <c r="P87" s="4462"/>
      <c r="Q87" s="4463"/>
      <c r="R87" s="3031"/>
      <c r="S87" s="3033"/>
      <c r="T87" s="3031"/>
      <c r="U87" s="3033"/>
      <c r="V87" s="3031"/>
      <c r="W87" s="3033"/>
      <c r="X87" s="4445"/>
      <c r="Y87" s="4446"/>
      <c r="Z87" s="3031"/>
      <c r="AA87" s="3033"/>
      <c r="AB87" s="4226"/>
      <c r="AC87" s="4227"/>
      <c r="AD87" s="4226"/>
      <c r="AE87" s="4227"/>
      <c r="AF87" s="4226"/>
      <c r="AG87" s="4227"/>
      <c r="AH87" s="4226"/>
      <c r="AI87" s="4311"/>
      <c r="AJ87" s="561"/>
      <c r="AK87" s="561"/>
      <c r="AL87" s="561"/>
      <c r="AM87" s="561"/>
      <c r="AN87" s="561"/>
      <c r="AO87" s="561"/>
    </row>
    <row r="88" spans="1:76" s="343" customFormat="1">
      <c r="A88" s="561"/>
      <c r="B88" s="561"/>
      <c r="C88" s="1364"/>
      <c r="D88" s="1365"/>
      <c r="E88" s="1365"/>
      <c r="F88" s="1365"/>
      <c r="G88" s="1366"/>
      <c r="H88" s="4315"/>
      <c r="I88" s="2489"/>
      <c r="J88" s="4222"/>
      <c r="K88" s="4223"/>
      <c r="L88" s="4222"/>
      <c r="M88" s="4223"/>
      <c r="N88" s="4222"/>
      <c r="O88" s="4223"/>
      <c r="P88" s="4464"/>
      <c r="Q88" s="4465"/>
      <c r="R88" s="3034"/>
      <c r="S88" s="3036"/>
      <c r="T88" s="3034"/>
      <c r="U88" s="3036"/>
      <c r="V88" s="3034"/>
      <c r="W88" s="3036"/>
      <c r="X88" s="4447"/>
      <c r="Y88" s="4448"/>
      <c r="Z88" s="3034"/>
      <c r="AA88" s="3036"/>
      <c r="AB88" s="4222"/>
      <c r="AC88" s="4223"/>
      <c r="AD88" s="4222"/>
      <c r="AE88" s="4223"/>
      <c r="AF88" s="4222"/>
      <c r="AG88" s="4223"/>
      <c r="AH88" s="4222"/>
      <c r="AI88" s="4312"/>
      <c r="AJ88" s="561"/>
      <c r="AK88" s="561"/>
      <c r="AL88" s="561"/>
      <c r="AM88" s="561"/>
      <c r="AN88" s="561"/>
      <c r="AO88" s="561"/>
    </row>
    <row r="89" spans="1:76" s="343" customFormat="1" ht="20.100000000000001" customHeight="1">
      <c r="A89" s="561"/>
      <c r="B89" s="561"/>
      <c r="C89" s="1370" t="s">
        <v>2179</v>
      </c>
      <c r="D89" s="1371"/>
      <c r="E89" s="1371"/>
      <c r="F89" s="1371"/>
      <c r="G89" s="1372"/>
      <c r="H89" s="1411">
        <v>30</v>
      </c>
      <c r="I89" s="1412"/>
      <c r="J89" s="2733">
        <v>2</v>
      </c>
      <c r="K89" s="1412"/>
      <c r="L89" s="2733" t="s">
        <v>2241</v>
      </c>
      <c r="M89" s="1412"/>
      <c r="N89" s="2733">
        <v>1</v>
      </c>
      <c r="O89" s="1412"/>
      <c r="P89" s="2733" t="s">
        <v>2242</v>
      </c>
      <c r="Q89" s="1412"/>
      <c r="R89" s="2733" t="s">
        <v>2242</v>
      </c>
      <c r="S89" s="1412"/>
      <c r="T89" s="2733" t="s">
        <v>2242</v>
      </c>
      <c r="U89" s="1412"/>
      <c r="V89" s="2733" t="s">
        <v>2242</v>
      </c>
      <c r="W89" s="1412"/>
      <c r="X89" s="2733" t="s">
        <v>2242</v>
      </c>
      <c r="Y89" s="1412"/>
      <c r="Z89" s="2733" t="s">
        <v>2242</v>
      </c>
      <c r="AA89" s="1412"/>
      <c r="AB89" s="2733" t="s">
        <v>2242</v>
      </c>
      <c r="AC89" s="1412"/>
      <c r="AD89" s="2733" t="s">
        <v>2242</v>
      </c>
      <c r="AE89" s="1412"/>
      <c r="AF89" s="2733">
        <v>1</v>
      </c>
      <c r="AG89" s="1412"/>
      <c r="AH89" s="2733" t="s">
        <v>2242</v>
      </c>
      <c r="AI89" s="2946"/>
      <c r="AJ89" s="561"/>
      <c r="AK89" s="561"/>
      <c r="AL89" s="561"/>
      <c r="AM89" s="561"/>
      <c r="AN89" s="561"/>
      <c r="AO89" s="561"/>
    </row>
    <row r="90" spans="1:76" s="343" customFormat="1" ht="20.100000000000001" customHeight="1" thickBot="1">
      <c r="A90" s="561"/>
      <c r="B90" s="561"/>
      <c r="C90" s="1373" t="s">
        <v>2180</v>
      </c>
      <c r="D90" s="1374"/>
      <c r="E90" s="1374"/>
      <c r="F90" s="1374"/>
      <c r="G90" s="1375"/>
      <c r="H90" s="1405">
        <v>27</v>
      </c>
      <c r="I90" s="1406"/>
      <c r="J90" s="2948" t="s">
        <v>2210</v>
      </c>
      <c r="K90" s="1406"/>
      <c r="L90" s="2948">
        <v>3</v>
      </c>
      <c r="M90" s="1406"/>
      <c r="N90" s="2948" t="s">
        <v>2210</v>
      </c>
      <c r="O90" s="1406"/>
      <c r="P90" s="2948" t="s">
        <v>148</v>
      </c>
      <c r="Q90" s="1406"/>
      <c r="R90" s="2948" t="s">
        <v>2210</v>
      </c>
      <c r="S90" s="1406"/>
      <c r="T90" s="2948" t="s">
        <v>2210</v>
      </c>
      <c r="U90" s="1406"/>
      <c r="V90" s="2948">
        <v>1</v>
      </c>
      <c r="W90" s="1406"/>
      <c r="X90" s="4306" t="s">
        <v>2210</v>
      </c>
      <c r="Y90" s="4307"/>
      <c r="Z90" s="2948" t="s">
        <v>148</v>
      </c>
      <c r="AA90" s="1406"/>
      <c r="AB90" s="2948">
        <v>1</v>
      </c>
      <c r="AC90" s="1406"/>
      <c r="AD90" s="2948">
        <v>1</v>
      </c>
      <c r="AE90" s="1406"/>
      <c r="AF90" s="2948" t="s">
        <v>2210</v>
      </c>
      <c r="AG90" s="1406"/>
      <c r="AH90" s="2948">
        <v>1</v>
      </c>
      <c r="AI90" s="2947"/>
      <c r="AJ90" s="561"/>
      <c r="AK90" s="561"/>
      <c r="AL90" s="561"/>
      <c r="AM90" s="561"/>
      <c r="AN90" s="561"/>
      <c r="AO90" s="561"/>
    </row>
    <row r="91" spans="1:76" s="343" customFormat="1" ht="13.5" customHeight="1" thickBot="1">
      <c r="A91" s="561"/>
      <c r="B91" s="561"/>
      <c r="C91" s="907"/>
      <c r="D91" s="907"/>
      <c r="E91" s="907"/>
      <c r="F91" s="907"/>
      <c r="G91" s="907"/>
      <c r="H91" s="907"/>
      <c r="I91" s="907"/>
      <c r="J91" s="907"/>
      <c r="K91" s="907"/>
      <c r="L91" s="907"/>
      <c r="M91" s="907"/>
      <c r="N91" s="907"/>
      <c r="O91" s="907"/>
      <c r="P91" s="907"/>
      <c r="Q91" s="907"/>
      <c r="R91" s="907"/>
      <c r="S91" s="907"/>
      <c r="T91" s="785"/>
      <c r="U91" s="907"/>
      <c r="V91" s="907"/>
      <c r="W91" s="907"/>
      <c r="X91" s="907"/>
      <c r="Y91" s="679"/>
      <c r="Z91" s="561"/>
      <c r="AA91" s="717"/>
      <c r="AB91" s="561"/>
      <c r="AC91" s="561"/>
      <c r="AD91" s="561"/>
      <c r="AE91" s="561"/>
      <c r="AF91" s="561"/>
      <c r="AG91" s="561"/>
      <c r="AH91" s="561"/>
      <c r="AI91" s="561"/>
      <c r="AJ91" s="561"/>
      <c r="AK91" s="561"/>
      <c r="AL91" s="561"/>
      <c r="AM91" s="561"/>
      <c r="AN91" s="561"/>
      <c r="AO91" s="561"/>
    </row>
    <row r="92" spans="1:76" s="343" customFormat="1" ht="16.5" customHeight="1">
      <c r="A92" s="561"/>
      <c r="B92" s="561"/>
      <c r="C92" s="2484" t="s">
        <v>3311</v>
      </c>
      <c r="D92" s="4313"/>
      <c r="E92" s="4313"/>
      <c r="F92" s="4313"/>
      <c r="G92" s="4313"/>
      <c r="H92" s="4224" t="s">
        <v>2202</v>
      </c>
      <c r="I92" s="4225"/>
      <c r="J92" s="4228" t="s">
        <v>2199</v>
      </c>
      <c r="K92" s="4229"/>
      <c r="L92" s="4224" t="s">
        <v>2203</v>
      </c>
      <c r="M92" s="4225"/>
      <c r="N92" s="4224" t="s">
        <v>2212</v>
      </c>
      <c r="O92" s="4284"/>
      <c r="P92" s="4224" t="s">
        <v>2213</v>
      </c>
      <c r="Q92" s="4225"/>
      <c r="R92" s="4224" t="s">
        <v>2200</v>
      </c>
      <c r="S92" s="4225"/>
      <c r="T92" s="4224" t="s">
        <v>2215</v>
      </c>
      <c r="U92" s="4225"/>
      <c r="V92" s="4224" t="s">
        <v>2214</v>
      </c>
      <c r="W92" s="4225"/>
      <c r="X92" s="4275" t="s">
        <v>2204</v>
      </c>
      <c r="Y92" s="4280"/>
      <c r="Z92" s="4228" t="s">
        <v>2205</v>
      </c>
      <c r="AA92" s="4229"/>
      <c r="AB92" s="4224" t="s">
        <v>2201</v>
      </c>
      <c r="AC92" s="4225"/>
      <c r="AD92" s="4454" t="s">
        <v>3797</v>
      </c>
      <c r="AE92" s="4455"/>
      <c r="AF92" s="4224" t="s">
        <v>1333</v>
      </c>
      <c r="AG92" s="4225"/>
      <c r="AH92" s="4224" t="s">
        <v>2206</v>
      </c>
      <c r="AI92" s="4310"/>
      <c r="AJ92" s="247"/>
      <c r="AK92" s="247"/>
      <c r="AL92" s="247"/>
      <c r="AM92" s="247"/>
      <c r="AN92" s="247"/>
      <c r="AO92" s="247"/>
      <c r="BV92" s="927"/>
      <c r="BW92" s="927"/>
      <c r="BX92" s="927"/>
    </row>
    <row r="93" spans="1:76" s="343" customFormat="1" ht="16.5" customHeight="1">
      <c r="A93" s="561"/>
      <c r="B93" s="561"/>
      <c r="C93" s="2486"/>
      <c r="D93" s="4314"/>
      <c r="E93" s="4314"/>
      <c r="F93" s="4314"/>
      <c r="G93" s="4314"/>
      <c r="H93" s="4226"/>
      <c r="I93" s="4227"/>
      <c r="J93" s="3031"/>
      <c r="K93" s="3033"/>
      <c r="L93" s="4226"/>
      <c r="M93" s="4227"/>
      <c r="N93" s="4226"/>
      <c r="O93" s="4285"/>
      <c r="P93" s="4226"/>
      <c r="Q93" s="4227"/>
      <c r="R93" s="4226"/>
      <c r="S93" s="4227"/>
      <c r="T93" s="4226"/>
      <c r="U93" s="4227"/>
      <c r="V93" s="4226"/>
      <c r="W93" s="4227"/>
      <c r="X93" s="4247"/>
      <c r="Y93" s="4250"/>
      <c r="Z93" s="3031"/>
      <c r="AA93" s="3033"/>
      <c r="AB93" s="4226"/>
      <c r="AC93" s="4227"/>
      <c r="AD93" s="4456"/>
      <c r="AE93" s="4457"/>
      <c r="AF93" s="4226"/>
      <c r="AG93" s="4227"/>
      <c r="AH93" s="4226"/>
      <c r="AI93" s="4311"/>
      <c r="AJ93" s="210"/>
      <c r="AK93" s="210"/>
      <c r="AL93" s="210"/>
      <c r="AM93" s="210"/>
      <c r="AN93" s="210"/>
      <c r="AO93" s="210"/>
      <c r="BV93" s="927"/>
      <c r="BW93" s="927"/>
      <c r="BX93" s="927"/>
    </row>
    <row r="94" spans="1:76" s="343" customFormat="1" ht="16.5" customHeight="1">
      <c r="A94" s="561"/>
      <c r="B94" s="561"/>
      <c r="C94" s="2486"/>
      <c r="D94" s="4314"/>
      <c r="E94" s="4314"/>
      <c r="F94" s="4314"/>
      <c r="G94" s="4314"/>
      <c r="H94" s="4226"/>
      <c r="I94" s="4227"/>
      <c r="J94" s="3031"/>
      <c r="K94" s="3033"/>
      <c r="L94" s="4226"/>
      <c r="M94" s="4227"/>
      <c r="N94" s="4226"/>
      <c r="O94" s="4285"/>
      <c r="P94" s="4226"/>
      <c r="Q94" s="4227"/>
      <c r="R94" s="4226"/>
      <c r="S94" s="4227"/>
      <c r="T94" s="4226"/>
      <c r="U94" s="4227"/>
      <c r="V94" s="4226"/>
      <c r="W94" s="4227"/>
      <c r="X94" s="4247"/>
      <c r="Y94" s="4250"/>
      <c r="Z94" s="3031"/>
      <c r="AA94" s="3033"/>
      <c r="AB94" s="4226"/>
      <c r="AC94" s="4227"/>
      <c r="AD94" s="4456"/>
      <c r="AE94" s="4457"/>
      <c r="AF94" s="4226"/>
      <c r="AG94" s="4227"/>
      <c r="AH94" s="4226"/>
      <c r="AI94" s="4311"/>
      <c r="AJ94" s="210"/>
      <c r="AK94" s="210"/>
      <c r="AL94" s="210"/>
      <c r="AM94" s="210"/>
      <c r="AN94" s="210"/>
      <c r="AO94" s="210"/>
      <c r="BV94" s="927"/>
      <c r="BW94" s="927"/>
      <c r="BX94" s="927"/>
    </row>
    <row r="95" spans="1:76" s="343" customFormat="1" ht="16.5" customHeight="1">
      <c r="A95" s="561"/>
      <c r="B95" s="561"/>
      <c r="C95" s="2488"/>
      <c r="D95" s="4315"/>
      <c r="E95" s="4315"/>
      <c r="F95" s="4315"/>
      <c r="G95" s="4315"/>
      <c r="H95" s="4222"/>
      <c r="I95" s="4223"/>
      <c r="J95" s="3034"/>
      <c r="K95" s="3036"/>
      <c r="L95" s="4222"/>
      <c r="M95" s="4223"/>
      <c r="N95" s="4222"/>
      <c r="O95" s="4235"/>
      <c r="P95" s="4222"/>
      <c r="Q95" s="4223"/>
      <c r="R95" s="4222"/>
      <c r="S95" s="4223"/>
      <c r="T95" s="4222"/>
      <c r="U95" s="4223"/>
      <c r="V95" s="4222"/>
      <c r="W95" s="4223"/>
      <c r="X95" s="4248"/>
      <c r="Y95" s="4251"/>
      <c r="Z95" s="3034"/>
      <c r="AA95" s="3036"/>
      <c r="AB95" s="4222"/>
      <c r="AC95" s="4223"/>
      <c r="AD95" s="4458"/>
      <c r="AE95" s="4459"/>
      <c r="AF95" s="4222"/>
      <c r="AG95" s="4223"/>
      <c r="AH95" s="4222"/>
      <c r="AI95" s="4312"/>
      <c r="AJ95" s="210"/>
      <c r="AK95" s="210"/>
      <c r="AL95" s="210"/>
      <c r="AM95" s="210"/>
      <c r="AN95" s="210"/>
      <c r="AO95" s="210"/>
      <c r="BV95" s="927"/>
      <c r="BW95" s="927"/>
      <c r="BX95" s="927"/>
    </row>
    <row r="96" spans="1:76" s="343" customFormat="1" ht="20.100000000000001" customHeight="1">
      <c r="A96" s="561"/>
      <c r="B96" s="561"/>
      <c r="C96" s="1370" t="s">
        <v>2179</v>
      </c>
      <c r="D96" s="1371"/>
      <c r="E96" s="1371"/>
      <c r="F96" s="1371"/>
      <c r="G96" s="1371"/>
      <c r="H96" s="2733" t="s">
        <v>2242</v>
      </c>
      <c r="I96" s="1412"/>
      <c r="J96" s="2733" t="s">
        <v>2242</v>
      </c>
      <c r="K96" s="1412"/>
      <c r="L96" s="2733" t="s">
        <v>2242</v>
      </c>
      <c r="M96" s="1412"/>
      <c r="N96" s="2733">
        <v>1</v>
      </c>
      <c r="O96" s="1411"/>
      <c r="P96" s="2733" t="s">
        <v>2242</v>
      </c>
      <c r="Q96" s="1412"/>
      <c r="R96" s="2733">
        <v>14</v>
      </c>
      <c r="S96" s="1412"/>
      <c r="T96" s="2733" t="s">
        <v>2242</v>
      </c>
      <c r="U96" s="1412"/>
      <c r="V96" s="2733" t="s">
        <v>2242</v>
      </c>
      <c r="W96" s="1412"/>
      <c r="X96" s="2733" t="s">
        <v>2242</v>
      </c>
      <c r="Y96" s="1412"/>
      <c r="Z96" s="2733" t="s">
        <v>2242</v>
      </c>
      <c r="AA96" s="1412"/>
      <c r="AB96" s="2733" t="s">
        <v>2242</v>
      </c>
      <c r="AC96" s="1412"/>
      <c r="AD96" s="3437">
        <v>1</v>
      </c>
      <c r="AE96" s="1388"/>
      <c r="AF96" s="2733">
        <v>5</v>
      </c>
      <c r="AG96" s="1412"/>
      <c r="AH96" s="2733">
        <v>5</v>
      </c>
      <c r="AI96" s="2946"/>
      <c r="AJ96" s="211"/>
      <c r="AK96" s="211"/>
      <c r="AL96" s="211"/>
      <c r="AM96" s="211"/>
      <c r="AN96" s="211"/>
      <c r="AO96" s="211"/>
    </row>
    <row r="97" spans="1:41" s="343" customFormat="1" ht="20.100000000000001" customHeight="1" thickBot="1">
      <c r="A97" s="561"/>
      <c r="B97" s="561"/>
      <c r="C97" s="1373" t="s">
        <v>2180</v>
      </c>
      <c r="D97" s="1374"/>
      <c r="E97" s="1374"/>
      <c r="F97" s="1374"/>
      <c r="G97" s="1374"/>
      <c r="H97" s="2948" t="s">
        <v>2210</v>
      </c>
      <c r="I97" s="1406"/>
      <c r="J97" s="2948" t="s">
        <v>2210</v>
      </c>
      <c r="K97" s="1406"/>
      <c r="L97" s="2948" t="s">
        <v>2210</v>
      </c>
      <c r="M97" s="1406"/>
      <c r="N97" s="2948" t="s">
        <v>2210</v>
      </c>
      <c r="O97" s="1405"/>
      <c r="P97" s="2948" t="s">
        <v>2210</v>
      </c>
      <c r="Q97" s="1406"/>
      <c r="R97" s="2948">
        <v>10</v>
      </c>
      <c r="S97" s="1406"/>
      <c r="T97" s="2948" t="s">
        <v>3238</v>
      </c>
      <c r="U97" s="1406"/>
      <c r="V97" s="2948">
        <v>1</v>
      </c>
      <c r="W97" s="1406"/>
      <c r="X97" s="2948">
        <v>2</v>
      </c>
      <c r="Y97" s="1406"/>
      <c r="Z97" s="2948" t="s">
        <v>148</v>
      </c>
      <c r="AA97" s="1406"/>
      <c r="AB97" s="2948" t="s">
        <v>148</v>
      </c>
      <c r="AC97" s="1406"/>
      <c r="AD97" s="3523">
        <v>4</v>
      </c>
      <c r="AE97" s="1531"/>
      <c r="AF97" s="2948">
        <v>1</v>
      </c>
      <c r="AG97" s="1406"/>
      <c r="AH97" s="2948">
        <v>2</v>
      </c>
      <c r="AI97" s="2947"/>
      <c r="AJ97" s="211"/>
      <c r="AK97" s="211"/>
      <c r="AL97" s="211"/>
      <c r="AM97" s="211"/>
      <c r="AN97" s="211"/>
      <c r="AO97" s="211"/>
    </row>
    <row r="98" spans="1:41" s="343" customFormat="1">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561"/>
      <c r="Z98" s="209"/>
      <c r="AA98" s="209"/>
      <c r="AB98" s="209"/>
      <c r="AC98" s="209"/>
      <c r="AD98" s="209"/>
      <c r="AE98" s="561"/>
      <c r="AF98" s="561"/>
      <c r="AG98" s="561"/>
      <c r="AH98" s="561"/>
      <c r="AI98" s="32" t="s">
        <v>2154</v>
      </c>
      <c r="AJ98" s="561"/>
      <c r="AK98" s="561"/>
      <c r="AL98" s="561"/>
      <c r="AM98" s="561"/>
      <c r="AN98" s="561"/>
      <c r="AO98" s="561"/>
    </row>
    <row r="99" spans="1:41" s="343" customFormat="1" ht="19.5" customHeight="1">
      <c r="A99" s="561"/>
      <c r="B99" s="561"/>
      <c r="C99" s="907"/>
      <c r="D99" s="907"/>
      <c r="E99" s="907"/>
      <c r="F99" s="907"/>
      <c r="G99" s="907"/>
      <c r="H99" s="907"/>
      <c r="I99" s="907"/>
      <c r="J99" s="907"/>
      <c r="K99" s="907"/>
      <c r="L99" s="907"/>
      <c r="M99" s="907"/>
      <c r="N99" s="907"/>
      <c r="O99" s="907"/>
      <c r="P99" s="561"/>
      <c r="Q99" s="717"/>
      <c r="R99" s="717"/>
      <c r="S99" s="717"/>
      <c r="T99" s="717"/>
      <c r="U99" s="717"/>
      <c r="V99" s="561"/>
      <c r="W99" s="561"/>
      <c r="X99" s="561"/>
      <c r="Y99" s="561"/>
      <c r="Z99" s="561"/>
      <c r="AA99" s="561"/>
      <c r="AB99" s="561"/>
      <c r="AC99" s="561"/>
      <c r="AD99" s="561"/>
      <c r="AE99" s="561"/>
      <c r="AF99" s="561"/>
      <c r="AG99" s="561"/>
      <c r="AH99" s="561"/>
      <c r="AI99" s="32"/>
      <c r="AJ99" s="561"/>
      <c r="AK99" s="561"/>
      <c r="AL99" s="561"/>
      <c r="AM99" s="561"/>
      <c r="AN99" s="561"/>
      <c r="AO99" s="561"/>
    </row>
    <row r="100" spans="1:41" s="343" customFormat="1" ht="17.25">
      <c r="A100" s="40" t="s">
        <v>2182</v>
      </c>
      <c r="B100" s="40"/>
      <c r="C100" s="40"/>
      <c r="D100" s="40"/>
      <c r="E100" s="40"/>
      <c r="F100" s="561"/>
      <c r="G100" s="561"/>
      <c r="H100" s="561"/>
      <c r="I100" s="561"/>
      <c r="J100" s="561"/>
      <c r="K100" s="561"/>
      <c r="L100" s="561"/>
      <c r="M100" s="907"/>
      <c r="N100" s="907"/>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c r="AK100" s="561"/>
      <c r="AL100" s="561"/>
      <c r="AM100" s="561"/>
      <c r="AN100" s="561"/>
      <c r="AO100" s="561"/>
    </row>
    <row r="101" spans="1:41" s="343" customFormat="1" ht="15.75" customHeight="1">
      <c r="A101" s="561"/>
      <c r="B101" s="907"/>
      <c r="C101" s="907"/>
      <c r="D101" s="907"/>
      <c r="E101" s="907"/>
      <c r="F101" s="907"/>
      <c r="G101" s="907"/>
      <c r="H101" s="34"/>
      <c r="I101" s="731"/>
      <c r="J101" s="731"/>
      <c r="K101" s="731"/>
      <c r="L101" s="731"/>
      <c r="M101" s="731"/>
      <c r="N101" s="731"/>
      <c r="O101" s="561"/>
      <c r="P101" s="561"/>
      <c r="Q101" s="561"/>
      <c r="R101" s="561"/>
      <c r="S101" s="561"/>
      <c r="T101" s="561"/>
      <c r="U101" s="561"/>
      <c r="V101" s="561"/>
      <c r="W101" s="561"/>
      <c r="X101" s="561"/>
      <c r="Y101" s="561"/>
      <c r="Z101" s="561"/>
      <c r="AA101" s="561"/>
      <c r="AB101" s="561"/>
      <c r="AC101" s="561"/>
      <c r="AD101" s="561"/>
      <c r="AE101" s="561"/>
      <c r="AF101" s="561"/>
      <c r="AG101" s="679"/>
      <c r="AH101" s="561"/>
      <c r="AI101" s="561"/>
      <c r="AJ101" s="561"/>
      <c r="AK101" s="561"/>
      <c r="AL101" s="679" t="s">
        <v>3555</v>
      </c>
      <c r="AM101" s="561"/>
      <c r="AN101" s="561"/>
      <c r="AO101" s="561"/>
    </row>
    <row r="102" spans="1:41" s="343" customFormat="1" ht="15.75" customHeight="1" thickBot="1">
      <c r="A102" s="561"/>
      <c r="B102" s="907"/>
      <c r="C102" s="907"/>
      <c r="D102" s="907"/>
      <c r="E102" s="907"/>
      <c r="F102" s="907"/>
      <c r="G102" s="907"/>
      <c r="H102" s="785"/>
      <c r="I102" s="907"/>
      <c r="J102" s="907"/>
      <c r="K102" s="907"/>
      <c r="L102" s="907"/>
      <c r="M102" s="48"/>
      <c r="N102" s="48"/>
      <c r="O102" s="561"/>
      <c r="P102" s="561"/>
      <c r="Q102" s="561"/>
      <c r="R102" s="561"/>
      <c r="S102" s="561"/>
      <c r="T102" s="561"/>
      <c r="U102" s="561"/>
      <c r="V102" s="561"/>
      <c r="W102" s="561"/>
      <c r="X102" s="561"/>
      <c r="Y102" s="561"/>
      <c r="Z102" s="561"/>
      <c r="AA102" s="561"/>
      <c r="AB102" s="561"/>
      <c r="AC102" s="561"/>
      <c r="AD102" s="561"/>
      <c r="AE102" s="561"/>
      <c r="AF102" s="561"/>
      <c r="AG102" s="679"/>
      <c r="AH102" s="561"/>
      <c r="AI102" s="561"/>
      <c r="AJ102" s="561"/>
      <c r="AK102" s="561"/>
      <c r="AL102" s="679" t="s">
        <v>1111</v>
      </c>
      <c r="AM102" s="561"/>
      <c r="AN102" s="561"/>
      <c r="AO102" s="561"/>
    </row>
    <row r="103" spans="1:41" s="343" customFormat="1" ht="21.75" customHeight="1">
      <c r="A103" s="561"/>
      <c r="B103" s="561"/>
      <c r="C103" s="1361" t="s">
        <v>3311</v>
      </c>
      <c r="D103" s="1362"/>
      <c r="E103" s="1362"/>
      <c r="F103" s="1362"/>
      <c r="G103" s="1363"/>
      <c r="H103" s="1495" t="s">
        <v>1</v>
      </c>
      <c r="I103" s="1362"/>
      <c r="J103" s="1363"/>
      <c r="K103" s="4224" t="s">
        <v>1685</v>
      </c>
      <c r="L103" s="4225"/>
      <c r="M103" s="4224" t="s">
        <v>1686</v>
      </c>
      <c r="N103" s="4225"/>
      <c r="O103" s="4224" t="s">
        <v>1687</v>
      </c>
      <c r="P103" s="4225"/>
      <c r="Q103" s="4224" t="s">
        <v>1688</v>
      </c>
      <c r="R103" s="4284"/>
      <c r="S103" s="4225"/>
      <c r="T103" s="4224" t="s">
        <v>1689</v>
      </c>
      <c r="U103" s="4225"/>
      <c r="V103" s="4224" t="s">
        <v>1690</v>
      </c>
      <c r="W103" s="4225"/>
      <c r="X103" s="4224" t="s">
        <v>1691</v>
      </c>
      <c r="Y103" s="4284"/>
      <c r="Z103" s="4225"/>
      <c r="AA103" s="4228" t="s">
        <v>1692</v>
      </c>
      <c r="AB103" s="4229"/>
      <c r="AC103" s="4224" t="s">
        <v>1694</v>
      </c>
      <c r="AD103" s="4225"/>
      <c r="AE103" s="4228" t="s">
        <v>1693</v>
      </c>
      <c r="AF103" s="4283"/>
      <c r="AG103" s="4229"/>
      <c r="AH103" s="4275" t="s">
        <v>2221</v>
      </c>
      <c r="AI103" s="4279"/>
      <c r="AJ103" s="4280"/>
      <c r="AK103" s="4275" t="s">
        <v>1333</v>
      </c>
      <c r="AL103" s="4276"/>
      <c r="AM103" s="561"/>
      <c r="AN103" s="561"/>
      <c r="AO103" s="561"/>
    </row>
    <row r="104" spans="1:41" s="343" customFormat="1" ht="21.75" customHeight="1">
      <c r="A104" s="561"/>
      <c r="B104" s="561"/>
      <c r="C104" s="2892"/>
      <c r="D104" s="1545"/>
      <c r="E104" s="1545"/>
      <c r="F104" s="1545"/>
      <c r="G104" s="1546"/>
      <c r="H104" s="2589"/>
      <c r="I104" s="1545"/>
      <c r="J104" s="1546"/>
      <c r="K104" s="4226"/>
      <c r="L104" s="4227"/>
      <c r="M104" s="4226"/>
      <c r="N104" s="4227"/>
      <c r="O104" s="4226"/>
      <c r="P104" s="4227"/>
      <c r="Q104" s="4226"/>
      <c r="R104" s="4285"/>
      <c r="S104" s="4227"/>
      <c r="T104" s="4226"/>
      <c r="U104" s="4227"/>
      <c r="V104" s="4226"/>
      <c r="W104" s="4227"/>
      <c r="X104" s="4226"/>
      <c r="Y104" s="4285"/>
      <c r="Z104" s="4227"/>
      <c r="AA104" s="3031"/>
      <c r="AB104" s="3033"/>
      <c r="AC104" s="4226"/>
      <c r="AD104" s="4227"/>
      <c r="AE104" s="3031"/>
      <c r="AF104" s="3032"/>
      <c r="AG104" s="3033"/>
      <c r="AH104" s="4247"/>
      <c r="AI104" s="4281"/>
      <c r="AJ104" s="4250"/>
      <c r="AK104" s="4247"/>
      <c r="AL104" s="4277"/>
      <c r="AM104" s="561"/>
      <c r="AN104" s="561"/>
      <c r="AO104" s="561"/>
    </row>
    <row r="105" spans="1:41" s="343" customFormat="1" ht="21.75" customHeight="1">
      <c r="A105" s="561"/>
      <c r="B105" s="561"/>
      <c r="C105" s="2892"/>
      <c r="D105" s="1545"/>
      <c r="E105" s="1545"/>
      <c r="F105" s="1545"/>
      <c r="G105" s="1546"/>
      <c r="H105" s="2589"/>
      <c r="I105" s="1545"/>
      <c r="J105" s="1546"/>
      <c r="K105" s="4226"/>
      <c r="L105" s="4227"/>
      <c r="M105" s="4226"/>
      <c r="N105" s="4227"/>
      <c r="O105" s="4226"/>
      <c r="P105" s="4227"/>
      <c r="Q105" s="4226"/>
      <c r="R105" s="4285"/>
      <c r="S105" s="4227"/>
      <c r="T105" s="4226"/>
      <c r="U105" s="4227"/>
      <c r="V105" s="4226"/>
      <c r="W105" s="4227"/>
      <c r="X105" s="4226"/>
      <c r="Y105" s="4285"/>
      <c r="Z105" s="4227"/>
      <c r="AA105" s="3031"/>
      <c r="AB105" s="3033"/>
      <c r="AC105" s="4226"/>
      <c r="AD105" s="4227"/>
      <c r="AE105" s="3031"/>
      <c r="AF105" s="3032"/>
      <c r="AG105" s="3033"/>
      <c r="AH105" s="4247"/>
      <c r="AI105" s="4281"/>
      <c r="AJ105" s="4250"/>
      <c r="AK105" s="4247"/>
      <c r="AL105" s="4277"/>
      <c r="AM105" s="561"/>
      <c r="AN105" s="561"/>
      <c r="AO105" s="561"/>
    </row>
    <row r="106" spans="1:41" s="343" customFormat="1" ht="21.75" customHeight="1">
      <c r="A106" s="561"/>
      <c r="B106" s="561"/>
      <c r="C106" s="1364"/>
      <c r="D106" s="1365"/>
      <c r="E106" s="1365"/>
      <c r="F106" s="1365"/>
      <c r="G106" s="1366"/>
      <c r="H106" s="1496"/>
      <c r="I106" s="1365"/>
      <c r="J106" s="1366"/>
      <c r="K106" s="4222"/>
      <c r="L106" s="4223"/>
      <c r="M106" s="4222"/>
      <c r="N106" s="4223"/>
      <c r="O106" s="4222"/>
      <c r="P106" s="4223"/>
      <c r="Q106" s="4222"/>
      <c r="R106" s="4235"/>
      <c r="S106" s="4223"/>
      <c r="T106" s="4222"/>
      <c r="U106" s="4223"/>
      <c r="V106" s="4222"/>
      <c r="W106" s="4223"/>
      <c r="X106" s="4222"/>
      <c r="Y106" s="4235"/>
      <c r="Z106" s="4223"/>
      <c r="AA106" s="3034"/>
      <c r="AB106" s="3036"/>
      <c r="AC106" s="4222"/>
      <c r="AD106" s="4223"/>
      <c r="AE106" s="3034"/>
      <c r="AF106" s="3035"/>
      <c r="AG106" s="3036"/>
      <c r="AH106" s="4248"/>
      <c r="AI106" s="4282"/>
      <c r="AJ106" s="4251"/>
      <c r="AK106" s="4248"/>
      <c r="AL106" s="4278"/>
      <c r="AM106" s="561"/>
      <c r="AN106" s="561"/>
      <c r="AO106" s="561"/>
    </row>
    <row r="107" spans="1:41" s="343" customFormat="1" ht="20.100000000000001" customHeight="1">
      <c r="A107" s="561"/>
      <c r="B107" s="561"/>
      <c r="C107" s="1367" t="s">
        <v>2117</v>
      </c>
      <c r="D107" s="1368"/>
      <c r="E107" s="1368"/>
      <c r="F107" s="1368"/>
      <c r="G107" s="1369"/>
      <c r="H107" s="2723">
        <v>2586</v>
      </c>
      <c r="I107" s="2849"/>
      <c r="J107" s="2724"/>
      <c r="K107" s="2775">
        <v>5</v>
      </c>
      <c r="L107" s="1409"/>
      <c r="M107" s="2775" t="s">
        <v>148</v>
      </c>
      <c r="N107" s="1409"/>
      <c r="O107" s="2775">
        <v>1</v>
      </c>
      <c r="P107" s="1409"/>
      <c r="Q107" s="2775">
        <v>278</v>
      </c>
      <c r="R107" s="1408"/>
      <c r="S107" s="1409"/>
      <c r="T107" s="2775">
        <v>23</v>
      </c>
      <c r="U107" s="1409"/>
      <c r="V107" s="2775">
        <v>32</v>
      </c>
      <c r="W107" s="1409"/>
      <c r="X107" s="2775">
        <v>277</v>
      </c>
      <c r="Y107" s="1408"/>
      <c r="Z107" s="1409"/>
      <c r="AA107" s="2775">
        <v>10</v>
      </c>
      <c r="AB107" s="1409"/>
      <c r="AC107" s="2775">
        <v>49</v>
      </c>
      <c r="AD107" s="1409"/>
      <c r="AE107" s="4295">
        <v>1653</v>
      </c>
      <c r="AF107" s="4296"/>
      <c r="AG107" s="4297"/>
      <c r="AH107" s="2775">
        <v>241</v>
      </c>
      <c r="AI107" s="1408"/>
      <c r="AJ107" s="1409"/>
      <c r="AK107" s="2775">
        <v>17</v>
      </c>
      <c r="AL107" s="2949"/>
      <c r="AM107" s="561"/>
      <c r="AN107" s="561"/>
      <c r="AO107" s="561"/>
    </row>
    <row r="108" spans="1:41" s="343" customFormat="1" ht="20.100000000000001" customHeight="1">
      <c r="A108" s="561"/>
      <c r="B108" s="561"/>
      <c r="C108" s="1370" t="s">
        <v>3621</v>
      </c>
      <c r="D108" s="1371"/>
      <c r="E108" s="1371"/>
      <c r="F108" s="1371"/>
      <c r="G108" s="1372"/>
      <c r="H108" s="2725">
        <v>2622</v>
      </c>
      <c r="I108" s="2850"/>
      <c r="J108" s="2726"/>
      <c r="K108" s="2733">
        <v>8</v>
      </c>
      <c r="L108" s="1412"/>
      <c r="M108" s="2733" t="s">
        <v>148</v>
      </c>
      <c r="N108" s="1412"/>
      <c r="O108" s="2733">
        <v>1</v>
      </c>
      <c r="P108" s="1412"/>
      <c r="Q108" s="2733">
        <v>270</v>
      </c>
      <c r="R108" s="1411"/>
      <c r="S108" s="1412"/>
      <c r="T108" s="2733">
        <v>24</v>
      </c>
      <c r="U108" s="1412"/>
      <c r="V108" s="2733">
        <v>24</v>
      </c>
      <c r="W108" s="1412"/>
      <c r="X108" s="2733">
        <v>334</v>
      </c>
      <c r="Y108" s="1411"/>
      <c r="Z108" s="1412"/>
      <c r="AA108" s="2733">
        <v>14</v>
      </c>
      <c r="AB108" s="1412"/>
      <c r="AC108" s="2733">
        <v>56</v>
      </c>
      <c r="AD108" s="1412"/>
      <c r="AE108" s="4292">
        <v>1661</v>
      </c>
      <c r="AF108" s="4293"/>
      <c r="AG108" s="4294"/>
      <c r="AH108" s="2733">
        <v>219</v>
      </c>
      <c r="AI108" s="1411"/>
      <c r="AJ108" s="1412"/>
      <c r="AK108" s="2733">
        <v>11</v>
      </c>
      <c r="AL108" s="2946"/>
      <c r="AM108" s="561"/>
      <c r="AN108" s="561"/>
      <c r="AO108" s="561"/>
    </row>
    <row r="109" spans="1:41" s="343" customFormat="1" ht="20.100000000000001" customHeight="1">
      <c r="A109" s="561"/>
      <c r="B109" s="561"/>
      <c r="C109" s="1370" t="s">
        <v>2101</v>
      </c>
      <c r="D109" s="1371"/>
      <c r="E109" s="1371"/>
      <c r="F109" s="1371"/>
      <c r="G109" s="1372"/>
      <c r="H109" s="2725">
        <v>2740</v>
      </c>
      <c r="I109" s="2850"/>
      <c r="J109" s="2726"/>
      <c r="K109" s="2733">
        <v>7</v>
      </c>
      <c r="L109" s="1412"/>
      <c r="M109" s="2733" t="s">
        <v>148</v>
      </c>
      <c r="N109" s="1412"/>
      <c r="O109" s="2733">
        <v>3</v>
      </c>
      <c r="P109" s="1412"/>
      <c r="Q109" s="2733">
        <v>302</v>
      </c>
      <c r="R109" s="1411"/>
      <c r="S109" s="1412"/>
      <c r="T109" s="2733">
        <v>19</v>
      </c>
      <c r="U109" s="1412"/>
      <c r="V109" s="2733">
        <v>16</v>
      </c>
      <c r="W109" s="1412"/>
      <c r="X109" s="2733">
        <v>338</v>
      </c>
      <c r="Y109" s="1411"/>
      <c r="Z109" s="1412"/>
      <c r="AA109" s="2733">
        <v>20</v>
      </c>
      <c r="AB109" s="1412"/>
      <c r="AC109" s="2733">
        <v>39</v>
      </c>
      <c r="AD109" s="1412"/>
      <c r="AE109" s="4292">
        <v>1743</v>
      </c>
      <c r="AF109" s="4293"/>
      <c r="AG109" s="4294"/>
      <c r="AH109" s="2733">
        <v>222</v>
      </c>
      <c r="AI109" s="1411"/>
      <c r="AJ109" s="1412"/>
      <c r="AK109" s="2733">
        <v>31</v>
      </c>
      <c r="AL109" s="2946"/>
      <c r="AM109" s="561"/>
      <c r="AN109" s="561"/>
      <c r="AO109" s="561"/>
    </row>
    <row r="110" spans="1:41" s="343" customFormat="1" ht="20.100000000000001" customHeight="1">
      <c r="A110" s="561"/>
      <c r="B110" s="561"/>
      <c r="C110" s="1370" t="s">
        <v>2102</v>
      </c>
      <c r="D110" s="1371"/>
      <c r="E110" s="1371"/>
      <c r="F110" s="1371"/>
      <c r="G110" s="1372"/>
      <c r="H110" s="2725">
        <v>2732</v>
      </c>
      <c r="I110" s="2850"/>
      <c r="J110" s="2726"/>
      <c r="K110" s="2733">
        <v>4</v>
      </c>
      <c r="L110" s="1412"/>
      <c r="M110" s="2733" t="s">
        <v>2220</v>
      </c>
      <c r="N110" s="1412"/>
      <c r="O110" s="2733">
        <v>1</v>
      </c>
      <c r="P110" s="1412"/>
      <c r="Q110" s="2733">
        <v>292</v>
      </c>
      <c r="R110" s="1411"/>
      <c r="S110" s="1412"/>
      <c r="T110" s="2733">
        <v>23</v>
      </c>
      <c r="U110" s="1412"/>
      <c r="V110" s="2733">
        <v>25</v>
      </c>
      <c r="W110" s="1412"/>
      <c r="X110" s="2733">
        <v>328</v>
      </c>
      <c r="Y110" s="1411"/>
      <c r="Z110" s="1412"/>
      <c r="AA110" s="2733">
        <v>13</v>
      </c>
      <c r="AB110" s="1412"/>
      <c r="AC110" s="2733">
        <v>35</v>
      </c>
      <c r="AD110" s="1412"/>
      <c r="AE110" s="4286">
        <v>1762</v>
      </c>
      <c r="AF110" s="4287"/>
      <c r="AG110" s="4288"/>
      <c r="AH110" s="2733">
        <v>218</v>
      </c>
      <c r="AI110" s="1411"/>
      <c r="AJ110" s="1412"/>
      <c r="AK110" s="2733">
        <v>31</v>
      </c>
      <c r="AL110" s="2946"/>
      <c r="AM110" s="561"/>
      <c r="AN110" s="561"/>
      <c r="AO110" s="561"/>
    </row>
    <row r="111" spans="1:41" s="343" customFormat="1" ht="20.100000000000001" customHeight="1" thickBot="1">
      <c r="A111" s="561"/>
      <c r="B111" s="561"/>
      <c r="C111" s="1373" t="s">
        <v>2103</v>
      </c>
      <c r="D111" s="1374"/>
      <c r="E111" s="1374"/>
      <c r="F111" s="1374"/>
      <c r="G111" s="1375"/>
      <c r="H111" s="2851">
        <v>2748</v>
      </c>
      <c r="I111" s="2853"/>
      <c r="J111" s="2944"/>
      <c r="K111" s="2948">
        <v>5</v>
      </c>
      <c r="L111" s="1406"/>
      <c r="M111" s="2948" t="s">
        <v>2220</v>
      </c>
      <c r="N111" s="1406"/>
      <c r="O111" s="2948">
        <v>2</v>
      </c>
      <c r="P111" s="1406"/>
      <c r="Q111" s="2948">
        <v>266</v>
      </c>
      <c r="R111" s="1405"/>
      <c r="S111" s="1406"/>
      <c r="T111" s="2948">
        <v>28</v>
      </c>
      <c r="U111" s="1406"/>
      <c r="V111" s="2948">
        <v>21</v>
      </c>
      <c r="W111" s="1406"/>
      <c r="X111" s="2948">
        <v>352</v>
      </c>
      <c r="Y111" s="1405"/>
      <c r="Z111" s="1406"/>
      <c r="AA111" s="2948">
        <v>11</v>
      </c>
      <c r="AB111" s="1406"/>
      <c r="AC111" s="2948">
        <v>44</v>
      </c>
      <c r="AD111" s="1406"/>
      <c r="AE111" s="4289">
        <v>1776</v>
      </c>
      <c r="AF111" s="4290"/>
      <c r="AG111" s="4291"/>
      <c r="AH111" s="2948">
        <v>232</v>
      </c>
      <c r="AI111" s="1405"/>
      <c r="AJ111" s="1406"/>
      <c r="AK111" s="2948">
        <v>11</v>
      </c>
      <c r="AL111" s="2947"/>
      <c r="AM111" s="561"/>
      <c r="AN111" s="561"/>
      <c r="AO111" s="561"/>
    </row>
    <row r="112" spans="1:41" s="343" customFormat="1">
      <c r="A112" s="561"/>
      <c r="B112" s="907"/>
      <c r="C112" s="907"/>
      <c r="D112" s="907"/>
      <c r="E112" s="907"/>
      <c r="F112" s="907"/>
      <c r="G112" s="907"/>
      <c r="H112" s="907"/>
      <c r="I112" s="561"/>
      <c r="J112" s="717"/>
      <c r="K112" s="717"/>
      <c r="L112" s="717"/>
      <c r="M112" s="717"/>
      <c r="N112" s="717"/>
      <c r="O112" s="561"/>
      <c r="P112" s="561"/>
      <c r="Q112" s="561"/>
      <c r="R112" s="561"/>
      <c r="S112" s="561"/>
      <c r="T112" s="561"/>
      <c r="U112" s="561"/>
      <c r="V112" s="561"/>
      <c r="W112" s="561"/>
      <c r="X112" s="561"/>
      <c r="Y112" s="561"/>
      <c r="Z112" s="561"/>
      <c r="AA112" s="561"/>
      <c r="AB112" s="561"/>
      <c r="AC112" s="561"/>
      <c r="AD112" s="561"/>
      <c r="AE112" s="561"/>
      <c r="AF112" s="561"/>
      <c r="AG112" s="679"/>
      <c r="AH112" s="561"/>
      <c r="AI112" s="561"/>
      <c r="AJ112" s="561"/>
      <c r="AK112" s="561"/>
      <c r="AL112" s="32" t="s">
        <v>2154</v>
      </c>
      <c r="AM112" s="561"/>
      <c r="AN112" s="561"/>
      <c r="AO112" s="561"/>
    </row>
    <row r="113" spans="1:52" s="343" customFormat="1" ht="19.5" customHeight="1">
      <c r="A113" s="561"/>
      <c r="B113" s="47"/>
      <c r="C113" s="47"/>
      <c r="D113" s="47"/>
      <c r="E113" s="47"/>
      <c r="F113" s="47"/>
      <c r="G113" s="47"/>
      <c r="H113" s="47"/>
      <c r="I113" s="47"/>
      <c r="J113" s="561"/>
      <c r="K113" s="741"/>
      <c r="L113" s="741"/>
      <c r="M113" s="741"/>
      <c r="N113" s="741"/>
      <c r="O113" s="74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1"/>
      <c r="AM113" s="561"/>
      <c r="AN113" s="561"/>
      <c r="AO113" s="561"/>
    </row>
    <row r="114" spans="1:52" s="343" customFormat="1" ht="17.25">
      <c r="A114" s="3" t="s">
        <v>2183</v>
      </c>
      <c r="B114" s="561"/>
      <c r="C114" s="561"/>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1"/>
      <c r="AM114" s="561"/>
      <c r="AN114" s="561"/>
      <c r="AO114" s="561"/>
    </row>
    <row r="115" spans="1:52" s="343" customFormat="1" ht="15" customHeight="1">
      <c r="A115" s="561"/>
      <c r="B115" s="561"/>
      <c r="C115" s="561"/>
      <c r="D115" s="561"/>
      <c r="E115" s="561"/>
      <c r="F115" s="561"/>
      <c r="G115" s="561"/>
      <c r="H115" s="561"/>
      <c r="I115" s="34"/>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679" t="s">
        <v>3798</v>
      </c>
      <c r="AM115" s="561"/>
      <c r="AN115" s="561"/>
      <c r="AO115" s="561"/>
    </row>
    <row r="116" spans="1:52" s="343" customFormat="1" ht="15" customHeight="1" thickBot="1">
      <c r="A116" s="561"/>
      <c r="B116" s="561"/>
      <c r="C116" s="561"/>
      <c r="D116" s="561"/>
      <c r="E116" s="561"/>
      <c r="F116" s="561"/>
      <c r="G116" s="561"/>
      <c r="H116" s="561"/>
      <c r="I116" s="34"/>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679" t="s">
        <v>1111</v>
      </c>
      <c r="AM116" s="561"/>
      <c r="AN116" s="561"/>
      <c r="AO116" s="561"/>
    </row>
    <row r="117" spans="1:52" s="343" customFormat="1" ht="20.100000000000001" customHeight="1">
      <c r="A117" s="561"/>
      <c r="B117" s="561"/>
      <c r="C117" s="1361" t="s">
        <v>3351</v>
      </c>
      <c r="D117" s="1362"/>
      <c r="E117" s="1362"/>
      <c r="F117" s="1362"/>
      <c r="G117" s="1363"/>
      <c r="H117" s="1495" t="s">
        <v>1</v>
      </c>
      <c r="I117" s="1362"/>
      <c r="J117" s="1363"/>
      <c r="K117" s="4224" t="s">
        <v>1685</v>
      </c>
      <c r="L117" s="4225"/>
      <c r="M117" s="4224" t="s">
        <v>1686</v>
      </c>
      <c r="N117" s="4225"/>
      <c r="O117" s="4224" t="s">
        <v>1687</v>
      </c>
      <c r="P117" s="4225"/>
      <c r="Q117" s="4224" t="s">
        <v>1688</v>
      </c>
      <c r="R117" s="4284"/>
      <c r="S117" s="4225"/>
      <c r="T117" s="4224" t="s">
        <v>1689</v>
      </c>
      <c r="U117" s="4225"/>
      <c r="V117" s="4224" t="s">
        <v>1690</v>
      </c>
      <c r="W117" s="4225"/>
      <c r="X117" s="4224" t="s">
        <v>1691</v>
      </c>
      <c r="Y117" s="4284"/>
      <c r="Z117" s="4225"/>
      <c r="AA117" s="4228" t="s">
        <v>1692</v>
      </c>
      <c r="AB117" s="4229"/>
      <c r="AC117" s="4224" t="s">
        <v>1694</v>
      </c>
      <c r="AD117" s="4225"/>
      <c r="AE117" s="4228" t="s">
        <v>1693</v>
      </c>
      <c r="AF117" s="4283"/>
      <c r="AG117" s="4229"/>
      <c r="AH117" s="4275" t="s">
        <v>2221</v>
      </c>
      <c r="AI117" s="4279"/>
      <c r="AJ117" s="4280"/>
      <c r="AK117" s="4275" t="s">
        <v>1333</v>
      </c>
      <c r="AL117" s="4276"/>
      <c r="AM117" s="561"/>
      <c r="AN117" s="561"/>
      <c r="AO117" s="561"/>
      <c r="AP117" s="928"/>
      <c r="AQ117" s="928"/>
      <c r="AR117" s="928"/>
      <c r="AS117" s="929"/>
      <c r="AT117" s="929"/>
      <c r="AU117" s="928"/>
      <c r="AV117" s="928"/>
      <c r="AW117" s="929"/>
      <c r="AX117" s="929"/>
      <c r="AY117" s="930"/>
      <c r="AZ117" s="930"/>
    </row>
    <row r="118" spans="1:52" s="343" customFormat="1" ht="20.100000000000001" customHeight="1">
      <c r="A118" s="561"/>
      <c r="B118" s="561"/>
      <c r="C118" s="2892"/>
      <c r="D118" s="1545"/>
      <c r="E118" s="1545"/>
      <c r="F118" s="1545"/>
      <c r="G118" s="1546"/>
      <c r="H118" s="2589"/>
      <c r="I118" s="1545"/>
      <c r="J118" s="1546"/>
      <c r="K118" s="4226"/>
      <c r="L118" s="4227"/>
      <c r="M118" s="4226"/>
      <c r="N118" s="4227"/>
      <c r="O118" s="4226"/>
      <c r="P118" s="4227"/>
      <c r="Q118" s="4226"/>
      <c r="R118" s="4285"/>
      <c r="S118" s="4227"/>
      <c r="T118" s="4226"/>
      <c r="U118" s="4227"/>
      <c r="V118" s="4226"/>
      <c r="W118" s="4227"/>
      <c r="X118" s="4226"/>
      <c r="Y118" s="4285"/>
      <c r="Z118" s="4227"/>
      <c r="AA118" s="3031"/>
      <c r="AB118" s="3033"/>
      <c r="AC118" s="4226"/>
      <c r="AD118" s="4227"/>
      <c r="AE118" s="3031"/>
      <c r="AF118" s="3032"/>
      <c r="AG118" s="3033"/>
      <c r="AH118" s="4247"/>
      <c r="AI118" s="4281"/>
      <c r="AJ118" s="4250"/>
      <c r="AK118" s="4247"/>
      <c r="AL118" s="4277"/>
      <c r="AM118" s="561"/>
      <c r="AN118" s="561"/>
      <c r="AO118" s="561"/>
      <c r="AP118" s="928"/>
      <c r="AQ118" s="928"/>
      <c r="AR118" s="928"/>
      <c r="AS118" s="929"/>
      <c r="AT118" s="929"/>
      <c r="AU118" s="928"/>
      <c r="AV118" s="928"/>
      <c r="AW118" s="929"/>
      <c r="AX118" s="929"/>
      <c r="AY118" s="930"/>
      <c r="AZ118" s="930"/>
    </row>
    <row r="119" spans="1:52" s="343" customFormat="1" ht="20.100000000000001" customHeight="1">
      <c r="A119" s="561"/>
      <c r="B119" s="561"/>
      <c r="C119" s="2892"/>
      <c r="D119" s="1545"/>
      <c r="E119" s="1545"/>
      <c r="F119" s="1545"/>
      <c r="G119" s="1546"/>
      <c r="H119" s="2589"/>
      <c r="I119" s="1545"/>
      <c r="J119" s="1546"/>
      <c r="K119" s="4226"/>
      <c r="L119" s="4227"/>
      <c r="M119" s="4226"/>
      <c r="N119" s="4227"/>
      <c r="O119" s="4226"/>
      <c r="P119" s="4227"/>
      <c r="Q119" s="4226"/>
      <c r="R119" s="4285"/>
      <c r="S119" s="4227"/>
      <c r="T119" s="4226"/>
      <c r="U119" s="4227"/>
      <c r="V119" s="4226"/>
      <c r="W119" s="4227"/>
      <c r="X119" s="4226"/>
      <c r="Y119" s="4285"/>
      <c r="Z119" s="4227"/>
      <c r="AA119" s="3031"/>
      <c r="AB119" s="3033"/>
      <c r="AC119" s="4226"/>
      <c r="AD119" s="4227"/>
      <c r="AE119" s="3031"/>
      <c r="AF119" s="3032"/>
      <c r="AG119" s="3033"/>
      <c r="AH119" s="4247"/>
      <c r="AI119" s="4281"/>
      <c r="AJ119" s="4250"/>
      <c r="AK119" s="4247"/>
      <c r="AL119" s="4277"/>
      <c r="AM119" s="561"/>
      <c r="AN119" s="561"/>
      <c r="AO119" s="561"/>
      <c r="AP119" s="928"/>
      <c r="AQ119" s="928"/>
      <c r="AR119" s="928"/>
      <c r="AS119" s="929"/>
      <c r="AT119" s="929"/>
      <c r="AU119" s="928"/>
      <c r="AV119" s="928"/>
      <c r="AW119" s="929"/>
      <c r="AX119" s="929"/>
      <c r="AY119" s="930"/>
      <c r="AZ119" s="930"/>
    </row>
    <row r="120" spans="1:52" s="343" customFormat="1" ht="20.100000000000001" customHeight="1">
      <c r="A120" s="561"/>
      <c r="B120" s="561"/>
      <c r="C120" s="1364"/>
      <c r="D120" s="1365"/>
      <c r="E120" s="1365"/>
      <c r="F120" s="1365"/>
      <c r="G120" s="1366"/>
      <c r="H120" s="1496"/>
      <c r="I120" s="1365"/>
      <c r="J120" s="1366"/>
      <c r="K120" s="4222"/>
      <c r="L120" s="4223"/>
      <c r="M120" s="4222"/>
      <c r="N120" s="4223"/>
      <c r="O120" s="4222"/>
      <c r="P120" s="4223"/>
      <c r="Q120" s="4222"/>
      <c r="R120" s="4235"/>
      <c r="S120" s="4223"/>
      <c r="T120" s="4222"/>
      <c r="U120" s="4223"/>
      <c r="V120" s="4222"/>
      <c r="W120" s="4223"/>
      <c r="X120" s="4222"/>
      <c r="Y120" s="4235"/>
      <c r="Z120" s="4223"/>
      <c r="AA120" s="3034"/>
      <c r="AB120" s="3036"/>
      <c r="AC120" s="4222"/>
      <c r="AD120" s="4223"/>
      <c r="AE120" s="3034"/>
      <c r="AF120" s="3035"/>
      <c r="AG120" s="3036"/>
      <c r="AH120" s="4248"/>
      <c r="AI120" s="4282"/>
      <c r="AJ120" s="4251"/>
      <c r="AK120" s="4248"/>
      <c r="AL120" s="4278"/>
      <c r="AM120" s="561"/>
      <c r="AN120" s="561"/>
      <c r="AO120" s="561"/>
      <c r="AP120" s="928"/>
      <c r="AQ120" s="928"/>
      <c r="AR120" s="928"/>
      <c r="AS120" s="929"/>
      <c r="AT120" s="929"/>
      <c r="AU120" s="928"/>
      <c r="AV120" s="928"/>
      <c r="AW120" s="929"/>
      <c r="AX120" s="929"/>
      <c r="AY120" s="930"/>
      <c r="AZ120" s="930"/>
    </row>
    <row r="121" spans="1:52" s="343" customFormat="1" ht="20.100000000000001" customHeight="1">
      <c r="A121" s="561"/>
      <c r="B121" s="561"/>
      <c r="C121" s="1407" t="s">
        <v>1674</v>
      </c>
      <c r="D121" s="1408"/>
      <c r="E121" s="1408"/>
      <c r="F121" s="1408"/>
      <c r="G121" s="1409"/>
      <c r="H121" s="2775">
        <v>265</v>
      </c>
      <c r="I121" s="1408"/>
      <c r="J121" s="1409"/>
      <c r="K121" s="2775">
        <v>2</v>
      </c>
      <c r="L121" s="1409"/>
      <c r="M121" s="2775" t="s">
        <v>2224</v>
      </c>
      <c r="N121" s="1409"/>
      <c r="O121" s="2775" t="s">
        <v>2224</v>
      </c>
      <c r="P121" s="1409"/>
      <c r="Q121" s="2775">
        <v>20</v>
      </c>
      <c r="R121" s="1408"/>
      <c r="S121" s="1409"/>
      <c r="T121" s="2775" t="s">
        <v>2222</v>
      </c>
      <c r="U121" s="1409"/>
      <c r="V121" s="2775">
        <v>2</v>
      </c>
      <c r="W121" s="1409"/>
      <c r="X121" s="2775">
        <v>39</v>
      </c>
      <c r="Y121" s="1408"/>
      <c r="Z121" s="1409"/>
      <c r="AA121" s="2775" t="s">
        <v>2222</v>
      </c>
      <c r="AB121" s="1409"/>
      <c r="AC121" s="2775">
        <v>3</v>
      </c>
      <c r="AD121" s="1409"/>
      <c r="AE121" s="2775">
        <v>181</v>
      </c>
      <c r="AF121" s="1408"/>
      <c r="AG121" s="1409"/>
      <c r="AH121" s="2775">
        <v>17</v>
      </c>
      <c r="AI121" s="1408"/>
      <c r="AJ121" s="1409"/>
      <c r="AK121" s="2775">
        <v>1</v>
      </c>
      <c r="AL121" s="2949"/>
      <c r="AM121" s="561"/>
      <c r="AN121" s="561"/>
      <c r="AO121" s="561"/>
      <c r="AP121" s="569"/>
      <c r="AQ121" s="569"/>
      <c r="AR121" s="569"/>
      <c r="AS121" s="569"/>
      <c r="AT121" s="569"/>
      <c r="AU121" s="569"/>
      <c r="AV121" s="569"/>
      <c r="AW121" s="569"/>
      <c r="AX121" s="569"/>
      <c r="AY121" s="569"/>
      <c r="AZ121" s="569"/>
    </row>
    <row r="122" spans="1:52" s="343" customFormat="1" ht="20.100000000000001" customHeight="1">
      <c r="A122" s="561"/>
      <c r="B122" s="561"/>
      <c r="C122" s="1410" t="s">
        <v>1675</v>
      </c>
      <c r="D122" s="1411"/>
      <c r="E122" s="1411"/>
      <c r="F122" s="1411"/>
      <c r="G122" s="1412"/>
      <c r="H122" s="2733">
        <v>223</v>
      </c>
      <c r="I122" s="1411"/>
      <c r="J122" s="1412"/>
      <c r="K122" s="2733" t="s">
        <v>2222</v>
      </c>
      <c r="L122" s="1412"/>
      <c r="M122" s="2733" t="s">
        <v>2222</v>
      </c>
      <c r="N122" s="1412"/>
      <c r="O122" s="2733" t="s">
        <v>2222</v>
      </c>
      <c r="P122" s="1412"/>
      <c r="Q122" s="2733">
        <v>28</v>
      </c>
      <c r="R122" s="1411"/>
      <c r="S122" s="1412"/>
      <c r="T122" s="2733">
        <v>3</v>
      </c>
      <c r="U122" s="1412"/>
      <c r="V122" s="2733" t="s">
        <v>2222</v>
      </c>
      <c r="W122" s="1412"/>
      <c r="X122" s="2733">
        <v>17</v>
      </c>
      <c r="Y122" s="1411"/>
      <c r="Z122" s="1412"/>
      <c r="AA122" s="2733">
        <v>2</v>
      </c>
      <c r="AB122" s="1412"/>
      <c r="AC122" s="2733">
        <v>4</v>
      </c>
      <c r="AD122" s="1412"/>
      <c r="AE122" s="2733">
        <v>147</v>
      </c>
      <c r="AF122" s="1411"/>
      <c r="AG122" s="1412"/>
      <c r="AH122" s="2733">
        <v>22</v>
      </c>
      <c r="AI122" s="1411"/>
      <c r="AJ122" s="1412"/>
      <c r="AK122" s="2733" t="s">
        <v>2222</v>
      </c>
      <c r="AL122" s="2946"/>
      <c r="AM122" s="561"/>
      <c r="AN122" s="561"/>
      <c r="AO122" s="561"/>
      <c r="AP122" s="569"/>
      <c r="AQ122" s="569"/>
      <c r="AR122" s="569"/>
      <c r="AS122" s="569"/>
      <c r="AT122" s="569"/>
      <c r="AU122" s="569"/>
      <c r="AV122" s="569"/>
      <c r="AW122" s="569"/>
      <c r="AX122" s="569"/>
      <c r="AY122" s="569"/>
      <c r="AZ122" s="569"/>
    </row>
    <row r="123" spans="1:52" s="343" customFormat="1" ht="20.100000000000001" customHeight="1">
      <c r="A123" s="561"/>
      <c r="B123" s="561"/>
      <c r="C123" s="1410" t="s">
        <v>1676</v>
      </c>
      <c r="D123" s="1411"/>
      <c r="E123" s="1411"/>
      <c r="F123" s="1411"/>
      <c r="G123" s="1412"/>
      <c r="H123" s="2733">
        <v>222</v>
      </c>
      <c r="I123" s="1411"/>
      <c r="J123" s="1412"/>
      <c r="K123" s="2733" t="s">
        <v>2222</v>
      </c>
      <c r="L123" s="1412"/>
      <c r="M123" s="2733" t="s">
        <v>2222</v>
      </c>
      <c r="N123" s="1412"/>
      <c r="O123" s="2733" t="s">
        <v>2222</v>
      </c>
      <c r="P123" s="1412"/>
      <c r="Q123" s="2733">
        <v>19</v>
      </c>
      <c r="R123" s="1411"/>
      <c r="S123" s="1412"/>
      <c r="T123" s="2733">
        <v>2</v>
      </c>
      <c r="U123" s="1412"/>
      <c r="V123" s="2733">
        <v>1</v>
      </c>
      <c r="W123" s="1412"/>
      <c r="X123" s="2733">
        <v>28</v>
      </c>
      <c r="Y123" s="1411"/>
      <c r="Z123" s="1412"/>
      <c r="AA123" s="2733" t="s">
        <v>2222</v>
      </c>
      <c r="AB123" s="1412"/>
      <c r="AC123" s="2733">
        <v>3</v>
      </c>
      <c r="AD123" s="1412"/>
      <c r="AE123" s="2733">
        <v>151</v>
      </c>
      <c r="AF123" s="1411"/>
      <c r="AG123" s="1412"/>
      <c r="AH123" s="2733">
        <v>17</v>
      </c>
      <c r="AI123" s="1411"/>
      <c r="AJ123" s="1412"/>
      <c r="AK123" s="2733">
        <v>1</v>
      </c>
      <c r="AL123" s="2946"/>
      <c r="AM123" s="561"/>
      <c r="AN123" s="561"/>
      <c r="AO123" s="561"/>
      <c r="AP123" s="569"/>
      <c r="AQ123" s="569"/>
      <c r="AR123" s="569"/>
      <c r="AS123" s="569"/>
      <c r="AT123" s="569"/>
      <c r="AU123" s="569"/>
      <c r="AV123" s="569"/>
      <c r="AW123" s="569"/>
      <c r="AX123" s="569"/>
      <c r="AY123" s="569"/>
      <c r="AZ123" s="569"/>
    </row>
    <row r="124" spans="1:52" s="343" customFormat="1" ht="20.100000000000001" customHeight="1">
      <c r="A124" s="561"/>
      <c r="B124" s="561"/>
      <c r="C124" s="1410" t="s">
        <v>1677</v>
      </c>
      <c r="D124" s="1411"/>
      <c r="E124" s="1411"/>
      <c r="F124" s="1411"/>
      <c r="G124" s="1412"/>
      <c r="H124" s="2733">
        <v>209</v>
      </c>
      <c r="I124" s="1411"/>
      <c r="J124" s="1412"/>
      <c r="K124" s="2733">
        <v>1</v>
      </c>
      <c r="L124" s="1412"/>
      <c r="M124" s="2733" t="s">
        <v>2222</v>
      </c>
      <c r="N124" s="1412"/>
      <c r="O124" s="2733" t="s">
        <v>2222</v>
      </c>
      <c r="P124" s="1412"/>
      <c r="Q124" s="2733">
        <v>27</v>
      </c>
      <c r="R124" s="1411"/>
      <c r="S124" s="1412"/>
      <c r="T124" s="2733">
        <v>1</v>
      </c>
      <c r="U124" s="1412"/>
      <c r="V124" s="2733">
        <v>2</v>
      </c>
      <c r="W124" s="1412"/>
      <c r="X124" s="2733">
        <v>21</v>
      </c>
      <c r="Y124" s="1411"/>
      <c r="Z124" s="1412"/>
      <c r="AA124" s="2733">
        <v>1</v>
      </c>
      <c r="AB124" s="1412"/>
      <c r="AC124" s="2733">
        <v>3</v>
      </c>
      <c r="AD124" s="1412"/>
      <c r="AE124" s="2733">
        <v>129</v>
      </c>
      <c r="AF124" s="1411"/>
      <c r="AG124" s="1412"/>
      <c r="AH124" s="2733">
        <v>22</v>
      </c>
      <c r="AI124" s="1411"/>
      <c r="AJ124" s="1412"/>
      <c r="AK124" s="2733">
        <v>2</v>
      </c>
      <c r="AL124" s="2946"/>
      <c r="AM124" s="561"/>
      <c r="AN124" s="561"/>
      <c r="AO124" s="561"/>
      <c r="AP124" s="569"/>
      <c r="AQ124" s="569"/>
      <c r="AR124" s="569"/>
      <c r="AS124" s="569"/>
      <c r="AT124" s="569"/>
      <c r="AU124" s="569"/>
      <c r="AV124" s="569"/>
      <c r="AW124" s="569"/>
      <c r="AX124" s="569"/>
      <c r="AY124" s="569"/>
      <c r="AZ124" s="569"/>
    </row>
    <row r="125" spans="1:52" s="343" customFormat="1" ht="20.100000000000001" customHeight="1">
      <c r="A125" s="561"/>
      <c r="B125" s="561"/>
      <c r="C125" s="1410" t="s">
        <v>1678</v>
      </c>
      <c r="D125" s="1411"/>
      <c r="E125" s="1411"/>
      <c r="F125" s="1411"/>
      <c r="G125" s="1412"/>
      <c r="H125" s="2733">
        <v>214</v>
      </c>
      <c r="I125" s="1411"/>
      <c r="J125" s="1412"/>
      <c r="K125" s="2733" t="s">
        <v>2222</v>
      </c>
      <c r="L125" s="1412"/>
      <c r="M125" s="2733" t="s">
        <v>2222</v>
      </c>
      <c r="N125" s="1412"/>
      <c r="O125" s="2733" t="s">
        <v>2222</v>
      </c>
      <c r="P125" s="1412"/>
      <c r="Q125" s="2733">
        <v>24</v>
      </c>
      <c r="R125" s="1411"/>
      <c r="S125" s="1412"/>
      <c r="T125" s="2733">
        <v>2</v>
      </c>
      <c r="U125" s="1412"/>
      <c r="V125" s="2733">
        <v>3</v>
      </c>
      <c r="W125" s="1412"/>
      <c r="X125" s="2733">
        <v>28</v>
      </c>
      <c r="Y125" s="1411"/>
      <c r="Z125" s="1412"/>
      <c r="AA125" s="2733">
        <v>1</v>
      </c>
      <c r="AB125" s="1412"/>
      <c r="AC125" s="2733" t="s">
        <v>2222</v>
      </c>
      <c r="AD125" s="1412"/>
      <c r="AE125" s="2733">
        <v>135</v>
      </c>
      <c r="AF125" s="1411"/>
      <c r="AG125" s="1412"/>
      <c r="AH125" s="2733">
        <v>19</v>
      </c>
      <c r="AI125" s="1411"/>
      <c r="AJ125" s="1412"/>
      <c r="AK125" s="2733">
        <v>2</v>
      </c>
      <c r="AL125" s="2946"/>
      <c r="AM125" s="561"/>
      <c r="AN125" s="561"/>
      <c r="AO125" s="561"/>
      <c r="AP125" s="569"/>
      <c r="AQ125" s="569"/>
      <c r="AR125" s="569"/>
      <c r="AS125" s="569"/>
      <c r="AT125" s="569"/>
      <c r="AU125" s="569"/>
      <c r="AV125" s="569"/>
      <c r="AW125" s="569"/>
      <c r="AX125" s="569"/>
      <c r="AY125" s="569"/>
      <c r="AZ125" s="569"/>
    </row>
    <row r="126" spans="1:52" s="343" customFormat="1" ht="20.100000000000001" customHeight="1">
      <c r="A126" s="561"/>
      <c r="B126" s="561"/>
      <c r="C126" s="1410" t="s">
        <v>1679</v>
      </c>
      <c r="D126" s="1411"/>
      <c r="E126" s="1411"/>
      <c r="F126" s="1411"/>
      <c r="G126" s="1412"/>
      <c r="H126" s="2733">
        <v>211</v>
      </c>
      <c r="I126" s="1411"/>
      <c r="J126" s="1412"/>
      <c r="K126" s="2733">
        <v>1</v>
      </c>
      <c r="L126" s="1412"/>
      <c r="M126" s="2733" t="s">
        <v>2222</v>
      </c>
      <c r="N126" s="1412"/>
      <c r="O126" s="2733" t="s">
        <v>2222</v>
      </c>
      <c r="P126" s="1412"/>
      <c r="Q126" s="2733">
        <v>13</v>
      </c>
      <c r="R126" s="1411"/>
      <c r="S126" s="1412"/>
      <c r="T126" s="2733">
        <v>2</v>
      </c>
      <c r="U126" s="1412"/>
      <c r="V126" s="2733">
        <v>3</v>
      </c>
      <c r="W126" s="1412"/>
      <c r="X126" s="2733">
        <v>27</v>
      </c>
      <c r="Y126" s="1411"/>
      <c r="Z126" s="1412"/>
      <c r="AA126" s="2733" t="s">
        <v>2222</v>
      </c>
      <c r="AB126" s="1412"/>
      <c r="AC126" s="2733">
        <v>6</v>
      </c>
      <c r="AD126" s="1412"/>
      <c r="AE126" s="2733">
        <v>142</v>
      </c>
      <c r="AF126" s="1411"/>
      <c r="AG126" s="1412"/>
      <c r="AH126" s="2733">
        <v>17</v>
      </c>
      <c r="AI126" s="1411"/>
      <c r="AJ126" s="1412"/>
      <c r="AK126" s="2733" t="s">
        <v>2222</v>
      </c>
      <c r="AL126" s="2946"/>
      <c r="AM126" s="561"/>
      <c r="AN126" s="561"/>
      <c r="AO126" s="561"/>
      <c r="AP126" s="569"/>
      <c r="AQ126" s="569"/>
      <c r="AR126" s="569"/>
      <c r="AS126" s="569"/>
      <c r="AT126" s="569"/>
      <c r="AU126" s="569"/>
      <c r="AV126" s="569"/>
      <c r="AW126" s="569"/>
      <c r="AX126" s="569"/>
      <c r="AY126" s="569"/>
      <c r="AZ126" s="569"/>
    </row>
    <row r="127" spans="1:52" s="343" customFormat="1" ht="20.100000000000001" customHeight="1">
      <c r="A127" s="561"/>
      <c r="B127" s="561"/>
      <c r="C127" s="1410" t="s">
        <v>1680</v>
      </c>
      <c r="D127" s="1411"/>
      <c r="E127" s="1411"/>
      <c r="F127" s="1411"/>
      <c r="G127" s="1412"/>
      <c r="H127" s="2733">
        <v>239</v>
      </c>
      <c r="I127" s="1411"/>
      <c r="J127" s="1412"/>
      <c r="K127" s="2733" t="s">
        <v>2223</v>
      </c>
      <c r="L127" s="1412"/>
      <c r="M127" s="2733" t="s">
        <v>2222</v>
      </c>
      <c r="N127" s="1412"/>
      <c r="O127" s="2733" t="s">
        <v>2222</v>
      </c>
      <c r="P127" s="1412"/>
      <c r="Q127" s="2733">
        <v>23</v>
      </c>
      <c r="R127" s="1411"/>
      <c r="S127" s="1412"/>
      <c r="T127" s="2733">
        <v>4</v>
      </c>
      <c r="U127" s="1412"/>
      <c r="V127" s="2733">
        <v>1</v>
      </c>
      <c r="W127" s="1412"/>
      <c r="X127" s="2733">
        <v>34</v>
      </c>
      <c r="Y127" s="1411"/>
      <c r="Z127" s="1412"/>
      <c r="AA127" s="2733">
        <v>2</v>
      </c>
      <c r="AB127" s="1412"/>
      <c r="AC127" s="2733">
        <v>6</v>
      </c>
      <c r="AD127" s="1412"/>
      <c r="AE127" s="2733">
        <v>151</v>
      </c>
      <c r="AF127" s="1411"/>
      <c r="AG127" s="1412"/>
      <c r="AH127" s="2733">
        <v>18</v>
      </c>
      <c r="AI127" s="1411"/>
      <c r="AJ127" s="1412"/>
      <c r="AK127" s="2733" t="s">
        <v>2223</v>
      </c>
      <c r="AL127" s="2946"/>
      <c r="AM127" s="561"/>
      <c r="AN127" s="561"/>
      <c r="AO127" s="561"/>
      <c r="AP127" s="569"/>
      <c r="AQ127" s="569"/>
      <c r="AR127" s="569"/>
      <c r="AS127" s="569"/>
      <c r="AT127" s="569"/>
      <c r="AU127" s="569"/>
      <c r="AV127" s="569"/>
      <c r="AW127" s="569"/>
      <c r="AX127" s="569"/>
      <c r="AY127" s="569"/>
      <c r="AZ127" s="569"/>
    </row>
    <row r="128" spans="1:52" s="343" customFormat="1" ht="20.100000000000001" customHeight="1">
      <c r="A128" s="561"/>
      <c r="B128" s="561"/>
      <c r="C128" s="1410" t="s">
        <v>1681</v>
      </c>
      <c r="D128" s="1411"/>
      <c r="E128" s="1411"/>
      <c r="F128" s="1411"/>
      <c r="G128" s="1412"/>
      <c r="H128" s="2733">
        <v>243</v>
      </c>
      <c r="I128" s="1411"/>
      <c r="J128" s="1412"/>
      <c r="K128" s="2733" t="s">
        <v>2222</v>
      </c>
      <c r="L128" s="1412"/>
      <c r="M128" s="2733" t="s">
        <v>2222</v>
      </c>
      <c r="N128" s="1412"/>
      <c r="O128" s="2733">
        <v>1</v>
      </c>
      <c r="P128" s="1412"/>
      <c r="Q128" s="2733">
        <v>18</v>
      </c>
      <c r="R128" s="1411"/>
      <c r="S128" s="1412"/>
      <c r="T128" s="2733">
        <v>4</v>
      </c>
      <c r="U128" s="1412"/>
      <c r="V128" s="2733">
        <v>4</v>
      </c>
      <c r="W128" s="1412"/>
      <c r="X128" s="2733">
        <v>41</v>
      </c>
      <c r="Y128" s="1411"/>
      <c r="Z128" s="1412"/>
      <c r="AA128" s="2733">
        <v>1</v>
      </c>
      <c r="AB128" s="1412"/>
      <c r="AC128" s="2733">
        <v>3</v>
      </c>
      <c r="AD128" s="1412"/>
      <c r="AE128" s="2733">
        <v>148</v>
      </c>
      <c r="AF128" s="1411"/>
      <c r="AG128" s="1412"/>
      <c r="AH128" s="2733">
        <v>22</v>
      </c>
      <c r="AI128" s="1411"/>
      <c r="AJ128" s="1412"/>
      <c r="AK128" s="2733">
        <v>1</v>
      </c>
      <c r="AL128" s="2946"/>
      <c r="AM128" s="561"/>
      <c r="AN128" s="561"/>
      <c r="AO128" s="561"/>
      <c r="AP128" s="569"/>
      <c r="AQ128" s="569"/>
      <c r="AR128" s="569"/>
      <c r="AS128" s="569"/>
      <c r="AT128" s="569"/>
      <c r="AU128" s="569"/>
      <c r="AV128" s="569"/>
      <c r="AW128" s="569"/>
      <c r="AX128" s="569"/>
      <c r="AY128" s="569"/>
      <c r="AZ128" s="569"/>
    </row>
    <row r="129" spans="1:52" s="343" customFormat="1" ht="20.100000000000001" customHeight="1">
      <c r="A129" s="561"/>
      <c r="B129" s="561"/>
      <c r="C129" s="1410" t="s">
        <v>1682</v>
      </c>
      <c r="D129" s="1411"/>
      <c r="E129" s="1411"/>
      <c r="F129" s="1411"/>
      <c r="G129" s="1412"/>
      <c r="H129" s="2733">
        <v>214</v>
      </c>
      <c r="I129" s="1411"/>
      <c r="J129" s="1412"/>
      <c r="K129" s="2733">
        <v>1</v>
      </c>
      <c r="L129" s="1412"/>
      <c r="M129" s="2733" t="s">
        <v>2222</v>
      </c>
      <c r="N129" s="1412"/>
      <c r="O129" s="2733">
        <v>1</v>
      </c>
      <c r="P129" s="1412"/>
      <c r="Q129" s="2733">
        <v>24</v>
      </c>
      <c r="R129" s="1411"/>
      <c r="S129" s="1412"/>
      <c r="T129" s="2733">
        <v>4</v>
      </c>
      <c r="U129" s="1412"/>
      <c r="V129" s="2733">
        <v>2</v>
      </c>
      <c r="W129" s="1412"/>
      <c r="X129" s="2733">
        <v>27</v>
      </c>
      <c r="Y129" s="1411"/>
      <c r="Z129" s="1412"/>
      <c r="AA129" s="2733">
        <v>2</v>
      </c>
      <c r="AB129" s="1412"/>
      <c r="AC129" s="2733">
        <v>3</v>
      </c>
      <c r="AD129" s="1412"/>
      <c r="AE129" s="2733">
        <v>128</v>
      </c>
      <c r="AF129" s="1411"/>
      <c r="AG129" s="1412"/>
      <c r="AH129" s="2733">
        <v>20</v>
      </c>
      <c r="AI129" s="1411"/>
      <c r="AJ129" s="1412"/>
      <c r="AK129" s="2733">
        <v>2</v>
      </c>
      <c r="AL129" s="2946"/>
      <c r="AM129" s="561"/>
      <c r="AN129" s="561"/>
      <c r="AO129" s="561"/>
      <c r="AP129" s="569"/>
      <c r="AQ129" s="569"/>
      <c r="AR129" s="569"/>
      <c r="AS129" s="569"/>
      <c r="AT129" s="569"/>
      <c r="AU129" s="569"/>
      <c r="AV129" s="569"/>
      <c r="AW129" s="569"/>
      <c r="AX129" s="569"/>
      <c r="AY129" s="569"/>
      <c r="AZ129" s="569"/>
    </row>
    <row r="130" spans="1:52" s="343" customFormat="1" ht="20.100000000000001" customHeight="1">
      <c r="A130" s="561"/>
      <c r="B130" s="561"/>
      <c r="C130" s="1410" t="s">
        <v>1683</v>
      </c>
      <c r="D130" s="1411"/>
      <c r="E130" s="1411"/>
      <c r="F130" s="1411"/>
      <c r="G130" s="1412"/>
      <c r="H130" s="2733">
        <v>225</v>
      </c>
      <c r="I130" s="1411"/>
      <c r="J130" s="1412"/>
      <c r="K130" s="2733" t="s">
        <v>2222</v>
      </c>
      <c r="L130" s="1412"/>
      <c r="M130" s="2733" t="s">
        <v>2222</v>
      </c>
      <c r="N130" s="1412"/>
      <c r="O130" s="2733" t="s">
        <v>2222</v>
      </c>
      <c r="P130" s="1412"/>
      <c r="Q130" s="2733">
        <v>23</v>
      </c>
      <c r="R130" s="1411"/>
      <c r="S130" s="1412"/>
      <c r="T130" s="2733">
        <v>2</v>
      </c>
      <c r="U130" s="1412"/>
      <c r="V130" s="2733">
        <v>2</v>
      </c>
      <c r="W130" s="1412"/>
      <c r="X130" s="2733">
        <v>26</v>
      </c>
      <c r="Y130" s="1411"/>
      <c r="Z130" s="1412"/>
      <c r="AA130" s="2733">
        <v>1</v>
      </c>
      <c r="AB130" s="1412"/>
      <c r="AC130" s="2733">
        <v>3</v>
      </c>
      <c r="AD130" s="1412"/>
      <c r="AE130" s="2733">
        <v>146</v>
      </c>
      <c r="AF130" s="1411"/>
      <c r="AG130" s="1412"/>
      <c r="AH130" s="2733">
        <v>21</v>
      </c>
      <c r="AI130" s="1411"/>
      <c r="AJ130" s="1412"/>
      <c r="AK130" s="2733">
        <v>1</v>
      </c>
      <c r="AL130" s="2946"/>
      <c r="AM130" s="561"/>
      <c r="AN130" s="561"/>
      <c r="AO130" s="561"/>
      <c r="AP130" s="569"/>
      <c r="AQ130" s="569"/>
      <c r="AR130" s="569"/>
      <c r="AS130" s="569"/>
      <c r="AT130" s="569"/>
      <c r="AU130" s="569"/>
      <c r="AV130" s="569"/>
      <c r="AW130" s="569"/>
      <c r="AX130" s="569"/>
      <c r="AY130" s="569"/>
      <c r="AZ130" s="569"/>
    </row>
    <row r="131" spans="1:52" s="343" customFormat="1" ht="20.100000000000001" customHeight="1">
      <c r="A131" s="561"/>
      <c r="B131" s="561"/>
      <c r="C131" s="1410" t="s">
        <v>54</v>
      </c>
      <c r="D131" s="1411"/>
      <c r="E131" s="1411"/>
      <c r="F131" s="1411"/>
      <c r="G131" s="1412"/>
      <c r="H131" s="2733">
        <v>237</v>
      </c>
      <c r="I131" s="1411"/>
      <c r="J131" s="1412"/>
      <c r="K131" s="2733" t="s">
        <v>2223</v>
      </c>
      <c r="L131" s="1412"/>
      <c r="M131" s="2733" t="s">
        <v>2222</v>
      </c>
      <c r="N131" s="1412"/>
      <c r="O131" s="2733" t="s">
        <v>2222</v>
      </c>
      <c r="P131" s="1412"/>
      <c r="Q131" s="2733">
        <v>28</v>
      </c>
      <c r="R131" s="1411"/>
      <c r="S131" s="1412"/>
      <c r="T131" s="2733">
        <v>3</v>
      </c>
      <c r="U131" s="1412"/>
      <c r="V131" s="2733">
        <v>1</v>
      </c>
      <c r="W131" s="1412"/>
      <c r="X131" s="2733">
        <v>29</v>
      </c>
      <c r="Y131" s="1411"/>
      <c r="Z131" s="1412"/>
      <c r="AA131" s="2733" t="s">
        <v>2223</v>
      </c>
      <c r="AB131" s="1412"/>
      <c r="AC131" s="2733">
        <v>5</v>
      </c>
      <c r="AD131" s="1412"/>
      <c r="AE131" s="2733">
        <v>154</v>
      </c>
      <c r="AF131" s="1411"/>
      <c r="AG131" s="1412"/>
      <c r="AH131" s="2733">
        <v>17</v>
      </c>
      <c r="AI131" s="1411"/>
      <c r="AJ131" s="1412"/>
      <c r="AK131" s="2733" t="s">
        <v>2222</v>
      </c>
      <c r="AL131" s="2946"/>
      <c r="AM131" s="561"/>
      <c r="AN131" s="561"/>
      <c r="AO131" s="561"/>
      <c r="AP131" s="569"/>
      <c r="AQ131" s="569"/>
      <c r="AR131" s="569"/>
      <c r="AS131" s="569"/>
      <c r="AT131" s="569"/>
      <c r="AU131" s="569"/>
      <c r="AV131" s="569"/>
      <c r="AW131" s="882"/>
      <c r="AX131" s="882"/>
      <c r="AY131" s="569"/>
      <c r="AZ131" s="569"/>
    </row>
    <row r="132" spans="1:52" s="343" customFormat="1" ht="20.100000000000001" customHeight="1" thickBot="1">
      <c r="A132" s="561"/>
      <c r="B132" s="561"/>
      <c r="C132" s="1404" t="s">
        <v>1684</v>
      </c>
      <c r="D132" s="1405"/>
      <c r="E132" s="1405"/>
      <c r="F132" s="1405"/>
      <c r="G132" s="1406"/>
      <c r="H132" s="2948">
        <v>246</v>
      </c>
      <c r="I132" s="1405"/>
      <c r="J132" s="1406"/>
      <c r="K132" s="2948" t="s">
        <v>2222</v>
      </c>
      <c r="L132" s="1406"/>
      <c r="M132" s="2948" t="s">
        <v>2222</v>
      </c>
      <c r="N132" s="1406"/>
      <c r="O132" s="1510" t="s">
        <v>2222</v>
      </c>
      <c r="P132" s="1507"/>
      <c r="Q132" s="2948">
        <v>19</v>
      </c>
      <c r="R132" s="1405"/>
      <c r="S132" s="1406"/>
      <c r="T132" s="2948">
        <v>1</v>
      </c>
      <c r="U132" s="1406"/>
      <c r="V132" s="2948" t="s">
        <v>2222</v>
      </c>
      <c r="W132" s="1406"/>
      <c r="X132" s="2948">
        <v>35</v>
      </c>
      <c r="Y132" s="1405"/>
      <c r="Z132" s="1406"/>
      <c r="AA132" s="2948">
        <v>1</v>
      </c>
      <c r="AB132" s="1406"/>
      <c r="AC132" s="2948">
        <v>5</v>
      </c>
      <c r="AD132" s="1406"/>
      <c r="AE132" s="2948">
        <v>164</v>
      </c>
      <c r="AF132" s="1405"/>
      <c r="AG132" s="1406"/>
      <c r="AH132" s="2948">
        <v>20</v>
      </c>
      <c r="AI132" s="1405"/>
      <c r="AJ132" s="1406"/>
      <c r="AK132" s="2948">
        <v>1</v>
      </c>
      <c r="AL132" s="2947"/>
      <c r="AM132" s="561"/>
      <c r="AN132" s="561"/>
      <c r="AO132" s="561"/>
      <c r="AP132" s="569"/>
      <c r="AQ132" s="569"/>
      <c r="AR132" s="569"/>
      <c r="AS132" s="569"/>
      <c r="AT132" s="569"/>
      <c r="AU132" s="569"/>
      <c r="AV132" s="569"/>
      <c r="AW132" s="569"/>
      <c r="AX132" s="569"/>
      <c r="AY132" s="569"/>
      <c r="AZ132" s="569"/>
    </row>
    <row r="133" spans="1:52" s="343" customFormat="1">
      <c r="A133" s="561"/>
      <c r="B133" s="561"/>
      <c r="C133" s="561"/>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32" t="s">
        <v>2154</v>
      </c>
      <c r="AM133" s="561"/>
      <c r="AN133" s="679"/>
      <c r="AO133" s="561"/>
    </row>
    <row r="134" spans="1:52" s="343" customFormat="1" ht="17.25">
      <c r="A134" s="3" t="s">
        <v>3304</v>
      </c>
      <c r="B134" s="561"/>
      <c r="C134" s="561"/>
      <c r="D134" s="561"/>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1"/>
      <c r="AM134" s="561"/>
      <c r="AN134" s="561"/>
      <c r="AO134" s="561"/>
    </row>
    <row r="135" spans="1:52" s="343" customFormat="1" ht="15" customHeight="1">
      <c r="A135" s="561"/>
      <c r="B135" s="561"/>
      <c r="C135" s="907"/>
      <c r="D135" s="907"/>
      <c r="E135" s="907"/>
      <c r="F135" s="907"/>
      <c r="G135" s="907"/>
      <c r="H135" s="907"/>
      <c r="I135" s="907"/>
      <c r="J135" s="34"/>
      <c r="K135" s="561"/>
      <c r="L135" s="731"/>
      <c r="M135" s="731"/>
      <c r="N135" s="731"/>
      <c r="O135" s="73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679" t="s">
        <v>3555</v>
      </c>
      <c r="AM135" s="561"/>
      <c r="AN135" s="561"/>
      <c r="AO135" s="561"/>
    </row>
    <row r="136" spans="1:52" s="343" customFormat="1" ht="15" customHeight="1" thickBot="1">
      <c r="A136" s="561"/>
      <c r="B136" s="561"/>
      <c r="C136" s="907"/>
      <c r="D136" s="907"/>
      <c r="E136" s="907"/>
      <c r="F136" s="907"/>
      <c r="G136" s="907"/>
      <c r="H136" s="907"/>
      <c r="I136" s="907"/>
      <c r="J136" s="240"/>
      <c r="K136" s="907"/>
      <c r="L136" s="907"/>
      <c r="M136" s="907"/>
      <c r="N136" s="561"/>
      <c r="O136" s="48"/>
      <c r="P136" s="561"/>
      <c r="Q136" s="561"/>
      <c r="R136" s="561"/>
      <c r="S136" s="561"/>
      <c r="T136" s="561"/>
      <c r="U136" s="561"/>
      <c r="V136" s="561"/>
      <c r="W136" s="561"/>
      <c r="X136" s="561"/>
      <c r="Y136" s="561"/>
      <c r="Z136" s="561"/>
      <c r="AA136" s="561"/>
      <c r="AB136" s="561"/>
      <c r="AC136" s="561"/>
      <c r="AD136" s="561"/>
      <c r="AE136" s="561"/>
      <c r="AF136" s="561"/>
      <c r="AG136" s="561"/>
      <c r="AH136" s="561"/>
      <c r="AI136" s="561"/>
      <c r="AJ136" s="561"/>
      <c r="AK136" s="561"/>
      <c r="AL136" s="679" t="s">
        <v>1254</v>
      </c>
      <c r="AM136" s="561"/>
      <c r="AN136" s="561"/>
      <c r="AO136" s="561"/>
    </row>
    <row r="137" spans="1:52" s="343" customFormat="1" ht="20.100000000000001" customHeight="1">
      <c r="A137" s="561"/>
      <c r="B137" s="561"/>
      <c r="C137" s="2879" t="s">
        <v>3311</v>
      </c>
      <c r="D137" s="2880"/>
      <c r="E137" s="2880"/>
      <c r="F137" s="2880"/>
      <c r="G137" s="2880"/>
      <c r="H137" s="2880" t="s">
        <v>1</v>
      </c>
      <c r="I137" s="2880"/>
      <c r="J137" s="2880"/>
      <c r="K137" s="4241" t="s">
        <v>1685</v>
      </c>
      <c r="L137" s="4241"/>
      <c r="M137" s="4241" t="s">
        <v>1686</v>
      </c>
      <c r="N137" s="4241"/>
      <c r="O137" s="4241" t="s">
        <v>1687</v>
      </c>
      <c r="P137" s="4241"/>
      <c r="Q137" s="4241" t="s">
        <v>1688</v>
      </c>
      <c r="R137" s="4241"/>
      <c r="S137" s="4241"/>
      <c r="T137" s="4241" t="s">
        <v>1689</v>
      </c>
      <c r="U137" s="4241"/>
      <c r="V137" s="4241" t="s">
        <v>1690</v>
      </c>
      <c r="W137" s="4241"/>
      <c r="X137" s="4241" t="s">
        <v>1691</v>
      </c>
      <c r="Y137" s="4241"/>
      <c r="Z137" s="4241"/>
      <c r="AA137" s="4245" t="s">
        <v>1692</v>
      </c>
      <c r="AB137" s="4245"/>
      <c r="AC137" s="4241" t="s">
        <v>1694</v>
      </c>
      <c r="AD137" s="4241"/>
      <c r="AE137" s="4245" t="s">
        <v>1693</v>
      </c>
      <c r="AF137" s="4245"/>
      <c r="AG137" s="4245"/>
      <c r="AH137" s="4245" t="s">
        <v>2221</v>
      </c>
      <c r="AI137" s="4245"/>
      <c r="AJ137" s="4245"/>
      <c r="AK137" s="4241" t="s">
        <v>2227</v>
      </c>
      <c r="AL137" s="4242"/>
      <c r="AM137" s="561"/>
      <c r="AN137" s="561"/>
      <c r="AO137" s="561"/>
    </row>
    <row r="138" spans="1:52" s="343" customFormat="1" ht="20.100000000000001" customHeight="1">
      <c r="A138" s="561"/>
      <c r="B138" s="561"/>
      <c r="C138" s="2881"/>
      <c r="D138" s="2882"/>
      <c r="E138" s="2882"/>
      <c r="F138" s="2882"/>
      <c r="G138" s="2882"/>
      <c r="H138" s="2882"/>
      <c r="I138" s="2882"/>
      <c r="J138" s="2882"/>
      <c r="K138" s="4243"/>
      <c r="L138" s="4243"/>
      <c r="M138" s="4243"/>
      <c r="N138" s="4243"/>
      <c r="O138" s="4243"/>
      <c r="P138" s="4243"/>
      <c r="Q138" s="4243"/>
      <c r="R138" s="4243"/>
      <c r="S138" s="4243"/>
      <c r="T138" s="4243"/>
      <c r="U138" s="4243"/>
      <c r="V138" s="4243"/>
      <c r="W138" s="4243"/>
      <c r="X138" s="4243"/>
      <c r="Y138" s="4243"/>
      <c r="Z138" s="4243"/>
      <c r="AA138" s="2745"/>
      <c r="AB138" s="2745"/>
      <c r="AC138" s="4243"/>
      <c r="AD138" s="4243"/>
      <c r="AE138" s="2745"/>
      <c r="AF138" s="2745"/>
      <c r="AG138" s="2745"/>
      <c r="AH138" s="2745"/>
      <c r="AI138" s="2745"/>
      <c r="AJ138" s="2745"/>
      <c r="AK138" s="4243"/>
      <c r="AL138" s="4244"/>
      <c r="AM138" s="561"/>
      <c r="AN138" s="561"/>
      <c r="AO138" s="561"/>
    </row>
    <row r="139" spans="1:52" s="343" customFormat="1" ht="20.100000000000001" customHeight="1">
      <c r="A139" s="561"/>
      <c r="B139" s="561"/>
      <c r="C139" s="2881"/>
      <c r="D139" s="2882"/>
      <c r="E139" s="2882"/>
      <c r="F139" s="2882"/>
      <c r="G139" s="2882"/>
      <c r="H139" s="2882"/>
      <c r="I139" s="2882"/>
      <c r="J139" s="2882"/>
      <c r="K139" s="4243"/>
      <c r="L139" s="4243"/>
      <c r="M139" s="4243"/>
      <c r="N139" s="4243"/>
      <c r="O139" s="4243"/>
      <c r="P139" s="4243"/>
      <c r="Q139" s="4243"/>
      <c r="R139" s="4243"/>
      <c r="S139" s="4243"/>
      <c r="T139" s="4243"/>
      <c r="U139" s="4243"/>
      <c r="V139" s="4243"/>
      <c r="W139" s="4243"/>
      <c r="X139" s="4243"/>
      <c r="Y139" s="4243"/>
      <c r="Z139" s="4243"/>
      <c r="AA139" s="2745"/>
      <c r="AB139" s="2745"/>
      <c r="AC139" s="4243"/>
      <c r="AD139" s="4243"/>
      <c r="AE139" s="2745"/>
      <c r="AF139" s="2745"/>
      <c r="AG139" s="2745"/>
      <c r="AH139" s="2745"/>
      <c r="AI139" s="2745"/>
      <c r="AJ139" s="2745"/>
      <c r="AK139" s="4243"/>
      <c r="AL139" s="4244"/>
      <c r="AM139" s="561"/>
      <c r="AN139" s="561"/>
      <c r="AO139" s="561"/>
    </row>
    <row r="140" spans="1:52" s="343" customFormat="1" ht="20.100000000000001" customHeight="1">
      <c r="A140" s="561"/>
      <c r="B140" s="561"/>
      <c r="C140" s="2881"/>
      <c r="D140" s="2882"/>
      <c r="E140" s="2882"/>
      <c r="F140" s="2882"/>
      <c r="G140" s="2882"/>
      <c r="H140" s="2882"/>
      <c r="I140" s="2882"/>
      <c r="J140" s="2882"/>
      <c r="K140" s="4243"/>
      <c r="L140" s="4243"/>
      <c r="M140" s="4243"/>
      <c r="N140" s="4243"/>
      <c r="O140" s="4243"/>
      <c r="P140" s="4243"/>
      <c r="Q140" s="4243"/>
      <c r="R140" s="4243"/>
      <c r="S140" s="4243"/>
      <c r="T140" s="4243"/>
      <c r="U140" s="4243"/>
      <c r="V140" s="4243"/>
      <c r="W140" s="4243"/>
      <c r="X140" s="4243"/>
      <c r="Y140" s="4243"/>
      <c r="Z140" s="4243"/>
      <c r="AA140" s="2745"/>
      <c r="AB140" s="2745"/>
      <c r="AC140" s="4243"/>
      <c r="AD140" s="4243"/>
      <c r="AE140" s="2745"/>
      <c r="AF140" s="2745"/>
      <c r="AG140" s="2745"/>
      <c r="AH140" s="2745"/>
      <c r="AI140" s="2745"/>
      <c r="AJ140" s="2745"/>
      <c r="AK140" s="4243"/>
      <c r="AL140" s="4244"/>
      <c r="AM140" s="561"/>
      <c r="AN140" s="561"/>
      <c r="AO140" s="561"/>
    </row>
    <row r="141" spans="1:52" s="343" customFormat="1" ht="18.75" customHeight="1">
      <c r="A141" s="561"/>
      <c r="B141" s="561"/>
      <c r="C141" s="4270" t="s">
        <v>2117</v>
      </c>
      <c r="D141" s="4271"/>
      <c r="E141" s="4271"/>
      <c r="F141" s="4271"/>
      <c r="G141" s="4271"/>
      <c r="H141" s="2895">
        <v>2480</v>
      </c>
      <c r="I141" s="2895"/>
      <c r="J141" s="2895"/>
      <c r="K141" s="2781">
        <v>4</v>
      </c>
      <c r="L141" s="2781"/>
      <c r="M141" s="2781" t="s">
        <v>2228</v>
      </c>
      <c r="N141" s="2781"/>
      <c r="O141" s="2781">
        <v>1</v>
      </c>
      <c r="P141" s="2781"/>
      <c r="Q141" s="2781">
        <v>306</v>
      </c>
      <c r="R141" s="2781"/>
      <c r="S141" s="2781"/>
      <c r="T141" s="2781">
        <v>22</v>
      </c>
      <c r="U141" s="2781"/>
      <c r="V141" s="2781">
        <v>34</v>
      </c>
      <c r="W141" s="2781"/>
      <c r="X141" s="2781">
        <v>268</v>
      </c>
      <c r="Y141" s="2781"/>
      <c r="Z141" s="2781"/>
      <c r="AA141" s="2781">
        <v>8</v>
      </c>
      <c r="AB141" s="2781"/>
      <c r="AC141" s="2781">
        <v>42</v>
      </c>
      <c r="AD141" s="2781"/>
      <c r="AE141" s="4274">
        <v>1553</v>
      </c>
      <c r="AF141" s="4274"/>
      <c r="AG141" s="4274"/>
      <c r="AH141" s="2781">
        <v>242</v>
      </c>
      <c r="AI141" s="2781"/>
      <c r="AJ141" s="2781"/>
      <c r="AK141" s="2781" t="s">
        <v>2228</v>
      </c>
      <c r="AL141" s="4266"/>
      <c r="AM141" s="561"/>
      <c r="AN141" s="561"/>
      <c r="AO141" s="561"/>
    </row>
    <row r="142" spans="1:52" s="343" customFormat="1" ht="18.75" customHeight="1">
      <c r="A142" s="561"/>
      <c r="B142" s="561"/>
      <c r="C142" s="4270" t="s">
        <v>3621</v>
      </c>
      <c r="D142" s="4271"/>
      <c r="E142" s="4271"/>
      <c r="F142" s="4271"/>
      <c r="G142" s="4271"/>
      <c r="H142" s="2895">
        <v>2531</v>
      </c>
      <c r="I142" s="2895"/>
      <c r="J142" s="2895"/>
      <c r="K142" s="2781">
        <v>8</v>
      </c>
      <c r="L142" s="2781"/>
      <c r="M142" s="2781" t="s">
        <v>2228</v>
      </c>
      <c r="N142" s="2781"/>
      <c r="O142" s="2781" t="s">
        <v>2240</v>
      </c>
      <c r="P142" s="2781"/>
      <c r="Q142" s="2781">
        <v>298</v>
      </c>
      <c r="R142" s="2781"/>
      <c r="S142" s="2781"/>
      <c r="T142" s="2781">
        <v>24</v>
      </c>
      <c r="U142" s="2781"/>
      <c r="V142" s="2781">
        <v>24</v>
      </c>
      <c r="W142" s="2781"/>
      <c r="X142" s="2781">
        <v>320</v>
      </c>
      <c r="Y142" s="2781"/>
      <c r="Z142" s="2781"/>
      <c r="AA142" s="2781">
        <v>14</v>
      </c>
      <c r="AB142" s="2781"/>
      <c r="AC142" s="2781">
        <v>40</v>
      </c>
      <c r="AD142" s="2781"/>
      <c r="AE142" s="4274">
        <v>1580</v>
      </c>
      <c r="AF142" s="4274"/>
      <c r="AG142" s="4274"/>
      <c r="AH142" s="2781">
        <v>220</v>
      </c>
      <c r="AI142" s="2781"/>
      <c r="AJ142" s="2781"/>
      <c r="AK142" s="2781">
        <v>3</v>
      </c>
      <c r="AL142" s="4266"/>
      <c r="AM142" s="561"/>
      <c r="AN142" s="561"/>
      <c r="AO142" s="561"/>
    </row>
    <row r="143" spans="1:52" s="343" customFormat="1" ht="18.75" customHeight="1">
      <c r="A143" s="561"/>
      <c r="B143" s="561"/>
      <c r="C143" s="4270" t="s">
        <v>2101</v>
      </c>
      <c r="D143" s="4271"/>
      <c r="E143" s="4271"/>
      <c r="F143" s="4271"/>
      <c r="G143" s="4271"/>
      <c r="H143" s="2895">
        <v>2616</v>
      </c>
      <c r="I143" s="2895"/>
      <c r="J143" s="2895"/>
      <c r="K143" s="2781">
        <v>5</v>
      </c>
      <c r="L143" s="2781"/>
      <c r="M143" s="2781" t="s">
        <v>2228</v>
      </c>
      <c r="N143" s="2781"/>
      <c r="O143" s="2781">
        <v>1</v>
      </c>
      <c r="P143" s="2781"/>
      <c r="Q143" s="2781">
        <v>336</v>
      </c>
      <c r="R143" s="2781"/>
      <c r="S143" s="2781"/>
      <c r="T143" s="2781">
        <v>19</v>
      </c>
      <c r="U143" s="2781"/>
      <c r="V143" s="2781">
        <v>15</v>
      </c>
      <c r="W143" s="2781"/>
      <c r="X143" s="2781">
        <v>324</v>
      </c>
      <c r="Y143" s="2781"/>
      <c r="Z143" s="2781"/>
      <c r="AA143" s="2781">
        <v>17</v>
      </c>
      <c r="AB143" s="2781"/>
      <c r="AC143" s="2781">
        <v>27</v>
      </c>
      <c r="AD143" s="2781"/>
      <c r="AE143" s="4274">
        <v>1648</v>
      </c>
      <c r="AF143" s="4274"/>
      <c r="AG143" s="4274"/>
      <c r="AH143" s="2781">
        <v>224</v>
      </c>
      <c r="AI143" s="2781"/>
      <c r="AJ143" s="2781"/>
      <c r="AK143" s="2781" t="s">
        <v>2228</v>
      </c>
      <c r="AL143" s="4266"/>
      <c r="AM143" s="561"/>
      <c r="AN143" s="561"/>
      <c r="AO143" s="561"/>
    </row>
    <row r="144" spans="1:52" s="343" customFormat="1" ht="18.75" customHeight="1">
      <c r="A144" s="561"/>
      <c r="B144" s="561"/>
      <c r="C144" s="4270" t="s">
        <v>2102</v>
      </c>
      <c r="D144" s="4271"/>
      <c r="E144" s="4271"/>
      <c r="F144" s="4271"/>
      <c r="G144" s="4271"/>
      <c r="H144" s="2895">
        <v>2574</v>
      </c>
      <c r="I144" s="2895"/>
      <c r="J144" s="2895"/>
      <c r="K144" s="2781">
        <v>6</v>
      </c>
      <c r="L144" s="2781"/>
      <c r="M144" s="2781" t="s">
        <v>2228</v>
      </c>
      <c r="N144" s="2781"/>
      <c r="O144" s="2781">
        <v>1</v>
      </c>
      <c r="P144" s="2781"/>
      <c r="Q144" s="2781">
        <v>313</v>
      </c>
      <c r="R144" s="2781"/>
      <c r="S144" s="2781"/>
      <c r="T144" s="2781">
        <v>22</v>
      </c>
      <c r="U144" s="2781"/>
      <c r="V144" s="2781">
        <v>25</v>
      </c>
      <c r="W144" s="2781"/>
      <c r="X144" s="2781">
        <v>314</v>
      </c>
      <c r="Y144" s="2781"/>
      <c r="Z144" s="2781"/>
      <c r="AA144" s="2781">
        <v>9</v>
      </c>
      <c r="AB144" s="2781"/>
      <c r="AC144" s="2781">
        <v>23</v>
      </c>
      <c r="AD144" s="2781"/>
      <c r="AE144" s="4274">
        <v>1644</v>
      </c>
      <c r="AF144" s="4274"/>
      <c r="AG144" s="4274"/>
      <c r="AH144" s="2781">
        <v>216</v>
      </c>
      <c r="AI144" s="2781"/>
      <c r="AJ144" s="2781"/>
      <c r="AK144" s="2781">
        <v>1</v>
      </c>
      <c r="AL144" s="4266"/>
      <c r="AM144" s="561"/>
      <c r="AN144" s="561"/>
      <c r="AO144" s="561"/>
    </row>
    <row r="145" spans="1:41" s="343" customFormat="1" ht="18.75" customHeight="1" thickBot="1">
      <c r="A145" s="561"/>
      <c r="B145" s="561"/>
      <c r="C145" s="4272" t="s">
        <v>2103</v>
      </c>
      <c r="D145" s="4273"/>
      <c r="E145" s="4273"/>
      <c r="F145" s="4273"/>
      <c r="G145" s="4273"/>
      <c r="H145" s="2893">
        <v>2593</v>
      </c>
      <c r="I145" s="2893"/>
      <c r="J145" s="2893"/>
      <c r="K145" s="2782">
        <v>5</v>
      </c>
      <c r="L145" s="2782"/>
      <c r="M145" s="2782" t="s">
        <v>2228</v>
      </c>
      <c r="N145" s="2782"/>
      <c r="O145" s="2782">
        <v>1</v>
      </c>
      <c r="P145" s="2782"/>
      <c r="Q145" s="2782">
        <v>279</v>
      </c>
      <c r="R145" s="2782"/>
      <c r="S145" s="2782"/>
      <c r="T145" s="2782">
        <v>28</v>
      </c>
      <c r="U145" s="2782"/>
      <c r="V145" s="2782">
        <v>21</v>
      </c>
      <c r="W145" s="2782"/>
      <c r="X145" s="2782">
        <v>328</v>
      </c>
      <c r="Y145" s="2782"/>
      <c r="Z145" s="2782"/>
      <c r="AA145" s="2782">
        <v>9</v>
      </c>
      <c r="AB145" s="2782"/>
      <c r="AC145" s="2782">
        <v>32</v>
      </c>
      <c r="AD145" s="2782"/>
      <c r="AE145" s="4268">
        <v>1658</v>
      </c>
      <c r="AF145" s="4268"/>
      <c r="AG145" s="4268"/>
      <c r="AH145" s="2782">
        <v>231</v>
      </c>
      <c r="AI145" s="2782"/>
      <c r="AJ145" s="2782"/>
      <c r="AK145" s="2782">
        <v>1</v>
      </c>
      <c r="AL145" s="4267"/>
      <c r="AM145" s="561"/>
      <c r="AN145" s="561"/>
      <c r="AO145" s="561"/>
    </row>
    <row r="146" spans="1:41" s="343" customFormat="1">
      <c r="A146" s="561"/>
      <c r="B146" s="561"/>
      <c r="C146" s="907"/>
      <c r="D146" s="907"/>
      <c r="E146" s="907"/>
      <c r="F146" s="907"/>
      <c r="G146" s="907"/>
      <c r="H146" s="907"/>
      <c r="I146" s="907"/>
      <c r="J146" s="561"/>
      <c r="K146" s="717"/>
      <c r="L146" s="717"/>
      <c r="M146" s="717"/>
      <c r="N146" s="717"/>
      <c r="O146" s="717"/>
      <c r="P146" s="561"/>
      <c r="Q146" s="561"/>
      <c r="R146" s="561"/>
      <c r="S146" s="561"/>
      <c r="T146" s="561"/>
      <c r="U146" s="561"/>
      <c r="V146" s="561"/>
      <c r="W146" s="561"/>
      <c r="X146" s="561"/>
      <c r="Y146" s="561"/>
      <c r="Z146" s="561"/>
      <c r="AA146" s="561"/>
      <c r="AB146" s="561"/>
      <c r="AC146" s="561"/>
      <c r="AD146" s="561"/>
      <c r="AE146" s="561"/>
      <c r="AF146" s="561"/>
      <c r="AG146" s="561"/>
      <c r="AH146" s="561"/>
      <c r="AI146" s="561"/>
      <c r="AJ146" s="561"/>
      <c r="AK146" s="561"/>
      <c r="AL146" s="32" t="s">
        <v>2154</v>
      </c>
      <c r="AM146" s="561"/>
      <c r="AN146" s="561"/>
      <c r="AO146" s="679"/>
    </row>
    <row r="147" spans="1:41" s="343" customFormat="1" ht="22.5" customHeight="1">
      <c r="A147" s="907"/>
      <c r="B147" s="907"/>
      <c r="C147" s="907"/>
      <c r="D147" s="907"/>
      <c r="E147" s="907"/>
      <c r="F147" s="907"/>
      <c r="G147" s="907"/>
      <c r="H147" s="561"/>
      <c r="I147" s="717"/>
      <c r="J147" s="717"/>
      <c r="K147" s="717"/>
      <c r="L147" s="717"/>
      <c r="M147" s="717"/>
      <c r="N147" s="561"/>
      <c r="O147" s="561"/>
      <c r="P147" s="561"/>
      <c r="Q147" s="561"/>
      <c r="R147" s="561"/>
      <c r="S147" s="561"/>
      <c r="T147" s="561"/>
      <c r="U147" s="561"/>
      <c r="V147" s="561"/>
      <c r="W147" s="561"/>
      <c r="X147" s="561"/>
      <c r="Y147" s="561"/>
      <c r="Z147" s="561"/>
      <c r="AA147" s="561"/>
      <c r="AB147" s="561"/>
      <c r="AC147" s="561"/>
      <c r="AD147" s="561"/>
      <c r="AE147" s="561"/>
      <c r="AF147" s="561"/>
      <c r="AG147" s="561"/>
      <c r="AH147" s="561"/>
      <c r="AI147" s="561"/>
      <c r="AJ147" s="561"/>
      <c r="AK147" s="561"/>
      <c r="AL147" s="561"/>
      <c r="AM147" s="561"/>
      <c r="AN147" s="561"/>
      <c r="AO147" s="679"/>
    </row>
    <row r="148" spans="1:41" s="343" customFormat="1" ht="17.25">
      <c r="A148" s="3" t="s">
        <v>2184</v>
      </c>
      <c r="B148" s="561"/>
      <c r="C148" s="561"/>
      <c r="D148" s="561"/>
      <c r="E148" s="561"/>
      <c r="F148" s="561"/>
      <c r="G148" s="561"/>
      <c r="H148" s="561"/>
      <c r="I148" s="561"/>
      <c r="J148" s="561"/>
      <c r="K148" s="561"/>
      <c r="L148" s="561"/>
      <c r="M148" s="561"/>
      <c r="N148" s="561"/>
      <c r="O148" s="561"/>
      <c r="P148" s="561"/>
      <c r="Q148" s="561"/>
      <c r="R148" s="561"/>
      <c r="S148" s="561"/>
      <c r="T148" s="561"/>
      <c r="U148" s="561"/>
      <c r="V148" s="561"/>
      <c r="W148" s="561"/>
      <c r="X148" s="561"/>
      <c r="Y148" s="561"/>
      <c r="Z148" s="561"/>
      <c r="AA148" s="561"/>
      <c r="AB148" s="561"/>
      <c r="AC148" s="561"/>
      <c r="AD148" s="561"/>
      <c r="AE148" s="561"/>
      <c r="AF148" s="561"/>
      <c r="AG148" s="561"/>
      <c r="AH148" s="561"/>
      <c r="AI148" s="561"/>
      <c r="AJ148" s="561"/>
      <c r="AK148" s="561"/>
      <c r="AL148" s="561"/>
      <c r="AM148" s="561"/>
      <c r="AN148" s="561"/>
      <c r="AO148" s="561"/>
    </row>
    <row r="149" spans="1:41" s="343" customFormat="1" ht="15" customHeight="1">
      <c r="A149" s="561"/>
      <c r="B149" s="561"/>
      <c r="C149" s="3"/>
      <c r="D149" s="3"/>
      <c r="E149" s="561"/>
      <c r="F149" s="561"/>
      <c r="G149" s="561"/>
      <c r="H149" s="561"/>
      <c r="I149" s="561"/>
      <c r="J149" s="561"/>
      <c r="K149" s="561"/>
      <c r="L149" s="561"/>
      <c r="M149" s="561"/>
      <c r="N149" s="561"/>
      <c r="O149" s="561"/>
      <c r="P149" s="561"/>
      <c r="Q149" s="561"/>
      <c r="R149" s="561"/>
      <c r="S149" s="561"/>
      <c r="T149" s="561"/>
      <c r="U149" s="561"/>
      <c r="V149" s="561"/>
      <c r="W149" s="561"/>
      <c r="X149" s="561"/>
      <c r="Y149" s="561"/>
      <c r="Z149" s="561"/>
      <c r="AA149" s="561"/>
      <c r="AB149" s="561"/>
      <c r="AC149" s="561"/>
      <c r="AD149" s="561"/>
      <c r="AE149" s="679"/>
      <c r="AF149" s="561"/>
      <c r="AG149" s="561"/>
      <c r="AH149" s="561"/>
      <c r="AI149" s="561"/>
      <c r="AJ149" s="561"/>
      <c r="AK149" s="561"/>
      <c r="AL149" s="679" t="s">
        <v>3801</v>
      </c>
      <c r="AM149" s="561"/>
      <c r="AN149" s="561"/>
      <c r="AO149" s="561"/>
    </row>
    <row r="150" spans="1:41" s="343" customFormat="1" ht="15" customHeight="1" thickBot="1">
      <c r="A150" s="561"/>
      <c r="B150" s="561"/>
      <c r="C150" s="561"/>
      <c r="D150" s="561"/>
      <c r="E150" s="561"/>
      <c r="F150" s="561"/>
      <c r="G150" s="561"/>
      <c r="H150" s="561"/>
      <c r="I150" s="561"/>
      <c r="J150" s="561"/>
      <c r="K150" s="561"/>
      <c r="L150" s="561"/>
      <c r="M150" s="561"/>
      <c r="N150" s="561"/>
      <c r="O150" s="561"/>
      <c r="P150" s="561"/>
      <c r="Q150" s="561"/>
      <c r="R150" s="561"/>
      <c r="S150" s="561"/>
      <c r="T150" s="561"/>
      <c r="U150" s="561"/>
      <c r="V150" s="561"/>
      <c r="W150" s="561"/>
      <c r="X150" s="561"/>
      <c r="Y150" s="561"/>
      <c r="Z150" s="561"/>
      <c r="AA150" s="561"/>
      <c r="AB150" s="561"/>
      <c r="AC150" s="561"/>
      <c r="AD150" s="561"/>
      <c r="AE150" s="679"/>
      <c r="AF150" s="561"/>
      <c r="AG150" s="561"/>
      <c r="AH150" s="561"/>
      <c r="AI150" s="561"/>
      <c r="AJ150" s="561"/>
      <c r="AK150" s="561"/>
      <c r="AL150" s="679" t="s">
        <v>1111</v>
      </c>
      <c r="AM150" s="561"/>
      <c r="AN150" s="561"/>
      <c r="AO150" s="561"/>
    </row>
    <row r="151" spans="1:41" s="343" customFormat="1" ht="20.100000000000001" customHeight="1">
      <c r="A151" s="561"/>
      <c r="B151" s="561"/>
      <c r="C151" s="3178" t="s">
        <v>3352</v>
      </c>
      <c r="D151" s="3179"/>
      <c r="E151" s="3179"/>
      <c r="F151" s="3179"/>
      <c r="G151" s="3179"/>
      <c r="H151" s="3179" t="s">
        <v>263</v>
      </c>
      <c r="I151" s="3179"/>
      <c r="J151" s="3179"/>
      <c r="K151" s="4241" t="s">
        <v>1685</v>
      </c>
      <c r="L151" s="4241"/>
      <c r="M151" s="4241" t="s">
        <v>1686</v>
      </c>
      <c r="N151" s="4241"/>
      <c r="O151" s="4241" t="s">
        <v>1687</v>
      </c>
      <c r="P151" s="4241"/>
      <c r="Q151" s="4241" t="s">
        <v>1688</v>
      </c>
      <c r="R151" s="4241"/>
      <c r="S151" s="4241"/>
      <c r="T151" s="4241" t="s">
        <v>1689</v>
      </c>
      <c r="U151" s="4241"/>
      <c r="V151" s="4241" t="s">
        <v>1690</v>
      </c>
      <c r="W151" s="4241"/>
      <c r="X151" s="4241" t="s">
        <v>1691</v>
      </c>
      <c r="Y151" s="4241"/>
      <c r="Z151" s="4241"/>
      <c r="AA151" s="4245" t="s">
        <v>1692</v>
      </c>
      <c r="AB151" s="4245"/>
      <c r="AC151" s="4241" t="s">
        <v>1694</v>
      </c>
      <c r="AD151" s="4241"/>
      <c r="AE151" s="4245" t="s">
        <v>1693</v>
      </c>
      <c r="AF151" s="4245"/>
      <c r="AG151" s="4245"/>
      <c r="AH151" s="4245" t="s">
        <v>2221</v>
      </c>
      <c r="AI151" s="4245"/>
      <c r="AJ151" s="4245"/>
      <c r="AK151" s="4241" t="s">
        <v>2227</v>
      </c>
      <c r="AL151" s="4242"/>
      <c r="AM151" s="561"/>
      <c r="AN151" s="561"/>
      <c r="AO151" s="561"/>
    </row>
    <row r="152" spans="1:41" s="343" customFormat="1" ht="20.100000000000001" customHeight="1">
      <c r="A152" s="561"/>
      <c r="B152" s="561"/>
      <c r="C152" s="3180"/>
      <c r="D152" s="2766"/>
      <c r="E152" s="2766"/>
      <c r="F152" s="2766"/>
      <c r="G152" s="2766"/>
      <c r="H152" s="2766"/>
      <c r="I152" s="2766"/>
      <c r="J152" s="2766"/>
      <c r="K152" s="4243"/>
      <c r="L152" s="4243"/>
      <c r="M152" s="4243"/>
      <c r="N152" s="4243"/>
      <c r="O152" s="4243"/>
      <c r="P152" s="4243"/>
      <c r="Q152" s="4243"/>
      <c r="R152" s="4243"/>
      <c r="S152" s="4243"/>
      <c r="T152" s="4243"/>
      <c r="U152" s="4243"/>
      <c r="V152" s="4243"/>
      <c r="W152" s="4243"/>
      <c r="X152" s="4243"/>
      <c r="Y152" s="4243"/>
      <c r="Z152" s="4243"/>
      <c r="AA152" s="2745"/>
      <c r="AB152" s="2745"/>
      <c r="AC152" s="4243"/>
      <c r="AD152" s="4243"/>
      <c r="AE152" s="2745"/>
      <c r="AF152" s="2745"/>
      <c r="AG152" s="2745"/>
      <c r="AH152" s="2745"/>
      <c r="AI152" s="2745"/>
      <c r="AJ152" s="2745"/>
      <c r="AK152" s="4243"/>
      <c r="AL152" s="4244"/>
      <c r="AM152" s="561"/>
      <c r="AN152" s="561"/>
      <c r="AO152" s="561"/>
    </row>
    <row r="153" spans="1:41" s="343" customFormat="1" ht="20.100000000000001" customHeight="1">
      <c r="A153" s="561"/>
      <c r="B153" s="561"/>
      <c r="C153" s="3180"/>
      <c r="D153" s="2766"/>
      <c r="E153" s="2766"/>
      <c r="F153" s="2766"/>
      <c r="G153" s="2766"/>
      <c r="H153" s="2766"/>
      <c r="I153" s="2766"/>
      <c r="J153" s="2766"/>
      <c r="K153" s="4243"/>
      <c r="L153" s="4243"/>
      <c r="M153" s="4243"/>
      <c r="N153" s="4243"/>
      <c r="O153" s="4243"/>
      <c r="P153" s="4243"/>
      <c r="Q153" s="4243"/>
      <c r="R153" s="4243"/>
      <c r="S153" s="4243"/>
      <c r="T153" s="4243"/>
      <c r="U153" s="4243"/>
      <c r="V153" s="4243"/>
      <c r="W153" s="4243"/>
      <c r="X153" s="4243"/>
      <c r="Y153" s="4243"/>
      <c r="Z153" s="4243"/>
      <c r="AA153" s="2745"/>
      <c r="AB153" s="2745"/>
      <c r="AC153" s="4243"/>
      <c r="AD153" s="4243"/>
      <c r="AE153" s="2745"/>
      <c r="AF153" s="2745"/>
      <c r="AG153" s="2745"/>
      <c r="AH153" s="2745"/>
      <c r="AI153" s="2745"/>
      <c r="AJ153" s="2745"/>
      <c r="AK153" s="4243"/>
      <c r="AL153" s="4244"/>
      <c r="AM153" s="561"/>
      <c r="AN153" s="561"/>
      <c r="AO153" s="561"/>
    </row>
    <row r="154" spans="1:41" s="343" customFormat="1" ht="20.100000000000001" customHeight="1">
      <c r="A154" s="561"/>
      <c r="B154" s="561"/>
      <c r="C154" s="3180"/>
      <c r="D154" s="2766"/>
      <c r="E154" s="2766"/>
      <c r="F154" s="2766"/>
      <c r="G154" s="2766"/>
      <c r="H154" s="2766"/>
      <c r="I154" s="2766"/>
      <c r="J154" s="2766"/>
      <c r="K154" s="4243"/>
      <c r="L154" s="4243"/>
      <c r="M154" s="4243"/>
      <c r="N154" s="4243"/>
      <c r="O154" s="4243"/>
      <c r="P154" s="4243"/>
      <c r="Q154" s="4243"/>
      <c r="R154" s="4243"/>
      <c r="S154" s="4243"/>
      <c r="T154" s="4243"/>
      <c r="U154" s="4243"/>
      <c r="V154" s="4243"/>
      <c r="W154" s="4243"/>
      <c r="X154" s="4243"/>
      <c r="Y154" s="4243"/>
      <c r="Z154" s="4243"/>
      <c r="AA154" s="2745"/>
      <c r="AB154" s="2745"/>
      <c r="AC154" s="4243"/>
      <c r="AD154" s="4243"/>
      <c r="AE154" s="2745"/>
      <c r="AF154" s="2745"/>
      <c r="AG154" s="2745"/>
      <c r="AH154" s="2745"/>
      <c r="AI154" s="2745"/>
      <c r="AJ154" s="2745"/>
      <c r="AK154" s="4243"/>
      <c r="AL154" s="4244"/>
      <c r="AM154" s="561"/>
      <c r="AN154" s="561"/>
      <c r="AO154" s="561"/>
    </row>
    <row r="155" spans="1:41" s="343" customFormat="1" ht="18.75" customHeight="1">
      <c r="A155" s="561"/>
      <c r="B155" s="561"/>
      <c r="C155" s="4269" t="s">
        <v>1674</v>
      </c>
      <c r="D155" s="2860"/>
      <c r="E155" s="2860"/>
      <c r="F155" s="2860"/>
      <c r="G155" s="2860"/>
      <c r="H155" s="2860">
        <v>252</v>
      </c>
      <c r="I155" s="2860"/>
      <c r="J155" s="2860"/>
      <c r="K155" s="2860">
        <v>2</v>
      </c>
      <c r="L155" s="2860"/>
      <c r="M155" s="2860" t="s">
        <v>2228</v>
      </c>
      <c r="N155" s="2860"/>
      <c r="O155" s="2860" t="s">
        <v>2228</v>
      </c>
      <c r="P155" s="2860"/>
      <c r="Q155" s="2860">
        <v>22</v>
      </c>
      <c r="R155" s="2860"/>
      <c r="S155" s="2860"/>
      <c r="T155" s="2860" t="s">
        <v>2228</v>
      </c>
      <c r="U155" s="2860"/>
      <c r="V155" s="2860">
        <v>2</v>
      </c>
      <c r="W155" s="2860"/>
      <c r="X155" s="2860">
        <v>35</v>
      </c>
      <c r="Y155" s="2860"/>
      <c r="Z155" s="2860"/>
      <c r="AA155" s="2860" t="s">
        <v>2228</v>
      </c>
      <c r="AB155" s="2860"/>
      <c r="AC155" s="2860">
        <v>2</v>
      </c>
      <c r="AD155" s="2860"/>
      <c r="AE155" s="2860">
        <v>172</v>
      </c>
      <c r="AF155" s="2860"/>
      <c r="AG155" s="2860"/>
      <c r="AH155" s="2860">
        <v>17</v>
      </c>
      <c r="AI155" s="2860"/>
      <c r="AJ155" s="2860"/>
      <c r="AK155" s="2860" t="s">
        <v>2228</v>
      </c>
      <c r="AL155" s="2862"/>
      <c r="AM155" s="561"/>
      <c r="AN155" s="561"/>
      <c r="AO155" s="561"/>
    </row>
    <row r="156" spans="1:41" s="343" customFormat="1" ht="18.75" customHeight="1">
      <c r="A156" s="561"/>
      <c r="B156" s="561"/>
      <c r="C156" s="2678" t="s">
        <v>2229</v>
      </c>
      <c r="D156" s="2781"/>
      <c r="E156" s="2781"/>
      <c r="F156" s="2781"/>
      <c r="G156" s="2781"/>
      <c r="H156" s="2781">
        <v>204</v>
      </c>
      <c r="I156" s="2781"/>
      <c r="J156" s="2781"/>
      <c r="K156" s="2781" t="s">
        <v>2228</v>
      </c>
      <c r="L156" s="2781"/>
      <c r="M156" s="2781" t="s">
        <v>2228</v>
      </c>
      <c r="N156" s="2781"/>
      <c r="O156" s="2781" t="s">
        <v>2228</v>
      </c>
      <c r="P156" s="2781"/>
      <c r="Q156" s="2781">
        <v>29</v>
      </c>
      <c r="R156" s="2781"/>
      <c r="S156" s="2781"/>
      <c r="T156" s="2781">
        <v>3</v>
      </c>
      <c r="U156" s="2781"/>
      <c r="V156" s="2781" t="s">
        <v>2228</v>
      </c>
      <c r="W156" s="2781"/>
      <c r="X156" s="2781">
        <v>14</v>
      </c>
      <c r="Y156" s="2781"/>
      <c r="Z156" s="2781"/>
      <c r="AA156" s="2781">
        <v>1</v>
      </c>
      <c r="AB156" s="2781"/>
      <c r="AC156" s="2781">
        <v>3</v>
      </c>
      <c r="AD156" s="2781"/>
      <c r="AE156" s="2781">
        <v>133</v>
      </c>
      <c r="AF156" s="2781"/>
      <c r="AG156" s="2781"/>
      <c r="AH156" s="2781">
        <v>21</v>
      </c>
      <c r="AI156" s="2781"/>
      <c r="AJ156" s="2781"/>
      <c r="AK156" s="2781" t="s">
        <v>2228</v>
      </c>
      <c r="AL156" s="4266"/>
      <c r="AM156" s="561"/>
      <c r="AN156" s="561"/>
      <c r="AO156" s="561"/>
    </row>
    <row r="157" spans="1:41" s="343" customFormat="1" ht="18.75" customHeight="1">
      <c r="A157" s="561"/>
      <c r="B157" s="561"/>
      <c r="C157" s="2678" t="s">
        <v>2230</v>
      </c>
      <c r="D157" s="2781"/>
      <c r="E157" s="2781"/>
      <c r="F157" s="2781"/>
      <c r="G157" s="2781"/>
      <c r="H157" s="2781">
        <v>209</v>
      </c>
      <c r="I157" s="2781"/>
      <c r="J157" s="2781"/>
      <c r="K157" s="2781" t="s">
        <v>2228</v>
      </c>
      <c r="L157" s="2781"/>
      <c r="M157" s="2781" t="s">
        <v>2228</v>
      </c>
      <c r="N157" s="2781"/>
      <c r="O157" s="2781" t="s">
        <v>2228</v>
      </c>
      <c r="P157" s="2781"/>
      <c r="Q157" s="2781">
        <v>21</v>
      </c>
      <c r="R157" s="2781"/>
      <c r="S157" s="2781"/>
      <c r="T157" s="2781">
        <v>2</v>
      </c>
      <c r="U157" s="2781"/>
      <c r="V157" s="2781">
        <v>1</v>
      </c>
      <c r="W157" s="2781"/>
      <c r="X157" s="2781">
        <v>26</v>
      </c>
      <c r="Y157" s="2781"/>
      <c r="Z157" s="2781"/>
      <c r="AA157" s="2781" t="s">
        <v>2228</v>
      </c>
      <c r="AB157" s="2781"/>
      <c r="AC157" s="2781">
        <v>4</v>
      </c>
      <c r="AD157" s="2781"/>
      <c r="AE157" s="2781">
        <v>138</v>
      </c>
      <c r="AF157" s="2781"/>
      <c r="AG157" s="2781"/>
      <c r="AH157" s="2781">
        <v>17</v>
      </c>
      <c r="AI157" s="2781"/>
      <c r="AJ157" s="2781"/>
      <c r="AK157" s="2781" t="s">
        <v>2228</v>
      </c>
      <c r="AL157" s="4266"/>
      <c r="AM157" s="561"/>
      <c r="AN157" s="561"/>
      <c r="AO157" s="561"/>
    </row>
    <row r="158" spans="1:41" s="343" customFormat="1" ht="18.75" customHeight="1">
      <c r="A158" s="561"/>
      <c r="B158" s="561"/>
      <c r="C158" s="2678" t="s">
        <v>2231</v>
      </c>
      <c r="D158" s="2781"/>
      <c r="E158" s="2781"/>
      <c r="F158" s="2781"/>
      <c r="G158" s="2781"/>
      <c r="H158" s="2781">
        <v>199</v>
      </c>
      <c r="I158" s="2781"/>
      <c r="J158" s="2781"/>
      <c r="K158" s="2781" t="s">
        <v>2228</v>
      </c>
      <c r="L158" s="2781"/>
      <c r="M158" s="2781" t="s">
        <v>2228</v>
      </c>
      <c r="N158" s="2781"/>
      <c r="O158" s="2781" t="s">
        <v>2228</v>
      </c>
      <c r="P158" s="2781"/>
      <c r="Q158" s="2781">
        <v>28</v>
      </c>
      <c r="R158" s="2781"/>
      <c r="S158" s="2781"/>
      <c r="T158" s="2781">
        <v>1</v>
      </c>
      <c r="U158" s="2781"/>
      <c r="V158" s="2781">
        <v>2</v>
      </c>
      <c r="W158" s="2781"/>
      <c r="X158" s="2781">
        <v>21</v>
      </c>
      <c r="Y158" s="2781"/>
      <c r="Z158" s="2781"/>
      <c r="AA158" s="2781">
        <v>1</v>
      </c>
      <c r="AB158" s="2781"/>
      <c r="AC158" s="2781">
        <v>1</v>
      </c>
      <c r="AD158" s="2781"/>
      <c r="AE158" s="2781">
        <v>123</v>
      </c>
      <c r="AF158" s="2781"/>
      <c r="AG158" s="2781"/>
      <c r="AH158" s="2781">
        <v>22</v>
      </c>
      <c r="AI158" s="2781"/>
      <c r="AJ158" s="2781"/>
      <c r="AK158" s="2781" t="s">
        <v>2240</v>
      </c>
      <c r="AL158" s="4266"/>
      <c r="AM158" s="561"/>
      <c r="AN158" s="561"/>
      <c r="AO158" s="561"/>
    </row>
    <row r="159" spans="1:41" s="343" customFormat="1" ht="18.75" customHeight="1">
      <c r="A159" s="561"/>
      <c r="B159" s="561"/>
      <c r="C159" s="2678" t="s">
        <v>2232</v>
      </c>
      <c r="D159" s="2781"/>
      <c r="E159" s="2781"/>
      <c r="F159" s="2781"/>
      <c r="G159" s="2781"/>
      <c r="H159" s="2781">
        <v>203</v>
      </c>
      <c r="I159" s="2781"/>
      <c r="J159" s="2781"/>
      <c r="K159" s="2781" t="s">
        <v>2240</v>
      </c>
      <c r="L159" s="2781"/>
      <c r="M159" s="2781" t="s">
        <v>2228</v>
      </c>
      <c r="N159" s="2781"/>
      <c r="O159" s="2781" t="s">
        <v>2228</v>
      </c>
      <c r="P159" s="2781"/>
      <c r="Q159" s="2781">
        <v>25</v>
      </c>
      <c r="R159" s="2781"/>
      <c r="S159" s="2781"/>
      <c r="T159" s="2781">
        <v>2</v>
      </c>
      <c r="U159" s="2781"/>
      <c r="V159" s="2781">
        <v>3</v>
      </c>
      <c r="W159" s="2781"/>
      <c r="X159" s="2781">
        <v>27</v>
      </c>
      <c r="Y159" s="2781"/>
      <c r="Z159" s="2781"/>
      <c r="AA159" s="2781">
        <v>1</v>
      </c>
      <c r="AB159" s="2781"/>
      <c r="AC159" s="2781" t="s">
        <v>2228</v>
      </c>
      <c r="AD159" s="2781"/>
      <c r="AE159" s="2781">
        <v>126</v>
      </c>
      <c r="AF159" s="2781"/>
      <c r="AG159" s="2781"/>
      <c r="AH159" s="2781">
        <v>19</v>
      </c>
      <c r="AI159" s="2781"/>
      <c r="AJ159" s="2781"/>
      <c r="AK159" s="2781" t="s">
        <v>2228</v>
      </c>
      <c r="AL159" s="4266"/>
      <c r="AM159" s="561"/>
      <c r="AN159" s="561"/>
      <c r="AO159" s="561"/>
    </row>
    <row r="160" spans="1:41" s="343" customFormat="1" ht="18.75" customHeight="1">
      <c r="A160" s="561"/>
      <c r="B160" s="561"/>
      <c r="C160" s="2678" t="s">
        <v>2233</v>
      </c>
      <c r="D160" s="2781"/>
      <c r="E160" s="2781"/>
      <c r="F160" s="2781"/>
      <c r="G160" s="2781"/>
      <c r="H160" s="2781">
        <v>195</v>
      </c>
      <c r="I160" s="2781"/>
      <c r="J160" s="2781"/>
      <c r="K160" s="2781">
        <v>2</v>
      </c>
      <c r="L160" s="2781"/>
      <c r="M160" s="2781" t="s">
        <v>2228</v>
      </c>
      <c r="N160" s="2781"/>
      <c r="O160" s="2781" t="s">
        <v>2228</v>
      </c>
      <c r="P160" s="2781"/>
      <c r="Q160" s="2781">
        <v>14</v>
      </c>
      <c r="R160" s="2781"/>
      <c r="S160" s="2781"/>
      <c r="T160" s="2781">
        <v>2</v>
      </c>
      <c r="U160" s="2781"/>
      <c r="V160" s="2781">
        <v>3</v>
      </c>
      <c r="W160" s="2781"/>
      <c r="X160" s="2781">
        <v>25</v>
      </c>
      <c r="Y160" s="2781"/>
      <c r="Z160" s="2781"/>
      <c r="AA160" s="2781" t="s">
        <v>2228</v>
      </c>
      <c r="AB160" s="2781"/>
      <c r="AC160" s="2781">
        <v>5</v>
      </c>
      <c r="AD160" s="2781"/>
      <c r="AE160" s="2781">
        <v>127</v>
      </c>
      <c r="AF160" s="2781"/>
      <c r="AG160" s="2781"/>
      <c r="AH160" s="2781">
        <v>17</v>
      </c>
      <c r="AI160" s="2781"/>
      <c r="AJ160" s="2781"/>
      <c r="AK160" s="2781" t="s">
        <v>2240</v>
      </c>
      <c r="AL160" s="4266"/>
      <c r="AM160" s="561"/>
      <c r="AN160" s="561"/>
      <c r="AO160" s="561"/>
    </row>
    <row r="161" spans="1:56" s="343" customFormat="1" ht="18.75" customHeight="1">
      <c r="A161" s="561"/>
      <c r="B161" s="561"/>
      <c r="C161" s="2678" t="s">
        <v>2234</v>
      </c>
      <c r="D161" s="2781"/>
      <c r="E161" s="2781"/>
      <c r="F161" s="2781"/>
      <c r="G161" s="2781"/>
      <c r="H161" s="2781">
        <v>226</v>
      </c>
      <c r="I161" s="2781"/>
      <c r="J161" s="2781"/>
      <c r="K161" s="2781" t="s">
        <v>2228</v>
      </c>
      <c r="L161" s="2781"/>
      <c r="M161" s="2781" t="s">
        <v>2228</v>
      </c>
      <c r="N161" s="2781"/>
      <c r="O161" s="2781" t="s">
        <v>2228</v>
      </c>
      <c r="P161" s="2781"/>
      <c r="Q161" s="2781">
        <v>28</v>
      </c>
      <c r="R161" s="2781"/>
      <c r="S161" s="2781"/>
      <c r="T161" s="2781">
        <v>4</v>
      </c>
      <c r="U161" s="2781"/>
      <c r="V161" s="2781">
        <v>1</v>
      </c>
      <c r="W161" s="2781"/>
      <c r="X161" s="2781">
        <v>30</v>
      </c>
      <c r="Y161" s="2781"/>
      <c r="Z161" s="2781"/>
      <c r="AA161" s="2781">
        <v>2</v>
      </c>
      <c r="AB161" s="2781"/>
      <c r="AC161" s="2781">
        <v>2</v>
      </c>
      <c r="AD161" s="2781"/>
      <c r="AE161" s="2781">
        <v>141</v>
      </c>
      <c r="AF161" s="2781"/>
      <c r="AG161" s="2781"/>
      <c r="AH161" s="2781">
        <v>18</v>
      </c>
      <c r="AI161" s="2781"/>
      <c r="AJ161" s="2781"/>
      <c r="AK161" s="2781" t="s">
        <v>2228</v>
      </c>
      <c r="AL161" s="4266"/>
      <c r="AM161" s="561"/>
      <c r="AN161" s="561"/>
      <c r="AO161" s="561"/>
    </row>
    <row r="162" spans="1:56" s="343" customFormat="1" ht="18.75" customHeight="1">
      <c r="A162" s="561"/>
      <c r="B162" s="561"/>
      <c r="C162" s="2678" t="s">
        <v>2235</v>
      </c>
      <c r="D162" s="2781"/>
      <c r="E162" s="2781"/>
      <c r="F162" s="2781"/>
      <c r="G162" s="2781"/>
      <c r="H162" s="2781">
        <v>235</v>
      </c>
      <c r="I162" s="2781"/>
      <c r="J162" s="2781"/>
      <c r="K162" s="2781" t="s">
        <v>2228</v>
      </c>
      <c r="L162" s="2781"/>
      <c r="M162" s="2781" t="s">
        <v>2228</v>
      </c>
      <c r="N162" s="2781"/>
      <c r="O162" s="2781">
        <v>1</v>
      </c>
      <c r="P162" s="2781"/>
      <c r="Q162" s="2781">
        <v>20</v>
      </c>
      <c r="R162" s="2781"/>
      <c r="S162" s="2781"/>
      <c r="T162" s="2781">
        <v>4</v>
      </c>
      <c r="U162" s="2781"/>
      <c r="V162" s="2781">
        <v>4</v>
      </c>
      <c r="W162" s="2781"/>
      <c r="X162" s="2781">
        <v>40</v>
      </c>
      <c r="Y162" s="2781"/>
      <c r="Z162" s="2781"/>
      <c r="AA162" s="2781">
        <v>1</v>
      </c>
      <c r="AB162" s="2781"/>
      <c r="AC162" s="2781">
        <v>2</v>
      </c>
      <c r="AD162" s="2781"/>
      <c r="AE162" s="2781">
        <v>141</v>
      </c>
      <c r="AF162" s="2781"/>
      <c r="AG162" s="2781"/>
      <c r="AH162" s="2781">
        <v>22</v>
      </c>
      <c r="AI162" s="2781"/>
      <c r="AJ162" s="2781"/>
      <c r="AK162" s="2781" t="s">
        <v>2240</v>
      </c>
      <c r="AL162" s="4266"/>
      <c r="AM162" s="561"/>
      <c r="AN162" s="561"/>
      <c r="AO162" s="561"/>
    </row>
    <row r="163" spans="1:56" s="343" customFormat="1" ht="18.75" customHeight="1">
      <c r="A163" s="561"/>
      <c r="B163" s="561"/>
      <c r="C163" s="2678" t="s">
        <v>2236</v>
      </c>
      <c r="D163" s="2781"/>
      <c r="E163" s="2781"/>
      <c r="F163" s="2781"/>
      <c r="G163" s="2781"/>
      <c r="H163" s="2781">
        <v>202</v>
      </c>
      <c r="I163" s="2781"/>
      <c r="J163" s="2781"/>
      <c r="K163" s="2781">
        <v>1</v>
      </c>
      <c r="L163" s="2781"/>
      <c r="M163" s="2781" t="s">
        <v>2228</v>
      </c>
      <c r="N163" s="2781"/>
      <c r="O163" s="2781" t="s">
        <v>2228</v>
      </c>
      <c r="P163" s="2781"/>
      <c r="Q163" s="2781">
        <v>25</v>
      </c>
      <c r="R163" s="2781"/>
      <c r="S163" s="2781"/>
      <c r="T163" s="2781">
        <v>4</v>
      </c>
      <c r="U163" s="2781"/>
      <c r="V163" s="2781">
        <v>2</v>
      </c>
      <c r="W163" s="2781"/>
      <c r="X163" s="2781">
        <v>24</v>
      </c>
      <c r="Y163" s="2781"/>
      <c r="Z163" s="2781"/>
      <c r="AA163" s="2781">
        <v>2</v>
      </c>
      <c r="AB163" s="2781"/>
      <c r="AC163" s="2781">
        <v>2</v>
      </c>
      <c r="AD163" s="2781"/>
      <c r="AE163" s="2781">
        <v>122</v>
      </c>
      <c r="AF163" s="2781"/>
      <c r="AG163" s="2781"/>
      <c r="AH163" s="2781">
        <v>20</v>
      </c>
      <c r="AI163" s="2781"/>
      <c r="AJ163" s="2781"/>
      <c r="AK163" s="2781" t="s">
        <v>2240</v>
      </c>
      <c r="AL163" s="4266"/>
      <c r="AM163" s="561"/>
      <c r="AN163" s="561"/>
      <c r="AO163" s="561"/>
    </row>
    <row r="164" spans="1:56" s="343" customFormat="1" ht="18.75" customHeight="1">
      <c r="A164" s="561"/>
      <c r="B164" s="561"/>
      <c r="C164" s="2678" t="s">
        <v>2237</v>
      </c>
      <c r="D164" s="2781"/>
      <c r="E164" s="2781"/>
      <c r="F164" s="2781"/>
      <c r="G164" s="2781"/>
      <c r="H164" s="2781">
        <v>214</v>
      </c>
      <c r="I164" s="2781"/>
      <c r="J164" s="2781"/>
      <c r="K164" s="2781" t="s">
        <v>2228</v>
      </c>
      <c r="L164" s="2781"/>
      <c r="M164" s="2781" t="s">
        <v>2228</v>
      </c>
      <c r="N164" s="2781"/>
      <c r="O164" s="2781" t="s">
        <v>2240</v>
      </c>
      <c r="P164" s="2781"/>
      <c r="Q164" s="2781">
        <v>22</v>
      </c>
      <c r="R164" s="2781"/>
      <c r="S164" s="2781"/>
      <c r="T164" s="2781">
        <v>2</v>
      </c>
      <c r="U164" s="2781"/>
      <c r="V164" s="2781">
        <v>2</v>
      </c>
      <c r="W164" s="2781"/>
      <c r="X164" s="2781">
        <v>25</v>
      </c>
      <c r="Y164" s="2781"/>
      <c r="Z164" s="2781"/>
      <c r="AA164" s="2781" t="s">
        <v>2228</v>
      </c>
      <c r="AB164" s="2781"/>
      <c r="AC164" s="2781">
        <v>2</v>
      </c>
      <c r="AD164" s="2781"/>
      <c r="AE164" s="2781">
        <v>139</v>
      </c>
      <c r="AF164" s="2781"/>
      <c r="AG164" s="2781"/>
      <c r="AH164" s="2781">
        <v>21</v>
      </c>
      <c r="AI164" s="2781"/>
      <c r="AJ164" s="2781"/>
      <c r="AK164" s="2781">
        <v>1</v>
      </c>
      <c r="AL164" s="4266"/>
      <c r="AM164" s="561"/>
      <c r="AN164" s="561"/>
      <c r="AO164" s="561"/>
    </row>
    <row r="165" spans="1:56" s="343" customFormat="1" ht="18.75" customHeight="1">
      <c r="A165" s="561"/>
      <c r="B165" s="561"/>
      <c r="C165" s="2678" t="s">
        <v>2238</v>
      </c>
      <c r="D165" s="2781"/>
      <c r="E165" s="2781"/>
      <c r="F165" s="2781"/>
      <c r="G165" s="2781"/>
      <c r="H165" s="2781">
        <v>226</v>
      </c>
      <c r="I165" s="2781"/>
      <c r="J165" s="2781"/>
      <c r="K165" s="2781" t="s">
        <v>2228</v>
      </c>
      <c r="L165" s="2781"/>
      <c r="M165" s="2781" t="s">
        <v>2228</v>
      </c>
      <c r="N165" s="2781"/>
      <c r="O165" s="2781" t="s">
        <v>2228</v>
      </c>
      <c r="P165" s="2781"/>
      <c r="Q165" s="2781">
        <v>29</v>
      </c>
      <c r="R165" s="2781"/>
      <c r="S165" s="2781"/>
      <c r="T165" s="2781">
        <v>3</v>
      </c>
      <c r="U165" s="2781"/>
      <c r="V165" s="2781">
        <v>1</v>
      </c>
      <c r="W165" s="2781"/>
      <c r="X165" s="2781">
        <v>28</v>
      </c>
      <c r="Y165" s="2781"/>
      <c r="Z165" s="2781"/>
      <c r="AA165" s="2781" t="s">
        <v>2228</v>
      </c>
      <c r="AB165" s="2781"/>
      <c r="AC165" s="2781">
        <v>5</v>
      </c>
      <c r="AD165" s="2781"/>
      <c r="AE165" s="2781">
        <v>143</v>
      </c>
      <c r="AF165" s="2781"/>
      <c r="AG165" s="2781"/>
      <c r="AH165" s="2781">
        <v>17</v>
      </c>
      <c r="AI165" s="2781"/>
      <c r="AJ165" s="2781"/>
      <c r="AK165" s="2781" t="s">
        <v>2228</v>
      </c>
      <c r="AL165" s="4266"/>
      <c r="AM165" s="561"/>
      <c r="AN165" s="561"/>
      <c r="AO165" s="561"/>
    </row>
    <row r="166" spans="1:56" s="343" customFormat="1" ht="18.75" customHeight="1" thickBot="1">
      <c r="A166" s="561"/>
      <c r="B166" s="561"/>
      <c r="C166" s="2679" t="s">
        <v>2239</v>
      </c>
      <c r="D166" s="2782"/>
      <c r="E166" s="2782"/>
      <c r="F166" s="2782"/>
      <c r="G166" s="2782"/>
      <c r="H166" s="2782">
        <v>228</v>
      </c>
      <c r="I166" s="2782"/>
      <c r="J166" s="2782"/>
      <c r="K166" s="2782" t="s">
        <v>2240</v>
      </c>
      <c r="L166" s="2782"/>
      <c r="M166" s="2782" t="s">
        <v>2228</v>
      </c>
      <c r="N166" s="2782"/>
      <c r="O166" s="2782" t="s">
        <v>2240</v>
      </c>
      <c r="P166" s="2782"/>
      <c r="Q166" s="2782">
        <v>16</v>
      </c>
      <c r="R166" s="2782"/>
      <c r="S166" s="2782"/>
      <c r="T166" s="2782">
        <v>1</v>
      </c>
      <c r="U166" s="2782"/>
      <c r="V166" s="2782" t="s">
        <v>2228</v>
      </c>
      <c r="W166" s="2782"/>
      <c r="X166" s="2782">
        <v>33</v>
      </c>
      <c r="Y166" s="2782"/>
      <c r="Z166" s="2782"/>
      <c r="AA166" s="2782">
        <v>1</v>
      </c>
      <c r="AB166" s="2782"/>
      <c r="AC166" s="2782">
        <v>4</v>
      </c>
      <c r="AD166" s="2782"/>
      <c r="AE166" s="2782">
        <v>153</v>
      </c>
      <c r="AF166" s="2782"/>
      <c r="AG166" s="2782"/>
      <c r="AH166" s="2782">
        <v>20</v>
      </c>
      <c r="AI166" s="2782"/>
      <c r="AJ166" s="2782"/>
      <c r="AK166" s="2782" t="s">
        <v>2240</v>
      </c>
      <c r="AL166" s="4267"/>
      <c r="AM166" s="561"/>
      <c r="AN166" s="561"/>
      <c r="AO166" s="561"/>
    </row>
    <row r="167" spans="1:56" s="343" customFormat="1">
      <c r="A167" s="561"/>
      <c r="B167" s="561"/>
      <c r="C167" s="561"/>
      <c r="D167" s="608"/>
      <c r="E167" s="561"/>
      <c r="F167" s="561"/>
      <c r="G167" s="561"/>
      <c r="H167" s="102"/>
      <c r="I167" s="102"/>
      <c r="J167" s="102"/>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32" t="s">
        <v>2154</v>
      </c>
      <c r="AM167" s="561"/>
      <c r="AN167" s="561"/>
      <c r="AO167" s="561"/>
    </row>
    <row r="168" spans="1:56" s="343" customFormat="1">
      <c r="A168" s="561"/>
      <c r="B168" s="561"/>
      <c r="C168" s="608"/>
      <c r="D168" s="561"/>
      <c r="E168" s="561"/>
      <c r="F168" s="561"/>
      <c r="G168" s="561"/>
      <c r="H168" s="561"/>
      <c r="I168" s="561"/>
      <c r="J168" s="561"/>
      <c r="K168" s="608"/>
      <c r="L168" s="561"/>
      <c r="M168" s="561"/>
      <c r="N168" s="561"/>
      <c r="O168" s="561"/>
      <c r="P168" s="561"/>
      <c r="Q168" s="561"/>
      <c r="R168" s="561"/>
      <c r="S168" s="561"/>
      <c r="T168" s="561"/>
      <c r="U168" s="561"/>
      <c r="V168" s="561"/>
      <c r="W168" s="561"/>
      <c r="X168" s="561"/>
      <c r="Y168" s="561"/>
      <c r="Z168" s="561"/>
      <c r="AA168" s="561"/>
      <c r="AB168" s="561"/>
      <c r="AC168" s="561"/>
      <c r="AD168" s="561"/>
      <c r="AE168" s="561"/>
      <c r="AF168" s="561"/>
      <c r="AG168" s="561"/>
      <c r="AH168" s="561"/>
      <c r="AI168" s="561"/>
      <c r="AJ168" s="561"/>
      <c r="AK168" s="561"/>
      <c r="AL168" s="561"/>
      <c r="AM168" s="561"/>
      <c r="AN168" s="561"/>
      <c r="AO168" s="561"/>
    </row>
    <row r="169" spans="1:56" s="343" customFormat="1" ht="17.25">
      <c r="A169" s="3" t="s">
        <v>2185</v>
      </c>
      <c r="B169" s="561"/>
      <c r="C169" s="1"/>
      <c r="D169" s="1"/>
      <c r="E169" s="1"/>
      <c r="F169" s="561"/>
      <c r="G169" s="561"/>
      <c r="H169" s="561"/>
      <c r="I169" s="561"/>
      <c r="J169" s="33"/>
      <c r="K169" s="561"/>
      <c r="L169" s="561"/>
      <c r="M169" s="561"/>
      <c r="N169" s="561"/>
      <c r="O169" s="561"/>
      <c r="P169" s="561"/>
      <c r="Q169" s="561"/>
      <c r="R169" s="561"/>
      <c r="S169" s="561"/>
      <c r="T169" s="561"/>
      <c r="U169" s="561"/>
      <c r="V169" s="561"/>
      <c r="W169" s="561"/>
      <c r="X169" s="561"/>
      <c r="Y169" s="561"/>
      <c r="Z169" s="561"/>
      <c r="AA169" s="561"/>
      <c r="AB169" s="561"/>
      <c r="AC169" s="561"/>
      <c r="AD169" s="561"/>
      <c r="AE169" s="561"/>
      <c r="AF169" s="561"/>
      <c r="AG169" s="561"/>
      <c r="AH169" s="561"/>
      <c r="AI169" s="561"/>
      <c r="AJ169" s="561"/>
      <c r="AK169" s="561"/>
      <c r="AL169" s="561"/>
      <c r="AM169" s="561"/>
      <c r="AN169" s="561"/>
      <c r="AO169" s="561"/>
    </row>
    <row r="170" spans="1:56" s="343" customFormat="1" ht="15" customHeight="1">
      <c r="A170" s="561"/>
      <c r="B170" s="907"/>
      <c r="C170" s="561"/>
      <c r="D170" s="717"/>
      <c r="E170" s="785"/>
      <c r="F170" s="561"/>
      <c r="G170" s="561"/>
      <c r="H170" s="561"/>
      <c r="I170" s="561"/>
      <c r="J170" s="561"/>
      <c r="K170" s="561"/>
      <c r="L170" s="561"/>
      <c r="M170" s="561"/>
      <c r="N170" s="561"/>
      <c r="O170" s="561"/>
      <c r="P170" s="561"/>
      <c r="Q170" s="679" t="s">
        <v>3555</v>
      </c>
      <c r="R170" s="561"/>
      <c r="S170" s="561"/>
      <c r="T170" s="561"/>
      <c r="U170" s="561"/>
      <c r="V170" s="561"/>
      <c r="W170" s="561"/>
      <c r="X170" s="561"/>
      <c r="Y170" s="561"/>
      <c r="Z170" s="561"/>
      <c r="AA170" s="561"/>
      <c r="AB170" s="561"/>
      <c r="AC170" s="561"/>
      <c r="AD170" s="561"/>
      <c r="AE170" s="561"/>
      <c r="AF170" s="561"/>
      <c r="AG170" s="561"/>
      <c r="AH170" s="561"/>
      <c r="AI170" s="561"/>
      <c r="AJ170" s="561"/>
      <c r="AK170" s="561"/>
      <c r="AL170" s="561"/>
      <c r="AM170" s="561"/>
      <c r="AN170" s="561"/>
      <c r="AO170" s="561"/>
    </row>
    <row r="171" spans="1:56" s="343" customFormat="1" ht="15" customHeight="1" thickBot="1">
      <c r="A171" s="561"/>
      <c r="B171" s="907"/>
      <c r="C171" s="907"/>
      <c r="D171" s="4372"/>
      <c r="E171" s="4372"/>
      <c r="F171" s="561"/>
      <c r="G171" s="561"/>
      <c r="H171" s="561"/>
      <c r="I171" s="561"/>
      <c r="J171" s="33"/>
      <c r="K171" s="561"/>
      <c r="L171" s="561"/>
      <c r="M171" s="561"/>
      <c r="N171" s="561"/>
      <c r="O171" s="561"/>
      <c r="P171" s="561"/>
      <c r="Q171" s="679" t="s">
        <v>1272</v>
      </c>
      <c r="R171" s="561"/>
      <c r="S171" s="561"/>
      <c r="T171" s="561"/>
      <c r="U171" s="561"/>
      <c r="V171" s="561"/>
      <c r="W171" s="561"/>
      <c r="X171" s="561"/>
      <c r="Y171" s="561"/>
      <c r="Z171" s="561"/>
      <c r="AA171" s="561"/>
      <c r="AB171" s="561"/>
      <c r="AC171" s="561"/>
      <c r="AD171" s="561"/>
      <c r="AE171" s="561"/>
      <c r="AF171" s="561"/>
      <c r="AG171" s="561"/>
      <c r="AH171" s="561"/>
      <c r="AI171" s="561"/>
      <c r="AJ171" s="561"/>
      <c r="AK171" s="561"/>
      <c r="AL171" s="561"/>
      <c r="AM171" s="561"/>
      <c r="AN171" s="561"/>
      <c r="AO171" s="561"/>
    </row>
    <row r="172" spans="1:56" s="343" customFormat="1" ht="19.5" customHeight="1">
      <c r="A172" s="561"/>
      <c r="B172" s="561"/>
      <c r="C172" s="1420" t="s">
        <v>3311</v>
      </c>
      <c r="D172" s="1353"/>
      <c r="E172" s="1353"/>
      <c r="F172" s="1353"/>
      <c r="G172" s="1353"/>
      <c r="H172" s="1389"/>
      <c r="I172" s="1352" t="s">
        <v>3349</v>
      </c>
      <c r="J172" s="1353"/>
      <c r="K172" s="1389"/>
      <c r="L172" s="1352" t="s">
        <v>1695</v>
      </c>
      <c r="M172" s="1353"/>
      <c r="N172" s="1389"/>
      <c r="O172" s="1352" t="s">
        <v>1666</v>
      </c>
      <c r="P172" s="1353"/>
      <c r="Q172" s="1354"/>
      <c r="R172" s="561"/>
      <c r="S172" s="561"/>
      <c r="T172" s="561"/>
      <c r="U172" s="561"/>
      <c r="V172" s="561"/>
      <c r="W172" s="561"/>
      <c r="X172" s="561"/>
      <c r="Y172" s="561"/>
      <c r="Z172" s="561"/>
      <c r="AA172" s="561"/>
      <c r="AB172" s="561"/>
      <c r="AC172" s="561"/>
      <c r="AD172" s="561"/>
      <c r="AE172" s="561"/>
      <c r="AF172" s="561"/>
      <c r="AG172" s="561"/>
      <c r="AH172" s="561"/>
      <c r="AI172" s="561"/>
      <c r="AJ172" s="561"/>
      <c r="AK172" s="561"/>
      <c r="AL172" s="561"/>
      <c r="AM172" s="561"/>
      <c r="AN172" s="561"/>
      <c r="AO172" s="561"/>
      <c r="AR172" s="567"/>
      <c r="AS172" s="567"/>
      <c r="AT172" s="567"/>
      <c r="AU172" s="567"/>
      <c r="AV172" s="567"/>
      <c r="AW172" s="567"/>
      <c r="AX172" s="567"/>
      <c r="AY172" s="567"/>
      <c r="AZ172" s="567"/>
      <c r="BA172" s="567"/>
      <c r="BB172" s="567"/>
      <c r="BC172" s="567"/>
      <c r="BD172" s="567"/>
    </row>
    <row r="173" spans="1:56" s="343" customFormat="1" ht="18" customHeight="1">
      <c r="A173" s="561"/>
      <c r="B173" s="561"/>
      <c r="C173" s="1407" t="s">
        <v>2117</v>
      </c>
      <c r="D173" s="1408"/>
      <c r="E173" s="1408"/>
      <c r="F173" s="1408"/>
      <c r="G173" s="1408"/>
      <c r="H173" s="1409"/>
      <c r="I173" s="2775">
        <v>199</v>
      </c>
      <c r="J173" s="1408"/>
      <c r="K173" s="1409"/>
      <c r="L173" s="2775">
        <v>5</v>
      </c>
      <c r="M173" s="1408"/>
      <c r="N173" s="1409"/>
      <c r="O173" s="2775">
        <v>254</v>
      </c>
      <c r="P173" s="1408"/>
      <c r="Q173" s="2949"/>
      <c r="R173" s="561"/>
      <c r="S173" s="561"/>
      <c r="T173" s="33"/>
      <c r="U173" s="561"/>
      <c r="V173" s="561"/>
      <c r="W173" s="561"/>
      <c r="X173" s="561"/>
      <c r="Y173" s="561"/>
      <c r="Z173" s="561"/>
      <c r="AA173" s="561"/>
      <c r="AB173" s="561"/>
      <c r="AC173" s="561"/>
      <c r="AD173" s="561"/>
      <c r="AE173" s="561"/>
      <c r="AF173" s="561"/>
      <c r="AG173" s="561"/>
      <c r="AH173" s="561"/>
      <c r="AI173" s="561"/>
      <c r="AJ173" s="561"/>
      <c r="AK173" s="561"/>
      <c r="AL173" s="561"/>
      <c r="AM173" s="561"/>
      <c r="AN173" s="561"/>
      <c r="AO173" s="561"/>
      <c r="AR173" s="4373"/>
      <c r="AS173" s="4373"/>
      <c r="AT173" s="4373"/>
      <c r="AU173" s="4373"/>
      <c r="AV173" s="4371"/>
      <c r="AW173" s="4371"/>
      <c r="AX173" s="4371"/>
      <c r="AY173" s="4371"/>
      <c r="AZ173" s="4371"/>
      <c r="BA173" s="4371"/>
      <c r="BB173" s="4371"/>
      <c r="BC173" s="4371"/>
      <c r="BD173" s="4371"/>
    </row>
    <row r="174" spans="1:56" s="343" customFormat="1" ht="18" customHeight="1">
      <c r="A174" s="561"/>
      <c r="B174" s="561"/>
      <c r="C174" s="1410" t="s">
        <v>2209</v>
      </c>
      <c r="D174" s="1411"/>
      <c r="E174" s="1411"/>
      <c r="F174" s="1411"/>
      <c r="G174" s="1411"/>
      <c r="H174" s="1412"/>
      <c r="I174" s="2733">
        <v>145</v>
      </c>
      <c r="J174" s="1411"/>
      <c r="K174" s="1412"/>
      <c r="L174" s="2733">
        <v>9</v>
      </c>
      <c r="M174" s="1411"/>
      <c r="N174" s="1412"/>
      <c r="O174" s="2733">
        <v>177</v>
      </c>
      <c r="P174" s="1411"/>
      <c r="Q174" s="2946"/>
      <c r="R174" s="561"/>
      <c r="S174" s="561"/>
      <c r="T174" s="561"/>
      <c r="U174" s="561"/>
      <c r="V174" s="561"/>
      <c r="W174" s="561"/>
      <c r="X174" s="561"/>
      <c r="Y174" s="561"/>
      <c r="Z174" s="561"/>
      <c r="AA174" s="561"/>
      <c r="AB174" s="561"/>
      <c r="AC174" s="561"/>
      <c r="AD174" s="561"/>
      <c r="AE174" s="561"/>
      <c r="AF174" s="561"/>
      <c r="AG174" s="561"/>
      <c r="AH174" s="561"/>
      <c r="AI174" s="561"/>
      <c r="AJ174" s="561"/>
      <c r="AK174" s="561"/>
      <c r="AL174" s="561"/>
      <c r="AM174" s="561"/>
      <c r="AN174" s="561"/>
      <c r="AO174" s="561"/>
      <c r="AR174" s="4373"/>
      <c r="AS174" s="4373"/>
      <c r="AT174" s="4373"/>
      <c r="AU174" s="4373"/>
      <c r="AV174" s="4371"/>
      <c r="AW174" s="4371"/>
      <c r="AX174" s="4371"/>
      <c r="AY174" s="4373"/>
      <c r="AZ174" s="4373"/>
      <c r="BA174" s="4373"/>
      <c r="BB174" s="4371"/>
      <c r="BC174" s="4371"/>
      <c r="BD174" s="4371"/>
    </row>
    <row r="175" spans="1:56" s="343" customFormat="1" ht="18" customHeight="1">
      <c r="A175" s="561"/>
      <c r="B175" s="561"/>
      <c r="C175" s="1410" t="s">
        <v>2178</v>
      </c>
      <c r="D175" s="1411"/>
      <c r="E175" s="1411"/>
      <c r="F175" s="1411"/>
      <c r="G175" s="1411"/>
      <c r="H175" s="1412"/>
      <c r="I175" s="2733">
        <v>127</v>
      </c>
      <c r="J175" s="1411"/>
      <c r="K175" s="1412"/>
      <c r="L175" s="2733">
        <v>4</v>
      </c>
      <c r="M175" s="1411"/>
      <c r="N175" s="1412"/>
      <c r="O175" s="2733">
        <v>149</v>
      </c>
      <c r="P175" s="1411"/>
      <c r="Q175" s="2946"/>
      <c r="R175" s="561"/>
      <c r="S175" s="561"/>
      <c r="T175" s="34"/>
      <c r="U175" s="561"/>
      <c r="V175" s="561"/>
      <c r="W175" s="561"/>
      <c r="X175" s="561"/>
      <c r="Y175" s="561"/>
      <c r="Z175" s="561"/>
      <c r="AA175" s="561"/>
      <c r="AB175" s="561"/>
      <c r="AC175" s="561"/>
      <c r="AD175" s="561"/>
      <c r="AE175" s="561"/>
      <c r="AF175" s="561"/>
      <c r="AG175" s="561"/>
      <c r="AH175" s="561"/>
      <c r="AI175" s="561"/>
      <c r="AJ175" s="561"/>
      <c r="AK175" s="561"/>
      <c r="AL175" s="561"/>
      <c r="AM175" s="561"/>
      <c r="AN175" s="561"/>
      <c r="AO175" s="561"/>
      <c r="AR175" s="4373"/>
      <c r="AS175" s="4373"/>
      <c r="AT175" s="4373"/>
      <c r="AU175" s="4373"/>
      <c r="AV175" s="4371"/>
      <c r="AW175" s="4371"/>
      <c r="AX175" s="4371"/>
      <c r="AY175" s="4373"/>
      <c r="AZ175" s="4373"/>
      <c r="BA175" s="4373"/>
      <c r="BB175" s="4371"/>
      <c r="BC175" s="4371"/>
      <c r="BD175" s="4371"/>
    </row>
    <row r="176" spans="1:56" s="343" customFormat="1" ht="18" customHeight="1">
      <c r="A176" s="561"/>
      <c r="B176" s="561"/>
      <c r="C176" s="1410" t="s">
        <v>2179</v>
      </c>
      <c r="D176" s="1411"/>
      <c r="E176" s="1411"/>
      <c r="F176" s="1411"/>
      <c r="G176" s="1411"/>
      <c r="H176" s="1412"/>
      <c r="I176" s="2733">
        <v>162</v>
      </c>
      <c r="J176" s="1411"/>
      <c r="K176" s="1412"/>
      <c r="L176" s="2733">
        <v>2</v>
      </c>
      <c r="M176" s="1411"/>
      <c r="N176" s="1412"/>
      <c r="O176" s="2733">
        <v>202</v>
      </c>
      <c r="P176" s="1411"/>
      <c r="Q176" s="2946"/>
      <c r="R176" s="561"/>
      <c r="S176" s="561"/>
      <c r="T176" s="34"/>
      <c r="U176" s="561"/>
      <c r="V176" s="561"/>
      <c r="W176" s="561"/>
      <c r="X176" s="561"/>
      <c r="Y176" s="561"/>
      <c r="Z176" s="561"/>
      <c r="AA176" s="561"/>
      <c r="AB176" s="561"/>
      <c r="AC176" s="561"/>
      <c r="AD176" s="561"/>
      <c r="AE176" s="561"/>
      <c r="AF176" s="561"/>
      <c r="AG176" s="561"/>
      <c r="AH176" s="561"/>
      <c r="AI176" s="561"/>
      <c r="AJ176" s="561"/>
      <c r="AK176" s="561"/>
      <c r="AL176" s="561"/>
      <c r="AM176" s="561"/>
      <c r="AN176" s="561"/>
      <c r="AO176" s="561"/>
      <c r="AR176" s="4373"/>
      <c r="AS176" s="4373"/>
      <c r="AT176" s="4373"/>
      <c r="AU176" s="4373"/>
      <c r="AV176" s="4371"/>
      <c r="AW176" s="4371"/>
      <c r="AX176" s="4371"/>
      <c r="AY176" s="4371"/>
      <c r="AZ176" s="4371"/>
      <c r="BA176" s="4371"/>
      <c r="BB176" s="4371"/>
      <c r="BC176" s="4371"/>
      <c r="BD176" s="4371"/>
    </row>
    <row r="177" spans="1:56" s="343" customFormat="1" ht="18" customHeight="1" thickBot="1">
      <c r="A177" s="561"/>
      <c r="B177" s="561"/>
      <c r="C177" s="1404" t="s">
        <v>2180</v>
      </c>
      <c r="D177" s="1405"/>
      <c r="E177" s="1405"/>
      <c r="F177" s="1405"/>
      <c r="G177" s="1405"/>
      <c r="H177" s="1406"/>
      <c r="I177" s="2948">
        <v>134</v>
      </c>
      <c r="J177" s="1405"/>
      <c r="K177" s="1406"/>
      <c r="L177" s="2948">
        <v>4</v>
      </c>
      <c r="M177" s="1405"/>
      <c r="N177" s="1406"/>
      <c r="O177" s="2948">
        <v>154</v>
      </c>
      <c r="P177" s="1405"/>
      <c r="Q177" s="2947"/>
      <c r="R177" s="561"/>
      <c r="S177" s="561"/>
      <c r="T177" s="561"/>
      <c r="U177" s="561"/>
      <c r="V177" s="561"/>
      <c r="W177" s="561"/>
      <c r="X177" s="561"/>
      <c r="Y177" s="561"/>
      <c r="Z177" s="561"/>
      <c r="AA177" s="561"/>
      <c r="AB177" s="561"/>
      <c r="AC177" s="561"/>
      <c r="AD177" s="561"/>
      <c r="AE177" s="561"/>
      <c r="AF177" s="561"/>
      <c r="AG177" s="561"/>
      <c r="AH177" s="561"/>
      <c r="AI177" s="561"/>
      <c r="AJ177" s="561"/>
      <c r="AK177" s="561"/>
      <c r="AL177" s="561"/>
      <c r="AM177" s="561"/>
      <c r="AN177" s="561"/>
      <c r="AO177" s="561"/>
      <c r="AR177" s="4373"/>
      <c r="AS177" s="4373"/>
      <c r="AT177" s="4373"/>
      <c r="AU177" s="4373"/>
      <c r="AV177" s="4371"/>
      <c r="AW177" s="4371"/>
      <c r="AX177" s="4371"/>
      <c r="AY177" s="4373"/>
      <c r="AZ177" s="4373"/>
      <c r="BA177" s="4373"/>
      <c r="BB177" s="4371"/>
      <c r="BC177" s="4371"/>
      <c r="BD177" s="4371"/>
    </row>
    <row r="178" spans="1:56" s="343" customFormat="1" ht="13.5" customHeight="1">
      <c r="A178" s="561"/>
      <c r="B178" s="907"/>
      <c r="C178" s="561"/>
      <c r="D178" s="717"/>
      <c r="E178" s="780"/>
      <c r="F178" s="561"/>
      <c r="G178" s="561"/>
      <c r="H178" s="561"/>
      <c r="I178" s="561"/>
      <c r="J178" s="561"/>
      <c r="K178" s="561"/>
      <c r="L178" s="561"/>
      <c r="M178" s="561"/>
      <c r="N178" s="561"/>
      <c r="O178" s="561"/>
      <c r="P178" s="561"/>
      <c r="Q178" s="32" t="s">
        <v>1654</v>
      </c>
      <c r="R178" s="561"/>
      <c r="S178" s="561"/>
      <c r="T178" s="561"/>
      <c r="U178" s="561"/>
      <c r="V178" s="561"/>
      <c r="W178" s="561"/>
      <c r="X178" s="561"/>
      <c r="Y178" s="561"/>
      <c r="Z178" s="561"/>
      <c r="AA178" s="561"/>
      <c r="AB178" s="561"/>
      <c r="AC178" s="561"/>
      <c r="AD178" s="561"/>
      <c r="AE178" s="561"/>
      <c r="AF178" s="561"/>
      <c r="AG178" s="561"/>
      <c r="AH178" s="561"/>
      <c r="AI178" s="561"/>
      <c r="AJ178" s="561"/>
      <c r="AK178" s="561"/>
      <c r="AL178" s="561"/>
      <c r="AM178" s="561"/>
      <c r="AN178" s="561"/>
      <c r="AO178" s="561"/>
      <c r="AR178" s="4373"/>
      <c r="AS178" s="4373"/>
      <c r="AT178" s="4373"/>
      <c r="AU178" s="4373"/>
      <c r="AV178" s="4371"/>
      <c r="AW178" s="4371"/>
      <c r="AX178" s="4371"/>
      <c r="AY178" s="4371"/>
      <c r="AZ178" s="4371"/>
      <c r="BA178" s="4371"/>
      <c r="BB178" s="4371"/>
      <c r="BC178" s="4371"/>
      <c r="BD178" s="4371"/>
    </row>
    <row r="179" spans="1:56" s="343" customFormat="1" ht="22.5" customHeight="1">
      <c r="A179" s="561"/>
      <c r="B179" s="907"/>
      <c r="C179" s="907"/>
      <c r="D179" s="907"/>
      <c r="E179" s="907"/>
      <c r="F179" s="561"/>
      <c r="G179" s="561"/>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1"/>
      <c r="AF179" s="561"/>
      <c r="AG179" s="561"/>
      <c r="AH179" s="561"/>
      <c r="AI179" s="561"/>
      <c r="AJ179" s="561"/>
      <c r="AK179" s="561"/>
      <c r="AL179" s="561"/>
      <c r="AM179" s="561"/>
      <c r="AN179" s="561"/>
      <c r="AO179" s="561"/>
      <c r="AR179" s="4373"/>
      <c r="AS179" s="4373"/>
      <c r="AT179" s="4373"/>
      <c r="AU179" s="4373"/>
      <c r="AV179" s="4371"/>
      <c r="AW179" s="4371"/>
      <c r="AX179" s="4371"/>
      <c r="AY179" s="4371"/>
      <c r="AZ179" s="4371"/>
      <c r="BA179" s="4371"/>
      <c r="BB179" s="4371"/>
      <c r="BC179" s="4371"/>
      <c r="BD179" s="4371"/>
    </row>
    <row r="180" spans="1:56" s="343" customFormat="1" ht="17.25" customHeight="1">
      <c r="A180" s="3" t="s">
        <v>2186</v>
      </c>
      <c r="B180" s="561"/>
      <c r="C180" s="561"/>
      <c r="D180" s="561"/>
      <c r="E180" s="561"/>
      <c r="F180" s="561"/>
      <c r="G180" s="561"/>
      <c r="H180" s="561"/>
      <c r="I180" s="561"/>
      <c r="J180" s="561"/>
      <c r="K180" s="561"/>
      <c r="L180" s="561"/>
      <c r="M180" s="561"/>
      <c r="N180" s="561"/>
      <c r="O180" s="561"/>
      <c r="P180" s="561"/>
      <c r="Q180" s="561"/>
      <c r="R180" s="561"/>
      <c r="S180" s="561"/>
      <c r="T180" s="561"/>
      <c r="U180" s="561"/>
      <c r="V180" s="561"/>
      <c r="W180" s="561"/>
      <c r="X180" s="561"/>
      <c r="Y180" s="561"/>
      <c r="Z180" s="561"/>
      <c r="AA180" s="561"/>
      <c r="AB180" s="561"/>
      <c r="AC180" s="561"/>
      <c r="AD180" s="561"/>
      <c r="AE180" s="561"/>
      <c r="AF180" s="561"/>
      <c r="AG180" s="561"/>
      <c r="AH180" s="561"/>
      <c r="AI180" s="561"/>
      <c r="AJ180" s="561"/>
      <c r="AK180" s="561"/>
      <c r="AL180" s="561"/>
      <c r="AM180" s="561"/>
      <c r="AN180" s="561"/>
      <c r="AO180" s="561"/>
      <c r="AR180" s="4373"/>
      <c r="AS180" s="4373"/>
      <c r="AT180" s="4373"/>
      <c r="AU180" s="4373"/>
      <c r="AV180" s="4371"/>
      <c r="AW180" s="4371"/>
      <c r="AX180" s="4371"/>
      <c r="AY180" s="4371"/>
      <c r="AZ180" s="4371"/>
      <c r="BA180" s="4371"/>
      <c r="BB180" s="4371"/>
      <c r="BC180" s="4371"/>
      <c r="BD180" s="4371"/>
    </row>
    <row r="181" spans="1:56" s="343" customFormat="1" ht="15" customHeight="1">
      <c r="A181" s="6"/>
      <c r="B181" s="561"/>
      <c r="C181" s="561"/>
      <c r="D181" s="731"/>
      <c r="E181" s="54"/>
      <c r="F181" s="34"/>
      <c r="G181" s="561"/>
      <c r="H181" s="561"/>
      <c r="I181" s="561"/>
      <c r="J181" s="561"/>
      <c r="K181" s="561"/>
      <c r="L181" s="561"/>
      <c r="M181" s="561"/>
      <c r="N181" s="561"/>
      <c r="O181" s="679" t="s">
        <v>3798</v>
      </c>
      <c r="P181" s="561"/>
      <c r="Q181" s="561"/>
      <c r="R181" s="561"/>
      <c r="S181" s="561"/>
      <c r="T181" s="561"/>
      <c r="U181" s="561"/>
      <c r="V181" s="561"/>
      <c r="W181" s="561"/>
      <c r="X181" s="561"/>
      <c r="Y181" s="561"/>
      <c r="Z181" s="561"/>
      <c r="AA181" s="561"/>
      <c r="AB181" s="561"/>
      <c r="AC181" s="561"/>
      <c r="AD181" s="561"/>
      <c r="AE181" s="561"/>
      <c r="AF181" s="561"/>
      <c r="AG181" s="561"/>
      <c r="AH181" s="561"/>
      <c r="AI181" s="561"/>
      <c r="AJ181" s="561"/>
      <c r="AK181" s="561"/>
      <c r="AL181" s="561"/>
      <c r="AM181" s="561"/>
      <c r="AN181" s="561"/>
      <c r="AO181" s="561"/>
      <c r="AR181" s="4373"/>
      <c r="AS181" s="4373"/>
      <c r="AT181" s="4373"/>
      <c r="AU181" s="4373"/>
      <c r="AV181" s="4371"/>
      <c r="AW181" s="4371"/>
      <c r="AX181" s="4371"/>
      <c r="AY181" s="4371"/>
      <c r="AZ181" s="4371"/>
      <c r="BA181" s="4371"/>
      <c r="BB181" s="4371"/>
      <c r="BC181" s="4371"/>
      <c r="BD181" s="4371"/>
    </row>
    <row r="182" spans="1:56" s="343" customFormat="1" ht="15" customHeight="1" thickBot="1">
      <c r="A182" s="6"/>
      <c r="B182" s="561"/>
      <c r="C182" s="907"/>
      <c r="D182" s="907"/>
      <c r="E182" s="991"/>
      <c r="F182" s="785"/>
      <c r="G182" s="561"/>
      <c r="H182" s="561"/>
      <c r="I182" s="561"/>
      <c r="J182" s="561"/>
      <c r="K182" s="561"/>
      <c r="L182" s="561"/>
      <c r="M182" s="561"/>
      <c r="N182" s="561"/>
      <c r="O182" s="679" t="s">
        <v>1272</v>
      </c>
      <c r="P182" s="561"/>
      <c r="Q182" s="561"/>
      <c r="R182" s="561"/>
      <c r="S182" s="561"/>
      <c r="T182" s="561"/>
      <c r="U182" s="561"/>
      <c r="V182" s="561"/>
      <c r="W182" s="561"/>
      <c r="X182" s="561"/>
      <c r="Y182" s="561"/>
      <c r="Z182" s="561"/>
      <c r="AA182" s="561"/>
      <c r="AB182" s="561"/>
      <c r="AC182" s="561"/>
      <c r="AD182" s="561"/>
      <c r="AE182" s="561"/>
      <c r="AF182" s="561"/>
      <c r="AG182" s="561"/>
      <c r="AH182" s="561"/>
      <c r="AI182" s="561"/>
      <c r="AJ182" s="561"/>
      <c r="AK182" s="561"/>
      <c r="AL182" s="561"/>
      <c r="AM182" s="561"/>
      <c r="AN182" s="561"/>
      <c r="AO182" s="561"/>
      <c r="AR182" s="4373"/>
      <c r="AS182" s="4373"/>
      <c r="AT182" s="4373"/>
      <c r="AU182" s="4373"/>
      <c r="AV182" s="4371"/>
      <c r="AW182" s="4371"/>
      <c r="AX182" s="4371"/>
      <c r="AY182" s="4371"/>
      <c r="AZ182" s="4371"/>
      <c r="BA182" s="4371"/>
      <c r="BB182" s="4371"/>
      <c r="BC182" s="4371"/>
      <c r="BD182" s="4371"/>
    </row>
    <row r="183" spans="1:56" s="343" customFormat="1" ht="18" customHeight="1">
      <c r="A183" s="797"/>
      <c r="B183" s="561"/>
      <c r="C183" s="1420" t="s">
        <v>3351</v>
      </c>
      <c r="D183" s="1353"/>
      <c r="E183" s="1353"/>
      <c r="F183" s="1389"/>
      <c r="G183" s="2702" t="s">
        <v>29</v>
      </c>
      <c r="H183" s="2698"/>
      <c r="I183" s="2705"/>
      <c r="J183" s="1352" t="s">
        <v>1695</v>
      </c>
      <c r="K183" s="1353"/>
      <c r="L183" s="1389"/>
      <c r="M183" s="2702" t="s">
        <v>1666</v>
      </c>
      <c r="N183" s="2698"/>
      <c r="O183" s="2889"/>
      <c r="P183" s="561"/>
      <c r="Q183" s="561"/>
      <c r="R183" s="561"/>
      <c r="S183" s="561"/>
      <c r="T183" s="561"/>
      <c r="U183" s="561"/>
      <c r="V183" s="561"/>
      <c r="W183" s="561"/>
      <c r="X183" s="561"/>
      <c r="Y183" s="561"/>
      <c r="Z183" s="561"/>
      <c r="AA183" s="561"/>
      <c r="AB183" s="561"/>
      <c r="AC183" s="561"/>
      <c r="AD183" s="561"/>
      <c r="AE183" s="561"/>
      <c r="AF183" s="561"/>
      <c r="AG183" s="561"/>
      <c r="AH183" s="561"/>
      <c r="AI183" s="561"/>
      <c r="AJ183" s="561"/>
      <c r="AK183" s="561"/>
      <c r="AL183" s="561"/>
      <c r="AM183" s="561"/>
      <c r="AN183" s="561"/>
      <c r="AO183" s="561"/>
      <c r="AR183" s="4373"/>
      <c r="AS183" s="4373"/>
      <c r="AT183" s="4373"/>
      <c r="AU183" s="4373"/>
      <c r="AV183" s="4371"/>
      <c r="AW183" s="4371"/>
      <c r="AX183" s="4371"/>
      <c r="AY183" s="4371"/>
      <c r="AZ183" s="4371"/>
      <c r="BA183" s="4371"/>
      <c r="BB183" s="4371"/>
      <c r="BC183" s="4371"/>
      <c r="BD183" s="4371"/>
    </row>
    <row r="184" spans="1:56" s="343" customFormat="1" ht="18" customHeight="1">
      <c r="A184" s="797"/>
      <c r="B184" s="561"/>
      <c r="C184" s="4374" t="s">
        <v>1</v>
      </c>
      <c r="D184" s="3157"/>
      <c r="E184" s="3157"/>
      <c r="F184" s="4375"/>
      <c r="G184" s="2561">
        <v>134</v>
      </c>
      <c r="H184" s="2550"/>
      <c r="I184" s="2554"/>
      <c r="J184" s="1411">
        <v>4</v>
      </c>
      <c r="K184" s="1411"/>
      <c r="L184" s="1412"/>
      <c r="M184" s="2584">
        <v>154</v>
      </c>
      <c r="N184" s="2587"/>
      <c r="O184" s="2585"/>
      <c r="P184" s="561"/>
      <c r="Q184" s="561"/>
      <c r="R184" s="561"/>
      <c r="S184" s="561"/>
      <c r="T184" s="561"/>
      <c r="U184" s="561"/>
      <c r="V184" s="561"/>
      <c r="W184" s="561"/>
      <c r="X184" s="561"/>
      <c r="Y184" s="561"/>
      <c r="Z184" s="561"/>
      <c r="AA184" s="561"/>
      <c r="AB184" s="561"/>
      <c r="AC184" s="561"/>
      <c r="AD184" s="561"/>
      <c r="AE184" s="561"/>
      <c r="AF184" s="561"/>
      <c r="AG184" s="561"/>
      <c r="AH184" s="561"/>
      <c r="AI184" s="561"/>
      <c r="AJ184" s="561"/>
      <c r="AK184" s="561"/>
      <c r="AL184" s="561"/>
      <c r="AM184" s="561"/>
      <c r="AN184" s="561"/>
      <c r="AO184" s="561"/>
      <c r="AR184" s="4373"/>
      <c r="AS184" s="4373"/>
      <c r="AT184" s="4373"/>
      <c r="AU184" s="4373"/>
      <c r="AV184" s="4371"/>
      <c r="AW184" s="4371"/>
      <c r="AX184" s="4371"/>
      <c r="AY184" s="4373"/>
      <c r="AZ184" s="4373"/>
      <c r="BA184" s="4373"/>
      <c r="BB184" s="4371"/>
      <c r="BC184" s="4371"/>
      <c r="BD184" s="4371"/>
    </row>
    <row r="185" spans="1:56" s="343" customFormat="1" ht="18" customHeight="1">
      <c r="A185" s="797"/>
      <c r="B185" s="561"/>
      <c r="C185" s="1410" t="s">
        <v>1696</v>
      </c>
      <c r="D185" s="1411"/>
      <c r="E185" s="1411"/>
      <c r="F185" s="1412"/>
      <c r="G185" s="2561">
        <v>13</v>
      </c>
      <c r="H185" s="2550"/>
      <c r="I185" s="2554"/>
      <c r="J185" s="2733">
        <v>1</v>
      </c>
      <c r="K185" s="1411"/>
      <c r="L185" s="1412"/>
      <c r="M185" s="2561">
        <v>14</v>
      </c>
      <c r="N185" s="2550"/>
      <c r="O185" s="2555"/>
      <c r="P185" s="561"/>
      <c r="Q185" s="561"/>
      <c r="R185" s="561"/>
      <c r="S185" s="561"/>
      <c r="T185" s="561"/>
      <c r="U185" s="561"/>
      <c r="V185" s="561"/>
      <c r="W185" s="561"/>
      <c r="X185" s="561"/>
      <c r="Y185" s="561"/>
      <c r="Z185" s="561"/>
      <c r="AA185" s="561"/>
      <c r="AB185" s="561"/>
      <c r="AC185" s="561"/>
      <c r="AD185" s="561"/>
      <c r="AE185" s="561"/>
      <c r="AF185" s="561"/>
      <c r="AG185" s="561"/>
      <c r="AH185" s="561"/>
      <c r="AI185" s="561"/>
      <c r="AJ185" s="561"/>
      <c r="AK185" s="561"/>
      <c r="AL185" s="561"/>
      <c r="AM185" s="561"/>
      <c r="AN185" s="561"/>
      <c r="AO185" s="561"/>
    </row>
    <row r="186" spans="1:56" s="343" customFormat="1" ht="18" customHeight="1">
      <c r="A186" s="797"/>
      <c r="B186" s="561"/>
      <c r="C186" s="1410" t="s">
        <v>1697</v>
      </c>
      <c r="D186" s="1411"/>
      <c r="E186" s="1411"/>
      <c r="F186" s="1412"/>
      <c r="G186" s="2561">
        <v>10</v>
      </c>
      <c r="H186" s="2550"/>
      <c r="I186" s="2554"/>
      <c r="J186" s="2733" t="s">
        <v>2259</v>
      </c>
      <c r="K186" s="1411"/>
      <c r="L186" s="1412"/>
      <c r="M186" s="2561">
        <v>10</v>
      </c>
      <c r="N186" s="2550"/>
      <c r="O186" s="2555"/>
      <c r="P186" s="561"/>
      <c r="Q186" s="561"/>
      <c r="R186" s="561"/>
      <c r="S186" s="561"/>
      <c r="T186" s="561"/>
      <c r="U186" s="561"/>
      <c r="V186" s="561"/>
      <c r="W186" s="561"/>
      <c r="X186" s="561"/>
      <c r="Y186" s="561"/>
      <c r="Z186" s="561"/>
      <c r="AA186" s="561"/>
      <c r="AB186" s="561"/>
      <c r="AC186" s="561"/>
      <c r="AD186" s="561"/>
      <c r="AE186" s="561"/>
      <c r="AF186" s="561"/>
      <c r="AG186" s="561"/>
      <c r="AH186" s="561"/>
      <c r="AI186" s="561"/>
      <c r="AJ186" s="561"/>
      <c r="AK186" s="561"/>
      <c r="AL186" s="561"/>
      <c r="AM186" s="561"/>
      <c r="AN186" s="561"/>
      <c r="AO186" s="561"/>
    </row>
    <row r="187" spans="1:56" s="343" customFormat="1" ht="18" customHeight="1">
      <c r="A187" s="797"/>
      <c r="B187" s="561"/>
      <c r="C187" s="1410" t="s">
        <v>1698</v>
      </c>
      <c r="D187" s="1411"/>
      <c r="E187" s="1411"/>
      <c r="F187" s="1412"/>
      <c r="G187" s="2561">
        <v>13</v>
      </c>
      <c r="H187" s="2550"/>
      <c r="I187" s="2554"/>
      <c r="J187" s="2733" t="s">
        <v>2259</v>
      </c>
      <c r="K187" s="1411"/>
      <c r="L187" s="1412"/>
      <c r="M187" s="2561">
        <v>15</v>
      </c>
      <c r="N187" s="2550"/>
      <c r="O187" s="2555"/>
      <c r="P187" s="561"/>
      <c r="Q187" s="561"/>
      <c r="R187" s="561"/>
      <c r="S187" s="561"/>
      <c r="T187" s="561"/>
      <c r="U187" s="561"/>
      <c r="V187" s="561"/>
      <c r="W187" s="561"/>
      <c r="X187" s="561"/>
      <c r="Y187" s="561"/>
      <c r="Z187" s="561"/>
      <c r="AA187" s="561"/>
      <c r="AB187" s="561"/>
      <c r="AC187" s="561"/>
      <c r="AD187" s="561"/>
      <c r="AE187" s="561"/>
      <c r="AF187" s="561"/>
      <c r="AG187" s="561"/>
      <c r="AH187" s="561"/>
      <c r="AI187" s="561"/>
      <c r="AJ187" s="561"/>
      <c r="AK187" s="561"/>
      <c r="AL187" s="679"/>
      <c r="AM187" s="561"/>
      <c r="AN187" s="561"/>
      <c r="AO187" s="561"/>
    </row>
    <row r="188" spans="1:56" s="343" customFormat="1" ht="18" customHeight="1">
      <c r="A188" s="797"/>
      <c r="B188" s="561"/>
      <c r="C188" s="1410" t="s">
        <v>1699</v>
      </c>
      <c r="D188" s="1411"/>
      <c r="E188" s="1411"/>
      <c r="F188" s="1412"/>
      <c r="G188" s="2561">
        <v>15</v>
      </c>
      <c r="H188" s="2550"/>
      <c r="I188" s="2554"/>
      <c r="J188" s="2733" t="s">
        <v>2259</v>
      </c>
      <c r="K188" s="1411"/>
      <c r="L188" s="1412"/>
      <c r="M188" s="2561">
        <v>21</v>
      </c>
      <c r="N188" s="2550"/>
      <c r="O188" s="2555"/>
      <c r="P188" s="561"/>
      <c r="Q188" s="561"/>
      <c r="R188" s="561"/>
      <c r="S188" s="561"/>
      <c r="T188" s="561"/>
      <c r="U188" s="561"/>
      <c r="V188" s="561"/>
      <c r="W188" s="561"/>
      <c r="X188" s="561"/>
      <c r="Y188" s="561"/>
      <c r="Z188" s="561"/>
      <c r="AA188" s="561"/>
      <c r="AB188" s="561"/>
      <c r="AC188" s="561"/>
      <c r="AD188" s="561"/>
      <c r="AE188" s="561"/>
      <c r="AF188" s="561"/>
      <c r="AG188" s="561"/>
      <c r="AH188" s="561"/>
      <c r="AI188" s="561"/>
      <c r="AJ188" s="561"/>
      <c r="AK188" s="561"/>
      <c r="AL188" s="679"/>
      <c r="AM188" s="561"/>
      <c r="AN188" s="561"/>
      <c r="AO188" s="561"/>
    </row>
    <row r="189" spans="1:56" s="343" customFormat="1" ht="18" customHeight="1">
      <c r="A189" s="797"/>
      <c r="B189" s="561"/>
      <c r="C189" s="1410" t="s">
        <v>1700</v>
      </c>
      <c r="D189" s="1411"/>
      <c r="E189" s="1411"/>
      <c r="F189" s="1412"/>
      <c r="G189" s="2561">
        <v>13</v>
      </c>
      <c r="H189" s="2550"/>
      <c r="I189" s="2554"/>
      <c r="J189" s="2733">
        <v>1</v>
      </c>
      <c r="K189" s="1411"/>
      <c r="L189" s="1412"/>
      <c r="M189" s="2561">
        <v>16</v>
      </c>
      <c r="N189" s="2550"/>
      <c r="O189" s="2555"/>
      <c r="P189" s="561"/>
      <c r="Q189" s="561"/>
      <c r="R189" s="561"/>
      <c r="S189" s="561"/>
      <c r="T189" s="561"/>
      <c r="U189" s="561"/>
      <c r="V189" s="561"/>
      <c r="W189" s="561"/>
      <c r="X189" s="561"/>
      <c r="Y189" s="561"/>
      <c r="Z189" s="561"/>
      <c r="AA189" s="561"/>
      <c r="AB189" s="561"/>
      <c r="AC189" s="561"/>
      <c r="AD189" s="561"/>
      <c r="AE189" s="561"/>
      <c r="AF189" s="561"/>
      <c r="AG189" s="561"/>
      <c r="AH189" s="561"/>
      <c r="AI189" s="561"/>
      <c r="AJ189" s="561"/>
      <c r="AK189" s="561"/>
      <c r="AL189" s="679"/>
      <c r="AM189" s="561"/>
      <c r="AN189" s="561"/>
      <c r="AO189" s="561"/>
    </row>
    <row r="190" spans="1:56" s="343" customFormat="1" ht="18" customHeight="1">
      <c r="A190" s="797"/>
      <c r="B190" s="561"/>
      <c r="C190" s="1410" t="s">
        <v>1701</v>
      </c>
      <c r="D190" s="1411"/>
      <c r="E190" s="1411"/>
      <c r="F190" s="1412"/>
      <c r="G190" s="2561">
        <v>7</v>
      </c>
      <c r="H190" s="2550"/>
      <c r="I190" s="2554"/>
      <c r="J190" s="2733" t="s">
        <v>2259</v>
      </c>
      <c r="K190" s="1411"/>
      <c r="L190" s="1412"/>
      <c r="M190" s="2561">
        <v>8</v>
      </c>
      <c r="N190" s="2550"/>
      <c r="O190" s="2555"/>
      <c r="P190" s="561"/>
      <c r="Q190" s="561"/>
      <c r="R190" s="561"/>
      <c r="S190" s="561"/>
      <c r="T190" s="561"/>
      <c r="U190" s="561"/>
      <c r="V190" s="561"/>
      <c r="W190" s="561"/>
      <c r="X190" s="561"/>
      <c r="Y190" s="561"/>
      <c r="Z190" s="561"/>
      <c r="AA190" s="561"/>
      <c r="AB190" s="561"/>
      <c r="AC190" s="561"/>
      <c r="AD190" s="561"/>
      <c r="AE190" s="561"/>
      <c r="AF190" s="561"/>
      <c r="AG190" s="561"/>
      <c r="AH190" s="561"/>
      <c r="AI190" s="561"/>
      <c r="AJ190" s="561"/>
      <c r="AK190" s="561"/>
      <c r="AL190" s="679"/>
      <c r="AM190" s="561"/>
      <c r="AN190" s="561"/>
      <c r="AO190" s="561"/>
    </row>
    <row r="191" spans="1:56" s="343" customFormat="1" ht="18" customHeight="1">
      <c r="A191" s="797"/>
      <c r="B191" s="561"/>
      <c r="C191" s="1410" t="s">
        <v>1702</v>
      </c>
      <c r="D191" s="1411"/>
      <c r="E191" s="1411"/>
      <c r="F191" s="1412"/>
      <c r="G191" s="2561">
        <v>6</v>
      </c>
      <c r="H191" s="2550"/>
      <c r="I191" s="2554"/>
      <c r="J191" s="2733" t="s">
        <v>2259</v>
      </c>
      <c r="K191" s="1411"/>
      <c r="L191" s="1412"/>
      <c r="M191" s="2561">
        <v>6</v>
      </c>
      <c r="N191" s="2550"/>
      <c r="O191" s="2555"/>
      <c r="P191" s="561"/>
      <c r="Q191" s="561"/>
      <c r="R191" s="561"/>
      <c r="S191" s="561"/>
      <c r="T191" s="561"/>
      <c r="U191" s="561"/>
      <c r="V191" s="561"/>
      <c r="W191" s="561"/>
      <c r="X191" s="561"/>
      <c r="Y191" s="561"/>
      <c r="Z191" s="561"/>
      <c r="AA191" s="561"/>
      <c r="AB191" s="561"/>
      <c r="AC191" s="561"/>
      <c r="AD191" s="561"/>
      <c r="AE191" s="561"/>
      <c r="AF191" s="561"/>
      <c r="AG191" s="561"/>
      <c r="AH191" s="561"/>
      <c r="AI191" s="561"/>
      <c r="AJ191" s="561"/>
      <c r="AK191" s="561"/>
      <c r="AL191" s="679"/>
      <c r="AM191" s="561"/>
      <c r="AN191" s="561"/>
      <c r="AO191" s="561"/>
    </row>
    <row r="192" spans="1:56" s="343" customFormat="1" ht="18" customHeight="1">
      <c r="A192" s="797"/>
      <c r="B192" s="561"/>
      <c r="C192" s="1410" t="s">
        <v>1703</v>
      </c>
      <c r="D192" s="1411"/>
      <c r="E192" s="1411"/>
      <c r="F192" s="1412"/>
      <c r="G192" s="2561">
        <v>6</v>
      </c>
      <c r="H192" s="2550"/>
      <c r="I192" s="2554"/>
      <c r="J192" s="2733">
        <v>1</v>
      </c>
      <c r="K192" s="1411"/>
      <c r="L192" s="1412"/>
      <c r="M192" s="2561">
        <v>7</v>
      </c>
      <c r="N192" s="2550"/>
      <c r="O192" s="2555"/>
      <c r="P192" s="561"/>
      <c r="Q192" s="561"/>
      <c r="R192" s="561"/>
      <c r="S192" s="561"/>
      <c r="T192" s="561"/>
      <c r="U192" s="561"/>
      <c r="V192" s="561"/>
      <c r="W192" s="561"/>
      <c r="X192" s="561"/>
      <c r="Y192" s="561"/>
      <c r="Z192" s="561"/>
      <c r="AA192" s="561"/>
      <c r="AB192" s="561"/>
      <c r="AC192" s="561"/>
      <c r="AD192" s="561"/>
      <c r="AE192" s="561"/>
      <c r="AF192" s="561"/>
      <c r="AG192" s="561"/>
      <c r="AH192" s="561"/>
      <c r="AI192" s="561"/>
      <c r="AJ192" s="561"/>
      <c r="AK192" s="561"/>
      <c r="AL192" s="679"/>
      <c r="AM192" s="561"/>
      <c r="AN192" s="561"/>
      <c r="AO192" s="561"/>
    </row>
    <row r="193" spans="1:41" s="343" customFormat="1" ht="18" customHeight="1">
      <c r="A193" s="797"/>
      <c r="B193" s="561"/>
      <c r="C193" s="1410" t="s">
        <v>1704</v>
      </c>
      <c r="D193" s="1411"/>
      <c r="E193" s="1411"/>
      <c r="F193" s="1412"/>
      <c r="G193" s="2561">
        <v>14</v>
      </c>
      <c r="H193" s="2550"/>
      <c r="I193" s="2554"/>
      <c r="J193" s="2733" t="s">
        <v>2259</v>
      </c>
      <c r="K193" s="1411"/>
      <c r="L193" s="1412"/>
      <c r="M193" s="2561">
        <v>20</v>
      </c>
      <c r="N193" s="2550"/>
      <c r="O193" s="2555"/>
      <c r="P193" s="561"/>
      <c r="Q193" s="561"/>
      <c r="R193" s="561"/>
      <c r="S193" s="561"/>
      <c r="T193" s="561"/>
      <c r="U193" s="561"/>
      <c r="V193" s="561"/>
      <c r="W193" s="561"/>
      <c r="X193" s="561"/>
      <c r="Y193" s="561"/>
      <c r="Z193" s="561"/>
      <c r="AA193" s="561"/>
      <c r="AB193" s="561"/>
      <c r="AC193" s="561"/>
      <c r="AD193" s="561"/>
      <c r="AE193" s="561"/>
      <c r="AF193" s="561"/>
      <c r="AG193" s="561"/>
      <c r="AH193" s="561"/>
      <c r="AI193" s="561"/>
      <c r="AJ193" s="561"/>
      <c r="AK193" s="561"/>
      <c r="AL193" s="679"/>
      <c r="AM193" s="561"/>
      <c r="AN193" s="561"/>
      <c r="AO193" s="561"/>
    </row>
    <row r="194" spans="1:41" s="343" customFormat="1" ht="18" customHeight="1">
      <c r="A194" s="797"/>
      <c r="B194" s="561"/>
      <c r="C194" s="1410" t="s">
        <v>1683</v>
      </c>
      <c r="D194" s="1411"/>
      <c r="E194" s="1411"/>
      <c r="F194" s="1412"/>
      <c r="G194" s="2561">
        <v>18</v>
      </c>
      <c r="H194" s="2550"/>
      <c r="I194" s="2554"/>
      <c r="J194" s="2733">
        <v>1</v>
      </c>
      <c r="K194" s="1411"/>
      <c r="L194" s="1412"/>
      <c r="M194" s="2561">
        <v>18</v>
      </c>
      <c r="N194" s="2550"/>
      <c r="O194" s="2555"/>
      <c r="P194" s="561"/>
      <c r="Q194" s="561"/>
      <c r="R194" s="561"/>
      <c r="S194" s="561"/>
      <c r="T194" s="561"/>
      <c r="U194" s="561"/>
      <c r="V194" s="561"/>
      <c r="W194" s="561"/>
      <c r="X194" s="561"/>
      <c r="Y194" s="561"/>
      <c r="Z194" s="561"/>
      <c r="AA194" s="561"/>
      <c r="AB194" s="561"/>
      <c r="AC194" s="561"/>
      <c r="AD194" s="561"/>
      <c r="AE194" s="561"/>
      <c r="AF194" s="561"/>
      <c r="AG194" s="561"/>
      <c r="AH194" s="561"/>
      <c r="AI194" s="561"/>
      <c r="AJ194" s="561"/>
      <c r="AK194" s="561"/>
      <c r="AL194" s="679"/>
      <c r="AM194" s="561"/>
      <c r="AN194" s="561"/>
      <c r="AO194" s="561"/>
    </row>
    <row r="195" spans="1:41" s="343" customFormat="1" ht="18" customHeight="1">
      <c r="A195" s="797"/>
      <c r="B195" s="561"/>
      <c r="C195" s="1410" t="s">
        <v>54</v>
      </c>
      <c r="D195" s="1411"/>
      <c r="E195" s="1411"/>
      <c r="F195" s="1412"/>
      <c r="G195" s="2561">
        <v>8</v>
      </c>
      <c r="H195" s="2550"/>
      <c r="I195" s="2554"/>
      <c r="J195" s="2733" t="s">
        <v>2259</v>
      </c>
      <c r="K195" s="1411"/>
      <c r="L195" s="1412"/>
      <c r="M195" s="2561">
        <v>8</v>
      </c>
      <c r="N195" s="2550"/>
      <c r="O195" s="2555"/>
      <c r="P195" s="561"/>
      <c r="Q195" s="561"/>
      <c r="R195" s="561"/>
      <c r="S195" s="561"/>
      <c r="T195" s="561"/>
      <c r="U195" s="561"/>
      <c r="V195" s="561"/>
      <c r="W195" s="561"/>
      <c r="X195" s="561"/>
      <c r="Y195" s="561"/>
      <c r="Z195" s="561"/>
      <c r="AA195" s="561"/>
      <c r="AB195" s="561"/>
      <c r="AC195" s="561"/>
      <c r="AD195" s="561"/>
      <c r="AE195" s="561"/>
      <c r="AF195" s="561"/>
      <c r="AG195" s="561"/>
      <c r="AH195" s="561"/>
      <c r="AI195" s="561"/>
      <c r="AJ195" s="561"/>
      <c r="AK195" s="561"/>
      <c r="AL195" s="679"/>
      <c r="AM195" s="561"/>
      <c r="AN195" s="561"/>
      <c r="AO195" s="561"/>
    </row>
    <row r="196" spans="1:41" s="343" customFormat="1" ht="18" customHeight="1" thickBot="1">
      <c r="A196" s="797"/>
      <c r="B196" s="561"/>
      <c r="C196" s="1404" t="s">
        <v>1684</v>
      </c>
      <c r="D196" s="1405"/>
      <c r="E196" s="1405"/>
      <c r="F196" s="1406"/>
      <c r="G196" s="3253">
        <v>11</v>
      </c>
      <c r="H196" s="4376"/>
      <c r="I196" s="4377"/>
      <c r="J196" s="1405" t="s">
        <v>2259</v>
      </c>
      <c r="K196" s="1405"/>
      <c r="L196" s="1406"/>
      <c r="M196" s="3253">
        <v>11</v>
      </c>
      <c r="N196" s="4376"/>
      <c r="O196" s="3254"/>
      <c r="P196" s="561"/>
      <c r="Q196" s="561"/>
      <c r="R196" s="561"/>
      <c r="S196" s="561"/>
      <c r="T196" s="561"/>
      <c r="U196" s="561"/>
      <c r="V196" s="561"/>
      <c r="W196" s="561"/>
      <c r="X196" s="561"/>
      <c r="Y196" s="561"/>
      <c r="Z196" s="561"/>
      <c r="AA196" s="561"/>
      <c r="AB196" s="561"/>
      <c r="AC196" s="561"/>
      <c r="AD196" s="561"/>
      <c r="AE196" s="561"/>
      <c r="AF196" s="561"/>
      <c r="AG196" s="561"/>
      <c r="AH196" s="561"/>
      <c r="AI196" s="561"/>
      <c r="AJ196" s="561"/>
      <c r="AK196" s="561"/>
      <c r="AL196" s="679"/>
      <c r="AM196" s="561"/>
      <c r="AN196" s="561"/>
      <c r="AO196" s="561"/>
    </row>
    <row r="197" spans="1:41" s="343" customFormat="1" ht="15" customHeight="1">
      <c r="A197" s="797"/>
      <c r="B197" s="561"/>
      <c r="C197" s="907"/>
      <c r="D197" s="58"/>
      <c r="E197" s="58"/>
      <c r="F197" s="780"/>
      <c r="G197" s="561"/>
      <c r="H197" s="561"/>
      <c r="I197" s="561"/>
      <c r="J197" s="561"/>
      <c r="K197" s="561"/>
      <c r="L197" s="561"/>
      <c r="M197" s="561"/>
      <c r="N197" s="561"/>
      <c r="O197" s="679" t="s">
        <v>1654</v>
      </c>
      <c r="P197" s="561"/>
      <c r="Q197" s="561"/>
      <c r="R197" s="561"/>
      <c r="S197" s="561"/>
      <c r="T197" s="561"/>
      <c r="U197" s="561"/>
      <c r="V197" s="561"/>
      <c r="W197" s="561"/>
      <c r="X197" s="561"/>
      <c r="Y197" s="561"/>
      <c r="Z197" s="561"/>
      <c r="AA197" s="561"/>
      <c r="AB197" s="561"/>
      <c r="AC197" s="561"/>
      <c r="AD197" s="561"/>
      <c r="AE197" s="561"/>
      <c r="AF197" s="561"/>
      <c r="AG197" s="561"/>
      <c r="AH197" s="561"/>
      <c r="AI197" s="561"/>
      <c r="AJ197" s="561"/>
      <c r="AK197" s="561"/>
      <c r="AL197" s="679"/>
      <c r="AM197" s="561"/>
      <c r="AN197" s="561"/>
      <c r="AO197" s="561"/>
    </row>
    <row r="198" spans="1:41" ht="22.5" customHeight="1">
      <c r="X198" s="797"/>
      <c r="Z198" s="907"/>
      <c r="AA198" s="58"/>
      <c r="AB198" s="58"/>
      <c r="AC198" s="780"/>
      <c r="AL198" s="679"/>
    </row>
    <row r="199" spans="1:41" s="343" customFormat="1" ht="17.25">
      <c r="A199" s="3" t="s">
        <v>2187</v>
      </c>
      <c r="B199" s="561"/>
      <c r="C199" s="1"/>
      <c r="D199" s="1"/>
      <c r="E199" s="1"/>
      <c r="F199" s="561"/>
      <c r="G199" s="561"/>
      <c r="H199" s="561"/>
      <c r="I199" s="561"/>
      <c r="J199" s="561"/>
      <c r="K199" s="561"/>
      <c r="L199" s="561"/>
      <c r="M199" s="561"/>
      <c r="N199" s="561"/>
      <c r="O199" s="561"/>
      <c r="P199" s="561"/>
      <c r="Q199" s="561"/>
      <c r="R199" s="561"/>
      <c r="S199" s="561"/>
      <c r="T199" s="561"/>
      <c r="U199" s="561"/>
      <c r="V199" s="561"/>
      <c r="W199" s="561"/>
      <c r="X199" s="561"/>
      <c r="Y199" s="561"/>
      <c r="Z199" s="561"/>
      <c r="AA199" s="561"/>
      <c r="AB199" s="561"/>
      <c r="AC199" s="561"/>
      <c r="AD199" s="561"/>
      <c r="AE199" s="561"/>
      <c r="AF199" s="561"/>
      <c r="AG199" s="561"/>
      <c r="AH199" s="561"/>
      <c r="AI199" s="561"/>
      <c r="AJ199" s="561"/>
      <c r="AK199" s="561"/>
      <c r="AL199" s="561"/>
      <c r="AM199" s="561"/>
      <c r="AN199" s="561"/>
      <c r="AO199" s="561"/>
    </row>
    <row r="200" spans="1:41" s="343" customFormat="1" ht="15" customHeight="1">
      <c r="A200" s="561"/>
      <c r="B200" s="1"/>
      <c r="C200" s="907"/>
      <c r="D200" s="907"/>
      <c r="E200" s="907"/>
      <c r="F200" s="907"/>
      <c r="G200" s="907"/>
      <c r="H200" s="907"/>
      <c r="I200" s="34"/>
      <c r="J200" s="907"/>
      <c r="K200" s="561"/>
      <c r="L200" s="55"/>
      <c r="M200" s="55"/>
      <c r="N200" s="55"/>
      <c r="O200" s="561"/>
      <c r="P200" s="561"/>
      <c r="Q200" s="561"/>
      <c r="R200" s="561"/>
      <c r="S200" s="561"/>
      <c r="T200" s="561"/>
      <c r="U200" s="561"/>
      <c r="V200" s="561"/>
      <c r="W200" s="561"/>
      <c r="X200" s="561"/>
      <c r="Y200" s="561"/>
      <c r="Z200" s="561"/>
      <c r="AA200" s="561"/>
      <c r="AB200" s="561"/>
      <c r="AC200" s="561"/>
      <c r="AD200" s="561"/>
      <c r="AE200" s="679"/>
      <c r="AF200" s="561"/>
      <c r="AG200" s="561"/>
      <c r="AH200" s="679" t="s">
        <v>3555</v>
      </c>
      <c r="AI200" s="561"/>
      <c r="AJ200" s="561"/>
      <c r="AK200" s="561"/>
      <c r="AL200" s="561"/>
      <c r="AM200" s="561"/>
      <c r="AN200" s="561"/>
      <c r="AO200" s="561"/>
    </row>
    <row r="201" spans="1:41" s="343" customFormat="1" ht="15" customHeight="1" thickBot="1">
      <c r="A201" s="561"/>
      <c r="B201" s="907"/>
      <c r="C201" s="907"/>
      <c r="D201" s="907"/>
      <c r="E201" s="907"/>
      <c r="F201" s="907"/>
      <c r="G201" s="907"/>
      <c r="H201" s="785"/>
      <c r="I201" s="907"/>
      <c r="J201" s="907"/>
      <c r="K201" s="907"/>
      <c r="L201" s="907"/>
      <c r="M201" s="57"/>
      <c r="N201" s="561"/>
      <c r="O201" s="561"/>
      <c r="P201" s="561"/>
      <c r="Q201" s="561"/>
      <c r="R201" s="561"/>
      <c r="S201" s="561"/>
      <c r="T201" s="561"/>
      <c r="U201" s="561"/>
      <c r="V201" s="561"/>
      <c r="W201" s="561"/>
      <c r="X201" s="561"/>
      <c r="Y201" s="561"/>
      <c r="Z201" s="561"/>
      <c r="AA201" s="561"/>
      <c r="AB201" s="561"/>
      <c r="AC201" s="561"/>
      <c r="AD201" s="679"/>
      <c r="AE201" s="561"/>
      <c r="AF201" s="561"/>
      <c r="AG201" s="561"/>
      <c r="AH201" s="679" t="s">
        <v>1111</v>
      </c>
      <c r="AI201" s="561"/>
      <c r="AJ201" s="561"/>
      <c r="AK201" s="561"/>
      <c r="AL201" s="561"/>
      <c r="AM201" s="561"/>
      <c r="AN201" s="561"/>
      <c r="AO201" s="561"/>
    </row>
    <row r="202" spans="1:41" s="343" customFormat="1" ht="35.25" customHeight="1">
      <c r="A202" s="561"/>
      <c r="B202" s="561"/>
      <c r="C202" s="1361" t="s">
        <v>3311</v>
      </c>
      <c r="D202" s="1362"/>
      <c r="E202" s="1362"/>
      <c r="F202" s="1362"/>
      <c r="G202" s="1362"/>
      <c r="H202" s="1363"/>
      <c r="I202" s="1495" t="s">
        <v>1</v>
      </c>
      <c r="J202" s="4378"/>
      <c r="K202" s="4224" t="s">
        <v>1705</v>
      </c>
      <c r="L202" s="4225"/>
      <c r="M202" s="4224" t="s">
        <v>1706</v>
      </c>
      <c r="N202" s="4225"/>
      <c r="O202" s="4224" t="s">
        <v>1707</v>
      </c>
      <c r="P202" s="4225"/>
      <c r="Q202" s="4224" t="s">
        <v>1708</v>
      </c>
      <c r="R202" s="4225"/>
      <c r="S202" s="4224" t="s">
        <v>1709</v>
      </c>
      <c r="T202" s="4225"/>
      <c r="U202" s="4224" t="s">
        <v>1710</v>
      </c>
      <c r="V202" s="4225"/>
      <c r="W202" s="4224" t="s">
        <v>1711</v>
      </c>
      <c r="X202" s="4225"/>
      <c r="Y202" s="4224" t="s">
        <v>1712</v>
      </c>
      <c r="Z202" s="4225"/>
      <c r="AA202" s="4224" t="s">
        <v>1713</v>
      </c>
      <c r="AB202" s="4225"/>
      <c r="AC202" s="4224" t="s">
        <v>14</v>
      </c>
      <c r="AD202" s="4225"/>
      <c r="AE202" s="4224" t="s">
        <v>1714</v>
      </c>
      <c r="AF202" s="4225"/>
      <c r="AG202" s="4224" t="s">
        <v>1715</v>
      </c>
      <c r="AH202" s="4310"/>
      <c r="AI202" s="561"/>
      <c r="AJ202" s="561"/>
      <c r="AK202" s="561"/>
      <c r="AL202" s="561"/>
      <c r="AM202" s="561"/>
      <c r="AN202" s="561"/>
      <c r="AO202" s="561"/>
    </row>
    <row r="203" spans="1:41" s="343" customFormat="1" ht="35.25" customHeight="1">
      <c r="A203" s="561"/>
      <c r="B203" s="561"/>
      <c r="C203" s="1364"/>
      <c r="D203" s="1365"/>
      <c r="E203" s="1365"/>
      <c r="F203" s="1365"/>
      <c r="G203" s="1365"/>
      <c r="H203" s="1366"/>
      <c r="I203" s="4379"/>
      <c r="J203" s="4380"/>
      <c r="K203" s="4222"/>
      <c r="L203" s="4223"/>
      <c r="M203" s="4222"/>
      <c r="N203" s="4223"/>
      <c r="O203" s="4222"/>
      <c r="P203" s="4223"/>
      <c r="Q203" s="4222"/>
      <c r="R203" s="4223"/>
      <c r="S203" s="4222"/>
      <c r="T203" s="4223"/>
      <c r="U203" s="4222"/>
      <c r="V203" s="4223"/>
      <c r="W203" s="4222"/>
      <c r="X203" s="4223"/>
      <c r="Y203" s="4222"/>
      <c r="Z203" s="4223"/>
      <c r="AA203" s="4222"/>
      <c r="AB203" s="4223"/>
      <c r="AC203" s="4222"/>
      <c r="AD203" s="4223"/>
      <c r="AE203" s="4222"/>
      <c r="AF203" s="4223"/>
      <c r="AG203" s="4222"/>
      <c r="AH203" s="4312"/>
      <c r="AI203" s="561"/>
      <c r="AJ203" s="561"/>
      <c r="AK203" s="561"/>
      <c r="AL203" s="561"/>
      <c r="AM203" s="561"/>
      <c r="AN203" s="561"/>
      <c r="AO203" s="561"/>
    </row>
    <row r="204" spans="1:41" s="343" customFormat="1" ht="18.75" customHeight="1">
      <c r="A204" s="561"/>
      <c r="B204" s="561"/>
      <c r="C204" s="1407" t="s">
        <v>2117</v>
      </c>
      <c r="D204" s="1408"/>
      <c r="E204" s="1408"/>
      <c r="F204" s="1408"/>
      <c r="G204" s="1408"/>
      <c r="H204" s="1409"/>
      <c r="I204" s="2775">
        <v>199</v>
      </c>
      <c r="J204" s="1409"/>
      <c r="K204" s="2775">
        <v>138</v>
      </c>
      <c r="L204" s="1409"/>
      <c r="M204" s="2775">
        <v>1</v>
      </c>
      <c r="N204" s="1409"/>
      <c r="O204" s="2775">
        <v>1</v>
      </c>
      <c r="P204" s="1409"/>
      <c r="Q204" s="2775" t="s">
        <v>431</v>
      </c>
      <c r="R204" s="1409"/>
      <c r="S204" s="2733" t="s">
        <v>431</v>
      </c>
      <c r="T204" s="1411"/>
      <c r="U204" s="2775">
        <v>3</v>
      </c>
      <c r="V204" s="1409"/>
      <c r="W204" s="2775">
        <v>3</v>
      </c>
      <c r="X204" s="1409"/>
      <c r="Y204" s="2775">
        <v>1</v>
      </c>
      <c r="Z204" s="1409"/>
      <c r="AA204" s="2775">
        <v>13</v>
      </c>
      <c r="AB204" s="1409"/>
      <c r="AC204" s="2775">
        <v>35</v>
      </c>
      <c r="AD204" s="1409"/>
      <c r="AE204" s="2775">
        <v>4</v>
      </c>
      <c r="AF204" s="1409"/>
      <c r="AG204" s="2733" t="s">
        <v>431</v>
      </c>
      <c r="AH204" s="2946"/>
      <c r="AI204" s="561"/>
      <c r="AJ204" s="561"/>
      <c r="AK204" s="561"/>
      <c r="AL204" s="561"/>
      <c r="AM204" s="561"/>
      <c r="AN204" s="561"/>
      <c r="AO204" s="561"/>
    </row>
    <row r="205" spans="1:41" s="343" customFormat="1" ht="18.75" customHeight="1">
      <c r="A205" s="561"/>
      <c r="B205" s="561"/>
      <c r="C205" s="1410" t="s">
        <v>2209</v>
      </c>
      <c r="D205" s="1411"/>
      <c r="E205" s="1411"/>
      <c r="F205" s="1411"/>
      <c r="G205" s="1411"/>
      <c r="H205" s="1412"/>
      <c r="I205" s="2733">
        <v>145</v>
      </c>
      <c r="J205" s="1412"/>
      <c r="K205" s="2733">
        <v>104</v>
      </c>
      <c r="L205" s="1412"/>
      <c r="M205" s="2733">
        <v>1</v>
      </c>
      <c r="N205" s="1412"/>
      <c r="O205" s="2733">
        <v>1</v>
      </c>
      <c r="P205" s="1412"/>
      <c r="Q205" s="2733" t="s">
        <v>431</v>
      </c>
      <c r="R205" s="1412"/>
      <c r="S205" s="2733" t="s">
        <v>431</v>
      </c>
      <c r="T205" s="1411"/>
      <c r="U205" s="2733">
        <v>1</v>
      </c>
      <c r="V205" s="1412"/>
      <c r="W205" s="2733">
        <v>8</v>
      </c>
      <c r="X205" s="1412"/>
      <c r="Y205" s="2733">
        <v>2</v>
      </c>
      <c r="Z205" s="1412"/>
      <c r="AA205" s="2733">
        <v>7</v>
      </c>
      <c r="AB205" s="1412"/>
      <c r="AC205" s="2733">
        <v>21</v>
      </c>
      <c r="AD205" s="1412"/>
      <c r="AE205" s="2733" t="s">
        <v>431</v>
      </c>
      <c r="AF205" s="1412"/>
      <c r="AG205" s="2733" t="s">
        <v>431</v>
      </c>
      <c r="AH205" s="2946"/>
      <c r="AI205" s="561"/>
      <c r="AJ205" s="561"/>
      <c r="AK205" s="561"/>
      <c r="AL205" s="561"/>
      <c r="AM205" s="561"/>
      <c r="AN205" s="561"/>
      <c r="AO205" s="561"/>
    </row>
    <row r="206" spans="1:41" s="343" customFormat="1" ht="18.75" customHeight="1">
      <c r="A206" s="561"/>
      <c r="B206" s="561"/>
      <c r="C206" s="1410" t="s">
        <v>2178</v>
      </c>
      <c r="D206" s="1411"/>
      <c r="E206" s="1411"/>
      <c r="F206" s="1411"/>
      <c r="G206" s="1411"/>
      <c r="H206" s="1412"/>
      <c r="I206" s="2733">
        <v>127</v>
      </c>
      <c r="J206" s="1412"/>
      <c r="K206" s="2733">
        <v>83</v>
      </c>
      <c r="L206" s="1412"/>
      <c r="M206" s="2733">
        <v>4</v>
      </c>
      <c r="N206" s="1412"/>
      <c r="O206" s="2733" t="s">
        <v>431</v>
      </c>
      <c r="P206" s="1412"/>
      <c r="Q206" s="2733" t="s">
        <v>431</v>
      </c>
      <c r="R206" s="1412"/>
      <c r="S206" s="2733">
        <v>1</v>
      </c>
      <c r="T206" s="1411"/>
      <c r="U206" s="2733" t="s">
        <v>431</v>
      </c>
      <c r="V206" s="1412"/>
      <c r="W206" s="2733">
        <v>5</v>
      </c>
      <c r="X206" s="1412"/>
      <c r="Y206" s="2733">
        <v>1</v>
      </c>
      <c r="Z206" s="1412"/>
      <c r="AA206" s="2733">
        <v>12</v>
      </c>
      <c r="AB206" s="1412"/>
      <c r="AC206" s="2733">
        <v>17</v>
      </c>
      <c r="AD206" s="1412"/>
      <c r="AE206" s="2733">
        <v>3</v>
      </c>
      <c r="AF206" s="1412"/>
      <c r="AG206" s="2733">
        <v>1</v>
      </c>
      <c r="AH206" s="2946"/>
      <c r="AI206" s="561"/>
      <c r="AJ206" s="561"/>
      <c r="AK206" s="561"/>
      <c r="AL206" s="561"/>
      <c r="AM206" s="561"/>
      <c r="AN206" s="561"/>
      <c r="AO206" s="561"/>
    </row>
    <row r="207" spans="1:41" s="343" customFormat="1" ht="18.75" customHeight="1">
      <c r="A207" s="561"/>
      <c r="B207" s="561"/>
      <c r="C207" s="1410" t="s">
        <v>2179</v>
      </c>
      <c r="D207" s="1411"/>
      <c r="E207" s="1411"/>
      <c r="F207" s="1411"/>
      <c r="G207" s="1411"/>
      <c r="H207" s="1412"/>
      <c r="I207" s="2733">
        <v>162</v>
      </c>
      <c r="J207" s="1412"/>
      <c r="K207" s="2733">
        <v>93</v>
      </c>
      <c r="L207" s="1412"/>
      <c r="M207" s="2733">
        <v>7</v>
      </c>
      <c r="N207" s="1412"/>
      <c r="O207" s="2733">
        <v>1</v>
      </c>
      <c r="P207" s="1412"/>
      <c r="Q207" s="2733">
        <v>2</v>
      </c>
      <c r="R207" s="1412"/>
      <c r="S207" s="2733" t="s">
        <v>431</v>
      </c>
      <c r="T207" s="1411"/>
      <c r="U207" s="2733">
        <v>4</v>
      </c>
      <c r="V207" s="1412"/>
      <c r="W207" s="2733">
        <v>9</v>
      </c>
      <c r="X207" s="1412"/>
      <c r="Y207" s="2733" t="s">
        <v>431</v>
      </c>
      <c r="Z207" s="1412"/>
      <c r="AA207" s="2733">
        <v>20</v>
      </c>
      <c r="AB207" s="1412"/>
      <c r="AC207" s="2733">
        <v>24</v>
      </c>
      <c r="AD207" s="1412"/>
      <c r="AE207" s="2733" t="s">
        <v>431</v>
      </c>
      <c r="AF207" s="1412"/>
      <c r="AG207" s="2733">
        <v>2</v>
      </c>
      <c r="AH207" s="2946"/>
      <c r="AI207" s="561"/>
      <c r="AJ207" s="561"/>
      <c r="AK207" s="561"/>
      <c r="AL207" s="561"/>
      <c r="AM207" s="561"/>
      <c r="AN207" s="561"/>
      <c r="AO207" s="561"/>
    </row>
    <row r="208" spans="1:41" s="343" customFormat="1" ht="18.75" customHeight="1" thickBot="1">
      <c r="A208" s="561"/>
      <c r="B208" s="561"/>
      <c r="C208" s="1404" t="s">
        <v>2180</v>
      </c>
      <c r="D208" s="1405"/>
      <c r="E208" s="1405"/>
      <c r="F208" s="1405"/>
      <c r="G208" s="1405"/>
      <c r="H208" s="1406"/>
      <c r="I208" s="2948">
        <v>134</v>
      </c>
      <c r="J208" s="1406"/>
      <c r="K208" s="2948">
        <v>75</v>
      </c>
      <c r="L208" s="1406"/>
      <c r="M208" s="2948">
        <v>5</v>
      </c>
      <c r="N208" s="1406"/>
      <c r="O208" s="2948">
        <v>1</v>
      </c>
      <c r="P208" s="1406"/>
      <c r="Q208" s="2948">
        <v>3</v>
      </c>
      <c r="R208" s="1406"/>
      <c r="S208" s="2948" t="s">
        <v>431</v>
      </c>
      <c r="T208" s="1405"/>
      <c r="U208" s="2948">
        <v>1</v>
      </c>
      <c r="V208" s="1406"/>
      <c r="W208" s="2948">
        <v>10</v>
      </c>
      <c r="X208" s="1406"/>
      <c r="Y208" s="2948">
        <v>4</v>
      </c>
      <c r="Z208" s="1406"/>
      <c r="AA208" s="2948">
        <v>15</v>
      </c>
      <c r="AB208" s="1406"/>
      <c r="AC208" s="2948">
        <v>16</v>
      </c>
      <c r="AD208" s="1406"/>
      <c r="AE208" s="2948">
        <v>2</v>
      </c>
      <c r="AF208" s="1406"/>
      <c r="AG208" s="2948">
        <v>2</v>
      </c>
      <c r="AH208" s="2947"/>
      <c r="AI208" s="561"/>
      <c r="AJ208" s="561"/>
      <c r="AK208" s="561"/>
      <c r="AL208" s="561"/>
      <c r="AM208" s="561"/>
      <c r="AN208" s="561"/>
      <c r="AO208" s="561"/>
    </row>
    <row r="209" spans="1:43" s="343" customFormat="1" ht="13.5" customHeight="1">
      <c r="A209" s="561"/>
      <c r="B209" s="907"/>
      <c r="C209" s="907"/>
      <c r="D209" s="907"/>
      <c r="E209" s="907"/>
      <c r="F209" s="907"/>
      <c r="G209" s="907"/>
      <c r="H209" s="907"/>
      <c r="I209" s="907"/>
      <c r="J209" s="907"/>
      <c r="K209" s="561"/>
      <c r="L209" s="58"/>
      <c r="M209" s="58"/>
      <c r="N209" s="561"/>
      <c r="O209" s="561"/>
      <c r="P209" s="561"/>
      <c r="Q209" s="561"/>
      <c r="R209" s="561"/>
      <c r="S209" s="561"/>
      <c r="T209" s="561"/>
      <c r="U209" s="561"/>
      <c r="V209" s="561"/>
      <c r="W209" s="561"/>
      <c r="X209" s="561"/>
      <c r="Y209" s="561"/>
      <c r="Z209" s="561"/>
      <c r="AA209" s="561"/>
      <c r="AB209" s="561"/>
      <c r="AC209" s="561"/>
      <c r="AD209" s="679"/>
      <c r="AE209" s="561"/>
      <c r="AF209" s="561"/>
      <c r="AG209" s="561"/>
      <c r="AH209" s="789" t="s">
        <v>1654</v>
      </c>
      <c r="AI209" s="561"/>
      <c r="AJ209" s="561"/>
      <c r="AK209" s="561"/>
      <c r="AL209" s="561"/>
      <c r="AM209" s="561"/>
      <c r="AN209" s="561"/>
      <c r="AO209" s="561"/>
    </row>
    <row r="210" spans="1:43" s="343" customFormat="1" ht="20.100000000000001" customHeight="1">
      <c r="A210" s="561"/>
      <c r="B210" s="907"/>
      <c r="C210" s="907"/>
      <c r="D210" s="907"/>
      <c r="E210" s="907"/>
      <c r="F210" s="907"/>
      <c r="G210" s="907"/>
      <c r="H210" s="907"/>
      <c r="I210" s="907"/>
      <c r="J210" s="907"/>
      <c r="K210" s="561"/>
      <c r="L210" s="58"/>
      <c r="M210" s="58"/>
      <c r="N210" s="561"/>
      <c r="O210" s="561"/>
      <c r="P210" s="561"/>
      <c r="Q210" s="561"/>
      <c r="R210" s="561"/>
      <c r="S210" s="561"/>
      <c r="T210" s="561"/>
      <c r="U210" s="561"/>
      <c r="V210" s="561"/>
      <c r="W210" s="561"/>
      <c r="X210" s="561"/>
      <c r="Y210" s="561"/>
      <c r="Z210" s="561"/>
      <c r="AA210" s="561"/>
      <c r="AB210" s="561"/>
      <c r="AC210" s="561"/>
      <c r="AD210" s="679"/>
      <c r="AE210" s="561"/>
      <c r="AF210" s="561"/>
      <c r="AG210" s="561"/>
      <c r="AH210" s="789"/>
      <c r="AI210" s="561"/>
      <c r="AJ210" s="561"/>
      <c r="AK210" s="561"/>
      <c r="AL210" s="561"/>
      <c r="AM210" s="561"/>
      <c r="AN210" s="561"/>
      <c r="AO210" s="561"/>
    </row>
    <row r="211" spans="1:43" s="343" customFormat="1" ht="17.25">
      <c r="A211" s="40" t="s">
        <v>2188</v>
      </c>
      <c r="B211" s="40"/>
      <c r="C211" s="40"/>
      <c r="D211" s="40"/>
      <c r="E211" s="40"/>
      <c r="F211" s="40"/>
      <c r="G211" s="40"/>
      <c r="H211" s="40"/>
      <c r="I211" s="561"/>
      <c r="J211" s="561"/>
      <c r="K211" s="561"/>
      <c r="L211" s="561"/>
      <c r="M211" s="561"/>
      <c r="N211" s="561"/>
      <c r="O211" s="561"/>
      <c r="P211" s="561"/>
      <c r="Q211" s="561"/>
      <c r="R211" s="561"/>
      <c r="S211" s="561"/>
      <c r="T211" s="561"/>
      <c r="U211" s="561"/>
      <c r="V211" s="561"/>
      <c r="W211" s="561"/>
      <c r="X211" s="561"/>
      <c r="Y211" s="561"/>
      <c r="Z211" s="561"/>
      <c r="AA211" s="561"/>
      <c r="AB211" s="561"/>
      <c r="AC211" s="561"/>
      <c r="AD211" s="561"/>
      <c r="AE211" s="561"/>
      <c r="AF211" s="561"/>
      <c r="AG211" s="561"/>
      <c r="AH211" s="561"/>
      <c r="AI211" s="561"/>
      <c r="AJ211" s="561"/>
      <c r="AK211" s="561"/>
      <c r="AL211" s="561"/>
      <c r="AM211" s="561"/>
      <c r="AN211" s="561"/>
      <c r="AO211" s="561"/>
    </row>
    <row r="212" spans="1:43" s="343" customFormat="1" ht="15" customHeight="1">
      <c r="A212" s="561"/>
      <c r="B212" s="561"/>
      <c r="C212" s="907"/>
      <c r="D212" s="907"/>
      <c r="E212" s="907"/>
      <c r="F212" s="907"/>
      <c r="G212" s="907"/>
      <c r="H212" s="907"/>
      <c r="I212" s="907"/>
      <c r="J212" s="907"/>
      <c r="K212" s="907"/>
      <c r="L212" s="679"/>
      <c r="M212" s="907"/>
      <c r="N212" s="907"/>
      <c r="O212" s="907"/>
      <c r="P212" s="561"/>
      <c r="Q212" s="561"/>
      <c r="R212" s="561"/>
      <c r="S212" s="561"/>
      <c r="T212" s="561"/>
      <c r="U212" s="561"/>
      <c r="V212" s="561"/>
      <c r="W212" s="561"/>
      <c r="X212" s="561"/>
      <c r="Y212" s="561"/>
      <c r="Z212" s="561"/>
      <c r="AA212" s="561"/>
      <c r="AB212" s="561"/>
      <c r="AC212" s="561"/>
      <c r="AD212" s="561"/>
      <c r="AE212" s="561"/>
      <c r="AF212" s="561"/>
      <c r="AG212" s="561"/>
      <c r="AH212" s="561"/>
      <c r="AI212" s="561"/>
      <c r="AJ212" s="561"/>
      <c r="AK212" s="561"/>
      <c r="AL212" s="561"/>
      <c r="AM212" s="561"/>
      <c r="AN212" s="561"/>
      <c r="AO212" s="679" t="s">
        <v>3555</v>
      </c>
    </row>
    <row r="213" spans="1:43" s="343" customFormat="1" ht="15" customHeight="1" thickBot="1">
      <c r="A213" s="561"/>
      <c r="B213" s="561"/>
      <c r="C213" s="907"/>
      <c r="D213" s="907"/>
      <c r="E213" s="907"/>
      <c r="F213" s="907"/>
      <c r="G213" s="907"/>
      <c r="H213" s="907"/>
      <c r="I213" s="907"/>
      <c r="J213" s="907"/>
      <c r="K213" s="907"/>
      <c r="L213" s="848"/>
      <c r="M213" s="907"/>
      <c r="N213" s="907"/>
      <c r="O213" s="907"/>
      <c r="P213" s="907"/>
      <c r="Q213" s="55"/>
      <c r="R213" s="55"/>
      <c r="S213" s="55"/>
      <c r="T213" s="55"/>
      <c r="U213" s="55"/>
      <c r="V213" s="561"/>
      <c r="W213" s="561"/>
      <c r="X213" s="561"/>
      <c r="Y213" s="561"/>
      <c r="Z213" s="561"/>
      <c r="AA213" s="561"/>
      <c r="AB213" s="561"/>
      <c r="AC213" s="561"/>
      <c r="AD213" s="561"/>
      <c r="AE213" s="561"/>
      <c r="AF213" s="561"/>
      <c r="AG213" s="561"/>
      <c r="AH213" s="561"/>
      <c r="AI213" s="561"/>
      <c r="AJ213" s="561"/>
      <c r="AK213" s="561"/>
      <c r="AL213" s="561"/>
      <c r="AM213" s="561"/>
      <c r="AN213" s="561"/>
      <c r="AO213" s="679" t="s">
        <v>1272</v>
      </c>
      <c r="AP213" s="567"/>
      <c r="AQ213" s="567"/>
    </row>
    <row r="214" spans="1:43" s="343" customFormat="1" ht="14.25" customHeight="1">
      <c r="A214" s="4384" t="s">
        <v>1716</v>
      </c>
      <c r="B214" s="4385"/>
      <c r="C214" s="4385"/>
      <c r="D214" s="4385"/>
      <c r="E214" s="4386"/>
      <c r="F214" s="4390" t="s">
        <v>1</v>
      </c>
      <c r="G214" s="4391"/>
      <c r="H214" s="2885" t="s">
        <v>1717</v>
      </c>
      <c r="I214" s="2885"/>
      <c r="J214" s="2885"/>
      <c r="K214" s="2885"/>
      <c r="L214" s="2885"/>
      <c r="M214" s="2885"/>
      <c r="N214" s="2885"/>
      <c r="O214" s="2885"/>
      <c r="P214" s="2885"/>
      <c r="Q214" s="2885"/>
      <c r="R214" s="2702" t="s">
        <v>3802</v>
      </c>
      <c r="S214" s="2698"/>
      <c r="T214" s="2698"/>
      <c r="U214" s="2698"/>
      <c r="V214" s="2698"/>
      <c r="W214" s="2698"/>
      <c r="X214" s="2698"/>
      <c r="Y214" s="2698"/>
      <c r="Z214" s="2698"/>
      <c r="AA214" s="2698"/>
      <c r="AB214" s="2698"/>
      <c r="AC214" s="2698"/>
      <c r="AD214" s="2698"/>
      <c r="AE214" s="2698"/>
      <c r="AF214" s="2698"/>
      <c r="AG214" s="2705"/>
      <c r="AH214" s="2702" t="s">
        <v>1718</v>
      </c>
      <c r="AI214" s="2698"/>
      <c r="AJ214" s="2698"/>
      <c r="AK214" s="2698"/>
      <c r="AL214" s="2698"/>
      <c r="AM214" s="2698"/>
      <c r="AN214" s="2698"/>
      <c r="AO214" s="2889"/>
      <c r="AP214" s="349"/>
      <c r="AQ214" s="567"/>
    </row>
    <row r="215" spans="1:43" s="343" customFormat="1" ht="8.25" customHeight="1">
      <c r="A215" s="4387"/>
      <c r="B215" s="4388"/>
      <c r="C215" s="4388"/>
      <c r="D215" s="4388"/>
      <c r="E215" s="4389"/>
      <c r="F215" s="4392"/>
      <c r="G215" s="2504"/>
      <c r="H215" s="2745" t="s">
        <v>3</v>
      </c>
      <c r="I215" s="2745"/>
      <c r="J215" s="4246" t="s">
        <v>3119</v>
      </c>
      <c r="K215" s="4249" t="s">
        <v>3120</v>
      </c>
      <c r="L215" s="1524" t="s">
        <v>1719</v>
      </c>
      <c r="M215" s="1525"/>
      <c r="N215" s="1525"/>
      <c r="O215" s="1526"/>
      <c r="P215" s="2745" t="s">
        <v>1333</v>
      </c>
      <c r="Q215" s="2745"/>
      <c r="R215" s="4243" t="s">
        <v>3</v>
      </c>
      <c r="S215" s="4243"/>
      <c r="T215" s="4243" t="s">
        <v>1720</v>
      </c>
      <c r="U215" s="4243"/>
      <c r="V215" s="4220" t="s">
        <v>1721</v>
      </c>
      <c r="W215" s="4221"/>
      <c r="X215" s="4243" t="s">
        <v>1722</v>
      </c>
      <c r="Y215" s="4243"/>
      <c r="Z215" s="4243" t="s">
        <v>1723</v>
      </c>
      <c r="AA215" s="4243"/>
      <c r="AB215" s="2745" t="s">
        <v>1724</v>
      </c>
      <c r="AC215" s="2745"/>
      <c r="AD215" s="2745" t="s">
        <v>1725</v>
      </c>
      <c r="AE215" s="2745"/>
      <c r="AF215" s="2745" t="s">
        <v>1333</v>
      </c>
      <c r="AG215" s="2745"/>
      <c r="AH215" s="2745" t="s">
        <v>3</v>
      </c>
      <c r="AI215" s="2745"/>
      <c r="AJ215" s="4397" t="s">
        <v>1726</v>
      </c>
      <c r="AK215" s="4397"/>
      <c r="AL215" s="4243" t="s">
        <v>1727</v>
      </c>
      <c r="AM215" s="2745"/>
      <c r="AN215" s="2745" t="s">
        <v>1333</v>
      </c>
      <c r="AO215" s="4383"/>
    </row>
    <row r="216" spans="1:43" s="343" customFormat="1" ht="8.25" customHeight="1">
      <c r="A216" s="4387"/>
      <c r="B216" s="4388"/>
      <c r="C216" s="4388"/>
      <c r="D216" s="4388"/>
      <c r="E216" s="4389"/>
      <c r="F216" s="4392"/>
      <c r="G216" s="2504"/>
      <c r="H216" s="2745"/>
      <c r="I216" s="2745"/>
      <c r="J216" s="4247"/>
      <c r="K216" s="4250"/>
      <c r="L216" s="1397"/>
      <c r="M216" s="1513"/>
      <c r="N216" s="1513"/>
      <c r="O216" s="1512"/>
      <c r="P216" s="2745"/>
      <c r="Q216" s="2745"/>
      <c r="R216" s="4243"/>
      <c r="S216" s="4243"/>
      <c r="T216" s="4243"/>
      <c r="U216" s="4243"/>
      <c r="V216" s="4226"/>
      <c r="W216" s="4227"/>
      <c r="X216" s="4243"/>
      <c r="Y216" s="4243"/>
      <c r="Z216" s="4243"/>
      <c r="AA216" s="4243"/>
      <c r="AB216" s="2745"/>
      <c r="AC216" s="2745"/>
      <c r="AD216" s="2745"/>
      <c r="AE216" s="2745"/>
      <c r="AF216" s="2745"/>
      <c r="AG216" s="2745"/>
      <c r="AH216" s="2745"/>
      <c r="AI216" s="2745"/>
      <c r="AJ216" s="4397"/>
      <c r="AK216" s="4397"/>
      <c r="AL216" s="2745"/>
      <c r="AM216" s="2745"/>
      <c r="AN216" s="2745"/>
      <c r="AO216" s="4383"/>
    </row>
    <row r="217" spans="1:43" s="343" customFormat="1" ht="11.25" customHeight="1">
      <c r="A217" s="4387"/>
      <c r="B217" s="4388"/>
      <c r="C217" s="4388"/>
      <c r="D217" s="4388"/>
      <c r="E217" s="4389"/>
      <c r="F217" s="4392"/>
      <c r="G217" s="2504"/>
      <c r="H217" s="2745"/>
      <c r="I217" s="2745"/>
      <c r="J217" s="4247"/>
      <c r="K217" s="4250"/>
      <c r="L217" s="4246" t="s">
        <v>1728</v>
      </c>
      <c r="M217" s="4249"/>
      <c r="N217" s="2745" t="s">
        <v>1333</v>
      </c>
      <c r="O217" s="2745"/>
      <c r="P217" s="2745"/>
      <c r="Q217" s="2745"/>
      <c r="R217" s="4243"/>
      <c r="S217" s="4243"/>
      <c r="T217" s="4243"/>
      <c r="U217" s="4243"/>
      <c r="V217" s="4226"/>
      <c r="W217" s="4227"/>
      <c r="X217" s="4243"/>
      <c r="Y217" s="4243"/>
      <c r="Z217" s="4243"/>
      <c r="AA217" s="4243"/>
      <c r="AB217" s="2745"/>
      <c r="AC217" s="2745"/>
      <c r="AD217" s="2745"/>
      <c r="AE217" s="2745"/>
      <c r="AF217" s="2745"/>
      <c r="AG217" s="2745"/>
      <c r="AH217" s="2745"/>
      <c r="AI217" s="2745"/>
      <c r="AJ217" s="4397"/>
      <c r="AK217" s="4397"/>
      <c r="AL217" s="2745"/>
      <c r="AM217" s="2745"/>
      <c r="AN217" s="2745"/>
      <c r="AO217" s="4383"/>
    </row>
    <row r="218" spans="1:43" s="343" customFormat="1" ht="11.25" customHeight="1">
      <c r="A218" s="4387"/>
      <c r="B218" s="4388"/>
      <c r="C218" s="4388"/>
      <c r="D218" s="4388"/>
      <c r="E218" s="4389"/>
      <c r="F218" s="4392"/>
      <c r="G218" s="2504"/>
      <c r="H218" s="2745"/>
      <c r="I218" s="2745"/>
      <c r="J218" s="4247"/>
      <c r="K218" s="4250"/>
      <c r="L218" s="4247"/>
      <c r="M218" s="4250"/>
      <c r="N218" s="2745"/>
      <c r="O218" s="2745"/>
      <c r="P218" s="2745"/>
      <c r="Q218" s="2745"/>
      <c r="R218" s="4243"/>
      <c r="S218" s="4243"/>
      <c r="T218" s="4243"/>
      <c r="U218" s="4243"/>
      <c r="V218" s="4226"/>
      <c r="W218" s="4227"/>
      <c r="X218" s="4243"/>
      <c r="Y218" s="4243"/>
      <c r="Z218" s="4243"/>
      <c r="AA218" s="4243"/>
      <c r="AB218" s="2745"/>
      <c r="AC218" s="2745"/>
      <c r="AD218" s="2745"/>
      <c r="AE218" s="2745"/>
      <c r="AF218" s="2745"/>
      <c r="AG218" s="2745"/>
      <c r="AH218" s="2745"/>
      <c r="AI218" s="2745"/>
      <c r="AJ218" s="4397"/>
      <c r="AK218" s="4397"/>
      <c r="AL218" s="2745"/>
      <c r="AM218" s="2745"/>
      <c r="AN218" s="2745"/>
      <c r="AO218" s="4383"/>
    </row>
    <row r="219" spans="1:43" s="343" customFormat="1" ht="11.25" customHeight="1">
      <c r="A219" s="2668" t="s">
        <v>1729</v>
      </c>
      <c r="B219" s="2669"/>
      <c r="C219" s="2669"/>
      <c r="D219" s="2669"/>
      <c r="E219" s="2670"/>
      <c r="F219" s="4392"/>
      <c r="G219" s="2504"/>
      <c r="H219" s="2745"/>
      <c r="I219" s="2745"/>
      <c r="J219" s="4247"/>
      <c r="K219" s="4250"/>
      <c r="L219" s="4247"/>
      <c r="M219" s="4250"/>
      <c r="N219" s="2745"/>
      <c r="O219" s="2745"/>
      <c r="P219" s="2745"/>
      <c r="Q219" s="2745"/>
      <c r="R219" s="4243"/>
      <c r="S219" s="4243"/>
      <c r="T219" s="4243"/>
      <c r="U219" s="4243"/>
      <c r="V219" s="4226"/>
      <c r="W219" s="4227"/>
      <c r="X219" s="4243"/>
      <c r="Y219" s="4243"/>
      <c r="Z219" s="4243"/>
      <c r="AA219" s="4243"/>
      <c r="AB219" s="2745"/>
      <c r="AC219" s="2745"/>
      <c r="AD219" s="2745"/>
      <c r="AE219" s="2745"/>
      <c r="AF219" s="2745"/>
      <c r="AG219" s="2745"/>
      <c r="AH219" s="2745"/>
      <c r="AI219" s="2745"/>
      <c r="AJ219" s="4397"/>
      <c r="AK219" s="4397"/>
      <c r="AL219" s="2745"/>
      <c r="AM219" s="2745"/>
      <c r="AN219" s="2745"/>
      <c r="AO219" s="4383"/>
    </row>
    <row r="220" spans="1:43" s="343" customFormat="1" ht="11.25" customHeight="1">
      <c r="A220" s="4395"/>
      <c r="B220" s="4396"/>
      <c r="C220" s="4396"/>
      <c r="D220" s="4396"/>
      <c r="E220" s="2932"/>
      <c r="F220" s="4393"/>
      <c r="G220" s="4394"/>
      <c r="H220" s="2745"/>
      <c r="I220" s="2745"/>
      <c r="J220" s="4248"/>
      <c r="K220" s="4251"/>
      <c r="L220" s="4248"/>
      <c r="M220" s="4251"/>
      <c r="N220" s="2745"/>
      <c r="O220" s="2745"/>
      <c r="P220" s="2745"/>
      <c r="Q220" s="2745"/>
      <c r="R220" s="4243"/>
      <c r="S220" s="4243"/>
      <c r="T220" s="4243"/>
      <c r="U220" s="4243"/>
      <c r="V220" s="4222"/>
      <c r="W220" s="4223"/>
      <c r="X220" s="4243"/>
      <c r="Y220" s="4243"/>
      <c r="Z220" s="4243"/>
      <c r="AA220" s="4243"/>
      <c r="AB220" s="2745"/>
      <c r="AC220" s="2745"/>
      <c r="AD220" s="2745"/>
      <c r="AE220" s="2745"/>
      <c r="AF220" s="2745"/>
      <c r="AG220" s="2745"/>
      <c r="AH220" s="2745"/>
      <c r="AI220" s="2745"/>
      <c r="AJ220" s="4397"/>
      <c r="AK220" s="4397"/>
      <c r="AL220" s="2745"/>
      <c r="AM220" s="2745"/>
      <c r="AN220" s="2745"/>
      <c r="AO220" s="4383"/>
    </row>
    <row r="221" spans="1:43" s="343" customFormat="1" ht="36.75" customHeight="1">
      <c r="A221" s="4381" t="s">
        <v>2260</v>
      </c>
      <c r="B221" s="2882"/>
      <c r="C221" s="2882"/>
      <c r="D221" s="2882"/>
      <c r="E221" s="836" t="s">
        <v>29</v>
      </c>
      <c r="F221" s="4382">
        <v>199</v>
      </c>
      <c r="G221" s="4382"/>
      <c r="H221" s="4382">
        <v>16</v>
      </c>
      <c r="I221" s="4382"/>
      <c r="J221" s="4382">
        <v>1</v>
      </c>
      <c r="K221" s="4382"/>
      <c r="L221" s="4382">
        <v>3</v>
      </c>
      <c r="M221" s="4382"/>
      <c r="N221" s="4382">
        <v>8</v>
      </c>
      <c r="O221" s="4382"/>
      <c r="P221" s="4382">
        <v>4</v>
      </c>
      <c r="Q221" s="4382"/>
      <c r="R221" s="4382">
        <v>168</v>
      </c>
      <c r="S221" s="4382"/>
      <c r="T221" s="4382">
        <v>13</v>
      </c>
      <c r="U221" s="4382"/>
      <c r="V221" s="4399">
        <v>65</v>
      </c>
      <c r="W221" s="2777"/>
      <c r="X221" s="4382">
        <v>51</v>
      </c>
      <c r="Y221" s="4382"/>
      <c r="Z221" s="4382">
        <v>5</v>
      </c>
      <c r="AA221" s="4382"/>
      <c r="AB221" s="4382">
        <v>19</v>
      </c>
      <c r="AC221" s="4382"/>
      <c r="AD221" s="4382">
        <v>2</v>
      </c>
      <c r="AE221" s="4382"/>
      <c r="AF221" s="4382">
        <v>13</v>
      </c>
      <c r="AG221" s="4382"/>
      <c r="AH221" s="4382">
        <v>15</v>
      </c>
      <c r="AI221" s="4382"/>
      <c r="AJ221" s="4382">
        <v>9</v>
      </c>
      <c r="AK221" s="4382"/>
      <c r="AL221" s="4382">
        <v>5</v>
      </c>
      <c r="AM221" s="4382"/>
      <c r="AN221" s="4382">
        <v>1</v>
      </c>
      <c r="AO221" s="4398"/>
    </row>
    <row r="222" spans="1:43" s="343" customFormat="1" ht="39.950000000000003" customHeight="1">
      <c r="A222" s="2881"/>
      <c r="B222" s="2882"/>
      <c r="C222" s="2882"/>
      <c r="D222" s="2882"/>
      <c r="E222" s="836" t="s">
        <v>1695</v>
      </c>
      <c r="F222" s="4382">
        <v>5</v>
      </c>
      <c r="G222" s="4382"/>
      <c r="H222" s="4382">
        <v>3</v>
      </c>
      <c r="I222" s="4382"/>
      <c r="J222" s="4382" t="s">
        <v>431</v>
      </c>
      <c r="K222" s="4382"/>
      <c r="L222" s="4382" t="s">
        <v>431</v>
      </c>
      <c r="M222" s="4382"/>
      <c r="N222" s="4382">
        <v>2</v>
      </c>
      <c r="O222" s="4382"/>
      <c r="P222" s="4382">
        <v>1</v>
      </c>
      <c r="Q222" s="4382"/>
      <c r="R222" s="4382">
        <v>1</v>
      </c>
      <c r="S222" s="4382"/>
      <c r="T222" s="4382" t="s">
        <v>431</v>
      </c>
      <c r="U222" s="4382"/>
      <c r="V222" s="4399" t="s">
        <v>431</v>
      </c>
      <c r="W222" s="2777"/>
      <c r="X222" s="4382">
        <v>1</v>
      </c>
      <c r="Y222" s="4382"/>
      <c r="Z222" s="4382" t="s">
        <v>431</v>
      </c>
      <c r="AA222" s="4382"/>
      <c r="AB222" s="4382" t="s">
        <v>431</v>
      </c>
      <c r="AC222" s="4382"/>
      <c r="AD222" s="4382" t="s">
        <v>431</v>
      </c>
      <c r="AE222" s="4382"/>
      <c r="AF222" s="4382" t="s">
        <v>431</v>
      </c>
      <c r="AG222" s="4382"/>
      <c r="AH222" s="4382">
        <v>1</v>
      </c>
      <c r="AI222" s="4382"/>
      <c r="AJ222" s="4382" t="s">
        <v>431</v>
      </c>
      <c r="AK222" s="4382"/>
      <c r="AL222" s="4382" t="s">
        <v>431</v>
      </c>
      <c r="AM222" s="4382"/>
      <c r="AN222" s="4382">
        <v>1</v>
      </c>
      <c r="AO222" s="4398"/>
    </row>
    <row r="223" spans="1:43" s="566" customFormat="1" ht="39.950000000000003" customHeight="1">
      <c r="A223" s="2881"/>
      <c r="B223" s="2882"/>
      <c r="C223" s="2882"/>
      <c r="D223" s="2882"/>
      <c r="E223" s="1312" t="s">
        <v>1666</v>
      </c>
      <c r="F223" s="4400">
        <v>254</v>
      </c>
      <c r="G223" s="4400"/>
      <c r="H223" s="4400">
        <v>14</v>
      </c>
      <c r="I223" s="4400"/>
      <c r="J223" s="4400">
        <v>1</v>
      </c>
      <c r="K223" s="4400"/>
      <c r="L223" s="4400">
        <v>3</v>
      </c>
      <c r="M223" s="4400"/>
      <c r="N223" s="4400">
        <v>7</v>
      </c>
      <c r="O223" s="4400"/>
      <c r="P223" s="4400">
        <v>3</v>
      </c>
      <c r="Q223" s="4400"/>
      <c r="R223" s="4400">
        <v>225</v>
      </c>
      <c r="S223" s="4400"/>
      <c r="T223" s="4400">
        <v>25</v>
      </c>
      <c r="U223" s="4400"/>
      <c r="V223" s="2523">
        <v>86</v>
      </c>
      <c r="W223" s="2525"/>
      <c r="X223" s="4400">
        <v>63</v>
      </c>
      <c r="Y223" s="4400"/>
      <c r="Z223" s="4400">
        <v>7</v>
      </c>
      <c r="AA223" s="4400"/>
      <c r="AB223" s="4400">
        <v>25</v>
      </c>
      <c r="AC223" s="4400"/>
      <c r="AD223" s="4400">
        <v>2</v>
      </c>
      <c r="AE223" s="4400"/>
      <c r="AF223" s="4400">
        <v>17</v>
      </c>
      <c r="AG223" s="4400"/>
      <c r="AH223" s="4400">
        <v>15</v>
      </c>
      <c r="AI223" s="4400"/>
      <c r="AJ223" s="4400">
        <v>10</v>
      </c>
      <c r="AK223" s="4400"/>
      <c r="AL223" s="4400">
        <v>5</v>
      </c>
      <c r="AM223" s="4400"/>
      <c r="AN223" s="4400" t="s">
        <v>431</v>
      </c>
      <c r="AO223" s="4401"/>
    </row>
    <row r="224" spans="1:43" s="343" customFormat="1" ht="36.75" customHeight="1">
      <c r="A224" s="4381" t="s">
        <v>2261</v>
      </c>
      <c r="B224" s="4402"/>
      <c r="C224" s="4402"/>
      <c r="D224" s="4402"/>
      <c r="E224" s="836" t="s">
        <v>29</v>
      </c>
      <c r="F224" s="4382">
        <v>145</v>
      </c>
      <c r="G224" s="4382"/>
      <c r="H224" s="4382">
        <v>6</v>
      </c>
      <c r="I224" s="4382"/>
      <c r="J224" s="4382" t="s">
        <v>431</v>
      </c>
      <c r="K224" s="4382"/>
      <c r="L224" s="4382">
        <v>2</v>
      </c>
      <c r="M224" s="4382"/>
      <c r="N224" s="4382">
        <v>3</v>
      </c>
      <c r="O224" s="4382"/>
      <c r="P224" s="4382">
        <v>1</v>
      </c>
      <c r="Q224" s="4382"/>
      <c r="R224" s="4382">
        <v>128</v>
      </c>
      <c r="S224" s="4382"/>
      <c r="T224" s="4382">
        <v>9</v>
      </c>
      <c r="U224" s="4382"/>
      <c r="V224" s="4399">
        <v>55</v>
      </c>
      <c r="W224" s="2777"/>
      <c r="X224" s="4382">
        <v>35</v>
      </c>
      <c r="Y224" s="4382"/>
      <c r="Z224" s="4382">
        <v>4</v>
      </c>
      <c r="AA224" s="4382"/>
      <c r="AB224" s="4382">
        <v>14</v>
      </c>
      <c r="AC224" s="4382"/>
      <c r="AD224" s="4382">
        <v>1</v>
      </c>
      <c r="AE224" s="4382"/>
      <c r="AF224" s="4382">
        <v>10</v>
      </c>
      <c r="AG224" s="4382"/>
      <c r="AH224" s="4382">
        <v>11</v>
      </c>
      <c r="AI224" s="4382"/>
      <c r="AJ224" s="4382">
        <v>9</v>
      </c>
      <c r="AK224" s="4382"/>
      <c r="AL224" s="4382">
        <v>1</v>
      </c>
      <c r="AM224" s="4382"/>
      <c r="AN224" s="4382">
        <v>1</v>
      </c>
      <c r="AO224" s="4398"/>
    </row>
    <row r="225" spans="1:65" s="343" customFormat="1" ht="39.950000000000003" customHeight="1">
      <c r="A225" s="4381"/>
      <c r="B225" s="4402"/>
      <c r="C225" s="4402"/>
      <c r="D225" s="4402"/>
      <c r="E225" s="836" t="s">
        <v>1695</v>
      </c>
      <c r="F225" s="4382">
        <v>9</v>
      </c>
      <c r="G225" s="4382"/>
      <c r="H225" s="4382">
        <v>3</v>
      </c>
      <c r="I225" s="4382"/>
      <c r="J225" s="4382" t="s">
        <v>431</v>
      </c>
      <c r="K225" s="4382"/>
      <c r="L225" s="4382" t="s">
        <v>431</v>
      </c>
      <c r="M225" s="4382"/>
      <c r="N225" s="4382">
        <v>3</v>
      </c>
      <c r="O225" s="4382"/>
      <c r="P225" s="4382" t="s">
        <v>431</v>
      </c>
      <c r="Q225" s="4382"/>
      <c r="R225" s="4382">
        <v>5</v>
      </c>
      <c r="S225" s="4382"/>
      <c r="T225" s="4382">
        <v>4</v>
      </c>
      <c r="U225" s="4382"/>
      <c r="V225" s="4399" t="s">
        <v>431</v>
      </c>
      <c r="W225" s="2777"/>
      <c r="X225" s="4382">
        <v>1</v>
      </c>
      <c r="Y225" s="4382"/>
      <c r="Z225" s="4382" t="s">
        <v>431</v>
      </c>
      <c r="AA225" s="4382"/>
      <c r="AB225" s="4382" t="s">
        <v>431</v>
      </c>
      <c r="AC225" s="4382"/>
      <c r="AD225" s="4382" t="s">
        <v>431</v>
      </c>
      <c r="AE225" s="4382"/>
      <c r="AF225" s="4382" t="s">
        <v>431</v>
      </c>
      <c r="AG225" s="4382"/>
      <c r="AH225" s="4382">
        <v>1</v>
      </c>
      <c r="AI225" s="4382"/>
      <c r="AJ225" s="4382">
        <v>1</v>
      </c>
      <c r="AK225" s="4382"/>
      <c r="AL225" s="4382" t="s">
        <v>431</v>
      </c>
      <c r="AM225" s="4382"/>
      <c r="AN225" s="4382" t="s">
        <v>431</v>
      </c>
      <c r="AO225" s="4398"/>
    </row>
    <row r="226" spans="1:65" s="343" customFormat="1" ht="39.950000000000003" customHeight="1">
      <c r="A226" s="4381"/>
      <c r="B226" s="4402"/>
      <c r="C226" s="4402"/>
      <c r="D226" s="4402"/>
      <c r="E226" s="836" t="s">
        <v>1666</v>
      </c>
      <c r="F226" s="4382">
        <v>177</v>
      </c>
      <c r="G226" s="4382"/>
      <c r="H226" s="4382">
        <v>3</v>
      </c>
      <c r="I226" s="4382"/>
      <c r="J226" s="4382" t="s">
        <v>431</v>
      </c>
      <c r="K226" s="4382"/>
      <c r="L226" s="4382">
        <v>2</v>
      </c>
      <c r="M226" s="4382"/>
      <c r="N226" s="4382" t="s">
        <v>431</v>
      </c>
      <c r="O226" s="4382"/>
      <c r="P226" s="4382">
        <v>1</v>
      </c>
      <c r="Q226" s="4382"/>
      <c r="R226" s="4382">
        <v>159</v>
      </c>
      <c r="S226" s="4382"/>
      <c r="T226" s="4382">
        <v>13</v>
      </c>
      <c r="U226" s="4382"/>
      <c r="V226" s="4399">
        <v>71</v>
      </c>
      <c r="W226" s="2777"/>
      <c r="X226" s="4382">
        <v>41</v>
      </c>
      <c r="Y226" s="4382"/>
      <c r="Z226" s="4382">
        <v>4</v>
      </c>
      <c r="AA226" s="4382"/>
      <c r="AB226" s="4382">
        <v>19</v>
      </c>
      <c r="AC226" s="4382"/>
      <c r="AD226" s="4382">
        <v>1</v>
      </c>
      <c r="AE226" s="4382"/>
      <c r="AF226" s="4382">
        <v>10</v>
      </c>
      <c r="AG226" s="4382"/>
      <c r="AH226" s="4382">
        <v>15</v>
      </c>
      <c r="AI226" s="4382"/>
      <c r="AJ226" s="4382">
        <v>13</v>
      </c>
      <c r="AK226" s="4382"/>
      <c r="AL226" s="4382">
        <v>1</v>
      </c>
      <c r="AM226" s="4382"/>
      <c r="AN226" s="4382">
        <v>1</v>
      </c>
      <c r="AO226" s="4398"/>
    </row>
    <row r="227" spans="1:65" s="343" customFormat="1" ht="36.75" customHeight="1">
      <c r="A227" s="4381" t="s">
        <v>2262</v>
      </c>
      <c r="B227" s="4402"/>
      <c r="C227" s="4402"/>
      <c r="D227" s="4402"/>
      <c r="E227" s="836" t="s">
        <v>29</v>
      </c>
      <c r="F227" s="4382">
        <v>127</v>
      </c>
      <c r="G227" s="4382"/>
      <c r="H227" s="4382">
        <v>14</v>
      </c>
      <c r="I227" s="4382"/>
      <c r="J227" s="4382">
        <v>3</v>
      </c>
      <c r="K227" s="4382"/>
      <c r="L227" s="4382">
        <v>4</v>
      </c>
      <c r="M227" s="4382"/>
      <c r="N227" s="4382">
        <v>4</v>
      </c>
      <c r="O227" s="4382"/>
      <c r="P227" s="4382">
        <v>3</v>
      </c>
      <c r="Q227" s="4382"/>
      <c r="R227" s="4382">
        <v>103</v>
      </c>
      <c r="S227" s="4382"/>
      <c r="T227" s="4382">
        <v>3</v>
      </c>
      <c r="U227" s="4382"/>
      <c r="V227" s="4399">
        <v>50</v>
      </c>
      <c r="W227" s="2777"/>
      <c r="X227" s="4382">
        <v>31</v>
      </c>
      <c r="Y227" s="4382"/>
      <c r="Z227" s="4382" t="s">
        <v>431</v>
      </c>
      <c r="AA227" s="4382"/>
      <c r="AB227" s="4382">
        <v>10</v>
      </c>
      <c r="AC227" s="4382"/>
      <c r="AD227" s="4382">
        <v>1</v>
      </c>
      <c r="AE227" s="4382"/>
      <c r="AF227" s="4382">
        <v>8</v>
      </c>
      <c r="AG227" s="4382"/>
      <c r="AH227" s="4382">
        <v>10</v>
      </c>
      <c r="AI227" s="4382"/>
      <c r="AJ227" s="4382">
        <v>5</v>
      </c>
      <c r="AK227" s="4382"/>
      <c r="AL227" s="4382">
        <v>3</v>
      </c>
      <c r="AM227" s="4382"/>
      <c r="AN227" s="4382">
        <v>2</v>
      </c>
      <c r="AO227" s="4398"/>
    </row>
    <row r="228" spans="1:65" s="343" customFormat="1" ht="39.950000000000003" customHeight="1">
      <c r="A228" s="4381"/>
      <c r="B228" s="4402"/>
      <c r="C228" s="4402"/>
      <c r="D228" s="4402"/>
      <c r="E228" s="836" t="s">
        <v>1695</v>
      </c>
      <c r="F228" s="4382">
        <v>4</v>
      </c>
      <c r="G228" s="4382"/>
      <c r="H228" s="4382">
        <v>1</v>
      </c>
      <c r="I228" s="4382"/>
      <c r="J228" s="4382" t="s">
        <v>431</v>
      </c>
      <c r="K228" s="4382"/>
      <c r="L228" s="4382">
        <v>1</v>
      </c>
      <c r="M228" s="4382"/>
      <c r="N228" s="4382" t="s">
        <v>431</v>
      </c>
      <c r="O228" s="4382"/>
      <c r="P228" s="4382" t="s">
        <v>431</v>
      </c>
      <c r="Q228" s="4382"/>
      <c r="R228" s="4382">
        <v>1</v>
      </c>
      <c r="S228" s="4382"/>
      <c r="T228" s="4382">
        <v>1</v>
      </c>
      <c r="U228" s="4382"/>
      <c r="V228" s="4399" t="s">
        <v>431</v>
      </c>
      <c r="W228" s="2777"/>
      <c r="X228" s="4382" t="s">
        <v>431</v>
      </c>
      <c r="Y228" s="4382"/>
      <c r="Z228" s="4382" t="s">
        <v>431</v>
      </c>
      <c r="AA228" s="4382"/>
      <c r="AB228" s="4382" t="s">
        <v>431</v>
      </c>
      <c r="AC228" s="4382"/>
      <c r="AD228" s="4382" t="s">
        <v>431</v>
      </c>
      <c r="AE228" s="4382"/>
      <c r="AF228" s="4382" t="s">
        <v>431</v>
      </c>
      <c r="AG228" s="4382"/>
      <c r="AH228" s="4382">
        <v>2</v>
      </c>
      <c r="AI228" s="4382"/>
      <c r="AJ228" s="4382">
        <v>2</v>
      </c>
      <c r="AK228" s="4382"/>
      <c r="AL228" s="4382" t="s">
        <v>431</v>
      </c>
      <c r="AM228" s="4382"/>
      <c r="AN228" s="4382" t="s">
        <v>431</v>
      </c>
      <c r="AO228" s="4398"/>
    </row>
    <row r="229" spans="1:65" s="343" customFormat="1" ht="39.950000000000003" customHeight="1">
      <c r="A229" s="4381"/>
      <c r="B229" s="4402"/>
      <c r="C229" s="4402"/>
      <c r="D229" s="4402"/>
      <c r="E229" s="836" t="s">
        <v>1666</v>
      </c>
      <c r="F229" s="4382">
        <v>149</v>
      </c>
      <c r="G229" s="4382"/>
      <c r="H229" s="4382">
        <v>14</v>
      </c>
      <c r="I229" s="4382"/>
      <c r="J229" s="4382">
        <v>3</v>
      </c>
      <c r="K229" s="4382"/>
      <c r="L229" s="4382">
        <v>3</v>
      </c>
      <c r="M229" s="4382"/>
      <c r="N229" s="4382">
        <v>5</v>
      </c>
      <c r="O229" s="4382"/>
      <c r="P229" s="4382">
        <v>3</v>
      </c>
      <c r="Q229" s="4382"/>
      <c r="R229" s="4382">
        <v>126</v>
      </c>
      <c r="S229" s="4382"/>
      <c r="T229" s="4382">
        <v>2</v>
      </c>
      <c r="U229" s="4382"/>
      <c r="V229" s="4399">
        <v>63</v>
      </c>
      <c r="W229" s="2777"/>
      <c r="X229" s="4382">
        <v>40</v>
      </c>
      <c r="Y229" s="4382"/>
      <c r="Z229" s="4382" t="s">
        <v>431</v>
      </c>
      <c r="AA229" s="4382"/>
      <c r="AB229" s="4382">
        <v>12</v>
      </c>
      <c r="AC229" s="4382"/>
      <c r="AD229" s="4382">
        <v>1</v>
      </c>
      <c r="AE229" s="4382"/>
      <c r="AF229" s="4382">
        <v>8</v>
      </c>
      <c r="AG229" s="4382"/>
      <c r="AH229" s="4382">
        <v>9</v>
      </c>
      <c r="AI229" s="4382"/>
      <c r="AJ229" s="4382">
        <v>4</v>
      </c>
      <c r="AK229" s="4382"/>
      <c r="AL229" s="4382">
        <v>3</v>
      </c>
      <c r="AM229" s="4382"/>
      <c r="AN229" s="4382">
        <v>2</v>
      </c>
      <c r="AO229" s="4398"/>
    </row>
    <row r="230" spans="1:65" s="343" customFormat="1" ht="36.75" customHeight="1">
      <c r="A230" s="4381" t="s">
        <v>2263</v>
      </c>
      <c r="B230" s="4402"/>
      <c r="C230" s="4402"/>
      <c r="D230" s="4402"/>
      <c r="E230" s="836" t="s">
        <v>29</v>
      </c>
      <c r="F230" s="4382">
        <v>162</v>
      </c>
      <c r="G230" s="4382"/>
      <c r="H230" s="4382">
        <v>14</v>
      </c>
      <c r="I230" s="4382"/>
      <c r="J230" s="4382">
        <v>3</v>
      </c>
      <c r="K230" s="4382"/>
      <c r="L230" s="4382">
        <v>6</v>
      </c>
      <c r="M230" s="4382"/>
      <c r="N230" s="4382">
        <v>3</v>
      </c>
      <c r="O230" s="4382"/>
      <c r="P230" s="4382">
        <v>2</v>
      </c>
      <c r="Q230" s="4382"/>
      <c r="R230" s="4382">
        <v>143</v>
      </c>
      <c r="S230" s="4382"/>
      <c r="T230" s="4382">
        <v>6</v>
      </c>
      <c r="U230" s="4382"/>
      <c r="V230" s="4399">
        <v>64</v>
      </c>
      <c r="W230" s="2777"/>
      <c r="X230" s="4382">
        <v>46</v>
      </c>
      <c r="Y230" s="4382"/>
      <c r="Z230" s="4382">
        <v>2</v>
      </c>
      <c r="AA230" s="4382"/>
      <c r="AB230" s="4382">
        <v>12</v>
      </c>
      <c r="AC230" s="4382"/>
      <c r="AD230" s="4382">
        <v>4</v>
      </c>
      <c r="AE230" s="4382"/>
      <c r="AF230" s="4382">
        <v>9</v>
      </c>
      <c r="AG230" s="4382"/>
      <c r="AH230" s="4382">
        <v>5</v>
      </c>
      <c r="AI230" s="4382"/>
      <c r="AJ230" s="4382">
        <v>4</v>
      </c>
      <c r="AK230" s="4382"/>
      <c r="AL230" s="4382">
        <v>1</v>
      </c>
      <c r="AM230" s="4382"/>
      <c r="AN230" s="4382" t="s">
        <v>431</v>
      </c>
      <c r="AO230" s="4398"/>
    </row>
    <row r="231" spans="1:65" s="343" customFormat="1" ht="39.950000000000003" customHeight="1">
      <c r="A231" s="4381"/>
      <c r="B231" s="4402"/>
      <c r="C231" s="4402"/>
      <c r="D231" s="4402"/>
      <c r="E231" s="836" t="s">
        <v>1695</v>
      </c>
      <c r="F231" s="4382">
        <v>2</v>
      </c>
      <c r="G231" s="4382"/>
      <c r="H231" s="4382">
        <v>1</v>
      </c>
      <c r="I231" s="4382"/>
      <c r="J231" s="4382" t="s">
        <v>431</v>
      </c>
      <c r="K231" s="4382"/>
      <c r="L231" s="4382" t="s">
        <v>431</v>
      </c>
      <c r="M231" s="4382"/>
      <c r="N231" s="4382" t="s">
        <v>431</v>
      </c>
      <c r="O231" s="4382"/>
      <c r="P231" s="4382">
        <v>1</v>
      </c>
      <c r="Q231" s="4382"/>
      <c r="R231" s="4382">
        <v>1</v>
      </c>
      <c r="S231" s="4382"/>
      <c r="T231" s="4382" t="s">
        <v>431</v>
      </c>
      <c r="U231" s="4382"/>
      <c r="V231" s="4399" t="s">
        <v>431</v>
      </c>
      <c r="W231" s="2777"/>
      <c r="X231" s="4382">
        <v>1</v>
      </c>
      <c r="Y231" s="4382"/>
      <c r="Z231" s="4382" t="s">
        <v>431</v>
      </c>
      <c r="AA231" s="4382"/>
      <c r="AB231" s="4382" t="s">
        <v>431</v>
      </c>
      <c r="AC231" s="4382"/>
      <c r="AD231" s="4382" t="s">
        <v>431</v>
      </c>
      <c r="AE231" s="4382"/>
      <c r="AF231" s="4382" t="s">
        <v>431</v>
      </c>
      <c r="AG231" s="4382"/>
      <c r="AH231" s="4382" t="s">
        <v>431</v>
      </c>
      <c r="AI231" s="4382"/>
      <c r="AJ231" s="4382" t="s">
        <v>431</v>
      </c>
      <c r="AK231" s="4382"/>
      <c r="AL231" s="4382" t="s">
        <v>431</v>
      </c>
      <c r="AM231" s="4382"/>
      <c r="AN231" s="4382" t="s">
        <v>431</v>
      </c>
      <c r="AO231" s="4398"/>
    </row>
    <row r="232" spans="1:65" s="343" customFormat="1" ht="39.950000000000003" customHeight="1">
      <c r="A232" s="4381"/>
      <c r="B232" s="4402"/>
      <c r="C232" s="4402"/>
      <c r="D232" s="4402"/>
      <c r="E232" s="836" t="s">
        <v>1666</v>
      </c>
      <c r="F232" s="4382">
        <v>202</v>
      </c>
      <c r="G232" s="4382"/>
      <c r="H232" s="4382">
        <v>14</v>
      </c>
      <c r="I232" s="4382"/>
      <c r="J232" s="4382">
        <v>3</v>
      </c>
      <c r="K232" s="4382"/>
      <c r="L232" s="4382">
        <v>6</v>
      </c>
      <c r="M232" s="4382"/>
      <c r="N232" s="4382">
        <v>4</v>
      </c>
      <c r="O232" s="4382"/>
      <c r="P232" s="4382">
        <v>1</v>
      </c>
      <c r="Q232" s="4382"/>
      <c r="R232" s="4382">
        <v>180</v>
      </c>
      <c r="S232" s="4382"/>
      <c r="T232" s="4382">
        <v>9</v>
      </c>
      <c r="U232" s="4382"/>
      <c r="V232" s="4399">
        <v>90</v>
      </c>
      <c r="W232" s="2777"/>
      <c r="X232" s="4382">
        <v>52</v>
      </c>
      <c r="Y232" s="4382"/>
      <c r="Z232" s="4382">
        <v>2</v>
      </c>
      <c r="AA232" s="4382"/>
      <c r="AB232" s="4382">
        <v>13</v>
      </c>
      <c r="AC232" s="4382"/>
      <c r="AD232" s="4382">
        <v>4</v>
      </c>
      <c r="AE232" s="4382"/>
      <c r="AF232" s="4382">
        <v>10</v>
      </c>
      <c r="AG232" s="4382"/>
      <c r="AH232" s="4382">
        <v>8</v>
      </c>
      <c r="AI232" s="4382"/>
      <c r="AJ232" s="4382">
        <v>7</v>
      </c>
      <c r="AK232" s="4382"/>
      <c r="AL232" s="4382">
        <v>1</v>
      </c>
      <c r="AM232" s="4382"/>
      <c r="AN232" s="4382" t="s">
        <v>431</v>
      </c>
      <c r="AO232" s="4398"/>
    </row>
    <row r="233" spans="1:65" s="343" customFormat="1" ht="36.75" customHeight="1">
      <c r="A233" s="4381" t="s">
        <v>2264</v>
      </c>
      <c r="B233" s="4402"/>
      <c r="C233" s="4402"/>
      <c r="D233" s="4402"/>
      <c r="E233" s="836" t="s">
        <v>29</v>
      </c>
      <c r="F233" s="4382">
        <v>134</v>
      </c>
      <c r="G233" s="4382"/>
      <c r="H233" s="4382">
        <v>15</v>
      </c>
      <c r="I233" s="4382"/>
      <c r="J233" s="4382">
        <v>4</v>
      </c>
      <c r="K233" s="4382"/>
      <c r="L233" s="4382">
        <v>4</v>
      </c>
      <c r="M233" s="4382"/>
      <c r="N233" s="4382">
        <v>7</v>
      </c>
      <c r="O233" s="4382"/>
      <c r="P233" s="4382" t="s">
        <v>431</v>
      </c>
      <c r="Q233" s="4382"/>
      <c r="R233" s="4382">
        <v>105</v>
      </c>
      <c r="S233" s="4382"/>
      <c r="T233" s="4382">
        <v>2</v>
      </c>
      <c r="U233" s="4382"/>
      <c r="V233" s="4399">
        <v>46</v>
      </c>
      <c r="W233" s="2777"/>
      <c r="X233" s="4382">
        <v>39</v>
      </c>
      <c r="Y233" s="4382"/>
      <c r="Z233" s="4382">
        <v>4</v>
      </c>
      <c r="AA233" s="4382"/>
      <c r="AB233" s="4382">
        <v>8</v>
      </c>
      <c r="AC233" s="4382"/>
      <c r="AD233" s="4382">
        <v>2</v>
      </c>
      <c r="AE233" s="4382"/>
      <c r="AF233" s="4382">
        <v>4</v>
      </c>
      <c r="AG233" s="4382"/>
      <c r="AH233" s="4382">
        <v>14</v>
      </c>
      <c r="AI233" s="4382"/>
      <c r="AJ233" s="4382">
        <v>3</v>
      </c>
      <c r="AK233" s="4382"/>
      <c r="AL233" s="4382">
        <v>11</v>
      </c>
      <c r="AM233" s="4382"/>
      <c r="AN233" s="4382" t="s">
        <v>431</v>
      </c>
      <c r="AO233" s="4398"/>
    </row>
    <row r="234" spans="1:65" s="343" customFormat="1" ht="39.950000000000003" customHeight="1">
      <c r="A234" s="4381"/>
      <c r="B234" s="4402"/>
      <c r="C234" s="4402"/>
      <c r="D234" s="4402"/>
      <c r="E234" s="836" t="s">
        <v>1695</v>
      </c>
      <c r="F234" s="4382">
        <v>4</v>
      </c>
      <c r="G234" s="4382"/>
      <c r="H234" s="4382">
        <v>2</v>
      </c>
      <c r="I234" s="4382"/>
      <c r="J234" s="4382" t="s">
        <v>431</v>
      </c>
      <c r="K234" s="4382"/>
      <c r="L234" s="4382" t="s">
        <v>431</v>
      </c>
      <c r="M234" s="4382"/>
      <c r="N234" s="4382">
        <v>2</v>
      </c>
      <c r="O234" s="4382"/>
      <c r="P234" s="4382" t="s">
        <v>431</v>
      </c>
      <c r="Q234" s="4382"/>
      <c r="R234" s="4382">
        <v>2</v>
      </c>
      <c r="S234" s="4382"/>
      <c r="T234" s="4382">
        <v>1</v>
      </c>
      <c r="U234" s="4382"/>
      <c r="V234" s="4399" t="s">
        <v>431</v>
      </c>
      <c r="W234" s="2777"/>
      <c r="X234" s="4382">
        <v>1</v>
      </c>
      <c r="Y234" s="4382"/>
      <c r="Z234" s="4382" t="s">
        <v>431</v>
      </c>
      <c r="AA234" s="4382"/>
      <c r="AB234" s="4382" t="s">
        <v>431</v>
      </c>
      <c r="AC234" s="4382"/>
      <c r="AD234" s="4382" t="s">
        <v>431</v>
      </c>
      <c r="AE234" s="4382"/>
      <c r="AF234" s="4382" t="s">
        <v>431</v>
      </c>
      <c r="AG234" s="4382"/>
      <c r="AH234" s="4382" t="s">
        <v>431</v>
      </c>
      <c r="AI234" s="4382"/>
      <c r="AJ234" s="4382" t="s">
        <v>431</v>
      </c>
      <c r="AK234" s="4382"/>
      <c r="AL234" s="4382" t="s">
        <v>431</v>
      </c>
      <c r="AM234" s="4382"/>
      <c r="AN234" s="4382" t="s">
        <v>431</v>
      </c>
      <c r="AO234" s="4398"/>
    </row>
    <row r="235" spans="1:65" s="343" customFormat="1" ht="39.950000000000003" customHeight="1" thickBot="1">
      <c r="A235" s="4416"/>
      <c r="B235" s="4417"/>
      <c r="C235" s="4417"/>
      <c r="D235" s="4417"/>
      <c r="E235" s="992" t="s">
        <v>1666</v>
      </c>
      <c r="F235" s="4410">
        <v>154</v>
      </c>
      <c r="G235" s="4410"/>
      <c r="H235" s="4410">
        <v>13</v>
      </c>
      <c r="I235" s="4410"/>
      <c r="J235" s="4410">
        <v>4</v>
      </c>
      <c r="K235" s="4410"/>
      <c r="L235" s="4410">
        <v>4</v>
      </c>
      <c r="M235" s="4410"/>
      <c r="N235" s="4410">
        <v>5</v>
      </c>
      <c r="O235" s="4410"/>
      <c r="P235" s="4410" t="s">
        <v>431</v>
      </c>
      <c r="Q235" s="4410"/>
      <c r="R235" s="4410">
        <v>127</v>
      </c>
      <c r="S235" s="4410"/>
      <c r="T235" s="4410">
        <v>2</v>
      </c>
      <c r="U235" s="4410"/>
      <c r="V235" s="4412">
        <v>61</v>
      </c>
      <c r="W235" s="4413"/>
      <c r="X235" s="4410">
        <v>45</v>
      </c>
      <c r="Y235" s="4410"/>
      <c r="Z235" s="4410">
        <v>4</v>
      </c>
      <c r="AA235" s="4410"/>
      <c r="AB235" s="4410">
        <v>9</v>
      </c>
      <c r="AC235" s="4410"/>
      <c r="AD235" s="4410">
        <v>2</v>
      </c>
      <c r="AE235" s="4410"/>
      <c r="AF235" s="4410">
        <v>4</v>
      </c>
      <c r="AG235" s="4410"/>
      <c r="AH235" s="4410">
        <v>14</v>
      </c>
      <c r="AI235" s="4410"/>
      <c r="AJ235" s="4410">
        <v>3</v>
      </c>
      <c r="AK235" s="4410"/>
      <c r="AL235" s="4410">
        <v>11</v>
      </c>
      <c r="AM235" s="4410"/>
      <c r="AN235" s="4410" t="s">
        <v>431</v>
      </c>
      <c r="AO235" s="4411"/>
    </row>
    <row r="236" spans="1:65" s="343" customFormat="1">
      <c r="A236" s="561"/>
      <c r="B236" s="907"/>
      <c r="C236" s="907" t="s">
        <v>123</v>
      </c>
      <c r="D236" s="907"/>
      <c r="E236" s="907"/>
      <c r="F236" s="907"/>
      <c r="G236" s="907"/>
      <c r="H236" s="907"/>
      <c r="I236" s="907"/>
      <c r="J236" s="907"/>
      <c r="K236" s="907"/>
      <c r="L236" s="907"/>
      <c r="M236" s="561"/>
      <c r="N236" s="561"/>
      <c r="O236" s="561"/>
      <c r="P236" s="561"/>
      <c r="Q236" s="561"/>
      <c r="R236" s="561"/>
      <c r="S236" s="561"/>
      <c r="T236" s="561"/>
      <c r="U236" s="561"/>
      <c r="V236" s="561"/>
      <c r="W236" s="561"/>
      <c r="X236" s="561"/>
      <c r="Y236" s="561"/>
      <c r="Z236" s="2615" t="s">
        <v>1654</v>
      </c>
      <c r="AA236" s="2615"/>
      <c r="AB236" s="2615"/>
      <c r="AC236" s="2615"/>
      <c r="AD236" s="2615"/>
      <c r="AE236" s="2615"/>
      <c r="AF236" s="2615"/>
      <c r="AG236" s="2615"/>
      <c r="AH236" s="2615"/>
      <c r="AI236" s="2615"/>
      <c r="AJ236" s="2615"/>
      <c r="AK236" s="2615"/>
      <c r="AL236" s="2615"/>
      <c r="AM236" s="2615"/>
      <c r="AN236" s="2615"/>
      <c r="AO236" s="2615"/>
    </row>
    <row r="237" spans="1:65" s="343" customFormat="1" ht="17.25">
      <c r="A237" s="3" t="s">
        <v>3803</v>
      </c>
      <c r="B237" s="561"/>
      <c r="C237" s="1"/>
      <c r="D237" s="1"/>
      <c r="E237" s="1"/>
      <c r="F237" s="1"/>
      <c r="G237" s="561"/>
      <c r="H237" s="561"/>
      <c r="I237" s="561"/>
      <c r="J237" s="561"/>
      <c r="K237" s="561"/>
      <c r="L237" s="561"/>
      <c r="M237" s="561"/>
      <c r="N237" s="561"/>
      <c r="O237" s="561"/>
      <c r="P237" s="561"/>
      <c r="Q237" s="561"/>
      <c r="R237" s="561"/>
      <c r="S237" s="561"/>
      <c r="T237" s="561"/>
      <c r="U237" s="561"/>
      <c r="V237" s="561"/>
      <c r="W237" s="561"/>
      <c r="X237" s="561"/>
      <c r="Y237" s="561"/>
      <c r="Z237" s="783"/>
      <c r="AA237" s="783"/>
      <c r="AB237" s="783"/>
      <c r="AC237" s="783"/>
      <c r="AD237" s="783"/>
      <c r="AE237" s="783"/>
      <c r="AF237" s="783"/>
      <c r="AG237" s="783"/>
      <c r="AH237" s="783"/>
      <c r="AI237" s="783"/>
      <c r="AJ237" s="783"/>
      <c r="AK237" s="783"/>
      <c r="AL237" s="783"/>
      <c r="AM237" s="783"/>
      <c r="AN237" s="783"/>
      <c r="AO237" s="783"/>
    </row>
    <row r="238" spans="1:65" s="343" customFormat="1" ht="15" customHeight="1">
      <c r="A238" s="561"/>
      <c r="B238" s="561"/>
      <c r="C238" s="907"/>
      <c r="D238" s="907"/>
      <c r="E238" s="907"/>
      <c r="F238" s="907"/>
      <c r="G238" s="907"/>
      <c r="H238" s="731"/>
      <c r="I238" s="679"/>
      <c r="J238" s="907"/>
      <c r="K238" s="731"/>
      <c r="L238" s="731"/>
      <c r="M238" s="731"/>
      <c r="N238" s="907"/>
      <c r="O238" s="907"/>
      <c r="P238" s="907"/>
      <c r="Q238" s="907"/>
      <c r="R238" s="907"/>
      <c r="S238" s="907"/>
      <c r="T238" s="907"/>
      <c r="U238" s="561"/>
      <c r="V238" s="561"/>
      <c r="W238" s="561"/>
      <c r="X238" s="561"/>
      <c r="Y238" s="561"/>
      <c r="Z238" s="561"/>
      <c r="AA238" s="783"/>
      <c r="AB238" s="783"/>
      <c r="AC238" s="783"/>
      <c r="AD238" s="783"/>
      <c r="AE238" s="783"/>
      <c r="AF238" s="783"/>
      <c r="AG238" s="783"/>
      <c r="AH238" s="783"/>
      <c r="AI238" s="783"/>
      <c r="AJ238" s="783"/>
      <c r="AK238" s="783"/>
      <c r="AL238" s="783"/>
      <c r="AM238" s="783"/>
      <c r="AN238" s="783"/>
      <c r="AO238" s="783" t="s">
        <v>3555</v>
      </c>
      <c r="AP238" s="568"/>
    </row>
    <row r="239" spans="1:65" s="343" customFormat="1" ht="15" customHeight="1" thickBot="1">
      <c r="A239" s="561"/>
      <c r="B239" s="561"/>
      <c r="C239" s="907"/>
      <c r="D239" s="907"/>
      <c r="E239" s="907"/>
      <c r="F239" s="907"/>
      <c r="G239" s="907"/>
      <c r="H239" s="907"/>
      <c r="I239" s="783"/>
      <c r="J239" s="907"/>
      <c r="K239" s="907"/>
      <c r="L239" s="48"/>
      <c r="M239" s="48"/>
      <c r="N239" s="907"/>
      <c r="O239" s="907"/>
      <c r="P239" s="907"/>
      <c r="Q239" s="907"/>
      <c r="R239" s="907"/>
      <c r="S239" s="907"/>
      <c r="T239" s="907"/>
      <c r="U239" s="561"/>
      <c r="V239" s="561"/>
      <c r="W239" s="561"/>
      <c r="X239" s="561"/>
      <c r="Y239" s="561"/>
      <c r="Z239" s="561"/>
      <c r="AA239" s="783"/>
      <c r="AB239" s="783"/>
      <c r="AC239" s="783"/>
      <c r="AD239" s="783"/>
      <c r="AE239" s="783"/>
      <c r="AF239" s="783"/>
      <c r="AG239" s="783"/>
      <c r="AH239" s="783"/>
      <c r="AI239" s="783"/>
      <c r="AJ239" s="783"/>
      <c r="AK239" s="783"/>
      <c r="AL239" s="783"/>
      <c r="AM239" s="783"/>
      <c r="AN239" s="783"/>
      <c r="AO239" s="783" t="s">
        <v>1111</v>
      </c>
      <c r="AP239" s="568"/>
    </row>
    <row r="240" spans="1:65" s="343" customFormat="1" ht="23.25" customHeight="1">
      <c r="A240" s="1361" t="s">
        <v>53</v>
      </c>
      <c r="B240" s="1362"/>
      <c r="C240" s="1362"/>
      <c r="D240" s="1362"/>
      <c r="E240" s="1363"/>
      <c r="F240" s="1439" t="s">
        <v>1</v>
      </c>
      <c r="G240" s="1439"/>
      <c r="H240" s="1440"/>
      <c r="I240" s="1395" t="s">
        <v>1730</v>
      </c>
      <c r="J240" s="2962"/>
      <c r="K240" s="2566"/>
      <c r="L240" s="4414" t="s">
        <v>1731</v>
      </c>
      <c r="M240" s="4414"/>
      <c r="N240" s="3199"/>
      <c r="O240" s="1395" t="s">
        <v>1732</v>
      </c>
      <c r="P240" s="2962"/>
      <c r="Q240" s="2566"/>
      <c r="R240" s="2962" t="s">
        <v>1733</v>
      </c>
      <c r="S240" s="2962"/>
      <c r="T240" s="2566"/>
      <c r="U240" s="1395" t="s">
        <v>1734</v>
      </c>
      <c r="V240" s="2962"/>
      <c r="W240" s="2566"/>
      <c r="X240" s="4414" t="s">
        <v>1735</v>
      </c>
      <c r="Y240" s="4414"/>
      <c r="Z240" s="3199"/>
      <c r="AA240" s="1395" t="s">
        <v>1736</v>
      </c>
      <c r="AB240" s="2962"/>
      <c r="AC240" s="2566"/>
      <c r="AD240" s="4414" t="s">
        <v>1737</v>
      </c>
      <c r="AE240" s="4414"/>
      <c r="AF240" s="3199"/>
      <c r="AG240" s="1395" t="s">
        <v>981</v>
      </c>
      <c r="AH240" s="2962"/>
      <c r="AI240" s="2566"/>
      <c r="AJ240" s="2962" t="s">
        <v>1738</v>
      </c>
      <c r="AK240" s="2962"/>
      <c r="AL240" s="2566"/>
      <c r="AM240" s="1395" t="s">
        <v>1714</v>
      </c>
      <c r="AN240" s="2962"/>
      <c r="AO240" s="2577"/>
      <c r="AX240" s="568"/>
      <c r="AY240" s="568"/>
      <c r="AZ240" s="568"/>
      <c r="BA240" s="568"/>
      <c r="BB240" s="568"/>
      <c r="BC240" s="568"/>
      <c r="BD240" s="568"/>
      <c r="BE240" s="568"/>
      <c r="BF240" s="568"/>
      <c r="BG240" s="568"/>
      <c r="BH240" s="568"/>
      <c r="BI240" s="568"/>
      <c r="BJ240" s="568"/>
      <c r="BK240" s="568"/>
      <c r="BL240" s="568"/>
      <c r="BM240" s="568"/>
    </row>
    <row r="241" spans="1:65" s="343" customFormat="1">
      <c r="A241" s="1364"/>
      <c r="B241" s="1365"/>
      <c r="C241" s="1365"/>
      <c r="D241" s="1365"/>
      <c r="E241" s="1366"/>
      <c r="F241" s="2539"/>
      <c r="G241" s="2539"/>
      <c r="H241" s="2583"/>
      <c r="I241" s="2567"/>
      <c r="J241" s="2964"/>
      <c r="K241" s="2568"/>
      <c r="L241" s="4415"/>
      <c r="M241" s="4415"/>
      <c r="N241" s="3201"/>
      <c r="O241" s="2567"/>
      <c r="P241" s="2964"/>
      <c r="Q241" s="2568"/>
      <c r="R241" s="2964"/>
      <c r="S241" s="2964"/>
      <c r="T241" s="2568"/>
      <c r="U241" s="2567"/>
      <c r="V241" s="2964"/>
      <c r="W241" s="2568"/>
      <c r="X241" s="4415"/>
      <c r="Y241" s="4415"/>
      <c r="Z241" s="3201"/>
      <c r="AA241" s="2567"/>
      <c r="AB241" s="2964"/>
      <c r="AC241" s="2568"/>
      <c r="AD241" s="4415"/>
      <c r="AE241" s="4415"/>
      <c r="AF241" s="3201"/>
      <c r="AG241" s="2567"/>
      <c r="AH241" s="2964"/>
      <c r="AI241" s="2568"/>
      <c r="AJ241" s="2964"/>
      <c r="AK241" s="2964"/>
      <c r="AL241" s="2568"/>
      <c r="AM241" s="2567"/>
      <c r="AN241" s="2964"/>
      <c r="AO241" s="2578"/>
      <c r="AX241" s="568"/>
      <c r="AY241" s="568"/>
      <c r="AZ241" s="568"/>
      <c r="BA241" s="568"/>
      <c r="BB241" s="568"/>
      <c r="BC241" s="568"/>
      <c r="BD241" s="568"/>
      <c r="BE241" s="568"/>
      <c r="BF241" s="568"/>
      <c r="BG241" s="568"/>
      <c r="BH241" s="568"/>
      <c r="BI241" s="568"/>
      <c r="BJ241" s="568"/>
      <c r="BK241" s="568"/>
      <c r="BL241" s="568"/>
      <c r="BM241" s="568"/>
    </row>
    <row r="242" spans="1:65" s="343" customFormat="1" ht="27" customHeight="1">
      <c r="A242" s="1367" t="s">
        <v>2117</v>
      </c>
      <c r="B242" s="1368"/>
      <c r="C242" s="1368"/>
      <c r="D242" s="1368"/>
      <c r="E242" s="1369"/>
      <c r="F242" s="4403">
        <v>199</v>
      </c>
      <c r="G242" s="4403"/>
      <c r="H242" s="4404"/>
      <c r="I242" s="4405" t="s">
        <v>431</v>
      </c>
      <c r="J242" s="4403"/>
      <c r="K242" s="4404"/>
      <c r="L242" s="4403">
        <v>2</v>
      </c>
      <c r="M242" s="4403"/>
      <c r="N242" s="4404"/>
      <c r="O242" s="4405" t="s">
        <v>431</v>
      </c>
      <c r="P242" s="4403"/>
      <c r="Q242" s="4404"/>
      <c r="R242" s="4403">
        <v>1</v>
      </c>
      <c r="S242" s="4403"/>
      <c r="T242" s="4404"/>
      <c r="U242" s="4405">
        <v>118</v>
      </c>
      <c r="V242" s="4403"/>
      <c r="W242" s="4404"/>
      <c r="X242" s="4403">
        <v>29</v>
      </c>
      <c r="Y242" s="4403"/>
      <c r="Z242" s="4404"/>
      <c r="AA242" s="4405">
        <v>5</v>
      </c>
      <c r="AB242" s="4403"/>
      <c r="AC242" s="4404"/>
      <c r="AD242" s="4403">
        <v>5</v>
      </c>
      <c r="AE242" s="4403"/>
      <c r="AF242" s="4404"/>
      <c r="AG242" s="4405">
        <v>8</v>
      </c>
      <c r="AH242" s="4403"/>
      <c r="AI242" s="4404"/>
      <c r="AJ242" s="4406">
        <v>16</v>
      </c>
      <c r="AK242" s="4406"/>
      <c r="AL242" s="4407"/>
      <c r="AM242" s="4408">
        <v>15</v>
      </c>
      <c r="AN242" s="4406"/>
      <c r="AO242" s="4409"/>
      <c r="AX242" s="568"/>
      <c r="AY242" s="568"/>
      <c r="AZ242" s="568"/>
      <c r="BA242" s="568"/>
      <c r="BB242" s="568"/>
      <c r="BC242" s="568"/>
      <c r="BD242" s="568"/>
      <c r="BE242" s="568"/>
      <c r="BF242" s="568"/>
      <c r="BG242" s="568"/>
      <c r="BH242" s="568"/>
      <c r="BI242" s="568"/>
      <c r="BJ242" s="568"/>
      <c r="BK242" s="568"/>
      <c r="BL242" s="568"/>
      <c r="BM242" s="568"/>
    </row>
    <row r="243" spans="1:65" s="343" customFormat="1" ht="27" customHeight="1">
      <c r="A243" s="1370" t="s">
        <v>2209</v>
      </c>
      <c r="B243" s="1371"/>
      <c r="C243" s="1371"/>
      <c r="D243" s="1371"/>
      <c r="E243" s="1372"/>
      <c r="F243" s="4406">
        <v>145</v>
      </c>
      <c r="G243" s="4406"/>
      <c r="H243" s="4407"/>
      <c r="I243" s="4408" t="s">
        <v>431</v>
      </c>
      <c r="J243" s="4406"/>
      <c r="K243" s="4407"/>
      <c r="L243" s="4406">
        <v>4</v>
      </c>
      <c r="M243" s="4406"/>
      <c r="N243" s="4407"/>
      <c r="O243" s="4408" t="s">
        <v>431</v>
      </c>
      <c r="P243" s="4406"/>
      <c r="Q243" s="4407"/>
      <c r="R243" s="4406">
        <v>1</v>
      </c>
      <c r="S243" s="4406"/>
      <c r="T243" s="4407"/>
      <c r="U243" s="4408">
        <v>86</v>
      </c>
      <c r="V243" s="4406"/>
      <c r="W243" s="4407"/>
      <c r="X243" s="4406">
        <v>13</v>
      </c>
      <c r="Y243" s="4406"/>
      <c r="Z243" s="4407"/>
      <c r="AA243" s="4408">
        <v>2</v>
      </c>
      <c r="AB243" s="4406"/>
      <c r="AC243" s="4407"/>
      <c r="AD243" s="4406">
        <v>7</v>
      </c>
      <c r="AE243" s="4406"/>
      <c r="AF243" s="4407"/>
      <c r="AG243" s="4408">
        <v>14</v>
      </c>
      <c r="AH243" s="4406"/>
      <c r="AI243" s="4407"/>
      <c r="AJ243" s="4406">
        <v>6</v>
      </c>
      <c r="AK243" s="4406"/>
      <c r="AL243" s="4407"/>
      <c r="AM243" s="4408">
        <v>12</v>
      </c>
      <c r="AN243" s="4406"/>
      <c r="AO243" s="4409"/>
      <c r="AX243" s="568"/>
      <c r="AY243" s="568"/>
      <c r="AZ243" s="568"/>
      <c r="BA243" s="568"/>
      <c r="BB243" s="568"/>
      <c r="BC243" s="568"/>
      <c r="BD243" s="568"/>
      <c r="BE243" s="568"/>
      <c r="BF243" s="568"/>
      <c r="BG243" s="568"/>
      <c r="BH243" s="568"/>
      <c r="BI243" s="568"/>
      <c r="BJ243" s="568"/>
      <c r="BK243" s="568"/>
      <c r="BL243" s="568"/>
      <c r="BM243" s="568"/>
    </row>
    <row r="244" spans="1:65" s="343" customFormat="1" ht="27" customHeight="1">
      <c r="A244" s="1370" t="s">
        <v>2178</v>
      </c>
      <c r="B244" s="1371"/>
      <c r="C244" s="1371"/>
      <c r="D244" s="1371"/>
      <c r="E244" s="1372"/>
      <c r="F244" s="4406">
        <v>127</v>
      </c>
      <c r="G244" s="4406"/>
      <c r="H244" s="4407"/>
      <c r="I244" s="4408" t="s">
        <v>431</v>
      </c>
      <c r="J244" s="4406"/>
      <c r="K244" s="4407"/>
      <c r="L244" s="4406">
        <v>4</v>
      </c>
      <c r="M244" s="4406"/>
      <c r="N244" s="4407"/>
      <c r="O244" s="4408" t="s">
        <v>431</v>
      </c>
      <c r="P244" s="4406"/>
      <c r="Q244" s="4407"/>
      <c r="R244" s="4406">
        <v>1</v>
      </c>
      <c r="S244" s="4406"/>
      <c r="T244" s="4407"/>
      <c r="U244" s="4408">
        <v>92</v>
      </c>
      <c r="V244" s="4406"/>
      <c r="W244" s="4407"/>
      <c r="X244" s="4406">
        <v>17</v>
      </c>
      <c r="Y244" s="4406"/>
      <c r="Z244" s="4407"/>
      <c r="AA244" s="4408" t="s">
        <v>431</v>
      </c>
      <c r="AB244" s="4406"/>
      <c r="AC244" s="4407"/>
      <c r="AD244" s="4406">
        <v>4</v>
      </c>
      <c r="AE244" s="4406"/>
      <c r="AF244" s="4407"/>
      <c r="AG244" s="4408">
        <v>6</v>
      </c>
      <c r="AH244" s="4406"/>
      <c r="AI244" s="4407"/>
      <c r="AJ244" s="4406">
        <v>1</v>
      </c>
      <c r="AK244" s="4406"/>
      <c r="AL244" s="4407"/>
      <c r="AM244" s="4408">
        <v>2</v>
      </c>
      <c r="AN244" s="4406"/>
      <c r="AO244" s="4409"/>
      <c r="AX244" s="568"/>
      <c r="AY244" s="568"/>
      <c r="AZ244" s="568"/>
      <c r="BA244" s="568"/>
      <c r="BB244" s="568"/>
      <c r="BC244" s="568"/>
      <c r="BD244" s="568"/>
      <c r="BE244" s="568"/>
      <c r="BF244" s="568"/>
      <c r="BG244" s="568"/>
      <c r="BH244" s="568"/>
      <c r="BI244" s="568"/>
      <c r="BJ244" s="568"/>
      <c r="BK244" s="568"/>
      <c r="BL244" s="568"/>
      <c r="BM244" s="568"/>
    </row>
    <row r="245" spans="1:65" s="343" customFormat="1" ht="27" customHeight="1">
      <c r="A245" s="1370" t="s">
        <v>2179</v>
      </c>
      <c r="B245" s="1371"/>
      <c r="C245" s="1371"/>
      <c r="D245" s="1371"/>
      <c r="E245" s="1372"/>
      <c r="F245" s="4406">
        <v>162</v>
      </c>
      <c r="G245" s="4406"/>
      <c r="H245" s="4407"/>
      <c r="I245" s="4408" t="s">
        <v>431</v>
      </c>
      <c r="J245" s="4406"/>
      <c r="K245" s="4407"/>
      <c r="L245" s="4406">
        <v>1</v>
      </c>
      <c r="M245" s="4406"/>
      <c r="N245" s="4407"/>
      <c r="O245" s="4408" t="s">
        <v>431</v>
      </c>
      <c r="P245" s="4406"/>
      <c r="Q245" s="4407"/>
      <c r="R245" s="4406">
        <v>5</v>
      </c>
      <c r="S245" s="4406"/>
      <c r="T245" s="4407"/>
      <c r="U245" s="4408">
        <v>125</v>
      </c>
      <c r="V245" s="4406"/>
      <c r="W245" s="4407"/>
      <c r="X245" s="4406">
        <v>14</v>
      </c>
      <c r="Y245" s="4406"/>
      <c r="Z245" s="4407"/>
      <c r="AA245" s="4408">
        <v>1</v>
      </c>
      <c r="AB245" s="4406"/>
      <c r="AC245" s="4407"/>
      <c r="AD245" s="4406">
        <v>5</v>
      </c>
      <c r="AE245" s="4406"/>
      <c r="AF245" s="4407"/>
      <c r="AG245" s="4408">
        <v>7</v>
      </c>
      <c r="AH245" s="4406"/>
      <c r="AI245" s="4407"/>
      <c r="AJ245" s="4406">
        <v>2</v>
      </c>
      <c r="AK245" s="4406"/>
      <c r="AL245" s="4407"/>
      <c r="AM245" s="4408">
        <v>2</v>
      </c>
      <c r="AN245" s="4406"/>
      <c r="AO245" s="4409"/>
      <c r="AX245" s="568"/>
      <c r="AY245" s="568"/>
      <c r="AZ245" s="568"/>
      <c r="BA245" s="568"/>
      <c r="BB245" s="568"/>
      <c r="BC245" s="568"/>
      <c r="BD245" s="568"/>
      <c r="BE245" s="568"/>
      <c r="BF245" s="568"/>
      <c r="BG245" s="568"/>
      <c r="BH245" s="568"/>
      <c r="BI245" s="568"/>
      <c r="BJ245" s="568"/>
      <c r="BK245" s="568"/>
      <c r="BL245" s="568"/>
      <c r="BM245" s="568"/>
    </row>
    <row r="246" spans="1:65" s="343" customFormat="1" ht="27" customHeight="1" thickBot="1">
      <c r="A246" s="1373" t="s">
        <v>2180</v>
      </c>
      <c r="B246" s="1374"/>
      <c r="C246" s="1374"/>
      <c r="D246" s="1374"/>
      <c r="E246" s="1375"/>
      <c r="F246" s="4418">
        <v>134</v>
      </c>
      <c r="G246" s="4418"/>
      <c r="H246" s="4419"/>
      <c r="I246" s="4420" t="s">
        <v>431</v>
      </c>
      <c r="J246" s="4418"/>
      <c r="K246" s="4419"/>
      <c r="L246" s="4418" t="s">
        <v>431</v>
      </c>
      <c r="M246" s="4418"/>
      <c r="N246" s="4419"/>
      <c r="O246" s="4420" t="s">
        <v>431</v>
      </c>
      <c r="P246" s="4418"/>
      <c r="Q246" s="4419"/>
      <c r="R246" s="4418">
        <v>3</v>
      </c>
      <c r="S246" s="4418"/>
      <c r="T246" s="4419"/>
      <c r="U246" s="4420">
        <v>99</v>
      </c>
      <c r="V246" s="4418"/>
      <c r="W246" s="4419"/>
      <c r="X246" s="4418">
        <v>11</v>
      </c>
      <c r="Y246" s="4418"/>
      <c r="Z246" s="4419"/>
      <c r="AA246" s="4420" t="s">
        <v>431</v>
      </c>
      <c r="AB246" s="4418"/>
      <c r="AC246" s="4419"/>
      <c r="AD246" s="4418">
        <v>2</v>
      </c>
      <c r="AE246" s="4418"/>
      <c r="AF246" s="4419"/>
      <c r="AG246" s="4420">
        <v>15</v>
      </c>
      <c r="AH246" s="4418"/>
      <c r="AI246" s="4419"/>
      <c r="AJ246" s="4418">
        <v>2</v>
      </c>
      <c r="AK246" s="4418"/>
      <c r="AL246" s="4419"/>
      <c r="AM246" s="4420">
        <v>2</v>
      </c>
      <c r="AN246" s="4418"/>
      <c r="AO246" s="4425"/>
      <c r="AX246" s="568"/>
      <c r="AY246" s="568"/>
      <c r="AZ246" s="568"/>
      <c r="BA246" s="568"/>
      <c r="BB246" s="568"/>
      <c r="BC246" s="568"/>
      <c r="BD246" s="568"/>
      <c r="BE246" s="568"/>
      <c r="BF246" s="568"/>
      <c r="BG246" s="568"/>
      <c r="BH246" s="568"/>
      <c r="BI246" s="568"/>
      <c r="BJ246" s="568"/>
      <c r="BK246" s="568"/>
      <c r="BL246" s="568"/>
      <c r="BM246" s="568"/>
    </row>
    <row r="247" spans="1:65" s="343" customFormat="1">
      <c r="A247" s="907"/>
      <c r="B247" s="907"/>
      <c r="C247" s="907"/>
      <c r="D247" s="907"/>
      <c r="E247" s="907"/>
      <c r="F247" s="907"/>
      <c r="G247" s="907"/>
      <c r="H247" s="907"/>
      <c r="I247" s="717"/>
      <c r="J247" s="907"/>
      <c r="K247" s="717"/>
      <c r="L247" s="717"/>
      <c r="M247" s="907"/>
      <c r="N247" s="907"/>
      <c r="O247" s="907"/>
      <c r="P247" s="907"/>
      <c r="Q247" s="907"/>
      <c r="R247" s="907"/>
      <c r="S247" s="907"/>
      <c r="T247" s="561"/>
      <c r="U247" s="561"/>
      <c r="V247" s="561"/>
      <c r="W247" s="561"/>
      <c r="X247" s="2586"/>
      <c r="Y247" s="2586"/>
      <c r="Z247" s="2586"/>
      <c r="AA247" s="2586"/>
      <c r="AB247" s="2586"/>
      <c r="AC247" s="2586"/>
      <c r="AD247" s="2586"/>
      <c r="AE247" s="2586"/>
      <c r="AF247" s="2586"/>
      <c r="AG247" s="783"/>
      <c r="AH247" s="783"/>
      <c r="AI247" s="783"/>
      <c r="AJ247" s="783"/>
      <c r="AK247" s="783"/>
      <c r="AL247" s="783"/>
      <c r="AM247" s="783"/>
      <c r="AN247" s="783"/>
      <c r="AO247" s="783" t="s">
        <v>1654</v>
      </c>
    </row>
    <row r="248" spans="1:65" ht="22.5" customHeight="1">
      <c r="A248" s="907"/>
      <c r="B248" s="907"/>
      <c r="C248" s="907"/>
      <c r="D248" s="907"/>
      <c r="E248" s="907"/>
      <c r="F248" s="907"/>
      <c r="G248" s="907"/>
      <c r="H248" s="907"/>
      <c r="I248" s="717"/>
      <c r="J248" s="907"/>
      <c r="K248" s="717"/>
      <c r="L248" s="717"/>
      <c r="M248" s="907"/>
      <c r="N248" s="907"/>
      <c r="O248" s="907"/>
      <c r="P248" s="907"/>
      <c r="Q248" s="907"/>
      <c r="R248" s="907"/>
      <c r="S248" s="907"/>
      <c r="X248" s="783"/>
      <c r="Y248" s="783"/>
      <c r="Z248" s="783"/>
      <c r="AA248" s="783"/>
      <c r="AB248" s="783"/>
      <c r="AC248" s="783"/>
      <c r="AD248" s="783"/>
      <c r="AE248" s="783"/>
      <c r="AF248" s="783"/>
      <c r="AG248" s="783"/>
      <c r="AH248" s="783"/>
      <c r="AI248" s="783"/>
      <c r="AJ248" s="783"/>
      <c r="AK248" s="783"/>
      <c r="AL248" s="783"/>
      <c r="AM248" s="783"/>
      <c r="AN248" s="783"/>
      <c r="AO248" s="783"/>
    </row>
    <row r="249" spans="1:65" s="343" customFormat="1" ht="17.25">
      <c r="A249" s="40" t="s">
        <v>2189</v>
      </c>
      <c r="B249" s="40"/>
      <c r="C249" s="40"/>
      <c r="D249" s="40"/>
      <c r="E249" s="40"/>
      <c r="F249" s="561"/>
      <c r="G249" s="561"/>
      <c r="H249" s="561"/>
      <c r="I249" s="561"/>
      <c r="J249" s="561"/>
      <c r="K249" s="561"/>
      <c r="L249" s="561"/>
      <c r="M249" s="561"/>
      <c r="N249" s="561"/>
      <c r="O249" s="561"/>
      <c r="P249" s="561"/>
      <c r="Q249" s="561"/>
      <c r="R249" s="561"/>
      <c r="S249" s="561"/>
      <c r="T249" s="561"/>
      <c r="U249" s="561"/>
      <c r="V249" s="561"/>
      <c r="W249" s="561"/>
      <c r="X249" s="561"/>
      <c r="Y249" s="561"/>
      <c r="Z249" s="561"/>
      <c r="AA249" s="561"/>
      <c r="AB249" s="561"/>
      <c r="AC249" s="561"/>
      <c r="AD249" s="561"/>
      <c r="AE249" s="561"/>
      <c r="AF249" s="561"/>
      <c r="AG249" s="561"/>
      <c r="AH249" s="561"/>
      <c r="AI249" s="561"/>
      <c r="AJ249" s="561"/>
      <c r="AK249" s="561"/>
      <c r="AL249" s="561"/>
      <c r="AM249" s="561"/>
      <c r="AN249" s="561"/>
      <c r="AO249" s="561"/>
    </row>
    <row r="250" spans="1:65" s="343" customFormat="1" ht="15" customHeight="1">
      <c r="A250" s="40"/>
      <c r="B250" s="40"/>
      <c r="C250" s="40"/>
      <c r="D250" s="40"/>
      <c r="E250" s="40"/>
      <c r="F250" s="561"/>
      <c r="G250" s="561"/>
      <c r="H250" s="561"/>
      <c r="I250" s="561"/>
      <c r="J250" s="561"/>
      <c r="K250" s="561"/>
      <c r="L250" s="561"/>
      <c r="M250" s="561"/>
      <c r="N250" s="561"/>
      <c r="O250" s="561"/>
      <c r="P250" s="561"/>
      <c r="Q250" s="561"/>
      <c r="R250" s="561"/>
      <c r="S250" s="561"/>
      <c r="T250" s="561"/>
      <c r="U250" s="561"/>
      <c r="V250" s="561"/>
      <c r="W250" s="561"/>
      <c r="X250" s="561"/>
      <c r="Y250" s="561"/>
      <c r="Z250" s="561"/>
      <c r="AA250" s="561"/>
      <c r="AB250" s="561"/>
      <c r="AC250" s="561"/>
      <c r="AD250" s="561"/>
      <c r="AE250" s="561"/>
      <c r="AF250" s="561"/>
      <c r="AG250" s="561"/>
      <c r="AH250" s="561"/>
      <c r="AI250" s="679" t="s">
        <v>3440</v>
      </c>
      <c r="AJ250" s="561"/>
      <c r="AK250" s="561"/>
      <c r="AL250" s="561"/>
      <c r="AM250" s="561"/>
      <c r="AN250" s="561"/>
      <c r="AO250" s="561"/>
    </row>
    <row r="251" spans="1:65" s="343" customFormat="1" ht="15" customHeight="1" thickBot="1">
      <c r="A251" s="561"/>
      <c r="B251" s="561"/>
      <c r="C251" s="907"/>
      <c r="D251" s="907"/>
      <c r="E251" s="907"/>
      <c r="F251" s="907"/>
      <c r="G251" s="907"/>
      <c r="H251" s="907"/>
      <c r="I251" s="907"/>
      <c r="J251" s="907"/>
      <c r="K251" s="907"/>
      <c r="L251" s="43"/>
      <c r="M251" s="561"/>
      <c r="N251" s="561"/>
      <c r="O251" s="561"/>
      <c r="P251" s="561"/>
      <c r="Q251" s="561"/>
      <c r="R251" s="561"/>
      <c r="S251" s="561"/>
      <c r="T251" s="561"/>
      <c r="U251" s="561"/>
      <c r="V251" s="561"/>
      <c r="W251" s="561"/>
      <c r="X251" s="561"/>
      <c r="Y251" s="561"/>
      <c r="Z251" s="561"/>
      <c r="AA251" s="561"/>
      <c r="AB251" s="561"/>
      <c r="AC251" s="561"/>
      <c r="AD251" s="561"/>
      <c r="AE251" s="561"/>
      <c r="AF251" s="561"/>
      <c r="AG251" s="561"/>
      <c r="AH251" s="561"/>
      <c r="AI251" s="679" t="s">
        <v>1111</v>
      </c>
      <c r="AJ251" s="561"/>
      <c r="AK251" s="561"/>
      <c r="AL251" s="561"/>
      <c r="AM251" s="561"/>
      <c r="AN251" s="561"/>
      <c r="AO251" s="561"/>
    </row>
    <row r="252" spans="1:65" s="343" customFormat="1" ht="33" customHeight="1">
      <c r="A252" s="561"/>
      <c r="B252" s="561"/>
      <c r="C252" s="4426" t="s">
        <v>1739</v>
      </c>
      <c r="D252" s="2982"/>
      <c r="E252" s="2982"/>
      <c r="F252" s="2982"/>
      <c r="G252" s="2982"/>
      <c r="H252" s="2983"/>
      <c r="I252" s="2981" t="s">
        <v>1740</v>
      </c>
      <c r="J252" s="2982"/>
      <c r="K252" s="2983"/>
      <c r="L252" s="2981" t="s">
        <v>1741</v>
      </c>
      <c r="M252" s="2982"/>
      <c r="N252" s="2983"/>
      <c r="O252" s="2981" t="s">
        <v>1742</v>
      </c>
      <c r="P252" s="2982"/>
      <c r="Q252" s="2983"/>
      <c r="R252" s="2981" t="s">
        <v>1743</v>
      </c>
      <c r="S252" s="2982"/>
      <c r="T252" s="2983"/>
      <c r="U252" s="2981" t="s">
        <v>1744</v>
      </c>
      <c r="V252" s="2982"/>
      <c r="W252" s="2983"/>
      <c r="X252" s="2981" t="s">
        <v>1745</v>
      </c>
      <c r="Y252" s="2982"/>
      <c r="Z252" s="2983"/>
      <c r="AA252" s="2981" t="s">
        <v>1746</v>
      </c>
      <c r="AB252" s="2982"/>
      <c r="AC252" s="2983"/>
      <c r="AD252" s="2981" t="s">
        <v>1747</v>
      </c>
      <c r="AE252" s="2982"/>
      <c r="AF252" s="2983"/>
      <c r="AG252" s="2981" t="s">
        <v>1333</v>
      </c>
      <c r="AH252" s="2982"/>
      <c r="AI252" s="4421"/>
      <c r="AJ252" s="561"/>
      <c r="AK252" s="561"/>
      <c r="AL252" s="561"/>
      <c r="AM252" s="561"/>
      <c r="AN252" s="561"/>
      <c r="AO252" s="561"/>
    </row>
    <row r="253" spans="1:65" s="1074" customFormat="1" ht="24.95" customHeight="1">
      <c r="A253" s="1068"/>
      <c r="B253" s="1068"/>
      <c r="C253" s="1367" t="s">
        <v>2243</v>
      </c>
      <c r="D253" s="1368"/>
      <c r="E253" s="1368"/>
      <c r="F253" s="1368"/>
      <c r="G253" s="1368"/>
      <c r="H253" s="1369"/>
      <c r="I253" s="4422">
        <v>33</v>
      </c>
      <c r="J253" s="4423"/>
      <c r="K253" s="4424"/>
      <c r="L253" s="2775" t="s">
        <v>2248</v>
      </c>
      <c r="M253" s="1408"/>
      <c r="N253" s="1409"/>
      <c r="O253" s="2775" t="s">
        <v>148</v>
      </c>
      <c r="P253" s="1408"/>
      <c r="Q253" s="1409"/>
      <c r="R253" s="2775" t="s">
        <v>148</v>
      </c>
      <c r="S253" s="1408"/>
      <c r="T253" s="1409"/>
      <c r="U253" s="4422">
        <v>1</v>
      </c>
      <c r="V253" s="4423"/>
      <c r="W253" s="4424"/>
      <c r="X253" s="2733">
        <v>1</v>
      </c>
      <c r="Y253" s="1411"/>
      <c r="Z253" s="1412"/>
      <c r="AA253" s="2733" t="s">
        <v>148</v>
      </c>
      <c r="AB253" s="1411"/>
      <c r="AC253" s="1412"/>
      <c r="AD253" s="2561">
        <v>31</v>
      </c>
      <c r="AE253" s="2550"/>
      <c r="AF253" s="2554"/>
      <c r="AG253" s="2733" t="s">
        <v>2248</v>
      </c>
      <c r="AH253" s="1411"/>
      <c r="AI253" s="2946"/>
      <c r="AJ253" s="1068"/>
      <c r="AK253" s="1068"/>
      <c r="AL253" s="1068"/>
      <c r="AM253" s="1068"/>
      <c r="AN253" s="1068"/>
      <c r="AO253" s="1068"/>
    </row>
    <row r="254" spans="1:65" s="1074" customFormat="1" ht="20.100000000000001" customHeight="1">
      <c r="A254" s="1068"/>
      <c r="B254" s="1068"/>
      <c r="C254" s="1370" t="s">
        <v>2244</v>
      </c>
      <c r="D254" s="1371"/>
      <c r="E254" s="1371"/>
      <c r="F254" s="1371"/>
      <c r="G254" s="1371"/>
      <c r="H254" s="1372"/>
      <c r="I254" s="2561">
        <v>36</v>
      </c>
      <c r="J254" s="2550"/>
      <c r="K254" s="2554"/>
      <c r="L254" s="2733" t="s">
        <v>148</v>
      </c>
      <c r="M254" s="1411"/>
      <c r="N254" s="1412"/>
      <c r="O254" s="2733" t="s">
        <v>148</v>
      </c>
      <c r="P254" s="1411"/>
      <c r="Q254" s="1412"/>
      <c r="R254" s="2733" t="s">
        <v>148</v>
      </c>
      <c r="S254" s="1411"/>
      <c r="T254" s="1412"/>
      <c r="U254" s="2561">
        <v>3</v>
      </c>
      <c r="V254" s="2550"/>
      <c r="W254" s="2554"/>
      <c r="X254" s="2733">
        <v>1</v>
      </c>
      <c r="Y254" s="1411"/>
      <c r="Z254" s="1412"/>
      <c r="AA254" s="2733" t="s">
        <v>148</v>
      </c>
      <c r="AB254" s="1411"/>
      <c r="AC254" s="1412"/>
      <c r="AD254" s="2561">
        <v>32</v>
      </c>
      <c r="AE254" s="2550"/>
      <c r="AF254" s="2554"/>
      <c r="AG254" s="2733" t="s">
        <v>2248</v>
      </c>
      <c r="AH254" s="1411"/>
      <c r="AI254" s="2946"/>
      <c r="AJ254" s="1068"/>
      <c r="AK254" s="1068"/>
      <c r="AL254" s="1068"/>
      <c r="AM254" s="1068"/>
      <c r="AN254" s="1068"/>
      <c r="AO254" s="1068"/>
    </row>
    <row r="255" spans="1:65" s="1074" customFormat="1" ht="20.100000000000001" customHeight="1">
      <c r="A255" s="1068"/>
      <c r="B255" s="1068"/>
      <c r="C255" s="1370" t="s">
        <v>2245</v>
      </c>
      <c r="D255" s="1371"/>
      <c r="E255" s="1371"/>
      <c r="F255" s="1371"/>
      <c r="G255" s="1371"/>
      <c r="H255" s="1372"/>
      <c r="I255" s="2561">
        <v>29</v>
      </c>
      <c r="J255" s="2550"/>
      <c r="K255" s="2554"/>
      <c r="L255" s="2733" t="s">
        <v>148</v>
      </c>
      <c r="M255" s="1411"/>
      <c r="N255" s="1412"/>
      <c r="O255" s="2733" t="s">
        <v>148</v>
      </c>
      <c r="P255" s="1411"/>
      <c r="Q255" s="1412"/>
      <c r="R255" s="2733" t="s">
        <v>148</v>
      </c>
      <c r="S255" s="1411"/>
      <c r="T255" s="1412"/>
      <c r="U255" s="2561">
        <v>4</v>
      </c>
      <c r="V255" s="2550"/>
      <c r="W255" s="2554"/>
      <c r="X255" s="2733">
        <v>1</v>
      </c>
      <c r="Y255" s="1411"/>
      <c r="Z255" s="1412"/>
      <c r="AA255" s="2733" t="s">
        <v>148</v>
      </c>
      <c r="AB255" s="1411"/>
      <c r="AC255" s="1412"/>
      <c r="AD255" s="2561">
        <v>24</v>
      </c>
      <c r="AE255" s="2550"/>
      <c r="AF255" s="2554"/>
      <c r="AG255" s="2733" t="s">
        <v>2249</v>
      </c>
      <c r="AH255" s="1411"/>
      <c r="AI255" s="2946"/>
      <c r="AJ255" s="1068"/>
      <c r="AK255" s="1068"/>
      <c r="AL255" s="1068"/>
      <c r="AM255" s="1068"/>
      <c r="AN255" s="1068"/>
      <c r="AO255" s="1068"/>
    </row>
    <row r="256" spans="1:65" s="1074" customFormat="1" ht="20.100000000000001" customHeight="1">
      <c r="A256" s="1068"/>
      <c r="B256" s="1068"/>
      <c r="C256" s="1370" t="s">
        <v>2246</v>
      </c>
      <c r="D256" s="1371"/>
      <c r="E256" s="1371"/>
      <c r="F256" s="1371"/>
      <c r="G256" s="1371"/>
      <c r="H256" s="1372"/>
      <c r="I256" s="2561">
        <v>20</v>
      </c>
      <c r="J256" s="2550"/>
      <c r="K256" s="2554"/>
      <c r="L256" s="2561">
        <v>1</v>
      </c>
      <c r="M256" s="2550"/>
      <c r="N256" s="2554"/>
      <c r="O256" s="2733" t="s">
        <v>148</v>
      </c>
      <c r="P256" s="1411"/>
      <c r="Q256" s="1412"/>
      <c r="R256" s="2733" t="s">
        <v>148</v>
      </c>
      <c r="S256" s="1411"/>
      <c r="T256" s="1412"/>
      <c r="U256" s="2561">
        <v>7</v>
      </c>
      <c r="V256" s="2550"/>
      <c r="W256" s="2554"/>
      <c r="X256" s="2733" t="s">
        <v>148</v>
      </c>
      <c r="Y256" s="1411"/>
      <c r="Z256" s="1412"/>
      <c r="AA256" s="2733" t="s">
        <v>148</v>
      </c>
      <c r="AB256" s="1411"/>
      <c r="AC256" s="1412"/>
      <c r="AD256" s="2561">
        <v>12</v>
      </c>
      <c r="AE256" s="2550"/>
      <c r="AF256" s="2554"/>
      <c r="AG256" s="2733" t="s">
        <v>2248</v>
      </c>
      <c r="AH256" s="1411"/>
      <c r="AI256" s="2946"/>
      <c r="AJ256" s="1068"/>
      <c r="AK256" s="1068"/>
      <c r="AL256" s="1068"/>
      <c r="AM256" s="1068"/>
      <c r="AN256" s="1068"/>
      <c r="AO256" s="1068"/>
    </row>
    <row r="257" spans="1:41" s="1074" customFormat="1" ht="20.100000000000001" customHeight="1" thickBot="1">
      <c r="A257" s="1068"/>
      <c r="B257" s="1068"/>
      <c r="C257" s="1373" t="s">
        <v>2247</v>
      </c>
      <c r="D257" s="1374"/>
      <c r="E257" s="1374"/>
      <c r="F257" s="1374"/>
      <c r="G257" s="1374"/>
      <c r="H257" s="1375"/>
      <c r="I257" s="3253">
        <v>18</v>
      </c>
      <c r="J257" s="4376"/>
      <c r="K257" s="4377"/>
      <c r="L257" s="2948" t="s">
        <v>2248</v>
      </c>
      <c r="M257" s="1405"/>
      <c r="N257" s="1406"/>
      <c r="O257" s="2948" t="s">
        <v>148</v>
      </c>
      <c r="P257" s="1405"/>
      <c r="Q257" s="1406"/>
      <c r="R257" s="2948" t="s">
        <v>148</v>
      </c>
      <c r="S257" s="1405"/>
      <c r="T257" s="1406"/>
      <c r="U257" s="3253">
        <v>4</v>
      </c>
      <c r="V257" s="4376"/>
      <c r="W257" s="4377"/>
      <c r="X257" s="2948" t="s">
        <v>148</v>
      </c>
      <c r="Y257" s="1405"/>
      <c r="Z257" s="1406"/>
      <c r="AA257" s="2948" t="s">
        <v>148</v>
      </c>
      <c r="AB257" s="1405"/>
      <c r="AC257" s="1406"/>
      <c r="AD257" s="3253">
        <v>14</v>
      </c>
      <c r="AE257" s="4376"/>
      <c r="AF257" s="4377"/>
      <c r="AG257" s="2948" t="s">
        <v>2248</v>
      </c>
      <c r="AH257" s="1405"/>
      <c r="AI257" s="2947"/>
      <c r="AJ257" s="1068"/>
      <c r="AK257" s="1068"/>
      <c r="AL257" s="1068"/>
      <c r="AM257" s="1068"/>
      <c r="AN257" s="1068"/>
      <c r="AO257" s="1068"/>
    </row>
    <row r="258" spans="1:41" s="343" customFormat="1" ht="13.5" customHeight="1">
      <c r="A258" s="561"/>
      <c r="B258" s="561"/>
      <c r="C258" s="907"/>
      <c r="D258" s="907"/>
      <c r="E258" s="907"/>
      <c r="F258" s="907"/>
      <c r="G258" s="907"/>
      <c r="H258" s="907"/>
      <c r="I258" s="907"/>
      <c r="J258" s="907"/>
      <c r="K258" s="2659"/>
      <c r="L258" s="2659"/>
      <c r="M258" s="561"/>
      <c r="N258" s="561"/>
      <c r="O258" s="561"/>
      <c r="P258" s="561"/>
      <c r="Q258" s="561"/>
      <c r="R258" s="561"/>
      <c r="S258" s="561"/>
      <c r="T258" s="561"/>
      <c r="U258" s="561"/>
      <c r="V258" s="561"/>
      <c r="W258" s="561"/>
      <c r="X258" s="4427" t="s">
        <v>1005</v>
      </c>
      <c r="Y258" s="4427"/>
      <c r="Z258" s="4427"/>
      <c r="AA258" s="4427"/>
      <c r="AB258" s="4427"/>
      <c r="AC258" s="4427"/>
      <c r="AD258" s="4427"/>
      <c r="AE258" s="4427"/>
      <c r="AF258" s="4427"/>
      <c r="AG258" s="4427"/>
      <c r="AH258" s="4427"/>
      <c r="AI258" s="4427"/>
      <c r="AJ258" s="561"/>
      <c r="AK258" s="561"/>
      <c r="AL258" s="561"/>
      <c r="AM258" s="561"/>
      <c r="AN258" s="561"/>
      <c r="AO258" s="561"/>
    </row>
    <row r="259" spans="1:41" s="343" customFormat="1" ht="22.5" customHeight="1">
      <c r="A259" s="561"/>
      <c r="B259" s="561"/>
      <c r="C259" s="561"/>
      <c r="D259" s="561"/>
      <c r="E259" s="561"/>
      <c r="F259" s="561"/>
      <c r="G259" s="561"/>
      <c r="H259" s="561"/>
      <c r="I259" s="561"/>
      <c r="J259" s="561"/>
      <c r="K259" s="561"/>
      <c r="L259" s="561"/>
      <c r="M259" s="561"/>
      <c r="N259" s="561"/>
      <c r="O259" s="561"/>
      <c r="P259" s="561"/>
      <c r="Q259" s="561"/>
      <c r="R259" s="561"/>
      <c r="S259" s="561"/>
      <c r="T259" s="561"/>
      <c r="U259" s="561"/>
      <c r="V259" s="561"/>
      <c r="W259" s="561"/>
      <c r="X259" s="561"/>
      <c r="Y259" s="561"/>
      <c r="Z259" s="561"/>
      <c r="AA259" s="561"/>
      <c r="AB259" s="561"/>
      <c r="AC259" s="561"/>
      <c r="AD259" s="561"/>
      <c r="AE259" s="561"/>
      <c r="AF259" s="561"/>
      <c r="AG259" s="561"/>
      <c r="AH259" s="561"/>
      <c r="AI259" s="561"/>
      <c r="AJ259" s="561"/>
      <c r="AK259" s="561"/>
      <c r="AL259" s="561"/>
      <c r="AM259" s="561"/>
      <c r="AN259" s="561"/>
      <c r="AO259" s="561"/>
    </row>
    <row r="260" spans="1:41" s="343" customFormat="1" ht="17.25">
      <c r="A260" s="737" t="s">
        <v>2190</v>
      </c>
      <c r="B260" s="737"/>
      <c r="C260" s="737"/>
      <c r="D260" s="737"/>
      <c r="E260" s="737"/>
      <c r="F260" s="41"/>
      <c r="G260" s="41"/>
      <c r="H260" s="561"/>
      <c r="I260" s="561"/>
      <c r="J260" s="561"/>
      <c r="K260" s="561"/>
      <c r="L260" s="561"/>
      <c r="M260" s="561"/>
      <c r="N260" s="561"/>
      <c r="O260" s="561"/>
      <c r="P260" s="561"/>
      <c r="Q260" s="561"/>
      <c r="R260" s="561"/>
      <c r="S260" s="561"/>
      <c r="T260" s="561"/>
      <c r="U260" s="561"/>
      <c r="V260" s="561"/>
      <c r="W260" s="561"/>
      <c r="X260" s="561"/>
      <c r="Y260" s="561"/>
      <c r="Z260" s="561"/>
      <c r="AA260" s="561"/>
      <c r="AB260" s="561"/>
      <c r="AC260" s="561"/>
      <c r="AD260" s="561"/>
      <c r="AE260" s="561"/>
      <c r="AF260" s="561"/>
      <c r="AG260" s="561"/>
      <c r="AH260" s="561"/>
      <c r="AI260" s="561"/>
      <c r="AJ260" s="561"/>
      <c r="AK260" s="561"/>
      <c r="AL260" s="561"/>
      <c r="AM260" s="561"/>
      <c r="AN260" s="561"/>
      <c r="AO260" s="561"/>
    </row>
    <row r="261" spans="1:41" s="343" customFormat="1" ht="15" customHeight="1">
      <c r="A261" s="737"/>
      <c r="B261" s="737"/>
      <c r="C261" s="737"/>
      <c r="D261" s="737"/>
      <c r="E261" s="737"/>
      <c r="F261" s="41"/>
      <c r="G261" s="41"/>
      <c r="H261" s="561"/>
      <c r="I261" s="561"/>
      <c r="J261" s="561"/>
      <c r="K261" s="561"/>
      <c r="L261" s="561"/>
      <c r="M261" s="561"/>
      <c r="N261" s="561"/>
      <c r="O261" s="561"/>
      <c r="P261" s="561"/>
      <c r="Q261" s="561"/>
      <c r="R261" s="561"/>
      <c r="S261" s="561"/>
      <c r="T261" s="561"/>
      <c r="U261" s="561"/>
      <c r="V261" s="561"/>
      <c r="W261" s="561"/>
      <c r="X261" s="561"/>
      <c r="Y261" s="561"/>
      <c r="Z261" s="561"/>
      <c r="AA261" s="561"/>
      <c r="AB261" s="561"/>
      <c r="AC261" s="561"/>
      <c r="AD261" s="561"/>
      <c r="AE261" s="561"/>
      <c r="AF261" s="561"/>
      <c r="AG261" s="561"/>
      <c r="AH261" s="561"/>
      <c r="AI261" s="561"/>
      <c r="AJ261" s="561"/>
      <c r="AK261" s="561"/>
      <c r="AL261" s="561"/>
      <c r="AM261" s="561"/>
      <c r="AN261" s="561"/>
      <c r="AO261" s="679" t="s">
        <v>3440</v>
      </c>
    </row>
    <row r="262" spans="1:41" s="343" customFormat="1" ht="15" customHeight="1" thickBot="1">
      <c r="A262" s="561"/>
      <c r="B262" s="561"/>
      <c r="C262" s="907"/>
      <c r="D262" s="907"/>
      <c r="E262" s="907"/>
      <c r="F262" s="907"/>
      <c r="G262" s="907"/>
      <c r="H262" s="907"/>
      <c r="I262" s="907"/>
      <c r="J262" s="907"/>
      <c r="K262" s="56"/>
      <c r="L262" s="56"/>
      <c r="M262" s="57"/>
      <c r="N262" s="785"/>
      <c r="O262" s="561"/>
      <c r="P262" s="561"/>
      <c r="Q262" s="561"/>
      <c r="R262" s="561"/>
      <c r="S262" s="561"/>
      <c r="T262" s="561"/>
      <c r="U262" s="561"/>
      <c r="V262" s="561"/>
      <c r="W262" s="561"/>
      <c r="X262" s="561"/>
      <c r="Y262" s="561"/>
      <c r="Z262" s="561"/>
      <c r="AA262" s="561"/>
      <c r="AB262" s="561"/>
      <c r="AC262" s="561"/>
      <c r="AD262" s="561"/>
      <c r="AE262" s="561"/>
      <c r="AF262" s="561"/>
      <c r="AG262" s="561"/>
      <c r="AH262" s="561"/>
      <c r="AI262" s="561"/>
      <c r="AJ262" s="561"/>
      <c r="AK262" s="561"/>
      <c r="AL262" s="561"/>
      <c r="AM262" s="561"/>
      <c r="AN262" s="561"/>
      <c r="AO262" s="679" t="s">
        <v>1111</v>
      </c>
    </row>
    <row r="263" spans="1:41" s="343" customFormat="1" ht="13.5" customHeight="1">
      <c r="A263" s="561"/>
      <c r="B263" s="561"/>
      <c r="C263" s="1361" t="s">
        <v>3330</v>
      </c>
      <c r="D263" s="1362"/>
      <c r="E263" s="1362"/>
      <c r="F263" s="1362"/>
      <c r="G263" s="1362"/>
      <c r="H263" s="1363"/>
      <c r="I263" s="1495" t="s">
        <v>3331</v>
      </c>
      <c r="J263" s="1362"/>
      <c r="K263" s="1363"/>
      <c r="L263" s="1495" t="s">
        <v>1748</v>
      </c>
      <c r="M263" s="1362"/>
      <c r="N263" s="1363"/>
      <c r="O263" s="1495" t="s">
        <v>1749</v>
      </c>
      <c r="P263" s="1362"/>
      <c r="Q263" s="1363"/>
      <c r="R263" s="1495" t="s">
        <v>1750</v>
      </c>
      <c r="S263" s="1362"/>
      <c r="T263" s="1363"/>
      <c r="U263" s="1495" t="s">
        <v>1751</v>
      </c>
      <c r="V263" s="1362"/>
      <c r="W263" s="1363"/>
      <c r="X263" s="1495" t="s">
        <v>1752</v>
      </c>
      <c r="Y263" s="1362"/>
      <c r="Z263" s="1363"/>
      <c r="AA263" s="1495" t="s">
        <v>1753</v>
      </c>
      <c r="AB263" s="1362"/>
      <c r="AC263" s="1363"/>
      <c r="AD263" s="1495" t="s">
        <v>1754</v>
      </c>
      <c r="AE263" s="1362"/>
      <c r="AF263" s="1363"/>
      <c r="AG263" s="1495" t="s">
        <v>1755</v>
      </c>
      <c r="AH263" s="1362"/>
      <c r="AI263" s="1363"/>
      <c r="AJ263" s="1495" t="s">
        <v>1756</v>
      </c>
      <c r="AK263" s="1362"/>
      <c r="AL263" s="1363"/>
      <c r="AM263" s="1495" t="s">
        <v>1333</v>
      </c>
      <c r="AN263" s="1362"/>
      <c r="AO263" s="2597"/>
    </row>
    <row r="264" spans="1:41" s="343" customFormat="1" ht="20.100000000000001" customHeight="1">
      <c r="A264" s="561"/>
      <c r="B264" s="561"/>
      <c r="C264" s="1364"/>
      <c r="D264" s="1365"/>
      <c r="E264" s="1365"/>
      <c r="F264" s="1365"/>
      <c r="G264" s="1365"/>
      <c r="H264" s="1366"/>
      <c r="I264" s="1496"/>
      <c r="J264" s="1365"/>
      <c r="K264" s="1366"/>
      <c r="L264" s="1496"/>
      <c r="M264" s="1365"/>
      <c r="N264" s="1366"/>
      <c r="O264" s="1496"/>
      <c r="P264" s="1365"/>
      <c r="Q264" s="1366"/>
      <c r="R264" s="1496"/>
      <c r="S264" s="1365"/>
      <c r="T264" s="1366"/>
      <c r="U264" s="1496"/>
      <c r="V264" s="1365"/>
      <c r="W264" s="1366"/>
      <c r="X264" s="1496"/>
      <c r="Y264" s="1365"/>
      <c r="Z264" s="1366"/>
      <c r="AA264" s="1496"/>
      <c r="AB264" s="1365"/>
      <c r="AC264" s="1366"/>
      <c r="AD264" s="1496"/>
      <c r="AE264" s="1365"/>
      <c r="AF264" s="1366"/>
      <c r="AG264" s="1496"/>
      <c r="AH264" s="1365"/>
      <c r="AI264" s="1366"/>
      <c r="AJ264" s="1496"/>
      <c r="AK264" s="1365"/>
      <c r="AL264" s="1366"/>
      <c r="AM264" s="1496"/>
      <c r="AN264" s="1365"/>
      <c r="AO264" s="2599"/>
    </row>
    <row r="265" spans="1:41" s="1074" customFormat="1" ht="20.100000000000001" customHeight="1">
      <c r="A265" s="1068"/>
      <c r="B265" s="1068"/>
      <c r="C265" s="1407" t="s">
        <v>2243</v>
      </c>
      <c r="D265" s="1408"/>
      <c r="E265" s="1408"/>
      <c r="F265" s="1408"/>
      <c r="G265" s="1408"/>
      <c r="H265" s="1409"/>
      <c r="I265" s="4429">
        <v>33</v>
      </c>
      <c r="J265" s="4430"/>
      <c r="K265" s="4431"/>
      <c r="L265" s="3241" t="s">
        <v>148</v>
      </c>
      <c r="M265" s="1521"/>
      <c r="N265" s="1522"/>
      <c r="O265" s="3241" t="s">
        <v>148</v>
      </c>
      <c r="P265" s="1521"/>
      <c r="Q265" s="1522"/>
      <c r="R265" s="3241" t="s">
        <v>148</v>
      </c>
      <c r="S265" s="1521"/>
      <c r="T265" s="1522"/>
      <c r="U265" s="3241" t="s">
        <v>148</v>
      </c>
      <c r="V265" s="1521"/>
      <c r="W265" s="1522"/>
      <c r="X265" s="3241" t="s">
        <v>148</v>
      </c>
      <c r="Y265" s="1521"/>
      <c r="Z265" s="1522"/>
      <c r="AA265" s="3241" t="s">
        <v>148</v>
      </c>
      <c r="AB265" s="1521"/>
      <c r="AC265" s="1522"/>
      <c r="AD265" s="3241" t="s">
        <v>148</v>
      </c>
      <c r="AE265" s="1521"/>
      <c r="AF265" s="1522"/>
      <c r="AG265" s="3241" t="s">
        <v>148</v>
      </c>
      <c r="AH265" s="1521"/>
      <c r="AI265" s="1522"/>
      <c r="AJ265" s="3239">
        <v>1</v>
      </c>
      <c r="AK265" s="1417"/>
      <c r="AL265" s="1418"/>
      <c r="AM265" s="3339">
        <v>32</v>
      </c>
      <c r="AN265" s="2844"/>
      <c r="AO265" s="4428"/>
    </row>
    <row r="266" spans="1:41" s="1074" customFormat="1" ht="20.100000000000001" customHeight="1">
      <c r="A266" s="1068"/>
      <c r="B266" s="1068"/>
      <c r="C266" s="1410" t="s">
        <v>2244</v>
      </c>
      <c r="D266" s="1411"/>
      <c r="E266" s="1411"/>
      <c r="F266" s="1411"/>
      <c r="G266" s="1411"/>
      <c r="H266" s="1412"/>
      <c r="I266" s="3339">
        <v>36</v>
      </c>
      <c r="J266" s="2844"/>
      <c r="K266" s="2845"/>
      <c r="L266" s="3239" t="s">
        <v>148</v>
      </c>
      <c r="M266" s="1417"/>
      <c r="N266" s="1418"/>
      <c r="O266" s="3239" t="s">
        <v>148</v>
      </c>
      <c r="P266" s="1417"/>
      <c r="Q266" s="1418"/>
      <c r="R266" s="3239" t="s">
        <v>148</v>
      </c>
      <c r="S266" s="1417"/>
      <c r="T266" s="1418"/>
      <c r="U266" s="3239" t="s">
        <v>148</v>
      </c>
      <c r="V266" s="1417"/>
      <c r="W266" s="1418"/>
      <c r="X266" s="3239" t="s">
        <v>148</v>
      </c>
      <c r="Y266" s="1417"/>
      <c r="Z266" s="1418"/>
      <c r="AA266" s="3239">
        <v>1</v>
      </c>
      <c r="AB266" s="1417"/>
      <c r="AC266" s="1418"/>
      <c r="AD266" s="3239" t="s">
        <v>148</v>
      </c>
      <c r="AE266" s="1417"/>
      <c r="AF266" s="1418"/>
      <c r="AG266" s="3239" t="s">
        <v>148</v>
      </c>
      <c r="AH266" s="1417"/>
      <c r="AI266" s="1418"/>
      <c r="AJ266" s="3239" t="s">
        <v>148</v>
      </c>
      <c r="AK266" s="1417"/>
      <c r="AL266" s="1418"/>
      <c r="AM266" s="3339">
        <v>35</v>
      </c>
      <c r="AN266" s="2844"/>
      <c r="AO266" s="4428"/>
    </row>
    <row r="267" spans="1:41" s="1074" customFormat="1" ht="20.100000000000001" customHeight="1">
      <c r="A267" s="1068"/>
      <c r="B267" s="1068"/>
      <c r="C267" s="1410" t="s">
        <v>2245</v>
      </c>
      <c r="D267" s="1411"/>
      <c r="E267" s="1411"/>
      <c r="F267" s="1411"/>
      <c r="G267" s="1411"/>
      <c r="H267" s="1412"/>
      <c r="I267" s="3339">
        <v>29</v>
      </c>
      <c r="J267" s="2844"/>
      <c r="K267" s="2845"/>
      <c r="L267" s="3239" t="s">
        <v>148</v>
      </c>
      <c r="M267" s="1417"/>
      <c r="N267" s="1418"/>
      <c r="O267" s="3239" t="s">
        <v>148</v>
      </c>
      <c r="P267" s="1417"/>
      <c r="Q267" s="1418"/>
      <c r="R267" s="3239" t="s">
        <v>148</v>
      </c>
      <c r="S267" s="1417"/>
      <c r="T267" s="1418"/>
      <c r="U267" s="3239" t="s">
        <v>148</v>
      </c>
      <c r="V267" s="1417"/>
      <c r="W267" s="1418"/>
      <c r="X267" s="3239" t="s">
        <v>148</v>
      </c>
      <c r="Y267" s="1417"/>
      <c r="Z267" s="1418"/>
      <c r="AA267" s="3239">
        <v>1</v>
      </c>
      <c r="AB267" s="1417"/>
      <c r="AC267" s="1418"/>
      <c r="AD267" s="3239">
        <v>1</v>
      </c>
      <c r="AE267" s="1417"/>
      <c r="AF267" s="1418"/>
      <c r="AG267" s="3239" t="s">
        <v>2248</v>
      </c>
      <c r="AH267" s="1417"/>
      <c r="AI267" s="1418"/>
      <c r="AJ267" s="3239">
        <v>1</v>
      </c>
      <c r="AK267" s="1417"/>
      <c r="AL267" s="1418"/>
      <c r="AM267" s="3339">
        <v>26</v>
      </c>
      <c r="AN267" s="2844"/>
      <c r="AO267" s="4428"/>
    </row>
    <row r="268" spans="1:41" s="1074" customFormat="1" ht="20.100000000000001" customHeight="1">
      <c r="A268" s="1068"/>
      <c r="B268" s="1068"/>
      <c r="C268" s="1410" t="s">
        <v>2246</v>
      </c>
      <c r="D268" s="1411"/>
      <c r="E268" s="1411"/>
      <c r="F268" s="1411"/>
      <c r="G268" s="1411"/>
      <c r="H268" s="1412"/>
      <c r="I268" s="3339">
        <v>20</v>
      </c>
      <c r="J268" s="2844"/>
      <c r="K268" s="2845"/>
      <c r="L268" s="3239" t="s">
        <v>148</v>
      </c>
      <c r="M268" s="1417"/>
      <c r="N268" s="1418"/>
      <c r="O268" s="3239" t="s">
        <v>148</v>
      </c>
      <c r="P268" s="1417"/>
      <c r="Q268" s="1418"/>
      <c r="R268" s="3239" t="s">
        <v>148</v>
      </c>
      <c r="S268" s="1417"/>
      <c r="T268" s="1418"/>
      <c r="U268" s="3239" t="s">
        <v>148</v>
      </c>
      <c r="V268" s="1417"/>
      <c r="W268" s="1418"/>
      <c r="X268" s="3239" t="s">
        <v>148</v>
      </c>
      <c r="Y268" s="1417"/>
      <c r="Z268" s="1418"/>
      <c r="AA268" s="3239" t="s">
        <v>148</v>
      </c>
      <c r="AB268" s="1417"/>
      <c r="AC268" s="1418"/>
      <c r="AD268" s="3239" t="s">
        <v>148</v>
      </c>
      <c r="AE268" s="1417"/>
      <c r="AF268" s="1418"/>
      <c r="AG268" s="3339">
        <v>1</v>
      </c>
      <c r="AH268" s="2844"/>
      <c r="AI268" s="2845"/>
      <c r="AJ268" s="3239">
        <v>3</v>
      </c>
      <c r="AK268" s="1417"/>
      <c r="AL268" s="1418"/>
      <c r="AM268" s="3339">
        <v>16</v>
      </c>
      <c r="AN268" s="2844"/>
      <c r="AO268" s="4428"/>
    </row>
    <row r="269" spans="1:41" s="1074" customFormat="1" ht="20.100000000000001" customHeight="1" thickBot="1">
      <c r="A269" s="1068"/>
      <c r="B269" s="1068"/>
      <c r="C269" s="1404" t="s">
        <v>2247</v>
      </c>
      <c r="D269" s="1405"/>
      <c r="E269" s="1405"/>
      <c r="F269" s="1405"/>
      <c r="G269" s="1405"/>
      <c r="H269" s="1406"/>
      <c r="I269" s="4432">
        <v>18</v>
      </c>
      <c r="J269" s="4433"/>
      <c r="K269" s="4435"/>
      <c r="L269" s="3256" t="s">
        <v>148</v>
      </c>
      <c r="M269" s="1498"/>
      <c r="N269" s="1499"/>
      <c r="O269" s="3256" t="s">
        <v>148</v>
      </c>
      <c r="P269" s="1498"/>
      <c r="Q269" s="1499"/>
      <c r="R269" s="3256" t="s">
        <v>148</v>
      </c>
      <c r="S269" s="1498"/>
      <c r="T269" s="1499"/>
      <c r="U269" s="3256" t="s">
        <v>148</v>
      </c>
      <c r="V269" s="1498"/>
      <c r="W269" s="1499"/>
      <c r="X269" s="3256" t="s">
        <v>148</v>
      </c>
      <c r="Y269" s="1498"/>
      <c r="Z269" s="1499"/>
      <c r="AA269" s="3256" t="s">
        <v>148</v>
      </c>
      <c r="AB269" s="1498"/>
      <c r="AC269" s="1499"/>
      <c r="AD269" s="3256" t="s">
        <v>2248</v>
      </c>
      <c r="AE269" s="1498"/>
      <c r="AF269" s="1499"/>
      <c r="AG269" s="3256">
        <v>1</v>
      </c>
      <c r="AH269" s="1498"/>
      <c r="AI269" s="1499"/>
      <c r="AJ269" s="3256">
        <v>2</v>
      </c>
      <c r="AK269" s="1498"/>
      <c r="AL269" s="1499"/>
      <c r="AM269" s="4432">
        <v>15</v>
      </c>
      <c r="AN269" s="4433"/>
      <c r="AO269" s="4434"/>
    </row>
    <row r="270" spans="1:41" s="343" customFormat="1" ht="13.5" customHeight="1">
      <c r="A270" s="561"/>
      <c r="B270" s="561"/>
      <c r="C270" s="907"/>
      <c r="D270" s="907"/>
      <c r="E270" s="907"/>
      <c r="F270" s="907"/>
      <c r="G270" s="907"/>
      <c r="H270" s="907"/>
      <c r="I270" s="907"/>
      <c r="J270" s="907"/>
      <c r="K270" s="907"/>
      <c r="L270" s="58"/>
      <c r="M270" s="58"/>
      <c r="N270" s="780"/>
      <c r="O270" s="561"/>
      <c r="P270" s="561"/>
      <c r="Q270" s="561"/>
      <c r="R270" s="561"/>
      <c r="S270" s="561"/>
      <c r="T270" s="561"/>
      <c r="U270" s="561"/>
      <c r="V270" s="561"/>
      <c r="W270" s="561"/>
      <c r="X270" s="561"/>
      <c r="Y270" s="561"/>
      <c r="Z270" s="561"/>
      <c r="AA270" s="561"/>
      <c r="AB270" s="561"/>
      <c r="AC270" s="561"/>
      <c r="AD270" s="561"/>
      <c r="AE270" s="561"/>
      <c r="AF270" s="561"/>
      <c r="AG270" s="561"/>
      <c r="AH270" s="561"/>
      <c r="AI270" s="561"/>
      <c r="AJ270" s="561"/>
      <c r="AK270" s="561"/>
      <c r="AL270" s="561"/>
      <c r="AM270" s="561"/>
      <c r="AN270" s="561"/>
      <c r="AO270" s="789" t="s">
        <v>1005</v>
      </c>
    </row>
    <row r="271" spans="1:41" s="343" customFormat="1">
      <c r="A271" s="561"/>
      <c r="B271" s="907"/>
      <c r="C271" s="907"/>
      <c r="D271" s="907"/>
      <c r="E271" s="907"/>
      <c r="F271" s="907"/>
      <c r="G271" s="907"/>
      <c r="H271" s="907"/>
      <c r="I271" s="907"/>
      <c r="J271" s="907"/>
      <c r="K271" s="907"/>
      <c r="L271" s="907"/>
      <c r="M271" s="907"/>
      <c r="N271" s="561"/>
      <c r="O271" s="561"/>
      <c r="P271" s="561"/>
      <c r="Q271" s="561"/>
      <c r="R271" s="561"/>
      <c r="S271" s="561"/>
      <c r="T271" s="561"/>
      <c r="U271" s="561"/>
      <c r="V271" s="561"/>
      <c r="W271" s="561"/>
      <c r="X271" s="561"/>
      <c r="Y271" s="561"/>
      <c r="Z271" s="561"/>
      <c r="AA271" s="561"/>
      <c r="AB271" s="561"/>
      <c r="AC271" s="561"/>
      <c r="AD271" s="561"/>
      <c r="AE271" s="561"/>
      <c r="AF271" s="561"/>
      <c r="AG271" s="561"/>
      <c r="AH271" s="561"/>
      <c r="AI271" s="561"/>
      <c r="AJ271" s="561"/>
      <c r="AK271" s="561"/>
      <c r="AL271" s="561"/>
      <c r="AM271" s="561"/>
      <c r="AN271" s="561"/>
      <c r="AO271" s="561"/>
    </row>
    <row r="272" spans="1:41" s="343" customFormat="1">
      <c r="A272" s="561"/>
      <c r="B272" s="561"/>
      <c r="C272" s="561"/>
      <c r="D272" s="561"/>
      <c r="E272" s="561"/>
      <c r="F272" s="561"/>
      <c r="G272" s="561"/>
      <c r="H272" s="561"/>
      <c r="I272" s="561"/>
      <c r="J272" s="561"/>
      <c r="K272" s="561"/>
      <c r="L272" s="561"/>
      <c r="M272" s="561"/>
      <c r="N272" s="561"/>
      <c r="O272" s="561"/>
      <c r="P272" s="561"/>
      <c r="Q272" s="561"/>
      <c r="R272" s="561"/>
      <c r="S272" s="561"/>
      <c r="T272" s="561"/>
      <c r="U272" s="561"/>
      <c r="V272" s="561"/>
      <c r="W272" s="561"/>
      <c r="X272" s="561"/>
      <c r="Y272" s="561"/>
      <c r="Z272" s="561"/>
      <c r="AA272" s="561"/>
      <c r="AB272" s="561"/>
      <c r="AC272" s="561"/>
      <c r="AD272" s="561"/>
      <c r="AE272" s="561"/>
      <c r="AF272" s="561"/>
      <c r="AG272" s="561"/>
      <c r="AH272" s="561"/>
      <c r="AI272" s="561"/>
      <c r="AJ272" s="561"/>
      <c r="AK272" s="561"/>
      <c r="AL272" s="561"/>
      <c r="AM272" s="561"/>
      <c r="AN272" s="561"/>
      <c r="AO272" s="561"/>
    </row>
  </sheetData>
  <mergeCells count="1644">
    <mergeCell ref="L85:M88"/>
    <mergeCell ref="C85:G88"/>
    <mergeCell ref="N85:O88"/>
    <mergeCell ref="P85:Q88"/>
    <mergeCell ref="R85:S88"/>
    <mergeCell ref="T85:U88"/>
    <mergeCell ref="V85:W88"/>
    <mergeCell ref="Z96:AA96"/>
    <mergeCell ref="Z97:AA97"/>
    <mergeCell ref="X97:Y97"/>
    <mergeCell ref="X96:Y96"/>
    <mergeCell ref="V96:W96"/>
    <mergeCell ref="V97:W97"/>
    <mergeCell ref="H97:I97"/>
    <mergeCell ref="H96:I96"/>
    <mergeCell ref="V89:W89"/>
    <mergeCell ref="X89:Y89"/>
    <mergeCell ref="N92:O95"/>
    <mergeCell ref="H90:I90"/>
    <mergeCell ref="H89:I89"/>
    <mergeCell ref="N96:O96"/>
    <mergeCell ref="N97:O97"/>
    <mergeCell ref="H92:I95"/>
    <mergeCell ref="L97:M97"/>
    <mergeCell ref="AB89:AC89"/>
    <mergeCell ref="P97:Q97"/>
    <mergeCell ref="P96:Q96"/>
    <mergeCell ref="AB96:AC96"/>
    <mergeCell ref="T96:U96"/>
    <mergeCell ref="R96:S96"/>
    <mergeCell ref="AD92:AE95"/>
    <mergeCell ref="AB92:AC95"/>
    <mergeCell ref="Z92:AA95"/>
    <mergeCell ref="X92:Y95"/>
    <mergeCell ref="P90:Q90"/>
    <mergeCell ref="R90:S90"/>
    <mergeCell ref="T90:U90"/>
    <mergeCell ref="V90:W90"/>
    <mergeCell ref="C89:G89"/>
    <mergeCell ref="C90:G90"/>
    <mergeCell ref="Q117:S120"/>
    <mergeCell ref="O117:P120"/>
    <mergeCell ref="T97:U97"/>
    <mergeCell ref="R97:S97"/>
    <mergeCell ref="K108:L108"/>
    <mergeCell ref="M108:N108"/>
    <mergeCell ref="T108:U108"/>
    <mergeCell ref="AA108:AB108"/>
    <mergeCell ref="K109:L109"/>
    <mergeCell ref="M109:N109"/>
    <mergeCell ref="T109:U109"/>
    <mergeCell ref="J97:K97"/>
    <mergeCell ref="K117:L120"/>
    <mergeCell ref="R83:S83"/>
    <mergeCell ref="AD90:AE90"/>
    <mergeCell ref="AD89:AE89"/>
    <mergeCell ref="Z90:AA90"/>
    <mergeCell ref="Z89:AA89"/>
    <mergeCell ref="J89:K89"/>
    <mergeCell ref="L89:M89"/>
    <mergeCell ref="N89:O89"/>
    <mergeCell ref="P89:Q89"/>
    <mergeCell ref="R89:S89"/>
    <mergeCell ref="T89:U89"/>
    <mergeCell ref="J92:K95"/>
    <mergeCell ref="V70:W70"/>
    <mergeCell ref="V69:W69"/>
    <mergeCell ref="N68:O68"/>
    <mergeCell ref="P68:Q68"/>
    <mergeCell ref="K132:L132"/>
    <mergeCell ref="M132:N132"/>
    <mergeCell ref="T132:U132"/>
    <mergeCell ref="AA132:AB132"/>
    <mergeCell ref="K128:L128"/>
    <mergeCell ref="M128:N128"/>
    <mergeCell ref="T128:U128"/>
    <mergeCell ref="AA128:AB128"/>
    <mergeCell ref="K129:L129"/>
    <mergeCell ref="M129:N129"/>
    <mergeCell ref="T129:U129"/>
    <mergeCell ref="AA129:AB129"/>
    <mergeCell ref="AA130:AB130"/>
    <mergeCell ref="K131:L131"/>
    <mergeCell ref="M131:N131"/>
    <mergeCell ref="T131:U131"/>
    <mergeCell ref="AA131:AB131"/>
    <mergeCell ref="K130:L130"/>
    <mergeCell ref="M130:N130"/>
    <mergeCell ref="T130:U130"/>
    <mergeCell ref="O131:P131"/>
    <mergeCell ref="O130:P130"/>
    <mergeCell ref="K126:L126"/>
    <mergeCell ref="K124:L124"/>
    <mergeCell ref="M124:N124"/>
    <mergeCell ref="V107:W107"/>
    <mergeCell ref="X107:Z107"/>
    <mergeCell ref="AB97:AC97"/>
    <mergeCell ref="AM43:AO43"/>
    <mergeCell ref="AM42:AO42"/>
    <mergeCell ref="AM41:AO41"/>
    <mergeCell ref="AB85:AC88"/>
    <mergeCell ref="Z85:AA88"/>
    <mergeCell ref="AK73:AM75"/>
    <mergeCell ref="AK80:AM80"/>
    <mergeCell ref="X41:Z41"/>
    <mergeCell ref="U41:W41"/>
    <mergeCell ref="AJ70:AK70"/>
    <mergeCell ref="AJ69:AK69"/>
    <mergeCell ref="AJ68:AK68"/>
    <mergeCell ref="AJ67:AK67"/>
    <mergeCell ref="AD63:AE65"/>
    <mergeCell ref="Z62:AA65"/>
    <mergeCell ref="V126:W126"/>
    <mergeCell ref="K123:L123"/>
    <mergeCell ref="M123:N123"/>
    <mergeCell ref="T123:U123"/>
    <mergeCell ref="K122:L122"/>
    <mergeCell ref="B80:G80"/>
    <mergeCell ref="B79:G79"/>
    <mergeCell ref="B78:G78"/>
    <mergeCell ref="B77:G77"/>
    <mergeCell ref="B76:G76"/>
    <mergeCell ref="B70:G70"/>
    <mergeCell ref="B69:G69"/>
    <mergeCell ref="B68:G68"/>
    <mergeCell ref="B67:G67"/>
    <mergeCell ref="B66:G66"/>
    <mergeCell ref="AA76:AC76"/>
    <mergeCell ref="AA77:AC77"/>
    <mergeCell ref="AA78:AC78"/>
    <mergeCell ref="AH85:AI88"/>
    <mergeCell ref="AF85:AG88"/>
    <mergeCell ref="AD85:AE88"/>
    <mergeCell ref="X85:Y88"/>
    <mergeCell ref="H85:I88"/>
    <mergeCell ref="J85:K88"/>
    <mergeCell ref="B72:G75"/>
    <mergeCell ref="H70:I70"/>
    <mergeCell ref="H69:I69"/>
    <mergeCell ref="P70:Q70"/>
    <mergeCell ref="P69:Q69"/>
    <mergeCell ref="AH70:AI70"/>
    <mergeCell ref="AB70:AC70"/>
    <mergeCell ref="AD70:AE70"/>
    <mergeCell ref="AF70:AG70"/>
    <mergeCell ref="AF69:AG69"/>
    <mergeCell ref="AF68:AG68"/>
    <mergeCell ref="AH73:AJ75"/>
    <mergeCell ref="U72:AM72"/>
    <mergeCell ref="C42:H42"/>
    <mergeCell ref="X40:Z40"/>
    <mergeCell ref="X39:Z39"/>
    <mergeCell ref="AJ41:AL41"/>
    <mergeCell ref="AG43:AI43"/>
    <mergeCell ref="AG42:AI42"/>
    <mergeCell ref="Y55:AB55"/>
    <mergeCell ref="AC55:AF55"/>
    <mergeCell ref="AF67:AG67"/>
    <mergeCell ref="AF66:AG66"/>
    <mergeCell ref="AD67:AE67"/>
    <mergeCell ref="AD66:AE66"/>
    <mergeCell ref="X43:Z43"/>
    <mergeCell ref="X80:Z80"/>
    <mergeCell ref="J96:K96"/>
    <mergeCell ref="Y54:AB54"/>
    <mergeCell ref="L96:M96"/>
    <mergeCell ref="AH90:AI90"/>
    <mergeCell ref="AH89:AI89"/>
    <mergeCell ref="AF90:AG90"/>
    <mergeCell ref="AF89:AG89"/>
    <mergeCell ref="V92:W95"/>
    <mergeCell ref="T92:U95"/>
    <mergeCell ref="R92:S95"/>
    <mergeCell ref="P92:Q95"/>
    <mergeCell ref="J90:K90"/>
    <mergeCell ref="AA74:AC75"/>
    <mergeCell ref="Z70:AA70"/>
    <mergeCell ref="Z69:AA69"/>
    <mergeCell ref="J70:K70"/>
    <mergeCell ref="J69:K69"/>
    <mergeCell ref="L70:M70"/>
    <mergeCell ref="U40:W40"/>
    <mergeCell ref="U39:W39"/>
    <mergeCell ref="AH69:AI69"/>
    <mergeCell ref="AH68:AI68"/>
    <mergeCell ref="AH67:AI67"/>
    <mergeCell ref="AH66:AI66"/>
    <mergeCell ref="AD43:AF43"/>
    <mergeCell ref="AD42:AF42"/>
    <mergeCell ref="AD41:AF41"/>
    <mergeCell ref="AD40:AF40"/>
    <mergeCell ref="AD39:AF39"/>
    <mergeCell ref="T68:U68"/>
    <mergeCell ref="Q52:T52"/>
    <mergeCell ref="U52:X52"/>
    <mergeCell ref="Y52:AB52"/>
    <mergeCell ref="AC52:AF52"/>
    <mergeCell ref="U43:W43"/>
    <mergeCell ref="U42:W42"/>
    <mergeCell ref="Q42:T42"/>
    <mergeCell ref="AA42:AC42"/>
    <mergeCell ref="R69:S69"/>
    <mergeCell ref="X69:Y69"/>
    <mergeCell ref="Z68:AA68"/>
    <mergeCell ref="Z67:AA67"/>
    <mergeCell ref="Z66:AA66"/>
    <mergeCell ref="AB69:AC69"/>
    <mergeCell ref="AB68:AC68"/>
    <mergeCell ref="AB67:AC67"/>
    <mergeCell ref="AB66:AC66"/>
    <mergeCell ref="AD69:AE69"/>
    <mergeCell ref="AD68:AE68"/>
    <mergeCell ref="AF63:AG65"/>
    <mergeCell ref="A242:E242"/>
    <mergeCell ref="F242:H242"/>
    <mergeCell ref="I242:K242"/>
    <mergeCell ref="L242:N242"/>
    <mergeCell ref="O242:Q242"/>
    <mergeCell ref="R242:T242"/>
    <mergeCell ref="U242:W242"/>
    <mergeCell ref="X242:Z242"/>
    <mergeCell ref="X234:Y234"/>
    <mergeCell ref="Z234:AA234"/>
    <mergeCell ref="J231:K231"/>
    <mergeCell ref="L231:M231"/>
    <mergeCell ref="N231:O231"/>
    <mergeCell ref="P231:Q231"/>
    <mergeCell ref="R231:S231"/>
    <mergeCell ref="T231:U231"/>
    <mergeCell ref="Z230:AA230"/>
    <mergeCell ref="V232:W232"/>
    <mergeCell ref="X232:Y232"/>
    <mergeCell ref="Z232:AA232"/>
    <mergeCell ref="T230:U230"/>
    <mergeCell ref="V230:W230"/>
    <mergeCell ref="X230:Y230"/>
    <mergeCell ref="A230:D232"/>
    <mergeCell ref="F230:G230"/>
    <mergeCell ref="H230:I230"/>
    <mergeCell ref="J230:K230"/>
    <mergeCell ref="L230:M230"/>
    <mergeCell ref="F231:G231"/>
    <mergeCell ref="H231:I231"/>
    <mergeCell ref="V231:W231"/>
    <mergeCell ref="X231:Y231"/>
    <mergeCell ref="AA269:AC269"/>
    <mergeCell ref="AD269:AF269"/>
    <mergeCell ref="AG269:AI269"/>
    <mergeCell ref="AJ269:AL269"/>
    <mergeCell ref="AM269:AO269"/>
    <mergeCell ref="C269:H269"/>
    <mergeCell ref="I269:K269"/>
    <mergeCell ref="L269:N269"/>
    <mergeCell ref="O269:Q269"/>
    <mergeCell ref="R269:T269"/>
    <mergeCell ref="U269:W269"/>
    <mergeCell ref="X268:Z268"/>
    <mergeCell ref="AA268:AC268"/>
    <mergeCell ref="AD268:AF268"/>
    <mergeCell ref="AG268:AI268"/>
    <mergeCell ref="AJ268:AL268"/>
    <mergeCell ref="AM268:AO268"/>
    <mergeCell ref="C268:H268"/>
    <mergeCell ref="I268:K268"/>
    <mergeCell ref="L268:N268"/>
    <mergeCell ref="O268:Q268"/>
    <mergeCell ref="R268:T268"/>
    <mergeCell ref="U268:W268"/>
    <mergeCell ref="X269:Z269"/>
    <mergeCell ref="AA267:AC267"/>
    <mergeCell ref="AD267:AF267"/>
    <mergeCell ref="AG267:AI267"/>
    <mergeCell ref="AJ267:AL267"/>
    <mergeCell ref="AM267:AO267"/>
    <mergeCell ref="C267:H267"/>
    <mergeCell ref="I267:K267"/>
    <mergeCell ref="L267:N267"/>
    <mergeCell ref="O267:Q267"/>
    <mergeCell ref="R267:T267"/>
    <mergeCell ref="U267:W267"/>
    <mergeCell ref="X266:Z266"/>
    <mergeCell ref="AA266:AC266"/>
    <mergeCell ref="AD266:AF266"/>
    <mergeCell ref="AG266:AI266"/>
    <mergeCell ref="AJ266:AL266"/>
    <mergeCell ref="AM266:AO266"/>
    <mergeCell ref="C266:H266"/>
    <mergeCell ref="I266:K266"/>
    <mergeCell ref="L266:N266"/>
    <mergeCell ref="O266:Q266"/>
    <mergeCell ref="R266:T266"/>
    <mergeCell ref="U266:W266"/>
    <mergeCell ref="X267:Z267"/>
    <mergeCell ref="AA265:AC265"/>
    <mergeCell ref="AD265:AF265"/>
    <mergeCell ref="AG265:AI265"/>
    <mergeCell ref="AJ265:AL265"/>
    <mergeCell ref="AM265:AO265"/>
    <mergeCell ref="C265:H265"/>
    <mergeCell ref="I265:K265"/>
    <mergeCell ref="L265:N265"/>
    <mergeCell ref="O265:Q265"/>
    <mergeCell ref="R265:T265"/>
    <mergeCell ref="U265:W265"/>
    <mergeCell ref="X263:Z264"/>
    <mergeCell ref="AA263:AC264"/>
    <mergeCell ref="AD263:AF264"/>
    <mergeCell ref="AG263:AI264"/>
    <mergeCell ref="AJ263:AL264"/>
    <mergeCell ref="AM263:AO264"/>
    <mergeCell ref="C263:H264"/>
    <mergeCell ref="I263:K264"/>
    <mergeCell ref="L263:N264"/>
    <mergeCell ref="O263:Q264"/>
    <mergeCell ref="R263:T264"/>
    <mergeCell ref="U263:W264"/>
    <mergeCell ref="X265:Z265"/>
    <mergeCell ref="AA257:AC257"/>
    <mergeCell ref="AD257:AF257"/>
    <mergeCell ref="AG257:AI257"/>
    <mergeCell ref="K258:L258"/>
    <mergeCell ref="X258:AI258"/>
    <mergeCell ref="U256:W256"/>
    <mergeCell ref="X256:Z256"/>
    <mergeCell ref="AA256:AC256"/>
    <mergeCell ref="AD256:AF256"/>
    <mergeCell ref="AG256:AI256"/>
    <mergeCell ref="C257:H257"/>
    <mergeCell ref="I257:K257"/>
    <mergeCell ref="L257:N257"/>
    <mergeCell ref="O257:Q257"/>
    <mergeCell ref="R257:T257"/>
    <mergeCell ref="U255:W255"/>
    <mergeCell ref="X255:Z255"/>
    <mergeCell ref="AA255:AC255"/>
    <mergeCell ref="AD255:AF255"/>
    <mergeCell ref="AG255:AI255"/>
    <mergeCell ref="C256:H256"/>
    <mergeCell ref="I256:K256"/>
    <mergeCell ref="L256:N256"/>
    <mergeCell ref="O256:Q256"/>
    <mergeCell ref="R256:T256"/>
    <mergeCell ref="U257:W257"/>
    <mergeCell ref="X257:Z257"/>
    <mergeCell ref="AA254:AC254"/>
    <mergeCell ref="AD254:AF254"/>
    <mergeCell ref="AG254:AI254"/>
    <mergeCell ref="C255:H255"/>
    <mergeCell ref="I255:K255"/>
    <mergeCell ref="L255:N255"/>
    <mergeCell ref="O255:Q255"/>
    <mergeCell ref="R255:T255"/>
    <mergeCell ref="U253:W253"/>
    <mergeCell ref="X253:Z253"/>
    <mergeCell ref="AA253:AC253"/>
    <mergeCell ref="AD253:AF253"/>
    <mergeCell ref="AG253:AI253"/>
    <mergeCell ref="C254:H254"/>
    <mergeCell ref="I254:K254"/>
    <mergeCell ref="L254:N254"/>
    <mergeCell ref="O254:Q254"/>
    <mergeCell ref="R254:T254"/>
    <mergeCell ref="U254:W254"/>
    <mergeCell ref="X254:Z254"/>
    <mergeCell ref="AA252:AC252"/>
    <mergeCell ref="AD252:AF252"/>
    <mergeCell ref="AG252:AI252"/>
    <mergeCell ref="C253:H253"/>
    <mergeCell ref="I253:K253"/>
    <mergeCell ref="L253:N253"/>
    <mergeCell ref="O253:Q253"/>
    <mergeCell ref="R253:T253"/>
    <mergeCell ref="AD246:AF246"/>
    <mergeCell ref="AG246:AI246"/>
    <mergeCell ref="AJ246:AL246"/>
    <mergeCell ref="AM246:AO246"/>
    <mergeCell ref="X247:AF247"/>
    <mergeCell ref="C252:H252"/>
    <mergeCell ref="I252:K252"/>
    <mergeCell ref="L252:N252"/>
    <mergeCell ref="O252:Q252"/>
    <mergeCell ref="R252:T252"/>
    <mergeCell ref="U252:W252"/>
    <mergeCell ref="X252:Z252"/>
    <mergeCell ref="AM245:AO245"/>
    <mergeCell ref="A246:E246"/>
    <mergeCell ref="F246:H246"/>
    <mergeCell ref="I246:K246"/>
    <mergeCell ref="L246:N246"/>
    <mergeCell ref="O246:Q246"/>
    <mergeCell ref="R246:T246"/>
    <mergeCell ref="U246:W246"/>
    <mergeCell ref="X246:Z246"/>
    <mergeCell ref="AA246:AC246"/>
    <mergeCell ref="U245:W245"/>
    <mergeCell ref="X245:Z245"/>
    <mergeCell ref="AA245:AC245"/>
    <mergeCell ref="AD245:AF245"/>
    <mergeCell ref="AG245:AI245"/>
    <mergeCell ref="AJ245:AL245"/>
    <mergeCell ref="AD244:AF244"/>
    <mergeCell ref="AG244:AI244"/>
    <mergeCell ref="AJ244:AL244"/>
    <mergeCell ref="AM244:AO244"/>
    <mergeCell ref="A245:E245"/>
    <mergeCell ref="F245:H245"/>
    <mergeCell ref="I245:K245"/>
    <mergeCell ref="L245:N245"/>
    <mergeCell ref="O245:Q245"/>
    <mergeCell ref="R245:T245"/>
    <mergeCell ref="AM243:AO243"/>
    <mergeCell ref="A244:E244"/>
    <mergeCell ref="F244:H244"/>
    <mergeCell ref="I244:K244"/>
    <mergeCell ref="L244:N244"/>
    <mergeCell ref="O244:Q244"/>
    <mergeCell ref="R244:T244"/>
    <mergeCell ref="U244:W244"/>
    <mergeCell ref="X244:Z244"/>
    <mergeCell ref="AA244:AC244"/>
    <mergeCell ref="U243:W243"/>
    <mergeCell ref="X243:Z243"/>
    <mergeCell ref="AA243:AC243"/>
    <mergeCell ref="AD243:AF243"/>
    <mergeCell ref="AG243:AI243"/>
    <mergeCell ref="AJ243:AL243"/>
    <mergeCell ref="A243:E243"/>
    <mergeCell ref="F243:H243"/>
    <mergeCell ref="I243:K243"/>
    <mergeCell ref="L243:N243"/>
    <mergeCell ref="O243:Q243"/>
    <mergeCell ref="R243:T243"/>
    <mergeCell ref="AD240:AF241"/>
    <mergeCell ref="AG240:AI241"/>
    <mergeCell ref="AJ240:AL241"/>
    <mergeCell ref="A240:E241"/>
    <mergeCell ref="F240:H241"/>
    <mergeCell ref="I240:K241"/>
    <mergeCell ref="L240:N241"/>
    <mergeCell ref="O240:Q241"/>
    <mergeCell ref="R240:T241"/>
    <mergeCell ref="F235:G235"/>
    <mergeCell ref="H235:I235"/>
    <mergeCell ref="J235:K235"/>
    <mergeCell ref="L235:M235"/>
    <mergeCell ref="N235:O235"/>
    <mergeCell ref="P235:Q235"/>
    <mergeCell ref="R235:S235"/>
    <mergeCell ref="A233:D235"/>
    <mergeCell ref="F233:G233"/>
    <mergeCell ref="H233:I233"/>
    <mergeCell ref="J233:K233"/>
    <mergeCell ref="L233:M233"/>
    <mergeCell ref="N233:O233"/>
    <mergeCell ref="AD242:AF242"/>
    <mergeCell ref="AG242:AI242"/>
    <mergeCell ref="AJ242:AL242"/>
    <mergeCell ref="AM242:AO242"/>
    <mergeCell ref="AM240:AO241"/>
    <mergeCell ref="AJ233:AK233"/>
    <mergeCell ref="AL233:AM233"/>
    <mergeCell ref="P233:Q233"/>
    <mergeCell ref="R233:S233"/>
    <mergeCell ref="T233:U233"/>
    <mergeCell ref="V233:W233"/>
    <mergeCell ref="X233:Y233"/>
    <mergeCell ref="Z233:AA233"/>
    <mergeCell ref="AF235:AG235"/>
    <mergeCell ref="AH235:AI235"/>
    <mergeCell ref="AJ235:AK235"/>
    <mergeCell ref="AL235:AM235"/>
    <mergeCell ref="AN235:AO235"/>
    <mergeCell ref="Z236:AO236"/>
    <mergeCell ref="T235:U235"/>
    <mergeCell ref="V235:W235"/>
    <mergeCell ref="X235:Y235"/>
    <mergeCell ref="Z235:AA235"/>
    <mergeCell ref="AB235:AC235"/>
    <mergeCell ref="AD235:AE235"/>
    <mergeCell ref="AJ234:AK234"/>
    <mergeCell ref="AL234:AM234"/>
    <mergeCell ref="AN234:AO234"/>
    <mergeCell ref="AA242:AC242"/>
    <mergeCell ref="U240:W241"/>
    <mergeCell ref="X240:Z241"/>
    <mergeCell ref="AA240:AC241"/>
    <mergeCell ref="AN233:AO233"/>
    <mergeCell ref="F234:G234"/>
    <mergeCell ref="H234:I234"/>
    <mergeCell ref="J234:K234"/>
    <mergeCell ref="L234:M234"/>
    <mergeCell ref="N234:O234"/>
    <mergeCell ref="P234:Q234"/>
    <mergeCell ref="R234:S234"/>
    <mergeCell ref="T234:U234"/>
    <mergeCell ref="V234:W234"/>
    <mergeCell ref="AB233:AC233"/>
    <mergeCell ref="AD233:AE233"/>
    <mergeCell ref="AF233:AG233"/>
    <mergeCell ref="AH233:AI233"/>
    <mergeCell ref="P232:Q232"/>
    <mergeCell ref="AB234:AC234"/>
    <mergeCell ref="AD234:AE234"/>
    <mergeCell ref="AF234:AG234"/>
    <mergeCell ref="AH234:AI234"/>
    <mergeCell ref="F232:G232"/>
    <mergeCell ref="H232:I232"/>
    <mergeCell ref="J232:K232"/>
    <mergeCell ref="L232:M232"/>
    <mergeCell ref="N232:O232"/>
    <mergeCell ref="AD232:AE232"/>
    <mergeCell ref="AF232:AG232"/>
    <mergeCell ref="AH232:AI232"/>
    <mergeCell ref="AJ232:AK232"/>
    <mergeCell ref="AL232:AM232"/>
    <mergeCell ref="AN232:AO232"/>
    <mergeCell ref="R232:S232"/>
    <mergeCell ref="T232:U232"/>
    <mergeCell ref="Z231:AA231"/>
    <mergeCell ref="AB232:AC232"/>
    <mergeCell ref="AB231:AC231"/>
    <mergeCell ref="AD231:AE231"/>
    <mergeCell ref="AF231:AG231"/>
    <mergeCell ref="AB230:AC230"/>
    <mergeCell ref="AD230:AE230"/>
    <mergeCell ref="AF230:AG230"/>
    <mergeCell ref="AH230:AI230"/>
    <mergeCell ref="AJ230:AK230"/>
    <mergeCell ref="N230:O230"/>
    <mergeCell ref="P230:Q230"/>
    <mergeCell ref="R230:S230"/>
    <mergeCell ref="AN229:AO229"/>
    <mergeCell ref="T229:U229"/>
    <mergeCell ref="V229:W229"/>
    <mergeCell ref="X229:Y229"/>
    <mergeCell ref="Z229:AA229"/>
    <mergeCell ref="AB229:AC229"/>
    <mergeCell ref="AD229:AE229"/>
    <mergeCell ref="AH231:AI231"/>
    <mergeCell ref="AJ231:AK231"/>
    <mergeCell ref="AL231:AM231"/>
    <mergeCell ref="AN231:AO231"/>
    <mergeCell ref="AL230:AM230"/>
    <mergeCell ref="AN230:AO230"/>
    <mergeCell ref="AN227:AO227"/>
    <mergeCell ref="F228:G228"/>
    <mergeCell ref="H228:I228"/>
    <mergeCell ref="J228:K228"/>
    <mergeCell ref="L228:M228"/>
    <mergeCell ref="N228:O228"/>
    <mergeCell ref="P228:Q228"/>
    <mergeCell ref="R228:S228"/>
    <mergeCell ref="T228:U228"/>
    <mergeCell ref="V228:W228"/>
    <mergeCell ref="AB227:AC227"/>
    <mergeCell ref="AD227:AE227"/>
    <mergeCell ref="AF227:AG227"/>
    <mergeCell ref="AH227:AI227"/>
    <mergeCell ref="AJ227:AK227"/>
    <mergeCell ref="AL227:AM227"/>
    <mergeCell ref="P227:Q227"/>
    <mergeCell ref="R227:S227"/>
    <mergeCell ref="T227:U227"/>
    <mergeCell ref="V227:W227"/>
    <mergeCell ref="X227:Y227"/>
    <mergeCell ref="Z227:AA227"/>
    <mergeCell ref="AN228:AO228"/>
    <mergeCell ref="X228:Y228"/>
    <mergeCell ref="Z228:AA228"/>
    <mergeCell ref="AB228:AC228"/>
    <mergeCell ref="AD228:AE228"/>
    <mergeCell ref="AF228:AG228"/>
    <mergeCell ref="AH228:AI228"/>
    <mergeCell ref="A227:D229"/>
    <mergeCell ref="F227:G227"/>
    <mergeCell ref="H227:I227"/>
    <mergeCell ref="J227:K227"/>
    <mergeCell ref="L227:M227"/>
    <mergeCell ref="N227:O227"/>
    <mergeCell ref="AD226:AE226"/>
    <mergeCell ref="AF226:AG226"/>
    <mergeCell ref="AH226:AI226"/>
    <mergeCell ref="AJ226:AK226"/>
    <mergeCell ref="AL226:AM226"/>
    <mergeCell ref="AJ228:AK228"/>
    <mergeCell ref="AL228:AM228"/>
    <mergeCell ref="AF229:AG229"/>
    <mergeCell ref="AH229:AI229"/>
    <mergeCell ref="AJ229:AK229"/>
    <mergeCell ref="AL229:AM229"/>
    <mergeCell ref="F229:G229"/>
    <mergeCell ref="H229:I229"/>
    <mergeCell ref="J229:K229"/>
    <mergeCell ref="L229:M229"/>
    <mergeCell ref="N229:O229"/>
    <mergeCell ref="P229:Q229"/>
    <mergeCell ref="R229:S229"/>
    <mergeCell ref="AN226:AO226"/>
    <mergeCell ref="R226:S226"/>
    <mergeCell ref="T226:U226"/>
    <mergeCell ref="V226:W226"/>
    <mergeCell ref="X226:Y226"/>
    <mergeCell ref="Z226:AA226"/>
    <mergeCell ref="AB226:AC226"/>
    <mergeCell ref="AH225:AI225"/>
    <mergeCell ref="AJ225:AK225"/>
    <mergeCell ref="AL225:AM225"/>
    <mergeCell ref="AN225:AO225"/>
    <mergeCell ref="F226:G226"/>
    <mergeCell ref="H226:I226"/>
    <mergeCell ref="J226:K226"/>
    <mergeCell ref="L226:M226"/>
    <mergeCell ref="N226:O226"/>
    <mergeCell ref="P226:Q226"/>
    <mergeCell ref="V225:W225"/>
    <mergeCell ref="X225:Y225"/>
    <mergeCell ref="Z225:AA225"/>
    <mergeCell ref="AB225:AC225"/>
    <mergeCell ref="AD225:AE225"/>
    <mergeCell ref="AF225:AG225"/>
    <mergeCell ref="AL224:AM224"/>
    <mergeCell ref="AN224:AO224"/>
    <mergeCell ref="F225:G225"/>
    <mergeCell ref="H225:I225"/>
    <mergeCell ref="J225:K225"/>
    <mergeCell ref="L225:M225"/>
    <mergeCell ref="N225:O225"/>
    <mergeCell ref="P225:Q225"/>
    <mergeCell ref="R225:S225"/>
    <mergeCell ref="T225:U225"/>
    <mergeCell ref="Z224:AA224"/>
    <mergeCell ref="AB224:AC224"/>
    <mergeCell ref="AD224:AE224"/>
    <mergeCell ref="AF224:AG224"/>
    <mergeCell ref="AH224:AI224"/>
    <mergeCell ref="AJ224:AK224"/>
    <mergeCell ref="N224:O224"/>
    <mergeCell ref="P224:Q224"/>
    <mergeCell ref="R224:S224"/>
    <mergeCell ref="T224:U224"/>
    <mergeCell ref="V224:W224"/>
    <mergeCell ref="X224:Y224"/>
    <mergeCell ref="AF223:AG223"/>
    <mergeCell ref="AH223:AI223"/>
    <mergeCell ref="AJ223:AK223"/>
    <mergeCell ref="AL223:AM223"/>
    <mergeCell ref="AN223:AO223"/>
    <mergeCell ref="A224:D226"/>
    <mergeCell ref="F224:G224"/>
    <mergeCell ref="H224:I224"/>
    <mergeCell ref="J224:K224"/>
    <mergeCell ref="L224:M224"/>
    <mergeCell ref="T223:U223"/>
    <mergeCell ref="V223:W223"/>
    <mergeCell ref="X223:Y223"/>
    <mergeCell ref="Z223:AA223"/>
    <mergeCell ref="AB223:AC223"/>
    <mergeCell ref="AD223:AE223"/>
    <mergeCell ref="AJ222:AK222"/>
    <mergeCell ref="AL222:AM222"/>
    <mergeCell ref="AN222:AO222"/>
    <mergeCell ref="F223:G223"/>
    <mergeCell ref="H223:I223"/>
    <mergeCell ref="J223:K223"/>
    <mergeCell ref="L223:M223"/>
    <mergeCell ref="N223:O223"/>
    <mergeCell ref="P223:Q223"/>
    <mergeCell ref="R223:S223"/>
    <mergeCell ref="X222:Y222"/>
    <mergeCell ref="Z222:AA222"/>
    <mergeCell ref="AB222:AC222"/>
    <mergeCell ref="AD222:AE222"/>
    <mergeCell ref="AF222:AG222"/>
    <mergeCell ref="AH222:AI222"/>
    <mergeCell ref="J222:K222"/>
    <mergeCell ref="L222:M222"/>
    <mergeCell ref="N222:O222"/>
    <mergeCell ref="P222:Q222"/>
    <mergeCell ref="R222:S222"/>
    <mergeCell ref="T222:U222"/>
    <mergeCell ref="V222:W222"/>
    <mergeCell ref="AB221:AC221"/>
    <mergeCell ref="AD221:AE221"/>
    <mergeCell ref="AF221:AG221"/>
    <mergeCell ref="AH221:AI221"/>
    <mergeCell ref="AJ221:AK221"/>
    <mergeCell ref="AL221:AM221"/>
    <mergeCell ref="P221:Q221"/>
    <mergeCell ref="R221:S221"/>
    <mergeCell ref="T221:U221"/>
    <mergeCell ref="V221:W221"/>
    <mergeCell ref="X221:Y221"/>
    <mergeCell ref="Z221:AA221"/>
    <mergeCell ref="A221:D223"/>
    <mergeCell ref="F221:G221"/>
    <mergeCell ref="H221:I221"/>
    <mergeCell ref="J221:K221"/>
    <mergeCell ref="L221:M221"/>
    <mergeCell ref="N221:O221"/>
    <mergeCell ref="AL215:AM220"/>
    <mergeCell ref="AN215:AO220"/>
    <mergeCell ref="L217:M220"/>
    <mergeCell ref="N217:O220"/>
    <mergeCell ref="T215:U220"/>
    <mergeCell ref="V215:W220"/>
    <mergeCell ref="X215:Y220"/>
    <mergeCell ref="L215:O216"/>
    <mergeCell ref="P215:Q220"/>
    <mergeCell ref="R215:S220"/>
    <mergeCell ref="A214:E218"/>
    <mergeCell ref="F214:G220"/>
    <mergeCell ref="H214:Q214"/>
    <mergeCell ref="R214:AG214"/>
    <mergeCell ref="AF215:AG220"/>
    <mergeCell ref="AH215:AI220"/>
    <mergeCell ref="A219:E220"/>
    <mergeCell ref="AH214:AO214"/>
    <mergeCell ref="H215:I220"/>
    <mergeCell ref="Z215:AA220"/>
    <mergeCell ref="AB215:AC220"/>
    <mergeCell ref="AD215:AE220"/>
    <mergeCell ref="AJ215:AK220"/>
    <mergeCell ref="AN221:AO221"/>
    <mergeCell ref="F222:G222"/>
    <mergeCell ref="H222:I222"/>
    <mergeCell ref="W208:X208"/>
    <mergeCell ref="Y208:Z208"/>
    <mergeCell ref="AA208:AB208"/>
    <mergeCell ref="AC208:AD208"/>
    <mergeCell ref="AE208:AF208"/>
    <mergeCell ref="AG208:AH208"/>
    <mergeCell ref="AE207:AF207"/>
    <mergeCell ref="AG207:AH207"/>
    <mergeCell ref="C208:H208"/>
    <mergeCell ref="I208:J208"/>
    <mergeCell ref="K208:L208"/>
    <mergeCell ref="M208:N208"/>
    <mergeCell ref="O208:P208"/>
    <mergeCell ref="Q208:R208"/>
    <mergeCell ref="S208:T208"/>
    <mergeCell ref="U208:V208"/>
    <mergeCell ref="S207:T207"/>
    <mergeCell ref="U207:V207"/>
    <mergeCell ref="W207:X207"/>
    <mergeCell ref="Y207:Z207"/>
    <mergeCell ref="AA207:AB207"/>
    <mergeCell ref="AC207:AD207"/>
    <mergeCell ref="C207:H207"/>
    <mergeCell ref="I207:J207"/>
    <mergeCell ref="K207:L207"/>
    <mergeCell ref="M207:N207"/>
    <mergeCell ref="O207:P207"/>
    <mergeCell ref="Q207:R207"/>
    <mergeCell ref="W206:X206"/>
    <mergeCell ref="Y206:Z206"/>
    <mergeCell ref="AA206:AB206"/>
    <mergeCell ref="AC206:AD206"/>
    <mergeCell ref="AE206:AF206"/>
    <mergeCell ref="AG206:AH206"/>
    <mergeCell ref="AE205:AF205"/>
    <mergeCell ref="AG205:AH205"/>
    <mergeCell ref="C206:H206"/>
    <mergeCell ref="I206:J206"/>
    <mergeCell ref="K206:L206"/>
    <mergeCell ref="M206:N206"/>
    <mergeCell ref="O206:P206"/>
    <mergeCell ref="Q206:R206"/>
    <mergeCell ref="S206:T206"/>
    <mergeCell ref="U206:V206"/>
    <mergeCell ref="S205:T205"/>
    <mergeCell ref="U205:V205"/>
    <mergeCell ref="W205:X205"/>
    <mergeCell ref="Y205:Z205"/>
    <mergeCell ref="AA205:AB205"/>
    <mergeCell ref="AC205:AD205"/>
    <mergeCell ref="C205:H205"/>
    <mergeCell ref="I205:J205"/>
    <mergeCell ref="K205:L205"/>
    <mergeCell ref="M205:N205"/>
    <mergeCell ref="O205:P205"/>
    <mergeCell ref="Q205:R205"/>
    <mergeCell ref="W204:X204"/>
    <mergeCell ref="Y204:Z204"/>
    <mergeCell ref="AA204:AB204"/>
    <mergeCell ref="AC204:AD204"/>
    <mergeCell ref="AE204:AF204"/>
    <mergeCell ref="AG204:AH204"/>
    <mergeCell ref="AE202:AF203"/>
    <mergeCell ref="AG202:AH203"/>
    <mergeCell ref="C204:H204"/>
    <mergeCell ref="I204:J204"/>
    <mergeCell ref="K204:L204"/>
    <mergeCell ref="M204:N204"/>
    <mergeCell ref="O204:P204"/>
    <mergeCell ref="Q204:R204"/>
    <mergeCell ref="S204:T204"/>
    <mergeCell ref="U204:V204"/>
    <mergeCell ref="S202:T203"/>
    <mergeCell ref="U202:V203"/>
    <mergeCell ref="W202:X203"/>
    <mergeCell ref="Y202:Z203"/>
    <mergeCell ref="AA202:AB203"/>
    <mergeCell ref="AC202:AD203"/>
    <mergeCell ref="C196:F196"/>
    <mergeCell ref="G196:I196"/>
    <mergeCell ref="J196:L196"/>
    <mergeCell ref="M196:O196"/>
    <mergeCell ref="C202:H203"/>
    <mergeCell ref="I202:J203"/>
    <mergeCell ref="K202:L203"/>
    <mergeCell ref="M202:N203"/>
    <mergeCell ref="O202:P203"/>
    <mergeCell ref="Q202:R203"/>
    <mergeCell ref="AY183:BA183"/>
    <mergeCell ref="BB183:BD183"/>
    <mergeCell ref="C195:F195"/>
    <mergeCell ref="G195:I195"/>
    <mergeCell ref="J195:L195"/>
    <mergeCell ref="M195:O195"/>
    <mergeCell ref="AR184:AU184"/>
    <mergeCell ref="AV184:AX184"/>
    <mergeCell ref="AY184:BA184"/>
    <mergeCell ref="BB184:BD184"/>
    <mergeCell ref="C194:F194"/>
    <mergeCell ref="G194:I194"/>
    <mergeCell ref="J194:L194"/>
    <mergeCell ref="M194:O194"/>
    <mergeCell ref="AR183:AU183"/>
    <mergeCell ref="C193:F193"/>
    <mergeCell ref="G193:I193"/>
    <mergeCell ref="J193:L193"/>
    <mergeCell ref="M193:O193"/>
    <mergeCell ref="AR182:AU182"/>
    <mergeCell ref="AV182:AX182"/>
    <mergeCell ref="AY182:BA182"/>
    <mergeCell ref="BB182:BD182"/>
    <mergeCell ref="C192:F192"/>
    <mergeCell ref="G192:I192"/>
    <mergeCell ref="J192:L192"/>
    <mergeCell ref="M192:O192"/>
    <mergeCell ref="AR181:AU181"/>
    <mergeCell ref="AV181:AX181"/>
    <mergeCell ref="BB179:BD179"/>
    <mergeCell ref="C191:F191"/>
    <mergeCell ref="G191:I191"/>
    <mergeCell ref="J191:L191"/>
    <mergeCell ref="M191:O191"/>
    <mergeCell ref="AR180:AU180"/>
    <mergeCell ref="AV180:AX180"/>
    <mergeCell ref="AY180:BA180"/>
    <mergeCell ref="BB180:BD180"/>
    <mergeCell ref="J183:L183"/>
    <mergeCell ref="M183:O183"/>
    <mergeCell ref="O174:Q174"/>
    <mergeCell ref="O173:Q173"/>
    <mergeCell ref="C184:F184"/>
    <mergeCell ref="G184:I184"/>
    <mergeCell ref="J184:L184"/>
    <mergeCell ref="C190:F190"/>
    <mergeCell ref="G190:I190"/>
    <mergeCell ref="J190:L190"/>
    <mergeCell ref="M190:O190"/>
    <mergeCell ref="AR179:AU179"/>
    <mergeCell ref="AV179:AX179"/>
    <mergeCell ref="AY179:BA179"/>
    <mergeCell ref="C189:F189"/>
    <mergeCell ref="G189:I189"/>
    <mergeCell ref="J189:L189"/>
    <mergeCell ref="M189:O189"/>
    <mergeCell ref="AR178:AU178"/>
    <mergeCell ref="AV178:AX178"/>
    <mergeCell ref="AY177:BA177"/>
    <mergeCell ref="AY181:BA181"/>
    <mergeCell ref="AR176:AU176"/>
    <mergeCell ref="AV176:AX176"/>
    <mergeCell ref="AY176:BA176"/>
    <mergeCell ref="J185:L185"/>
    <mergeCell ref="M185:O185"/>
    <mergeCell ref="AR174:AU174"/>
    <mergeCell ref="AV174:AX174"/>
    <mergeCell ref="AY174:BA174"/>
    <mergeCell ref="M184:O184"/>
    <mergeCell ref="AR173:AU173"/>
    <mergeCell ref="AV173:AX173"/>
    <mergeCell ref="G183:I183"/>
    <mergeCell ref="BB177:BD177"/>
    <mergeCell ref="BB176:BD176"/>
    <mergeCell ref="M188:O188"/>
    <mergeCell ref="AR177:AU177"/>
    <mergeCell ref="AV177:AX177"/>
    <mergeCell ref="C188:F188"/>
    <mergeCell ref="J188:L188"/>
    <mergeCell ref="AV175:AX175"/>
    <mergeCell ref="AY175:BA175"/>
    <mergeCell ref="BB175:BD175"/>
    <mergeCell ref="C187:F187"/>
    <mergeCell ref="G187:I187"/>
    <mergeCell ref="J187:L187"/>
    <mergeCell ref="O175:Q175"/>
    <mergeCell ref="BB181:BD181"/>
    <mergeCell ref="T163:U163"/>
    <mergeCell ref="X166:Z166"/>
    <mergeCell ref="X165:Z165"/>
    <mergeCell ref="K166:L166"/>
    <mergeCell ref="M166:N166"/>
    <mergeCell ref="T166:U166"/>
    <mergeCell ref="AY178:BA178"/>
    <mergeCell ref="BB178:BD178"/>
    <mergeCell ref="G188:I188"/>
    <mergeCell ref="AV183:AX183"/>
    <mergeCell ref="BB174:BD174"/>
    <mergeCell ref="C186:F186"/>
    <mergeCell ref="G186:I186"/>
    <mergeCell ref="J186:L186"/>
    <mergeCell ref="M186:O186"/>
    <mergeCell ref="AR175:AU175"/>
    <mergeCell ref="G185:I185"/>
    <mergeCell ref="AY173:BA173"/>
    <mergeCell ref="BB173:BD173"/>
    <mergeCell ref="C185:F185"/>
    <mergeCell ref="M187:O187"/>
    <mergeCell ref="AC144:AD144"/>
    <mergeCell ref="AE144:AG144"/>
    <mergeCell ref="D171:E171"/>
    <mergeCell ref="C183:F183"/>
    <mergeCell ref="L177:N177"/>
    <mergeCell ref="L176:N176"/>
    <mergeCell ref="L175:N175"/>
    <mergeCell ref="L174:N174"/>
    <mergeCell ref="L173:N173"/>
    <mergeCell ref="V163:W163"/>
    <mergeCell ref="C163:G163"/>
    <mergeCell ref="C164:G164"/>
    <mergeCell ref="C165:G165"/>
    <mergeCell ref="C166:G166"/>
    <mergeCell ref="T165:U165"/>
    <mergeCell ref="I177:K177"/>
    <mergeCell ref="I176:K176"/>
    <mergeCell ref="I175:K175"/>
    <mergeCell ref="AA166:AB166"/>
    <mergeCell ref="I174:K174"/>
    <mergeCell ref="I173:K173"/>
    <mergeCell ref="C177:H177"/>
    <mergeCell ref="C176:H176"/>
    <mergeCell ref="C175:H175"/>
    <mergeCell ref="C174:H174"/>
    <mergeCell ref="C173:H173"/>
    <mergeCell ref="O177:Q177"/>
    <mergeCell ref="O176:Q176"/>
    <mergeCell ref="K163:L163"/>
    <mergeCell ref="M163:N163"/>
    <mergeCell ref="H137:J140"/>
    <mergeCell ref="C137:G140"/>
    <mergeCell ref="X142:Z142"/>
    <mergeCell ref="X141:Z141"/>
    <mergeCell ref="X144:Z144"/>
    <mergeCell ref="X143:Z143"/>
    <mergeCell ref="K143:L143"/>
    <mergeCell ref="M143:N143"/>
    <mergeCell ref="T143:U143"/>
    <mergeCell ref="L92:M95"/>
    <mergeCell ref="T121:U121"/>
    <mergeCell ref="M121:N121"/>
    <mergeCell ref="K121:L121"/>
    <mergeCell ref="H121:J121"/>
    <mergeCell ref="O121:P121"/>
    <mergeCell ref="K107:L107"/>
    <mergeCell ref="X161:Z161"/>
    <mergeCell ref="C117:G120"/>
    <mergeCell ref="C132:G132"/>
    <mergeCell ref="C131:G131"/>
    <mergeCell ref="C130:G130"/>
    <mergeCell ref="C129:G129"/>
    <mergeCell ref="C128:G128"/>
    <mergeCell ref="C127:G127"/>
    <mergeCell ref="C126:G126"/>
    <mergeCell ref="C125:G125"/>
    <mergeCell ref="C124:G124"/>
    <mergeCell ref="C123:G123"/>
    <mergeCell ref="M117:N120"/>
    <mergeCell ref="M122:N122"/>
    <mergeCell ref="T122:U122"/>
    <mergeCell ref="AA122:AB122"/>
    <mergeCell ref="Q124:S124"/>
    <mergeCell ref="Q123:S123"/>
    <mergeCell ref="Q122:S122"/>
    <mergeCell ref="Q121:S121"/>
    <mergeCell ref="AA124:AB124"/>
    <mergeCell ref="M126:N126"/>
    <mergeCell ref="T126:U126"/>
    <mergeCell ref="AA126:AB126"/>
    <mergeCell ref="V125:W125"/>
    <mergeCell ref="AA123:AB123"/>
    <mergeCell ref="O123:P123"/>
    <mergeCell ref="K125:L125"/>
    <mergeCell ref="M125:N125"/>
    <mergeCell ref="T125:U125"/>
    <mergeCell ref="AA125:AB125"/>
    <mergeCell ref="Q137:S140"/>
    <mergeCell ref="O137:P140"/>
    <mergeCell ref="X42:Z42"/>
    <mergeCell ref="O122:P122"/>
    <mergeCell ref="AA117:AB120"/>
    <mergeCell ref="T117:U120"/>
    <mergeCell ref="V132:W132"/>
    <mergeCell ref="V131:W131"/>
    <mergeCell ref="V130:W130"/>
    <mergeCell ref="M57:P57"/>
    <mergeCell ref="AA80:AC80"/>
    <mergeCell ref="Q43:T43"/>
    <mergeCell ref="M107:N107"/>
    <mergeCell ref="T107:U107"/>
    <mergeCell ref="AA107:AB107"/>
    <mergeCell ref="AC108:AD108"/>
    <mergeCell ref="AC107:AD107"/>
    <mergeCell ref="AA127:AB127"/>
    <mergeCell ref="N70:O70"/>
    <mergeCell ref="N69:O69"/>
    <mergeCell ref="AD73:AD75"/>
    <mergeCell ref="R68:S68"/>
    <mergeCell ref="V68:W68"/>
    <mergeCell ref="L73:M75"/>
    <mergeCell ref="I42:L42"/>
    <mergeCell ref="M42:P42"/>
    <mergeCell ref="T124:U124"/>
    <mergeCell ref="AA121:AB121"/>
    <mergeCell ref="K127:L127"/>
    <mergeCell ref="M127:N127"/>
    <mergeCell ref="T127:U127"/>
    <mergeCell ref="V127:W127"/>
    <mergeCell ref="C51:H52"/>
    <mergeCell ref="I51:L52"/>
    <mergeCell ref="C43:H43"/>
    <mergeCell ref="B62:G65"/>
    <mergeCell ref="C56:H56"/>
    <mergeCell ref="I56:L56"/>
    <mergeCell ref="U73:AC73"/>
    <mergeCell ref="X74:Z75"/>
    <mergeCell ref="U74:W75"/>
    <mergeCell ref="H63:I65"/>
    <mergeCell ref="X63:Y65"/>
    <mergeCell ref="X66:Y66"/>
    <mergeCell ref="V67:W67"/>
    <mergeCell ref="X67:Y67"/>
    <mergeCell ref="R64:S65"/>
    <mergeCell ref="J63:S63"/>
    <mergeCell ref="T70:U70"/>
    <mergeCell ref="T69:U69"/>
    <mergeCell ref="R70:S70"/>
    <mergeCell ref="AA43:AC43"/>
    <mergeCell ref="M51:P52"/>
    <mergeCell ref="Q51:X51"/>
    <mergeCell ref="Y51:AF51"/>
    <mergeCell ref="C53:H53"/>
    <mergeCell ref="I53:L53"/>
    <mergeCell ref="M53:P53"/>
    <mergeCell ref="Q53:T53"/>
    <mergeCell ref="U53:X53"/>
    <mergeCell ref="Y53:AB53"/>
    <mergeCell ref="AC53:AF53"/>
    <mergeCell ref="C54:H54"/>
    <mergeCell ref="I54:L54"/>
    <mergeCell ref="I35:AO35"/>
    <mergeCell ref="AJ40:AL40"/>
    <mergeCell ref="AJ39:AL39"/>
    <mergeCell ref="X68:Y68"/>
    <mergeCell ref="H66:I66"/>
    <mergeCell ref="J66:K66"/>
    <mergeCell ref="L66:M66"/>
    <mergeCell ref="N66:O66"/>
    <mergeCell ref="P66:Q66"/>
    <mergeCell ref="R66:S66"/>
    <mergeCell ref="T66:U66"/>
    <mergeCell ref="H68:I68"/>
    <mergeCell ref="J68:K68"/>
    <mergeCell ref="L68:M68"/>
    <mergeCell ref="V63:W65"/>
    <mergeCell ref="T63:U65"/>
    <mergeCell ref="H62:Y62"/>
    <mergeCell ref="AB62:AC65"/>
    <mergeCell ref="AJ63:AK65"/>
    <mergeCell ref="AD62:AK62"/>
    <mergeCell ref="AJ43:AL43"/>
    <mergeCell ref="AJ42:AL42"/>
    <mergeCell ref="AJ66:AK66"/>
    <mergeCell ref="AH63:AI65"/>
    <mergeCell ref="Q54:T54"/>
    <mergeCell ref="I43:L43"/>
    <mergeCell ref="M43:P43"/>
    <mergeCell ref="AC57:AF57"/>
    <mergeCell ref="I55:L55"/>
    <mergeCell ref="M55:P55"/>
    <mergeCell ref="Q55:T55"/>
    <mergeCell ref="U55:X55"/>
    <mergeCell ref="A29:AO29"/>
    <mergeCell ref="C35:H38"/>
    <mergeCell ref="I36:L38"/>
    <mergeCell ref="M36:P38"/>
    <mergeCell ref="Q36:T38"/>
    <mergeCell ref="C41:H41"/>
    <mergeCell ref="I41:L41"/>
    <mergeCell ref="M41:P41"/>
    <mergeCell ref="Q41:T41"/>
    <mergeCell ref="C40:H40"/>
    <mergeCell ref="I40:L40"/>
    <mergeCell ref="M40:P40"/>
    <mergeCell ref="Q40:T40"/>
    <mergeCell ref="C39:H39"/>
    <mergeCell ref="I39:L39"/>
    <mergeCell ref="M39:P39"/>
    <mergeCell ref="Q39:T39"/>
    <mergeCell ref="U36:W38"/>
    <mergeCell ref="X36:Z38"/>
    <mergeCell ref="AA36:AC38"/>
    <mergeCell ref="AM36:AO38"/>
    <mergeCell ref="AA39:AC39"/>
    <mergeCell ref="AA40:AC40"/>
    <mergeCell ref="AA41:AC41"/>
    <mergeCell ref="AJ36:AL38"/>
    <mergeCell ref="AG36:AI38"/>
    <mergeCell ref="AD36:AF38"/>
    <mergeCell ref="AM39:AO39"/>
    <mergeCell ref="AG41:AI41"/>
    <mergeCell ref="AG40:AI40"/>
    <mergeCell ref="AG39:AI39"/>
    <mergeCell ref="AM40:AO40"/>
    <mergeCell ref="AH97:AI97"/>
    <mergeCell ref="AH96:AI96"/>
    <mergeCell ref="C97:G97"/>
    <mergeCell ref="C96:G96"/>
    <mergeCell ref="AH92:AI95"/>
    <mergeCell ref="C92:G95"/>
    <mergeCell ref="AD97:AE97"/>
    <mergeCell ref="AD96:AE96"/>
    <mergeCell ref="AF96:AG96"/>
    <mergeCell ref="C57:H57"/>
    <mergeCell ref="K103:L106"/>
    <mergeCell ref="M103:N106"/>
    <mergeCell ref="T103:U106"/>
    <mergeCell ref="AA103:AB106"/>
    <mergeCell ref="AL62:AN65"/>
    <mergeCell ref="AL70:AN70"/>
    <mergeCell ref="AL69:AN69"/>
    <mergeCell ref="AL68:AN68"/>
    <mergeCell ref="AL67:AN67"/>
    <mergeCell ref="AL66:AN66"/>
    <mergeCell ref="S75:T75"/>
    <mergeCell ref="Q75:R75"/>
    <mergeCell ref="S73:T74"/>
    <mergeCell ref="J64:K65"/>
    <mergeCell ref="L64:M65"/>
    <mergeCell ref="N64:O65"/>
    <mergeCell ref="P64:Q65"/>
    <mergeCell ref="H67:I67"/>
    <mergeCell ref="J67:K67"/>
    <mergeCell ref="L67:M67"/>
    <mergeCell ref="N67:O67"/>
    <mergeCell ref="V66:W66"/>
    <mergeCell ref="M54:P54"/>
    <mergeCell ref="M56:P56"/>
    <mergeCell ref="Q56:T56"/>
    <mergeCell ref="U56:X56"/>
    <mergeCell ref="Y56:AB56"/>
    <mergeCell ref="AC56:AF56"/>
    <mergeCell ref="C55:H55"/>
    <mergeCell ref="Q57:T57"/>
    <mergeCell ref="U57:X57"/>
    <mergeCell ref="Y57:AB57"/>
    <mergeCell ref="X90:Y90"/>
    <mergeCell ref="AB90:AC90"/>
    <mergeCell ref="AF92:AG95"/>
    <mergeCell ref="X79:Z79"/>
    <mergeCell ref="X78:Z78"/>
    <mergeCell ref="X77:Z77"/>
    <mergeCell ref="P67:Q67"/>
    <mergeCell ref="R67:S67"/>
    <mergeCell ref="T67:U67"/>
    <mergeCell ref="U54:X54"/>
    <mergeCell ref="H73:H75"/>
    <mergeCell ref="I73:I75"/>
    <mergeCell ref="J73:J75"/>
    <mergeCell ref="K73:K75"/>
    <mergeCell ref="I57:L57"/>
    <mergeCell ref="L69:M69"/>
    <mergeCell ref="L90:M90"/>
    <mergeCell ref="N90:O90"/>
    <mergeCell ref="U76:W76"/>
    <mergeCell ref="X76:Z76"/>
    <mergeCell ref="AC54:AF54"/>
    <mergeCell ref="X70:Y70"/>
    <mergeCell ref="AF97:AG97"/>
    <mergeCell ref="AA151:AB154"/>
    <mergeCell ref="AH144:AJ144"/>
    <mergeCell ref="AA141:AB141"/>
    <mergeCell ref="T141:U141"/>
    <mergeCell ref="M141:N141"/>
    <mergeCell ref="K141:L141"/>
    <mergeCell ref="K142:L142"/>
    <mergeCell ref="M142:N142"/>
    <mergeCell ref="T142:U142"/>
    <mergeCell ref="AA142:AB142"/>
    <mergeCell ref="AA137:AB140"/>
    <mergeCell ref="T137:U140"/>
    <mergeCell ref="M137:N140"/>
    <mergeCell ref="K137:L140"/>
    <mergeCell ref="K110:L110"/>
    <mergeCell ref="M110:N110"/>
    <mergeCell ref="T110:U110"/>
    <mergeCell ref="AA110:AB110"/>
    <mergeCell ref="K111:L111"/>
    <mergeCell ref="M111:N111"/>
    <mergeCell ref="T111:U111"/>
    <mergeCell ref="AA111:AB111"/>
    <mergeCell ref="X111:Z111"/>
    <mergeCell ref="X110:Z110"/>
    <mergeCell ref="AC111:AD111"/>
    <mergeCell ref="AC110:AD110"/>
    <mergeCell ref="O129:P129"/>
    <mergeCell ref="O128:P128"/>
    <mergeCell ref="V129:W129"/>
    <mergeCell ref="V128:W128"/>
    <mergeCell ref="X137:Z140"/>
    <mergeCell ref="K164:L164"/>
    <mergeCell ref="M164:N164"/>
    <mergeCell ref="T164:U164"/>
    <mergeCell ref="M161:N161"/>
    <mergeCell ref="T161:U161"/>
    <mergeCell ref="AA161:AB161"/>
    <mergeCell ref="K162:L162"/>
    <mergeCell ref="M162:N162"/>
    <mergeCell ref="T162:U162"/>
    <mergeCell ref="AA162:AB162"/>
    <mergeCell ref="AA157:AB157"/>
    <mergeCell ref="K158:L158"/>
    <mergeCell ref="M158:N158"/>
    <mergeCell ref="T158:U158"/>
    <mergeCell ref="AA158:AB158"/>
    <mergeCell ref="K159:L159"/>
    <mergeCell ref="M159:N159"/>
    <mergeCell ref="T159:U159"/>
    <mergeCell ref="AA159:AB159"/>
    <mergeCell ref="X158:Z158"/>
    <mergeCell ref="X157:Z157"/>
    <mergeCell ref="K157:L157"/>
    <mergeCell ref="M157:N157"/>
    <mergeCell ref="T157:U157"/>
    <mergeCell ref="X160:Z160"/>
    <mergeCell ref="X159:Z159"/>
    <mergeCell ref="K160:L160"/>
    <mergeCell ref="M160:N160"/>
    <mergeCell ref="T160:U160"/>
    <mergeCell ref="X162:Z162"/>
    <mergeCell ref="X164:Z164"/>
    <mergeCell ref="X163:Z163"/>
    <mergeCell ref="AK79:AM79"/>
    <mergeCell ref="AK78:AM78"/>
    <mergeCell ref="AK77:AM77"/>
    <mergeCell ref="AK76:AM76"/>
    <mergeCell ref="Q80:R80"/>
    <mergeCell ref="Q79:R79"/>
    <mergeCell ref="Q78:R78"/>
    <mergeCell ref="Q77:R77"/>
    <mergeCell ref="Q76:R76"/>
    <mergeCell ref="S80:T80"/>
    <mergeCell ref="S79:T79"/>
    <mergeCell ref="S78:T78"/>
    <mergeCell ref="S77:T77"/>
    <mergeCell ref="S76:T76"/>
    <mergeCell ref="U80:W80"/>
    <mergeCell ref="U79:W79"/>
    <mergeCell ref="U78:W78"/>
    <mergeCell ref="U77:W77"/>
    <mergeCell ref="AA79:AC79"/>
    <mergeCell ref="AH80:AJ80"/>
    <mergeCell ref="AH79:AJ79"/>
    <mergeCell ref="AH78:AJ78"/>
    <mergeCell ref="AH77:AJ77"/>
    <mergeCell ref="AH76:AJ76"/>
    <mergeCell ref="AK103:AL106"/>
    <mergeCell ref="AH103:AJ106"/>
    <mergeCell ref="AE103:AG106"/>
    <mergeCell ref="AC103:AD106"/>
    <mergeCell ref="X103:Z106"/>
    <mergeCell ref="V103:W106"/>
    <mergeCell ref="Q103:S106"/>
    <mergeCell ref="O103:P106"/>
    <mergeCell ref="H103:J106"/>
    <mergeCell ref="C103:G106"/>
    <mergeCell ref="C111:G111"/>
    <mergeCell ref="C110:G110"/>
    <mergeCell ref="C109:G109"/>
    <mergeCell ref="C108:G108"/>
    <mergeCell ref="C107:G107"/>
    <mergeCell ref="H111:J111"/>
    <mergeCell ref="H110:J110"/>
    <mergeCell ref="H109:J109"/>
    <mergeCell ref="H108:J108"/>
    <mergeCell ref="H107:J107"/>
    <mergeCell ref="O111:P111"/>
    <mergeCell ref="O110:P110"/>
    <mergeCell ref="O109:P109"/>
    <mergeCell ref="O108:P108"/>
    <mergeCell ref="O107:P107"/>
    <mergeCell ref="Q111:S111"/>
    <mergeCell ref="Q110:S110"/>
    <mergeCell ref="Q109:S109"/>
    <mergeCell ref="Q108:S108"/>
    <mergeCell ref="Q107:S107"/>
    <mergeCell ref="V111:W111"/>
    <mergeCell ref="V110:W110"/>
    <mergeCell ref="AH111:AJ111"/>
    <mergeCell ref="AH110:AJ110"/>
    <mergeCell ref="AH109:AJ109"/>
    <mergeCell ref="AH108:AJ108"/>
    <mergeCell ref="AH107:AJ107"/>
    <mergeCell ref="AK111:AL111"/>
    <mergeCell ref="AK110:AL110"/>
    <mergeCell ref="AK109:AL109"/>
    <mergeCell ref="AK108:AL108"/>
    <mergeCell ref="AK107:AL107"/>
    <mergeCell ref="AC109:AD109"/>
    <mergeCell ref="AK117:AL120"/>
    <mergeCell ref="AH117:AJ120"/>
    <mergeCell ref="AE117:AG120"/>
    <mergeCell ref="AC117:AD120"/>
    <mergeCell ref="X117:Z120"/>
    <mergeCell ref="V117:W120"/>
    <mergeCell ref="AA109:AB109"/>
    <mergeCell ref="V109:W109"/>
    <mergeCell ref="V108:W108"/>
    <mergeCell ref="X109:Z109"/>
    <mergeCell ref="X108:Z108"/>
    <mergeCell ref="AE110:AG110"/>
    <mergeCell ref="AE111:AG111"/>
    <mergeCell ref="AE109:AG109"/>
    <mergeCell ref="AE108:AG108"/>
    <mergeCell ref="AE107:AG107"/>
    <mergeCell ref="C122:G122"/>
    <mergeCell ref="C121:G121"/>
    <mergeCell ref="H132:J132"/>
    <mergeCell ref="H131:J131"/>
    <mergeCell ref="H130:J130"/>
    <mergeCell ref="H129:J129"/>
    <mergeCell ref="H128:J128"/>
    <mergeCell ref="H127:J127"/>
    <mergeCell ref="H126:J126"/>
    <mergeCell ref="H125:J125"/>
    <mergeCell ref="H124:J124"/>
    <mergeCell ref="H123:J123"/>
    <mergeCell ref="H122:J122"/>
    <mergeCell ref="H117:J120"/>
    <mergeCell ref="AC125:AD125"/>
    <mergeCell ref="AC124:AD124"/>
    <mergeCell ref="AC123:AD123"/>
    <mergeCell ref="AC122:AD122"/>
    <mergeCell ref="AC121:AD121"/>
    <mergeCell ref="O124:P124"/>
    <mergeCell ref="O125:P125"/>
    <mergeCell ref="O126:P126"/>
    <mergeCell ref="O127:P127"/>
    <mergeCell ref="O132:P132"/>
    <mergeCell ref="Q132:S132"/>
    <mergeCell ref="Q131:S131"/>
    <mergeCell ref="Q130:S130"/>
    <mergeCell ref="Q129:S129"/>
    <mergeCell ref="Q128:S128"/>
    <mergeCell ref="Q127:S127"/>
    <mergeCell ref="Q126:S126"/>
    <mergeCell ref="Q125:S125"/>
    <mergeCell ref="AH129:AJ129"/>
    <mergeCell ref="AH128:AJ128"/>
    <mergeCell ref="AH127:AJ127"/>
    <mergeCell ref="AH126:AJ126"/>
    <mergeCell ref="AH125:AJ125"/>
    <mergeCell ref="AH124:AJ124"/>
    <mergeCell ref="AH123:AJ123"/>
    <mergeCell ref="AH122:AJ122"/>
    <mergeCell ref="AH121:AJ121"/>
    <mergeCell ref="V124:W124"/>
    <mergeCell ref="V123:W123"/>
    <mergeCell ref="V122:W122"/>
    <mergeCell ref="V121:W121"/>
    <mergeCell ref="X132:Z132"/>
    <mergeCell ref="X131:Z131"/>
    <mergeCell ref="X130:Z130"/>
    <mergeCell ref="X129:Z129"/>
    <mergeCell ref="X128:Z128"/>
    <mergeCell ref="X127:Z127"/>
    <mergeCell ref="X126:Z126"/>
    <mergeCell ref="X125:Z125"/>
    <mergeCell ref="X124:Z124"/>
    <mergeCell ref="X123:Z123"/>
    <mergeCell ref="X122:Z122"/>
    <mergeCell ref="X121:Z121"/>
    <mergeCell ref="AC132:AD132"/>
    <mergeCell ref="AC131:AD131"/>
    <mergeCell ref="AC130:AD130"/>
    <mergeCell ref="AC129:AD129"/>
    <mergeCell ref="AC128:AD128"/>
    <mergeCell ref="AC127:AD127"/>
    <mergeCell ref="AC126:AD126"/>
    <mergeCell ref="AK132:AL132"/>
    <mergeCell ref="AK131:AL131"/>
    <mergeCell ref="AK130:AL130"/>
    <mergeCell ref="AK129:AL129"/>
    <mergeCell ref="AK128:AL128"/>
    <mergeCell ref="AK127:AL127"/>
    <mergeCell ref="AK126:AL126"/>
    <mergeCell ref="AK125:AL125"/>
    <mergeCell ref="AK124:AL124"/>
    <mergeCell ref="AK123:AL123"/>
    <mergeCell ref="AK122:AL122"/>
    <mergeCell ref="AK121:AL121"/>
    <mergeCell ref="AK137:AL140"/>
    <mergeCell ref="AH137:AJ140"/>
    <mergeCell ref="AE137:AG140"/>
    <mergeCell ref="AC137:AD140"/>
    <mergeCell ref="V137:W140"/>
    <mergeCell ref="AE132:AG132"/>
    <mergeCell ref="AE131:AG131"/>
    <mergeCell ref="AE130:AG130"/>
    <mergeCell ref="AE129:AG129"/>
    <mergeCell ref="AE128:AG128"/>
    <mergeCell ref="AE127:AG127"/>
    <mergeCell ref="AE126:AG126"/>
    <mergeCell ref="AE125:AG125"/>
    <mergeCell ref="AE124:AG124"/>
    <mergeCell ref="AE123:AG123"/>
    <mergeCell ref="AE122:AG122"/>
    <mergeCell ref="AE121:AG121"/>
    <mergeCell ref="AH132:AJ132"/>
    <mergeCell ref="AH131:AJ131"/>
    <mergeCell ref="AH130:AJ130"/>
    <mergeCell ref="C143:G143"/>
    <mergeCell ref="C142:G142"/>
    <mergeCell ref="C141:G141"/>
    <mergeCell ref="AK141:AL141"/>
    <mergeCell ref="AH141:AJ141"/>
    <mergeCell ref="AE141:AG141"/>
    <mergeCell ref="AC141:AD141"/>
    <mergeCell ref="V141:W141"/>
    <mergeCell ref="Q141:S141"/>
    <mergeCell ref="O141:P141"/>
    <mergeCell ref="H141:J141"/>
    <mergeCell ref="H142:J142"/>
    <mergeCell ref="O142:P142"/>
    <mergeCell ref="Q142:S142"/>
    <mergeCell ref="V142:W142"/>
    <mergeCell ref="AC142:AD142"/>
    <mergeCell ref="AE142:AG142"/>
    <mergeCell ref="AH142:AJ142"/>
    <mergeCell ref="AK142:AL142"/>
    <mergeCell ref="H143:J143"/>
    <mergeCell ref="O143:P143"/>
    <mergeCell ref="Q143:S143"/>
    <mergeCell ref="V143:W143"/>
    <mergeCell ref="AC143:AD143"/>
    <mergeCell ref="AE143:AG143"/>
    <mergeCell ref="AH143:AJ143"/>
    <mergeCell ref="AK143:AL143"/>
    <mergeCell ref="AA143:AB143"/>
    <mergeCell ref="C162:G162"/>
    <mergeCell ref="AE158:AG158"/>
    <mergeCell ref="AH158:AJ158"/>
    <mergeCell ref="AK158:AL158"/>
    <mergeCell ref="H159:J159"/>
    <mergeCell ref="O159:P159"/>
    <mergeCell ref="Q159:S159"/>
    <mergeCell ref="V159:W159"/>
    <mergeCell ref="AC159:AD159"/>
    <mergeCell ref="AE159:AG159"/>
    <mergeCell ref="AH159:AJ159"/>
    <mergeCell ref="AK159:AL159"/>
    <mergeCell ref="H160:J160"/>
    <mergeCell ref="O160:P160"/>
    <mergeCell ref="Q160:S160"/>
    <mergeCell ref="V160:W160"/>
    <mergeCell ref="C145:G145"/>
    <mergeCell ref="AA160:AB160"/>
    <mergeCell ref="V162:W162"/>
    <mergeCell ref="AA155:AB155"/>
    <mergeCell ref="T155:U155"/>
    <mergeCell ref="O155:P155"/>
    <mergeCell ref="M155:N155"/>
    <mergeCell ref="K155:L155"/>
    <mergeCell ref="K156:L156"/>
    <mergeCell ref="M156:N156"/>
    <mergeCell ref="T156:U156"/>
    <mergeCell ref="AA156:AB156"/>
    <mergeCell ref="K145:L145"/>
    <mergeCell ref="M145:N145"/>
    <mergeCell ref="T145:U145"/>
    <mergeCell ref="AA145:AB145"/>
    <mergeCell ref="AK144:AL144"/>
    <mergeCell ref="H145:J145"/>
    <mergeCell ref="O145:P145"/>
    <mergeCell ref="Q145:S145"/>
    <mergeCell ref="V145:W145"/>
    <mergeCell ref="AC145:AD145"/>
    <mergeCell ref="AE145:AG145"/>
    <mergeCell ref="AH145:AJ145"/>
    <mergeCell ref="AK145:AL145"/>
    <mergeCell ref="C155:G155"/>
    <mergeCell ref="C156:G156"/>
    <mergeCell ref="C157:G157"/>
    <mergeCell ref="C158:G158"/>
    <mergeCell ref="C159:G159"/>
    <mergeCell ref="C160:G160"/>
    <mergeCell ref="C161:G161"/>
    <mergeCell ref="C144:G144"/>
    <mergeCell ref="H144:J144"/>
    <mergeCell ref="O144:P144"/>
    <mergeCell ref="Q144:S144"/>
    <mergeCell ref="K144:L144"/>
    <mergeCell ref="M144:N144"/>
    <mergeCell ref="T144:U144"/>
    <mergeCell ref="AA144:AB144"/>
    <mergeCell ref="V144:W144"/>
    <mergeCell ref="X151:Z154"/>
    <mergeCell ref="X145:Z145"/>
    <mergeCell ref="K151:L154"/>
    <mergeCell ref="M151:N154"/>
    <mergeCell ref="T151:U154"/>
    <mergeCell ref="X156:Z156"/>
    <mergeCell ref="AK155:AL155"/>
    <mergeCell ref="AH155:AJ155"/>
    <mergeCell ref="AE155:AG155"/>
    <mergeCell ref="AC155:AD155"/>
    <mergeCell ref="V155:W155"/>
    <mergeCell ref="Q155:S155"/>
    <mergeCell ref="H155:J155"/>
    <mergeCell ref="H156:J156"/>
    <mergeCell ref="O156:P156"/>
    <mergeCell ref="Q156:S156"/>
    <mergeCell ref="V156:W156"/>
    <mergeCell ref="AC156:AD156"/>
    <mergeCell ref="AE156:AG156"/>
    <mergeCell ref="AH156:AJ156"/>
    <mergeCell ref="AK156:AL156"/>
    <mergeCell ref="H157:J157"/>
    <mergeCell ref="O157:P157"/>
    <mergeCell ref="Q157:S157"/>
    <mergeCell ref="V157:W157"/>
    <mergeCell ref="AC157:AD157"/>
    <mergeCell ref="AE157:AG157"/>
    <mergeCell ref="AH157:AJ157"/>
    <mergeCell ref="AK157:AL157"/>
    <mergeCell ref="X155:Z155"/>
    <mergeCell ref="Q158:S158"/>
    <mergeCell ref="V158:W158"/>
    <mergeCell ref="AC158:AD158"/>
    <mergeCell ref="AC165:AD165"/>
    <mergeCell ref="AE165:AG165"/>
    <mergeCell ref="AH165:AJ165"/>
    <mergeCell ref="AK165:AL165"/>
    <mergeCell ref="AC160:AD160"/>
    <mergeCell ref="AE160:AG160"/>
    <mergeCell ref="AH160:AJ160"/>
    <mergeCell ref="AK160:AL160"/>
    <mergeCell ref="H161:J161"/>
    <mergeCell ref="O161:P161"/>
    <mergeCell ref="Q161:S161"/>
    <mergeCell ref="V161:W161"/>
    <mergeCell ref="AC161:AD161"/>
    <mergeCell ref="AE161:AG161"/>
    <mergeCell ref="AH161:AJ161"/>
    <mergeCell ref="AK161:AL161"/>
    <mergeCell ref="H162:J162"/>
    <mergeCell ref="O162:P162"/>
    <mergeCell ref="Q162:S162"/>
    <mergeCell ref="AC162:AD162"/>
    <mergeCell ref="AE162:AG162"/>
    <mergeCell ref="AH162:AJ162"/>
    <mergeCell ref="AK162:AL162"/>
    <mergeCell ref="AA164:AB164"/>
    <mergeCell ref="K165:L165"/>
    <mergeCell ref="M165:N165"/>
    <mergeCell ref="AC163:AD163"/>
    <mergeCell ref="K161:L161"/>
    <mergeCell ref="AA163:AB163"/>
    <mergeCell ref="C151:G154"/>
    <mergeCell ref="AE163:AG163"/>
    <mergeCell ref="AH163:AJ163"/>
    <mergeCell ref="AK163:AL163"/>
    <mergeCell ref="H164:J164"/>
    <mergeCell ref="O164:P164"/>
    <mergeCell ref="Q164:S164"/>
    <mergeCell ref="V164:W164"/>
    <mergeCell ref="AC164:AD164"/>
    <mergeCell ref="AE164:AG164"/>
    <mergeCell ref="AH164:AJ164"/>
    <mergeCell ref="AK164:AL164"/>
    <mergeCell ref="H165:J165"/>
    <mergeCell ref="O165:P165"/>
    <mergeCell ref="Q165:S165"/>
    <mergeCell ref="V165:W165"/>
    <mergeCell ref="O172:Q172"/>
    <mergeCell ref="L172:N172"/>
    <mergeCell ref="I172:K172"/>
    <mergeCell ref="C172:H172"/>
    <mergeCell ref="AA165:AB165"/>
    <mergeCell ref="H163:J163"/>
    <mergeCell ref="O163:P163"/>
    <mergeCell ref="Q163:S163"/>
    <mergeCell ref="H166:J166"/>
    <mergeCell ref="O166:P166"/>
    <mergeCell ref="Q166:S166"/>
    <mergeCell ref="V166:W166"/>
    <mergeCell ref="AC166:AD166"/>
    <mergeCell ref="AE166:AG166"/>
    <mergeCell ref="AH166:AJ166"/>
    <mergeCell ref="AK166:AL166"/>
    <mergeCell ref="AK151:AL154"/>
    <mergeCell ref="AH151:AJ154"/>
    <mergeCell ref="AE151:AG154"/>
    <mergeCell ref="AC151:AD154"/>
    <mergeCell ref="V151:W154"/>
    <mergeCell ref="Q151:S154"/>
    <mergeCell ref="O151:P154"/>
    <mergeCell ref="H151:J154"/>
    <mergeCell ref="J215:J220"/>
    <mergeCell ref="K215:K220"/>
    <mergeCell ref="L80:M80"/>
    <mergeCell ref="L79:M79"/>
    <mergeCell ref="L78:M78"/>
    <mergeCell ref="L77:M77"/>
    <mergeCell ref="L76:M76"/>
    <mergeCell ref="H72:M72"/>
    <mergeCell ref="N72:T72"/>
    <mergeCell ref="N73:R74"/>
    <mergeCell ref="N75:P75"/>
    <mergeCell ref="N80:P80"/>
    <mergeCell ref="N79:P79"/>
    <mergeCell ref="N78:P78"/>
    <mergeCell ref="N77:P77"/>
    <mergeCell ref="N76:P76"/>
    <mergeCell ref="AE80:AG80"/>
    <mergeCell ref="AE79:AG79"/>
    <mergeCell ref="AE78:AG78"/>
    <mergeCell ref="AE77:AG77"/>
    <mergeCell ref="AE76:AG76"/>
    <mergeCell ref="AE73:AG75"/>
    <mergeCell ref="H158:J158"/>
    <mergeCell ref="O158:P158"/>
  </mergeCells>
  <phoneticPr fontId="2"/>
  <pageMargins left="0.70866141732283472" right="0.70866141732283472" top="0.74803149606299213" bottom="0.74803149606299213" header="0.31496062992125984" footer="0.31496062992125984"/>
  <pageSetup paperSize="9" scale="83" firstPageNumber="94" fitToHeight="0" orientation="portrait" useFirstPageNumber="1" r:id="rId1"/>
  <headerFooter differentOddEven="1" differentFirst="1" alignWithMargins="0">
    <oddHeader xml:space="preserve">&amp;R&amp;"ＭＳ 明朝,標準"&amp;10災害・事故
</oddHeader>
    <oddFooter>&amp;C&amp;"ＭＳ 明朝,標準"&amp;P</oddFooter>
    <evenHeader xml:space="preserve">&amp;L&amp;"ＭＳ 明朝,標準"&amp;10災害・事故
</evenHeader>
    <evenFooter>&amp;C&amp;"ＭＳ 明朝,標準"&amp;P</evenFooter>
    <firstHeader>&amp;R&amp;"ＭＳ 明朝,標準"&amp;10災害・事故</firstHeader>
  </headerFooter>
  <rowBreaks count="6" manualBreakCount="6">
    <brk id="31" max="40" man="1"/>
    <brk id="81" max="40" man="1"/>
    <brk id="133" max="40" man="1"/>
    <brk id="168" max="40" man="1"/>
    <brk id="210" max="40" man="1"/>
    <brk id="236" max="4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0:M223"/>
  <sheetViews>
    <sheetView view="pageBreakPreview" zoomScaleNormal="85" zoomScaleSheetLayoutView="100" workbookViewId="0">
      <selection activeCell="B263" sqref="B263:O263"/>
    </sheetView>
  </sheetViews>
  <sheetFormatPr defaultRowHeight="13.5"/>
  <cols>
    <col min="1" max="1" width="4.125" style="561" customWidth="1"/>
    <col min="2" max="2" width="8.375" style="561" customWidth="1"/>
    <col min="3" max="11" width="10.375" style="561" customWidth="1"/>
    <col min="12" max="12" width="10.625" style="2" customWidth="1"/>
    <col min="13" max="13" width="11.625" style="2" customWidth="1"/>
    <col min="14" max="16384" width="9" style="2"/>
  </cols>
  <sheetData>
    <row r="20" spans="1:12" ht="13.5" customHeight="1">
      <c r="E20" s="206" t="s">
        <v>1757</v>
      </c>
      <c r="F20" s="206"/>
      <c r="G20" s="206"/>
      <c r="H20" s="206"/>
    </row>
    <row r="21" spans="1:12" ht="13.5" customHeight="1">
      <c r="E21" s="207"/>
      <c r="F21" s="207"/>
      <c r="G21" s="207"/>
      <c r="H21" s="207"/>
      <c r="I21" s="207"/>
    </row>
    <row r="22" spans="1:12" ht="13.5" customHeight="1">
      <c r="E22" s="207" t="s">
        <v>1758</v>
      </c>
      <c r="F22" s="207"/>
      <c r="G22" s="207"/>
      <c r="H22" s="207"/>
      <c r="I22" s="207"/>
    </row>
    <row r="23" spans="1:12" ht="13.5" customHeight="1">
      <c r="E23" s="207"/>
      <c r="F23" s="207"/>
      <c r="G23" s="207"/>
      <c r="H23" s="207"/>
      <c r="I23" s="207"/>
    </row>
    <row r="24" spans="1:12" ht="13.5" customHeight="1">
      <c r="E24" s="207"/>
      <c r="F24" s="207"/>
      <c r="G24" s="207"/>
      <c r="H24" s="207"/>
      <c r="I24" s="207"/>
    </row>
    <row r="25" spans="1:12" ht="13.5" customHeight="1">
      <c r="E25" s="207"/>
      <c r="F25" s="207"/>
      <c r="G25" s="207"/>
      <c r="H25" s="207"/>
      <c r="I25" s="207"/>
    </row>
    <row r="26" spans="1:12" ht="13.5" customHeight="1">
      <c r="E26" s="207"/>
      <c r="F26" s="207"/>
      <c r="G26" s="207"/>
      <c r="H26" s="207"/>
      <c r="I26" s="207"/>
    </row>
    <row r="27" spans="1:12" ht="13.5" customHeight="1">
      <c r="E27" s="207"/>
      <c r="F27" s="207"/>
      <c r="G27" s="207"/>
      <c r="H27" s="207"/>
      <c r="I27" s="207"/>
    </row>
    <row r="28" spans="1:12" ht="33" customHeight="1">
      <c r="A28" s="4503" t="s">
        <v>1759</v>
      </c>
      <c r="B28" s="4503"/>
      <c r="C28" s="4503"/>
      <c r="D28" s="4503"/>
      <c r="E28" s="4503"/>
      <c r="F28" s="4503"/>
      <c r="G28" s="4503"/>
      <c r="H28" s="4503"/>
      <c r="I28" s="4503"/>
      <c r="J28" s="4503"/>
      <c r="K28" s="4503"/>
      <c r="L28" s="208"/>
    </row>
    <row r="31" spans="1:12" s="343" customFormat="1" ht="17.25">
      <c r="A31" s="3" t="s">
        <v>3305</v>
      </c>
      <c r="B31" s="561"/>
      <c r="C31" s="561"/>
      <c r="D31" s="561"/>
      <c r="E31" s="561"/>
      <c r="F31" s="561"/>
      <c r="G31" s="561"/>
      <c r="H31" s="561"/>
      <c r="I31" s="561"/>
      <c r="J31" s="561"/>
      <c r="K31" s="561"/>
    </row>
    <row r="32" spans="1:12" s="1071" customFormat="1" ht="15" customHeight="1">
      <c r="A32" s="1065"/>
      <c r="B32" s="1064"/>
      <c r="C32" s="1064"/>
      <c r="D32" s="1064"/>
      <c r="E32" s="1064"/>
      <c r="F32" s="1064"/>
      <c r="G32" s="1064"/>
      <c r="H32" s="1064"/>
      <c r="I32" s="1064"/>
      <c r="J32" s="608" t="s">
        <v>3823</v>
      </c>
      <c r="K32" s="1064"/>
    </row>
    <row r="33" spans="1:13" s="343" customFormat="1" ht="15" customHeight="1" thickBot="1">
      <c r="A33" s="561"/>
      <c r="B33" s="561"/>
      <c r="C33" s="561"/>
      <c r="D33" s="561"/>
      <c r="E33" s="561"/>
      <c r="F33" s="561"/>
      <c r="G33" s="561"/>
      <c r="H33" s="561"/>
      <c r="I33" s="561"/>
      <c r="J33" s="679" t="s">
        <v>3816</v>
      </c>
      <c r="K33" s="561"/>
    </row>
    <row r="34" spans="1:13" s="343" customFormat="1">
      <c r="A34" s="1361" t="s">
        <v>3330</v>
      </c>
      <c r="B34" s="1363"/>
      <c r="C34" s="1352" t="s">
        <v>2809</v>
      </c>
      <c r="D34" s="1353"/>
      <c r="E34" s="1353"/>
      <c r="F34" s="1353"/>
      <c r="G34" s="1353"/>
      <c r="H34" s="1353"/>
      <c r="I34" s="1353"/>
      <c r="J34" s="1354"/>
      <c r="K34" s="187"/>
    </row>
    <row r="35" spans="1:13" s="343" customFormat="1">
      <c r="A35" s="2892"/>
      <c r="B35" s="1546"/>
      <c r="C35" s="3183" t="s">
        <v>1760</v>
      </c>
      <c r="D35" s="1350" t="s">
        <v>2808</v>
      </c>
      <c r="E35" s="1460"/>
      <c r="F35" s="1460"/>
      <c r="G35" s="1460"/>
      <c r="H35" s="1460"/>
      <c r="I35" s="1460"/>
      <c r="J35" s="1460"/>
      <c r="K35" s="187"/>
    </row>
    <row r="36" spans="1:13" s="343" customFormat="1" ht="13.5" customHeight="1">
      <c r="A36" s="2892"/>
      <c r="B36" s="1546"/>
      <c r="C36" s="3183"/>
      <c r="D36" s="3183" t="s">
        <v>1761</v>
      </c>
      <c r="E36" s="3183" t="s">
        <v>1762</v>
      </c>
      <c r="F36" s="2905" t="s">
        <v>1763</v>
      </c>
      <c r="G36" s="2905" t="s">
        <v>1764</v>
      </c>
      <c r="H36" s="2916" t="s">
        <v>1765</v>
      </c>
      <c r="I36" s="4500" t="s">
        <v>1766</v>
      </c>
      <c r="J36" s="4504" t="s">
        <v>1767</v>
      </c>
      <c r="K36" s="796"/>
      <c r="M36" s="3128"/>
    </row>
    <row r="37" spans="1:13" s="343" customFormat="1">
      <c r="A37" s="1364"/>
      <c r="B37" s="1366"/>
      <c r="C37" s="3183"/>
      <c r="D37" s="3183"/>
      <c r="E37" s="3183"/>
      <c r="F37" s="2906"/>
      <c r="G37" s="2906"/>
      <c r="H37" s="2917"/>
      <c r="I37" s="4501"/>
      <c r="J37" s="2520"/>
      <c r="K37" s="796"/>
      <c r="M37" s="3128"/>
    </row>
    <row r="38" spans="1:13" s="343" customFormat="1" ht="25.5" customHeight="1">
      <c r="A38" s="3190" t="s">
        <v>2806</v>
      </c>
      <c r="B38" s="1412"/>
      <c r="C38" s="188">
        <v>32930000</v>
      </c>
      <c r="D38" s="189">
        <v>9533000</v>
      </c>
      <c r="E38" s="189">
        <v>2120000</v>
      </c>
      <c r="F38" s="189">
        <v>199100</v>
      </c>
      <c r="G38" s="189">
        <v>6205000</v>
      </c>
      <c r="H38" s="189">
        <v>115600</v>
      </c>
      <c r="I38" s="189">
        <v>611600</v>
      </c>
      <c r="J38" s="746">
        <v>1180</v>
      </c>
      <c r="K38" s="190"/>
    </row>
    <row r="39" spans="1:13" s="343" customFormat="1" ht="4.5" customHeight="1">
      <c r="A39" s="4498"/>
      <c r="B39" s="4499"/>
      <c r="C39" s="758"/>
      <c r="D39" s="758"/>
      <c r="E39" s="758"/>
      <c r="F39" s="758"/>
      <c r="G39" s="758"/>
      <c r="H39" s="758"/>
      <c r="I39" s="758"/>
      <c r="J39" s="767"/>
      <c r="K39" s="190"/>
    </row>
    <row r="40" spans="1:13" s="343" customFormat="1" ht="25.5" customHeight="1" thickBot="1">
      <c r="A40" s="3189" t="s">
        <v>2807</v>
      </c>
      <c r="B40" s="1406"/>
      <c r="C40" s="191">
        <v>34600000</v>
      </c>
      <c r="D40" s="191">
        <v>9529000</v>
      </c>
      <c r="E40" s="191">
        <v>1927000</v>
      </c>
      <c r="F40" s="849">
        <v>201200</v>
      </c>
      <c r="G40" s="191">
        <v>6338000</v>
      </c>
      <c r="H40" s="191">
        <v>163500</v>
      </c>
      <c r="I40" s="191">
        <v>655500</v>
      </c>
      <c r="J40" s="771">
        <v>810</v>
      </c>
      <c r="K40" s="190"/>
    </row>
    <row r="41" spans="1:13" s="343" customFormat="1" ht="11.25" customHeight="1" thickBot="1">
      <c r="A41" s="561"/>
      <c r="B41" s="561"/>
      <c r="C41" s="561"/>
      <c r="D41" s="561"/>
      <c r="E41" s="561"/>
      <c r="F41" s="561"/>
      <c r="G41" s="561"/>
      <c r="H41" s="561"/>
      <c r="I41" s="561"/>
      <c r="J41" s="561"/>
      <c r="K41" s="561"/>
    </row>
    <row r="42" spans="1:13" s="343" customFormat="1">
      <c r="A42" s="1361" t="s">
        <v>3330</v>
      </c>
      <c r="B42" s="1363"/>
      <c r="C42" s="1473" t="s">
        <v>2810</v>
      </c>
      <c r="D42" s="1474"/>
      <c r="E42" s="1474"/>
      <c r="F42" s="1474"/>
      <c r="G42" s="1474"/>
      <c r="H42" s="1474"/>
      <c r="I42" s="1474"/>
      <c r="J42" s="1551"/>
      <c r="K42" s="714"/>
    </row>
    <row r="43" spans="1:13" s="343" customFormat="1">
      <c r="A43" s="2892"/>
      <c r="B43" s="1546"/>
      <c r="C43" s="2915" t="s">
        <v>1760</v>
      </c>
      <c r="D43" s="1350" t="s">
        <v>2808</v>
      </c>
      <c r="E43" s="1460"/>
      <c r="F43" s="1460"/>
      <c r="G43" s="1460"/>
      <c r="H43" s="1460"/>
      <c r="I43" s="1460"/>
      <c r="J43" s="1351"/>
      <c r="K43" s="47"/>
    </row>
    <row r="44" spans="1:13" s="343" customFormat="1">
      <c r="A44" s="2892"/>
      <c r="B44" s="1546"/>
      <c r="C44" s="2915"/>
      <c r="D44" s="3183" t="s">
        <v>1761</v>
      </c>
      <c r="E44" s="3183" t="s">
        <v>1768</v>
      </c>
      <c r="F44" s="2905" t="s">
        <v>1763</v>
      </c>
      <c r="G44" s="2905" t="s">
        <v>1764</v>
      </c>
      <c r="H44" s="2916" t="s">
        <v>1765</v>
      </c>
      <c r="I44" s="4500" t="s">
        <v>1766</v>
      </c>
      <c r="J44" s="4502" t="s">
        <v>1767</v>
      </c>
      <c r="K44" s="4493"/>
    </row>
    <row r="45" spans="1:13" s="343" customFormat="1">
      <c r="A45" s="1364"/>
      <c r="B45" s="1366"/>
      <c r="C45" s="2915"/>
      <c r="D45" s="3183"/>
      <c r="E45" s="3183"/>
      <c r="F45" s="2906"/>
      <c r="G45" s="2906"/>
      <c r="H45" s="2917"/>
      <c r="I45" s="4501"/>
      <c r="J45" s="2910"/>
      <c r="K45" s="3157"/>
    </row>
    <row r="46" spans="1:13" s="343" customFormat="1" ht="25.5" customHeight="1">
      <c r="A46" s="3190" t="s">
        <v>2806</v>
      </c>
      <c r="B46" s="1412"/>
      <c r="C46" s="747">
        <v>34682631</v>
      </c>
      <c r="D46" s="189">
        <v>10113596</v>
      </c>
      <c r="E46" s="189">
        <v>2170281</v>
      </c>
      <c r="F46" s="189">
        <v>204665</v>
      </c>
      <c r="G46" s="847">
        <v>6138797</v>
      </c>
      <c r="H46" s="847">
        <v>953277</v>
      </c>
      <c r="I46" s="189">
        <v>618758</v>
      </c>
      <c r="J46" s="192">
        <v>1787</v>
      </c>
      <c r="K46" s="764"/>
    </row>
    <row r="47" spans="1:13" s="343" customFormat="1" ht="5.0999999999999996" customHeight="1">
      <c r="A47" s="4498"/>
      <c r="B47" s="4499"/>
      <c r="C47" s="768"/>
      <c r="D47" s="758"/>
      <c r="E47" s="758"/>
      <c r="F47" s="758"/>
      <c r="G47" s="758"/>
      <c r="H47" s="758"/>
      <c r="I47" s="758"/>
      <c r="J47" s="193"/>
      <c r="K47" s="764"/>
    </row>
    <row r="48" spans="1:13" s="343" customFormat="1" ht="25.5" customHeight="1" thickBot="1">
      <c r="A48" s="3189" t="s">
        <v>2807</v>
      </c>
      <c r="B48" s="1406"/>
      <c r="C48" s="772">
        <v>35049708</v>
      </c>
      <c r="D48" s="191">
        <v>10050691</v>
      </c>
      <c r="E48" s="191">
        <v>2171233</v>
      </c>
      <c r="F48" s="849">
        <v>217163</v>
      </c>
      <c r="G48" s="191">
        <v>6449361</v>
      </c>
      <c r="H48" s="191">
        <v>148880</v>
      </c>
      <c r="I48" s="191">
        <v>629150</v>
      </c>
      <c r="J48" s="194">
        <v>971</v>
      </c>
      <c r="K48" s="764"/>
    </row>
    <row r="49" spans="1:11" s="343" customFormat="1" ht="11.25" customHeight="1" thickBot="1">
      <c r="A49" s="561"/>
      <c r="B49" s="561"/>
      <c r="C49" s="561"/>
      <c r="D49" s="561"/>
      <c r="E49" s="561"/>
      <c r="F49" s="561"/>
      <c r="G49" s="561"/>
      <c r="H49" s="561"/>
      <c r="I49" s="561"/>
      <c r="J49" s="561"/>
      <c r="K49" s="561"/>
    </row>
    <row r="50" spans="1:11" s="343" customFormat="1">
      <c r="A50" s="1361" t="s">
        <v>3330</v>
      </c>
      <c r="B50" s="1363"/>
      <c r="C50" s="1473" t="s">
        <v>2811</v>
      </c>
      <c r="D50" s="1474"/>
      <c r="E50" s="1474"/>
      <c r="F50" s="1474"/>
      <c r="G50" s="1474"/>
      <c r="H50" s="1474"/>
      <c r="I50" s="1474"/>
      <c r="J50" s="1551"/>
      <c r="K50" s="714"/>
    </row>
    <row r="51" spans="1:11" s="343" customFormat="1">
      <c r="A51" s="2892"/>
      <c r="B51" s="1546"/>
      <c r="C51" s="2915" t="s">
        <v>1760</v>
      </c>
      <c r="D51" s="1350" t="s">
        <v>2808</v>
      </c>
      <c r="E51" s="1460"/>
      <c r="F51" s="1460"/>
      <c r="G51" s="1460"/>
      <c r="H51" s="1460"/>
      <c r="I51" s="1460"/>
      <c r="J51" s="1351"/>
      <c r="K51" s="195"/>
    </row>
    <row r="52" spans="1:11" s="343" customFormat="1" ht="13.5" customHeight="1">
      <c r="A52" s="2892"/>
      <c r="B52" s="1546"/>
      <c r="C52" s="2915"/>
      <c r="D52" s="3183" t="s">
        <v>1761</v>
      </c>
      <c r="E52" s="3183" t="s">
        <v>1769</v>
      </c>
      <c r="F52" s="2905" t="s">
        <v>1763</v>
      </c>
      <c r="G52" s="2905" t="s">
        <v>1764</v>
      </c>
      <c r="H52" s="2916" t="s">
        <v>1765</v>
      </c>
      <c r="I52" s="4500" t="s">
        <v>1766</v>
      </c>
      <c r="J52" s="4502" t="s">
        <v>1767</v>
      </c>
      <c r="K52" s="4493"/>
    </row>
    <row r="53" spans="1:11" s="343" customFormat="1">
      <c r="A53" s="1364"/>
      <c r="B53" s="1366"/>
      <c r="C53" s="2915"/>
      <c r="D53" s="3183"/>
      <c r="E53" s="3183"/>
      <c r="F53" s="2906"/>
      <c r="G53" s="2906"/>
      <c r="H53" s="2917"/>
      <c r="I53" s="4501"/>
      <c r="J53" s="2910"/>
      <c r="K53" s="4497"/>
    </row>
    <row r="54" spans="1:11" s="343" customFormat="1" ht="25.5" customHeight="1">
      <c r="A54" s="3190" t="s">
        <v>2806</v>
      </c>
      <c r="B54" s="1412"/>
      <c r="C54" s="747">
        <v>33463807</v>
      </c>
      <c r="D54" s="189">
        <v>9646517</v>
      </c>
      <c r="E54" s="189">
        <v>1963414</v>
      </c>
      <c r="F54" s="189">
        <v>188959</v>
      </c>
      <c r="G54" s="847">
        <v>5857958</v>
      </c>
      <c r="H54" s="844">
        <v>893974</v>
      </c>
      <c r="I54" s="189">
        <v>616685</v>
      </c>
      <c r="J54" s="192">
        <v>995</v>
      </c>
      <c r="K54" s="764"/>
    </row>
    <row r="55" spans="1:11" s="343" customFormat="1" ht="5.0999999999999996" customHeight="1">
      <c r="A55" s="4498"/>
      <c r="B55" s="4499"/>
      <c r="C55" s="768"/>
      <c r="D55" s="758"/>
      <c r="E55" s="758"/>
      <c r="F55" s="758"/>
      <c r="G55" s="758"/>
      <c r="H55" s="758"/>
      <c r="I55" s="758"/>
      <c r="J55" s="193"/>
      <c r="K55" s="764"/>
    </row>
    <row r="56" spans="1:11" s="343" customFormat="1" ht="25.5" customHeight="1" thickBot="1">
      <c r="A56" s="3189" t="s">
        <v>2807</v>
      </c>
      <c r="B56" s="1406"/>
      <c r="C56" s="772">
        <v>34031730</v>
      </c>
      <c r="D56" s="191">
        <v>9401801</v>
      </c>
      <c r="E56" s="191">
        <v>1938872</v>
      </c>
      <c r="F56" s="849">
        <v>199589</v>
      </c>
      <c r="G56" s="191">
        <v>6096700</v>
      </c>
      <c r="H56" s="191">
        <v>87032</v>
      </c>
      <c r="I56" s="191">
        <v>627566</v>
      </c>
      <c r="J56" s="194">
        <v>500</v>
      </c>
      <c r="K56" s="764"/>
    </row>
    <row r="57" spans="1:11" s="343" customFormat="1">
      <c r="A57" s="561"/>
      <c r="B57" s="561"/>
      <c r="C57" s="561"/>
      <c r="D57" s="561"/>
      <c r="E57" s="561"/>
      <c r="F57" s="561"/>
      <c r="G57" s="561"/>
      <c r="H57" s="561"/>
      <c r="I57" s="561"/>
      <c r="J57" s="679" t="s">
        <v>1770</v>
      </c>
      <c r="K57" s="561"/>
    </row>
    <row r="58" spans="1:11" s="343" customFormat="1" ht="15" customHeight="1">
      <c r="A58" s="561"/>
      <c r="B58" s="561"/>
      <c r="C58" s="52"/>
      <c r="D58" s="561"/>
      <c r="E58" s="561"/>
      <c r="F58" s="561"/>
      <c r="G58" s="561"/>
      <c r="H58" s="561"/>
      <c r="I58" s="561"/>
      <c r="J58" s="561"/>
      <c r="K58" s="561"/>
    </row>
    <row r="59" spans="1:11" s="343" customFormat="1" ht="17.25">
      <c r="A59" s="3" t="s">
        <v>1771</v>
      </c>
      <c r="B59" s="561"/>
      <c r="C59" s="561"/>
      <c r="D59" s="561"/>
      <c r="E59" s="561"/>
      <c r="F59" s="561"/>
      <c r="G59" s="561"/>
      <c r="H59" s="561"/>
      <c r="I59" s="561"/>
      <c r="J59" s="561"/>
      <c r="K59" s="561"/>
    </row>
    <row r="60" spans="1:11" s="1071" customFormat="1" ht="15" customHeight="1">
      <c r="A60" s="1065"/>
      <c r="B60" s="1064"/>
      <c r="C60" s="1064"/>
      <c r="D60" s="1064"/>
      <c r="E60" s="1064"/>
      <c r="F60" s="1064"/>
      <c r="G60" s="1064"/>
      <c r="H60" s="1064"/>
      <c r="I60" s="608" t="s">
        <v>3823</v>
      </c>
      <c r="J60" s="1064"/>
      <c r="K60" s="1064"/>
    </row>
    <row r="61" spans="1:11" s="343" customFormat="1" ht="15" customHeight="1" thickBot="1">
      <c r="A61" s="561"/>
      <c r="B61" s="561"/>
      <c r="C61" s="561"/>
      <c r="D61" s="561"/>
      <c r="E61" s="561"/>
      <c r="F61" s="561"/>
      <c r="G61" s="561"/>
      <c r="H61" s="561"/>
      <c r="I61" s="679" t="s">
        <v>3816</v>
      </c>
      <c r="J61" s="561"/>
      <c r="K61" s="561"/>
    </row>
    <row r="62" spans="1:11" s="343" customFormat="1">
      <c r="A62" s="561"/>
      <c r="B62" s="4477" t="s">
        <v>1772</v>
      </c>
      <c r="C62" s="2676"/>
      <c r="D62" s="2691"/>
      <c r="E62" s="2868" t="s">
        <v>2105</v>
      </c>
      <c r="F62" s="2868" t="s">
        <v>2106</v>
      </c>
      <c r="G62" s="2868" t="s">
        <v>2107</v>
      </c>
      <c r="H62" s="2868" t="s">
        <v>2108</v>
      </c>
      <c r="I62" s="2856" t="s">
        <v>2109</v>
      </c>
      <c r="J62" s="561"/>
      <c r="K62" s="561"/>
    </row>
    <row r="63" spans="1:11" s="343" customFormat="1">
      <c r="A63" s="561"/>
      <c r="B63" s="4478"/>
      <c r="C63" s="2521"/>
      <c r="D63" s="2522"/>
      <c r="E63" s="2869"/>
      <c r="F63" s="2869"/>
      <c r="G63" s="2869"/>
      <c r="H63" s="2869"/>
      <c r="I63" s="2910"/>
      <c r="J63" s="561"/>
      <c r="K63" s="561"/>
    </row>
    <row r="64" spans="1:11" s="343" customFormat="1" ht="19.5" customHeight="1">
      <c r="A64" s="561"/>
      <c r="B64" s="4481" t="s">
        <v>3392</v>
      </c>
      <c r="C64" s="2518"/>
      <c r="D64" s="2519"/>
      <c r="E64" s="1012">
        <v>10245076</v>
      </c>
      <c r="F64" s="1015">
        <v>10694318</v>
      </c>
      <c r="G64" s="1015">
        <v>10934343</v>
      </c>
      <c r="H64" s="1015">
        <v>10193070</v>
      </c>
      <c r="I64" s="770">
        <v>10432094</v>
      </c>
      <c r="J64" s="561"/>
      <c r="K64" s="561"/>
    </row>
    <row r="65" spans="1:11" s="343" customFormat="1" ht="19.5" customHeight="1">
      <c r="A65" s="561"/>
      <c r="B65" s="4374" t="s">
        <v>3393</v>
      </c>
      <c r="C65" s="3157"/>
      <c r="D65" s="4375"/>
      <c r="E65" s="1015">
        <v>356288</v>
      </c>
      <c r="F65" s="1015">
        <v>339399</v>
      </c>
      <c r="G65" s="1015">
        <v>323053</v>
      </c>
      <c r="H65" s="1015">
        <v>338186</v>
      </c>
      <c r="I65" s="770">
        <v>335435</v>
      </c>
      <c r="J65" s="561"/>
      <c r="K65" s="561"/>
    </row>
    <row r="66" spans="1:11" s="343" customFormat="1" ht="19.5" customHeight="1">
      <c r="A66" s="561"/>
      <c r="B66" s="4374" t="s">
        <v>3394</v>
      </c>
      <c r="C66" s="3157"/>
      <c r="D66" s="4375"/>
      <c r="E66" s="1016">
        <v>17785</v>
      </c>
      <c r="F66" s="1015">
        <v>16616</v>
      </c>
      <c r="G66" s="1015">
        <v>14892</v>
      </c>
      <c r="H66" s="1015">
        <v>12215</v>
      </c>
      <c r="I66" s="770">
        <v>6987</v>
      </c>
      <c r="J66" s="561"/>
      <c r="K66" s="561"/>
    </row>
    <row r="67" spans="1:11" s="343" customFormat="1" ht="19.5" customHeight="1">
      <c r="A67" s="561"/>
      <c r="B67" s="4374" t="s">
        <v>3395</v>
      </c>
      <c r="C67" s="3157"/>
      <c r="D67" s="4375"/>
      <c r="E67" s="1016">
        <v>15653</v>
      </c>
      <c r="F67" s="1016">
        <v>32101</v>
      </c>
      <c r="G67" s="1015">
        <v>62170</v>
      </c>
      <c r="H67" s="1015">
        <v>47399</v>
      </c>
      <c r="I67" s="770">
        <v>26799</v>
      </c>
      <c r="J67" s="561"/>
      <c r="K67" s="561"/>
    </row>
    <row r="68" spans="1:11" s="343" customFormat="1" ht="19.5" customHeight="1">
      <c r="A68" s="561"/>
      <c r="B68" s="4374" t="s">
        <v>1773</v>
      </c>
      <c r="C68" s="3157"/>
      <c r="D68" s="4375"/>
      <c r="E68" s="1016">
        <v>4553</v>
      </c>
      <c r="F68" s="1016">
        <v>51734</v>
      </c>
      <c r="G68" s="1015">
        <v>33955</v>
      </c>
      <c r="H68" s="1015">
        <v>40673</v>
      </c>
      <c r="I68" s="770">
        <v>15438</v>
      </c>
      <c r="J68" s="561"/>
      <c r="K68" s="561"/>
    </row>
    <row r="69" spans="1:11" s="343" customFormat="1" ht="19.5" customHeight="1">
      <c r="A69" s="561"/>
      <c r="B69" s="4374" t="s">
        <v>1774</v>
      </c>
      <c r="C69" s="3157"/>
      <c r="D69" s="4375"/>
      <c r="E69" s="1016">
        <v>785489</v>
      </c>
      <c r="F69" s="1016">
        <v>778795</v>
      </c>
      <c r="G69" s="1015">
        <v>940340</v>
      </c>
      <c r="H69" s="1015">
        <v>1533760</v>
      </c>
      <c r="I69" s="770">
        <v>1358869</v>
      </c>
      <c r="J69" s="561"/>
      <c r="K69" s="561"/>
    </row>
    <row r="70" spans="1:11" s="343" customFormat="1" ht="19.5" customHeight="1">
      <c r="A70" s="561"/>
      <c r="B70" s="4374" t="s">
        <v>1775</v>
      </c>
      <c r="C70" s="3157"/>
      <c r="D70" s="4375"/>
      <c r="E70" s="1015">
        <v>97281</v>
      </c>
      <c r="F70" s="1015">
        <v>95373</v>
      </c>
      <c r="G70" s="1015">
        <v>85310</v>
      </c>
      <c r="H70" s="1015">
        <v>82289</v>
      </c>
      <c r="I70" s="770">
        <v>79242</v>
      </c>
      <c r="J70" s="561"/>
      <c r="K70" s="561"/>
    </row>
    <row r="71" spans="1:11" s="343" customFormat="1" ht="19.5" customHeight="1">
      <c r="A71" s="561"/>
      <c r="B71" s="4492" t="s">
        <v>1776</v>
      </c>
      <c r="C71" s="4493"/>
      <c r="D71" s="4494"/>
      <c r="E71" s="1015">
        <v>122978</v>
      </c>
      <c r="F71" s="1015">
        <v>103211</v>
      </c>
      <c r="G71" s="1015">
        <v>49755</v>
      </c>
      <c r="H71" s="1015">
        <v>76875</v>
      </c>
      <c r="I71" s="770">
        <v>79376</v>
      </c>
      <c r="J71" s="561"/>
      <c r="K71" s="561"/>
    </row>
    <row r="72" spans="1:11" s="343" customFormat="1" ht="19.5" customHeight="1">
      <c r="A72" s="561"/>
      <c r="B72" s="4374" t="s">
        <v>1777</v>
      </c>
      <c r="C72" s="3157"/>
      <c r="D72" s="4375"/>
      <c r="E72" s="1016">
        <v>35244</v>
      </c>
      <c r="F72" s="1016">
        <v>37861</v>
      </c>
      <c r="G72" s="1016">
        <v>37615</v>
      </c>
      <c r="H72" s="1015">
        <v>36534</v>
      </c>
      <c r="I72" s="770">
        <v>40343</v>
      </c>
      <c r="J72" s="561"/>
      <c r="K72" s="561"/>
    </row>
    <row r="73" spans="1:11" s="343" customFormat="1" ht="19.5" customHeight="1">
      <c r="A73" s="561"/>
      <c r="B73" s="4374" t="s">
        <v>3396</v>
      </c>
      <c r="C73" s="3157"/>
      <c r="D73" s="4375"/>
      <c r="E73" s="1015">
        <v>7367651</v>
      </c>
      <c r="F73" s="1015">
        <v>7139295</v>
      </c>
      <c r="G73" s="1015">
        <v>7085757</v>
      </c>
      <c r="H73" s="1015">
        <v>7153258</v>
      </c>
      <c r="I73" s="770">
        <v>7070370</v>
      </c>
      <c r="J73" s="561"/>
      <c r="K73" s="561"/>
    </row>
    <row r="74" spans="1:11" s="343" customFormat="1" ht="19.5" customHeight="1">
      <c r="A74" s="561"/>
      <c r="B74" s="4374" t="s">
        <v>1778</v>
      </c>
      <c r="C74" s="3157"/>
      <c r="D74" s="4375"/>
      <c r="E74" s="1015">
        <v>10662</v>
      </c>
      <c r="F74" s="1015">
        <v>9376</v>
      </c>
      <c r="G74" s="1015">
        <v>7686</v>
      </c>
      <c r="H74" s="1015">
        <v>7691</v>
      </c>
      <c r="I74" s="770">
        <v>7741</v>
      </c>
      <c r="J74" s="561"/>
      <c r="K74" s="561"/>
    </row>
    <row r="75" spans="1:11" s="343" customFormat="1" ht="19.5" customHeight="1">
      <c r="A75" s="561"/>
      <c r="B75" s="4374" t="s">
        <v>1779</v>
      </c>
      <c r="C75" s="3157"/>
      <c r="D75" s="4375"/>
      <c r="E75" s="1015">
        <v>353425</v>
      </c>
      <c r="F75" s="1015">
        <v>370272</v>
      </c>
      <c r="G75" s="1015">
        <v>398621</v>
      </c>
      <c r="H75" s="1015">
        <v>377274</v>
      </c>
      <c r="I75" s="770">
        <v>357449</v>
      </c>
      <c r="J75" s="561"/>
      <c r="K75" s="561"/>
    </row>
    <row r="76" spans="1:11" s="343" customFormat="1" ht="19.5" customHeight="1">
      <c r="A76" s="561"/>
      <c r="B76" s="4374" t="s">
        <v>1780</v>
      </c>
      <c r="C76" s="3157"/>
      <c r="D76" s="4375"/>
      <c r="E76" s="1015">
        <v>468465</v>
      </c>
      <c r="F76" s="1015">
        <v>427660</v>
      </c>
      <c r="G76" s="1015">
        <v>424836</v>
      </c>
      <c r="H76" s="1015">
        <v>413938</v>
      </c>
      <c r="I76" s="770">
        <v>422149</v>
      </c>
      <c r="J76" s="561"/>
      <c r="K76" s="561"/>
    </row>
    <row r="77" spans="1:11" s="343" customFormat="1" ht="19.5" customHeight="1">
      <c r="A77" s="561"/>
      <c r="B77" s="4374" t="s">
        <v>3397</v>
      </c>
      <c r="C77" s="3157"/>
      <c r="D77" s="4375"/>
      <c r="E77" s="1015">
        <v>4457832</v>
      </c>
      <c r="F77" s="1015">
        <v>6003930</v>
      </c>
      <c r="G77" s="1015">
        <v>4078407</v>
      </c>
      <c r="H77" s="1015">
        <v>4488417</v>
      </c>
      <c r="I77" s="770">
        <v>4580547</v>
      </c>
      <c r="J77" s="561"/>
      <c r="K77" s="561"/>
    </row>
    <row r="78" spans="1:11" s="343" customFormat="1" ht="19.5" customHeight="1">
      <c r="A78" s="561"/>
      <c r="B78" s="4374" t="s">
        <v>3398</v>
      </c>
      <c r="C78" s="3157"/>
      <c r="D78" s="4375"/>
      <c r="E78" s="1015">
        <v>2035961</v>
      </c>
      <c r="F78" s="1015">
        <v>2869779</v>
      </c>
      <c r="G78" s="1015">
        <v>2089601</v>
      </c>
      <c r="H78" s="1015">
        <v>2149977</v>
      </c>
      <c r="I78" s="770">
        <v>2637674</v>
      </c>
      <c r="J78" s="561"/>
      <c r="K78" s="561"/>
    </row>
    <row r="79" spans="1:11" s="343" customFormat="1" ht="19.5" customHeight="1">
      <c r="A79" s="561"/>
      <c r="B79" s="4374" t="s">
        <v>3399</v>
      </c>
      <c r="C79" s="3157"/>
      <c r="D79" s="4375"/>
      <c r="E79" s="1015">
        <v>84360</v>
      </c>
      <c r="F79" s="1015">
        <v>156385</v>
      </c>
      <c r="G79" s="1015">
        <v>220978</v>
      </c>
      <c r="H79" s="1015">
        <v>97711</v>
      </c>
      <c r="I79" s="770">
        <v>108691</v>
      </c>
      <c r="J79" s="561"/>
      <c r="K79" s="561"/>
    </row>
    <row r="80" spans="1:11" s="343" customFormat="1" ht="19.5" customHeight="1">
      <c r="A80" s="561"/>
      <c r="B80" s="4374" t="s">
        <v>3400</v>
      </c>
      <c r="C80" s="3157"/>
      <c r="D80" s="4375"/>
      <c r="E80" s="1015">
        <v>4747</v>
      </c>
      <c r="F80" s="1015">
        <v>9935</v>
      </c>
      <c r="G80" s="1015">
        <v>242071</v>
      </c>
      <c r="H80" s="1015">
        <v>274020</v>
      </c>
      <c r="I80" s="770">
        <v>151805</v>
      </c>
      <c r="J80" s="561"/>
      <c r="K80" s="561"/>
    </row>
    <row r="81" spans="1:11" s="343" customFormat="1" ht="19.5" customHeight="1">
      <c r="A81" s="561"/>
      <c r="B81" s="4374" t="s">
        <v>3401</v>
      </c>
      <c r="C81" s="3157"/>
      <c r="D81" s="4375"/>
      <c r="E81" s="1015">
        <v>1523473</v>
      </c>
      <c r="F81" s="1015">
        <v>777983</v>
      </c>
      <c r="G81" s="1015">
        <v>1219199</v>
      </c>
      <c r="H81" s="1015">
        <v>1561743</v>
      </c>
      <c r="I81" s="770">
        <v>1220896</v>
      </c>
      <c r="J81" s="561"/>
      <c r="K81" s="561"/>
    </row>
    <row r="82" spans="1:11" s="343" customFormat="1" ht="19.5" customHeight="1">
      <c r="A82" s="561"/>
      <c r="B82" s="4374" t="s">
        <v>3402</v>
      </c>
      <c r="C82" s="3157"/>
      <c r="D82" s="4375"/>
      <c r="E82" s="1015">
        <v>2045250</v>
      </c>
      <c r="F82" s="1015">
        <v>2131172</v>
      </c>
      <c r="G82" s="1015">
        <v>1492432</v>
      </c>
      <c r="H82" s="1015">
        <v>1440084</v>
      </c>
      <c r="I82" s="770">
        <v>1218824</v>
      </c>
      <c r="J82" s="561"/>
      <c r="K82" s="561"/>
    </row>
    <row r="83" spans="1:11" s="343" customFormat="1" ht="19.5" customHeight="1">
      <c r="A83" s="561"/>
      <c r="B83" s="4374" t="s">
        <v>3403</v>
      </c>
      <c r="C83" s="3157"/>
      <c r="D83" s="4375"/>
      <c r="E83" s="1015">
        <v>900739</v>
      </c>
      <c r="F83" s="1015">
        <v>1044740</v>
      </c>
      <c r="G83" s="1015">
        <v>1026664</v>
      </c>
      <c r="H83" s="1015">
        <v>1069917</v>
      </c>
      <c r="I83" s="770">
        <v>1050379</v>
      </c>
      <c r="J83" s="561"/>
      <c r="K83" s="561"/>
    </row>
    <row r="84" spans="1:11" s="343" customFormat="1" ht="19.5" customHeight="1">
      <c r="A84" s="561"/>
      <c r="B84" s="4374" t="s">
        <v>3404</v>
      </c>
      <c r="C84" s="3157"/>
      <c r="D84" s="4375"/>
      <c r="E84" s="1015">
        <v>3405200</v>
      </c>
      <c r="F84" s="1015">
        <v>3895100</v>
      </c>
      <c r="G84" s="1015">
        <v>2290500</v>
      </c>
      <c r="H84" s="1015">
        <v>3287600</v>
      </c>
      <c r="I84" s="770">
        <v>3848600</v>
      </c>
      <c r="J84" s="561"/>
      <c r="K84" s="561"/>
    </row>
    <row r="85" spans="1:11" s="343" customFormat="1" ht="19.5" customHeight="1" thickBot="1">
      <c r="A85" s="561"/>
      <c r="B85" s="4495" t="s">
        <v>3391</v>
      </c>
      <c r="C85" s="4505"/>
      <c r="D85" s="4496"/>
      <c r="E85" s="1010">
        <v>34338112</v>
      </c>
      <c r="F85" s="1010">
        <v>36985035</v>
      </c>
      <c r="G85" s="1010">
        <v>33058185</v>
      </c>
      <c r="H85" s="1010">
        <v>34682631</v>
      </c>
      <c r="I85" s="194">
        <v>35049708</v>
      </c>
      <c r="J85" s="561"/>
      <c r="K85" s="561"/>
    </row>
    <row r="86" spans="1:11" s="343" customFormat="1">
      <c r="A86" s="561"/>
      <c r="B86" s="561"/>
      <c r="C86" s="561"/>
      <c r="D86" s="561"/>
      <c r="E86" s="561"/>
      <c r="F86" s="561"/>
      <c r="G86" s="561"/>
      <c r="H86" s="561"/>
      <c r="I86" s="783" t="s">
        <v>1781</v>
      </c>
      <c r="J86" s="717"/>
      <c r="K86" s="561"/>
    </row>
    <row r="87" spans="1:11" s="343" customFormat="1" ht="17.25" customHeight="1">
      <c r="A87" s="3" t="s">
        <v>1782</v>
      </c>
      <c r="B87" s="561"/>
      <c r="C87" s="561"/>
      <c r="D87" s="561"/>
      <c r="E87" s="561"/>
      <c r="F87" s="561"/>
      <c r="G87" s="561"/>
      <c r="H87" s="561"/>
      <c r="I87" s="561"/>
      <c r="J87" s="561"/>
      <c r="K87" s="561"/>
    </row>
    <row r="88" spans="1:11" s="1071" customFormat="1" ht="15" customHeight="1">
      <c r="A88" s="1065"/>
      <c r="B88" s="1064"/>
      <c r="C88" s="1064"/>
      <c r="D88" s="1064"/>
      <c r="E88" s="1064"/>
      <c r="F88" s="1064"/>
      <c r="G88" s="1064"/>
      <c r="H88" s="608" t="s">
        <v>3823</v>
      </c>
      <c r="I88" s="1064"/>
      <c r="J88" s="1064"/>
      <c r="K88" s="1064"/>
    </row>
    <row r="89" spans="1:11" s="343" customFormat="1" ht="15" thickBot="1">
      <c r="A89" s="561"/>
      <c r="B89" s="134"/>
      <c r="C89" s="134"/>
      <c r="D89" s="134"/>
      <c r="E89" s="1"/>
      <c r="F89" s="561"/>
      <c r="G89" s="104"/>
      <c r="H89" s="783" t="s">
        <v>3816</v>
      </c>
      <c r="I89" s="561"/>
      <c r="J89" s="561"/>
      <c r="K89" s="561"/>
    </row>
    <row r="90" spans="1:11" s="343" customFormat="1">
      <c r="A90" s="561"/>
      <c r="B90" s="4477" t="s">
        <v>1772</v>
      </c>
      <c r="C90" s="2691"/>
      <c r="D90" s="4482" t="s">
        <v>2105</v>
      </c>
      <c r="E90" s="4482" t="s">
        <v>2106</v>
      </c>
      <c r="F90" s="4482" t="s">
        <v>2107</v>
      </c>
      <c r="G90" s="4482" t="s">
        <v>2108</v>
      </c>
      <c r="H90" s="2856" t="s">
        <v>2109</v>
      </c>
      <c r="I90" s="561"/>
      <c r="J90" s="561"/>
      <c r="K90" s="561"/>
    </row>
    <row r="91" spans="1:11" s="343" customFormat="1">
      <c r="A91" s="561"/>
      <c r="B91" s="4478"/>
      <c r="C91" s="2522"/>
      <c r="D91" s="4483"/>
      <c r="E91" s="4483"/>
      <c r="F91" s="4483"/>
      <c r="G91" s="4483"/>
      <c r="H91" s="2910"/>
      <c r="I91" s="561"/>
      <c r="J91" s="561"/>
      <c r="K91" s="561"/>
    </row>
    <row r="92" spans="1:11" s="343" customFormat="1" ht="20.100000000000001" customHeight="1">
      <c r="A92" s="561"/>
      <c r="B92" s="4481" t="s">
        <v>3379</v>
      </c>
      <c r="C92" s="2519"/>
      <c r="D92" s="793">
        <v>281434</v>
      </c>
      <c r="E92" s="759">
        <v>279430</v>
      </c>
      <c r="F92" s="759">
        <v>295086</v>
      </c>
      <c r="G92" s="759">
        <v>300813</v>
      </c>
      <c r="H92" s="89">
        <v>280191</v>
      </c>
      <c r="I92" s="561"/>
      <c r="J92" s="561"/>
      <c r="K92" s="561"/>
    </row>
    <row r="93" spans="1:11" s="343" customFormat="1" ht="20.100000000000001" customHeight="1">
      <c r="A93" s="561"/>
      <c r="B93" s="4374" t="s">
        <v>3380</v>
      </c>
      <c r="C93" s="4375"/>
      <c r="D93" s="759">
        <v>4507257</v>
      </c>
      <c r="E93" s="759">
        <v>6256391</v>
      </c>
      <c r="F93" s="759">
        <v>4295997</v>
      </c>
      <c r="G93" s="759">
        <v>4037447</v>
      </c>
      <c r="H93" s="89">
        <v>3692684</v>
      </c>
      <c r="I93" s="561"/>
      <c r="J93" s="561"/>
      <c r="K93" s="561"/>
    </row>
    <row r="94" spans="1:11" s="343" customFormat="1" ht="20.100000000000001" customHeight="1">
      <c r="A94" s="561"/>
      <c r="B94" s="4374" t="s">
        <v>3381</v>
      </c>
      <c r="C94" s="4375"/>
      <c r="D94" s="759">
        <v>8504817</v>
      </c>
      <c r="E94" s="759">
        <v>8806786</v>
      </c>
      <c r="F94" s="759">
        <v>9554873</v>
      </c>
      <c r="G94" s="759">
        <v>9882827</v>
      </c>
      <c r="H94" s="89">
        <v>10798196</v>
      </c>
      <c r="I94" s="561"/>
      <c r="J94" s="561"/>
      <c r="K94" s="561"/>
    </row>
    <row r="95" spans="1:11" s="343" customFormat="1" ht="20.100000000000001" customHeight="1">
      <c r="A95" s="561"/>
      <c r="B95" s="4374" t="s">
        <v>3382</v>
      </c>
      <c r="C95" s="4375"/>
      <c r="D95" s="759">
        <v>2535162</v>
      </c>
      <c r="E95" s="759">
        <v>2130899</v>
      </c>
      <c r="F95" s="759">
        <v>2204120</v>
      </c>
      <c r="G95" s="759">
        <v>2439107</v>
      </c>
      <c r="H95" s="89">
        <v>2186492</v>
      </c>
      <c r="I95" s="561"/>
      <c r="J95" s="561"/>
      <c r="K95" s="561"/>
    </row>
    <row r="96" spans="1:11" s="343" customFormat="1" ht="20.100000000000001" customHeight="1">
      <c r="A96" s="561"/>
      <c r="B96" s="4374" t="s">
        <v>3383</v>
      </c>
      <c r="C96" s="4375"/>
      <c r="D96" s="759">
        <v>390918</v>
      </c>
      <c r="E96" s="759">
        <v>395212</v>
      </c>
      <c r="F96" s="759">
        <v>355381</v>
      </c>
      <c r="G96" s="759">
        <v>32472</v>
      </c>
      <c r="H96" s="89">
        <v>23440</v>
      </c>
      <c r="I96" s="561"/>
      <c r="J96" s="561"/>
      <c r="K96" s="561"/>
    </row>
    <row r="97" spans="1:12" s="343" customFormat="1" ht="20.100000000000001" customHeight="1">
      <c r="A97" s="561"/>
      <c r="B97" s="4374" t="s">
        <v>1783</v>
      </c>
      <c r="C97" s="4375"/>
      <c r="D97" s="759">
        <v>1061641</v>
      </c>
      <c r="E97" s="759">
        <v>1782686</v>
      </c>
      <c r="F97" s="759">
        <v>1293634</v>
      </c>
      <c r="G97" s="759">
        <v>1433863</v>
      </c>
      <c r="H97" s="89">
        <v>1514200</v>
      </c>
      <c r="I97" s="561"/>
      <c r="J97" s="561"/>
      <c r="K97" s="561"/>
    </row>
    <row r="98" spans="1:12" s="343" customFormat="1" ht="20.100000000000001" customHeight="1">
      <c r="A98" s="561"/>
      <c r="B98" s="4374" t="s">
        <v>3384</v>
      </c>
      <c r="C98" s="4375"/>
      <c r="D98" s="759">
        <v>1086815</v>
      </c>
      <c r="E98" s="759">
        <v>1171989</v>
      </c>
      <c r="F98" s="759">
        <v>934795</v>
      </c>
      <c r="G98" s="759">
        <v>1002757</v>
      </c>
      <c r="H98" s="89">
        <v>986752</v>
      </c>
      <c r="I98" s="561"/>
      <c r="J98" s="561"/>
      <c r="K98" s="561"/>
    </row>
    <row r="99" spans="1:12" s="343" customFormat="1" ht="20.100000000000001" customHeight="1">
      <c r="A99" s="561"/>
      <c r="B99" s="4374" t="s">
        <v>3385</v>
      </c>
      <c r="C99" s="4375"/>
      <c r="D99" s="759">
        <v>4609864</v>
      </c>
      <c r="E99" s="759">
        <v>5626799</v>
      </c>
      <c r="F99" s="759">
        <v>3650514</v>
      </c>
      <c r="G99" s="759">
        <v>3853228</v>
      </c>
      <c r="H99" s="89">
        <v>3718474</v>
      </c>
      <c r="I99" s="561"/>
      <c r="J99" s="561"/>
      <c r="K99" s="561"/>
    </row>
    <row r="100" spans="1:12" s="343" customFormat="1" ht="20.100000000000001" customHeight="1">
      <c r="A100" s="561"/>
      <c r="B100" s="4374" t="s">
        <v>3386</v>
      </c>
      <c r="C100" s="4375"/>
      <c r="D100" s="759">
        <v>1043954</v>
      </c>
      <c r="E100" s="759">
        <v>1185784</v>
      </c>
      <c r="F100" s="759">
        <v>1105045</v>
      </c>
      <c r="G100" s="759">
        <v>1491717</v>
      </c>
      <c r="H100" s="89">
        <v>1200477</v>
      </c>
      <c r="I100" s="561"/>
      <c r="J100" s="561"/>
      <c r="K100" s="561"/>
    </row>
    <row r="101" spans="1:12" s="343" customFormat="1" ht="20.100000000000001" customHeight="1">
      <c r="A101" s="561"/>
      <c r="B101" s="4374" t="s">
        <v>3387</v>
      </c>
      <c r="C101" s="4375"/>
      <c r="D101" s="759">
        <v>3636923</v>
      </c>
      <c r="E101" s="759">
        <v>3797400</v>
      </c>
      <c r="F101" s="759">
        <v>3804426</v>
      </c>
      <c r="G101" s="759">
        <v>4848544</v>
      </c>
      <c r="H101" s="89">
        <v>5627436</v>
      </c>
      <c r="I101" s="561"/>
      <c r="J101" s="561"/>
      <c r="K101" s="561"/>
    </row>
    <row r="102" spans="1:12" s="343" customFormat="1" ht="20.100000000000001" customHeight="1">
      <c r="A102" s="561"/>
      <c r="B102" s="4374" t="s">
        <v>3388</v>
      </c>
      <c r="C102" s="4375"/>
      <c r="D102" s="759">
        <v>552294</v>
      </c>
      <c r="E102" s="759">
        <v>25193</v>
      </c>
      <c r="F102" s="759">
        <v>5792</v>
      </c>
      <c r="G102" s="893">
        <v>25996</v>
      </c>
      <c r="H102" s="89">
        <v>6482</v>
      </c>
      <c r="I102" s="561"/>
      <c r="J102" s="561"/>
      <c r="K102" s="561"/>
    </row>
    <row r="103" spans="1:12" s="343" customFormat="1" ht="20.100000000000001" customHeight="1">
      <c r="A103" s="561"/>
      <c r="B103" s="4374" t="s">
        <v>3389</v>
      </c>
      <c r="C103" s="4375"/>
      <c r="D103" s="759">
        <v>3995861</v>
      </c>
      <c r="E103" s="759">
        <v>4034034</v>
      </c>
      <c r="F103" s="759">
        <v>4118438</v>
      </c>
      <c r="G103" s="759">
        <v>4115036</v>
      </c>
      <c r="H103" s="89">
        <v>3996906</v>
      </c>
      <c r="I103" s="561"/>
      <c r="J103" s="561"/>
      <c r="K103" s="561"/>
    </row>
    <row r="104" spans="1:12" s="343" customFormat="1" ht="20.100000000000001" customHeight="1">
      <c r="A104" s="561"/>
      <c r="B104" s="4374" t="s">
        <v>3390</v>
      </c>
      <c r="C104" s="4375"/>
      <c r="D104" s="893" t="s">
        <v>3892</v>
      </c>
      <c r="E104" s="893" t="s">
        <v>3894</v>
      </c>
      <c r="F104" s="893" t="s">
        <v>3894</v>
      </c>
      <c r="G104" s="893" t="s">
        <v>3893</v>
      </c>
      <c r="H104" s="177" t="s">
        <v>3893</v>
      </c>
      <c r="I104" s="561"/>
      <c r="J104" s="561"/>
      <c r="K104" s="561"/>
    </row>
    <row r="105" spans="1:12" s="343" customFormat="1" ht="20.100000000000001" customHeight="1" thickBot="1">
      <c r="A105" s="561"/>
      <c r="B105" s="4495" t="s">
        <v>3391</v>
      </c>
      <c r="C105" s="4496"/>
      <c r="D105" s="777">
        <v>32206940</v>
      </c>
      <c r="E105" s="777">
        <v>35492603</v>
      </c>
      <c r="F105" s="777">
        <v>31618101</v>
      </c>
      <c r="G105" s="777">
        <v>33463807</v>
      </c>
      <c r="H105" s="90">
        <v>34031730</v>
      </c>
      <c r="I105" s="561"/>
      <c r="J105" s="561"/>
      <c r="K105" s="561"/>
    </row>
    <row r="106" spans="1:12" s="343" customFormat="1">
      <c r="A106" s="561"/>
      <c r="B106" s="561"/>
      <c r="C106" s="711"/>
      <c r="D106" s="711"/>
      <c r="E106" s="711"/>
      <c r="F106" s="711"/>
      <c r="G106" s="2586" t="s">
        <v>1781</v>
      </c>
      <c r="H106" s="2586"/>
      <c r="I106" s="561"/>
      <c r="J106" s="561"/>
      <c r="K106" s="561"/>
    </row>
    <row r="107" spans="1:12" s="343" customFormat="1" ht="22.5" customHeight="1">
      <c r="A107" s="561"/>
      <c r="B107" s="561"/>
      <c r="C107" s="561"/>
      <c r="D107" s="561"/>
      <c r="E107" s="561"/>
      <c r="F107" s="561"/>
      <c r="G107" s="561"/>
      <c r="H107" s="561"/>
      <c r="I107" s="561"/>
      <c r="J107" s="561"/>
      <c r="K107" s="561"/>
    </row>
    <row r="108" spans="1:12" s="343" customFormat="1" ht="17.25">
      <c r="A108" s="3" t="s">
        <v>1784</v>
      </c>
      <c r="B108" s="561"/>
      <c r="C108" s="561"/>
      <c r="D108" s="561"/>
      <c r="E108" s="561"/>
      <c r="F108" s="561"/>
      <c r="G108" s="561"/>
      <c r="H108" s="561"/>
      <c r="I108" s="561"/>
      <c r="J108" s="561"/>
      <c r="K108" s="561"/>
    </row>
    <row r="109" spans="1:12" s="1071" customFormat="1" ht="15" customHeight="1">
      <c r="A109" s="1065"/>
      <c r="B109" s="1064"/>
      <c r="C109" s="1064"/>
      <c r="D109" s="1064"/>
      <c r="E109" s="1064"/>
      <c r="F109" s="1064"/>
      <c r="G109" s="1064"/>
      <c r="H109" s="1064"/>
      <c r="I109" s="1064"/>
      <c r="J109" s="1064"/>
      <c r="K109" s="608" t="s">
        <v>3823</v>
      </c>
    </row>
    <row r="110" spans="1:12" s="343" customFormat="1" ht="15" customHeight="1" thickBot="1">
      <c r="A110" s="561"/>
      <c r="B110" s="561"/>
      <c r="C110" s="907"/>
      <c r="D110" s="907"/>
      <c r="E110" s="907"/>
      <c r="F110" s="907"/>
      <c r="G110" s="907"/>
      <c r="H110" s="907"/>
      <c r="I110" s="907"/>
      <c r="J110" s="907"/>
      <c r="K110" s="783" t="s">
        <v>3817</v>
      </c>
      <c r="L110" s="569"/>
    </row>
    <row r="111" spans="1:12" s="343" customFormat="1" ht="20.100000000000001" customHeight="1">
      <c r="A111" s="561"/>
      <c r="B111" s="4479" t="s">
        <v>954</v>
      </c>
      <c r="C111" s="2885"/>
      <c r="D111" s="2885" t="s">
        <v>3824</v>
      </c>
      <c r="E111" s="2885"/>
      <c r="F111" s="2885"/>
      <c r="G111" s="2885"/>
      <c r="H111" s="4466" t="s">
        <v>3825</v>
      </c>
      <c r="I111" s="4466"/>
      <c r="J111" s="4466"/>
      <c r="K111" s="4467"/>
      <c r="L111" s="921"/>
    </row>
    <row r="112" spans="1:12" s="343" customFormat="1" ht="20.100000000000001" customHeight="1">
      <c r="A112" s="561"/>
      <c r="B112" s="4480"/>
      <c r="C112" s="3183"/>
      <c r="D112" s="3183" t="s">
        <v>1785</v>
      </c>
      <c r="E112" s="3183" t="s">
        <v>1664</v>
      </c>
      <c r="F112" s="3183"/>
      <c r="G112" s="3183"/>
      <c r="H112" s="4468" t="s">
        <v>1785</v>
      </c>
      <c r="I112" s="4468" t="s">
        <v>1664</v>
      </c>
      <c r="J112" s="4468"/>
      <c r="K112" s="4469"/>
    </row>
    <row r="113" spans="1:12" s="343" customFormat="1" ht="20.100000000000001" customHeight="1">
      <c r="A113" s="561"/>
      <c r="B113" s="4480"/>
      <c r="C113" s="3183"/>
      <c r="D113" s="3183"/>
      <c r="E113" s="836" t="s">
        <v>1390</v>
      </c>
      <c r="F113" s="836" t="s">
        <v>1133</v>
      </c>
      <c r="G113" s="836" t="s">
        <v>1786</v>
      </c>
      <c r="H113" s="4468"/>
      <c r="I113" s="899" t="s">
        <v>1390</v>
      </c>
      <c r="J113" s="899" t="s">
        <v>1133</v>
      </c>
      <c r="K113" s="900" t="s">
        <v>1786</v>
      </c>
    </row>
    <row r="114" spans="1:12" s="343" customFormat="1" ht="20.100000000000001" customHeight="1">
      <c r="A114" s="561"/>
      <c r="B114" s="4480" t="s">
        <v>305</v>
      </c>
      <c r="C114" s="3183"/>
      <c r="D114" s="182">
        <v>5679807</v>
      </c>
      <c r="E114" s="182">
        <v>325339</v>
      </c>
      <c r="F114" s="182">
        <v>19577</v>
      </c>
      <c r="G114" s="182">
        <v>305762</v>
      </c>
      <c r="H114" s="182">
        <v>5704371</v>
      </c>
      <c r="I114" s="182">
        <v>325645</v>
      </c>
      <c r="J114" s="182">
        <v>19556</v>
      </c>
      <c r="K114" s="183">
        <v>306089</v>
      </c>
    </row>
    <row r="115" spans="1:12" s="343" customFormat="1" ht="20.100000000000001" customHeight="1">
      <c r="A115" s="561"/>
      <c r="B115" s="4472" t="s">
        <v>1787</v>
      </c>
      <c r="C115" s="808" t="s">
        <v>1788</v>
      </c>
      <c r="D115" s="759">
        <v>52049</v>
      </c>
      <c r="E115" s="759">
        <v>13924</v>
      </c>
      <c r="F115" s="893" t="s">
        <v>3764</v>
      </c>
      <c r="G115" s="759">
        <v>13924</v>
      </c>
      <c r="H115" s="759">
        <v>55324</v>
      </c>
      <c r="I115" s="759">
        <v>13924</v>
      </c>
      <c r="J115" s="893" t="s">
        <v>3765</v>
      </c>
      <c r="K115" s="89">
        <v>13924</v>
      </c>
    </row>
    <row r="116" spans="1:12" s="343" customFormat="1" ht="20.100000000000001" customHeight="1">
      <c r="A116" s="561"/>
      <c r="B116" s="4473"/>
      <c r="C116" s="330" t="s">
        <v>1789</v>
      </c>
      <c r="D116" s="759">
        <v>16404</v>
      </c>
      <c r="E116" s="759">
        <v>4655</v>
      </c>
      <c r="F116" s="759">
        <v>2999</v>
      </c>
      <c r="G116" s="759">
        <v>1656</v>
      </c>
      <c r="H116" s="759">
        <v>16969</v>
      </c>
      <c r="I116" s="759">
        <v>4669</v>
      </c>
      <c r="J116" s="759">
        <v>3026</v>
      </c>
      <c r="K116" s="89">
        <v>1643</v>
      </c>
    </row>
    <row r="117" spans="1:12" s="343" customFormat="1" ht="20.100000000000001" customHeight="1">
      <c r="A117" s="561"/>
      <c r="B117" s="4474"/>
      <c r="C117" s="842" t="s">
        <v>1790</v>
      </c>
      <c r="D117" s="196">
        <v>18907</v>
      </c>
      <c r="E117" s="196">
        <v>5051</v>
      </c>
      <c r="F117" s="142">
        <v>146</v>
      </c>
      <c r="G117" s="196">
        <v>4905</v>
      </c>
      <c r="H117" s="196">
        <v>18907</v>
      </c>
      <c r="I117" s="196">
        <v>5051</v>
      </c>
      <c r="J117" s="142">
        <v>146</v>
      </c>
      <c r="K117" s="197">
        <v>4905</v>
      </c>
    </row>
    <row r="118" spans="1:12" s="343" customFormat="1" ht="20.100000000000001" customHeight="1">
      <c r="A118" s="561"/>
      <c r="B118" s="4475" t="s">
        <v>1791</v>
      </c>
      <c r="C118" s="808" t="s">
        <v>1792</v>
      </c>
      <c r="D118" s="759">
        <v>861174</v>
      </c>
      <c r="E118" s="759">
        <v>153246</v>
      </c>
      <c r="F118" s="759">
        <v>1257</v>
      </c>
      <c r="G118" s="759">
        <v>151989</v>
      </c>
      <c r="H118" s="759">
        <v>862260</v>
      </c>
      <c r="I118" s="759">
        <v>153246</v>
      </c>
      <c r="J118" s="759">
        <v>1257</v>
      </c>
      <c r="K118" s="89">
        <v>151989</v>
      </c>
    </row>
    <row r="119" spans="1:12" s="343" customFormat="1" ht="20.100000000000001" customHeight="1">
      <c r="A119" s="561"/>
      <c r="B119" s="4475"/>
      <c r="C119" s="330" t="s">
        <v>1793</v>
      </c>
      <c r="D119" s="759">
        <v>176047</v>
      </c>
      <c r="E119" s="759">
        <v>46426</v>
      </c>
      <c r="F119" s="759">
        <v>359</v>
      </c>
      <c r="G119" s="759">
        <v>46067</v>
      </c>
      <c r="H119" s="759">
        <v>176047</v>
      </c>
      <c r="I119" s="759">
        <v>46426</v>
      </c>
      <c r="J119" s="759">
        <v>359</v>
      </c>
      <c r="K119" s="89">
        <v>46067</v>
      </c>
    </row>
    <row r="120" spans="1:12" s="343" customFormat="1" ht="20.100000000000001" customHeight="1">
      <c r="A120" s="561"/>
      <c r="B120" s="4475"/>
      <c r="C120" s="330" t="s">
        <v>1794</v>
      </c>
      <c r="D120" s="759">
        <v>520313</v>
      </c>
      <c r="E120" s="759">
        <v>4346</v>
      </c>
      <c r="F120" s="759">
        <v>405</v>
      </c>
      <c r="G120" s="759">
        <v>3941</v>
      </c>
      <c r="H120" s="759">
        <v>520915</v>
      </c>
      <c r="I120" s="759">
        <v>4346</v>
      </c>
      <c r="J120" s="759">
        <v>405</v>
      </c>
      <c r="K120" s="89">
        <v>3941</v>
      </c>
    </row>
    <row r="121" spans="1:12" s="343" customFormat="1" ht="20.100000000000001" customHeight="1">
      <c r="A121" s="561"/>
      <c r="B121" s="4475"/>
      <c r="C121" s="842" t="s">
        <v>1790</v>
      </c>
      <c r="D121" s="196">
        <v>1311563</v>
      </c>
      <c r="E121" s="196">
        <v>74164</v>
      </c>
      <c r="F121" s="196">
        <v>5967</v>
      </c>
      <c r="G121" s="196">
        <v>68197</v>
      </c>
      <c r="H121" s="196">
        <v>1316939</v>
      </c>
      <c r="I121" s="196">
        <v>74166</v>
      </c>
      <c r="J121" s="196">
        <v>5969</v>
      </c>
      <c r="K121" s="197">
        <v>68197</v>
      </c>
    </row>
    <row r="122" spans="1:12" s="343" customFormat="1" ht="20.100000000000001" customHeight="1">
      <c r="A122" s="561"/>
      <c r="B122" s="4475" t="s">
        <v>1795</v>
      </c>
      <c r="C122" s="808" t="s">
        <v>1796</v>
      </c>
      <c r="D122" s="759">
        <v>142347</v>
      </c>
      <c r="E122" s="759">
        <v>20385</v>
      </c>
      <c r="F122" s="759">
        <v>5729</v>
      </c>
      <c r="G122" s="759">
        <v>14656</v>
      </c>
      <c r="H122" s="759">
        <v>155081</v>
      </c>
      <c r="I122" s="759">
        <v>20675</v>
      </c>
      <c r="J122" s="759">
        <v>5679</v>
      </c>
      <c r="K122" s="89">
        <v>14996</v>
      </c>
    </row>
    <row r="123" spans="1:12" s="343" customFormat="1" ht="20.100000000000001" customHeight="1">
      <c r="A123" s="561"/>
      <c r="B123" s="4475"/>
      <c r="C123" s="330" t="s">
        <v>11</v>
      </c>
      <c r="D123" s="759">
        <v>2301554</v>
      </c>
      <c r="E123" s="1161" t="s">
        <v>3765</v>
      </c>
      <c r="F123" s="893" t="s">
        <v>3765</v>
      </c>
      <c r="G123" s="893" t="s">
        <v>3765</v>
      </c>
      <c r="H123" s="759">
        <v>2301554</v>
      </c>
      <c r="I123" s="1161" t="s">
        <v>3765</v>
      </c>
      <c r="J123" s="893" t="s">
        <v>3765</v>
      </c>
      <c r="K123" s="177" t="s">
        <v>3765</v>
      </c>
    </row>
    <row r="124" spans="1:12" s="343" customFormat="1" ht="20.100000000000001" customHeight="1" thickBot="1">
      <c r="A124" s="561"/>
      <c r="B124" s="4476"/>
      <c r="C124" s="144" t="s">
        <v>1333</v>
      </c>
      <c r="D124" s="53">
        <v>279449</v>
      </c>
      <c r="E124" s="53">
        <v>3142</v>
      </c>
      <c r="F124" s="894">
        <v>2715</v>
      </c>
      <c r="G124" s="894">
        <v>427</v>
      </c>
      <c r="H124" s="53">
        <v>280375</v>
      </c>
      <c r="I124" s="53">
        <v>3142</v>
      </c>
      <c r="J124" s="894">
        <v>2715</v>
      </c>
      <c r="K124" s="178">
        <v>427</v>
      </c>
    </row>
    <row r="125" spans="1:12" s="343" customFormat="1">
      <c r="A125" s="561"/>
      <c r="B125" s="561"/>
      <c r="C125" s="198"/>
      <c r="D125" s="907"/>
      <c r="E125" s="907"/>
      <c r="F125" s="907"/>
      <c r="G125" s="907"/>
      <c r="H125" s="907"/>
      <c r="I125" s="907"/>
      <c r="J125" s="907"/>
      <c r="K125" s="783" t="s">
        <v>1797</v>
      </c>
      <c r="L125" s="569"/>
    </row>
    <row r="126" spans="1:12" s="343" customFormat="1" ht="17.25">
      <c r="A126" s="3" t="s">
        <v>1798</v>
      </c>
      <c r="B126" s="561"/>
      <c r="C126" s="1"/>
      <c r="D126" s="1"/>
      <c r="E126" s="1"/>
      <c r="F126" s="1"/>
      <c r="G126" s="561"/>
      <c r="H126" s="561"/>
      <c r="I126" s="561"/>
      <c r="J126" s="561"/>
      <c r="K126" s="561"/>
    </row>
    <row r="127" spans="1:12" s="1071" customFormat="1" ht="15" customHeight="1">
      <c r="A127" s="1065"/>
      <c r="B127" s="1064"/>
      <c r="C127" s="1"/>
      <c r="D127" s="1"/>
      <c r="E127" s="1"/>
      <c r="F127" s="1"/>
      <c r="G127" s="1064"/>
      <c r="H127" s="1064"/>
      <c r="I127" s="1064"/>
      <c r="J127" s="608" t="s">
        <v>3823</v>
      </c>
      <c r="K127" s="1064"/>
    </row>
    <row r="128" spans="1:12" s="343" customFormat="1" ht="15" customHeight="1" thickBot="1">
      <c r="A128" s="561"/>
      <c r="B128" s="907"/>
      <c r="C128" s="907"/>
      <c r="D128" s="907"/>
      <c r="E128" s="907"/>
      <c r="F128" s="907"/>
      <c r="G128" s="907"/>
      <c r="H128" s="907"/>
      <c r="I128" s="720"/>
      <c r="J128" s="680" t="s">
        <v>3816</v>
      </c>
      <c r="K128" s="561"/>
    </row>
    <row r="129" spans="1:11" s="343" customFormat="1" ht="15" customHeight="1">
      <c r="A129" s="561"/>
      <c r="B129" s="4477" t="s">
        <v>1772</v>
      </c>
      <c r="C129" s="2676"/>
      <c r="D129" s="2676"/>
      <c r="E129" s="2691"/>
      <c r="F129" s="2911" t="s">
        <v>2105</v>
      </c>
      <c r="G129" s="2911" t="s">
        <v>2106</v>
      </c>
      <c r="H129" s="2911" t="s">
        <v>2107</v>
      </c>
      <c r="I129" s="2911" t="s">
        <v>2108</v>
      </c>
      <c r="J129" s="4470" t="s">
        <v>2109</v>
      </c>
      <c r="K129" s="561"/>
    </row>
    <row r="130" spans="1:11" s="343" customFormat="1" ht="15" customHeight="1">
      <c r="A130" s="561"/>
      <c r="B130" s="4478"/>
      <c r="C130" s="2521"/>
      <c r="D130" s="2521"/>
      <c r="E130" s="2522"/>
      <c r="F130" s="2908"/>
      <c r="G130" s="2908"/>
      <c r="H130" s="2908"/>
      <c r="I130" s="2908"/>
      <c r="J130" s="4471"/>
      <c r="K130" s="561"/>
    </row>
    <row r="131" spans="1:11" s="343" customFormat="1" ht="21.75" customHeight="1">
      <c r="A131" s="561"/>
      <c r="B131" s="4472" t="s">
        <v>1799</v>
      </c>
      <c r="C131" s="3183" t="s">
        <v>1800</v>
      </c>
      <c r="D131" s="3183"/>
      <c r="E131" s="3183"/>
      <c r="F131" s="199">
        <v>4931703</v>
      </c>
      <c r="G131" s="199">
        <v>4679496</v>
      </c>
      <c r="H131" s="199">
        <v>4952782</v>
      </c>
      <c r="I131" s="199">
        <v>4862271</v>
      </c>
      <c r="J131" s="200">
        <v>4688320</v>
      </c>
      <c r="K131" s="561"/>
    </row>
    <row r="132" spans="1:11" s="343" customFormat="1" ht="21.75" customHeight="1">
      <c r="A132" s="561"/>
      <c r="B132" s="4473"/>
      <c r="C132" s="3183" t="s">
        <v>1801</v>
      </c>
      <c r="D132" s="3183"/>
      <c r="E132" s="3183"/>
      <c r="F132" s="199">
        <v>4910190</v>
      </c>
      <c r="G132" s="199">
        <v>5043872</v>
      </c>
      <c r="H132" s="199">
        <v>5385329</v>
      </c>
      <c r="I132" s="199">
        <v>5787376</v>
      </c>
      <c r="J132" s="200">
        <v>6134298</v>
      </c>
      <c r="K132" s="561"/>
    </row>
    <row r="133" spans="1:11" s="343" customFormat="1" ht="21.75" customHeight="1">
      <c r="A133" s="561"/>
      <c r="B133" s="4473"/>
      <c r="C133" s="3183" t="s">
        <v>1802</v>
      </c>
      <c r="D133" s="3183"/>
      <c r="E133" s="3183"/>
      <c r="F133" s="199">
        <v>3995815</v>
      </c>
      <c r="G133" s="199">
        <v>4033989</v>
      </c>
      <c r="H133" s="199">
        <v>4118405</v>
      </c>
      <c r="I133" s="199">
        <v>4115014</v>
      </c>
      <c r="J133" s="200">
        <v>3996906</v>
      </c>
      <c r="K133" s="561"/>
    </row>
    <row r="134" spans="1:11" s="343" customFormat="1" ht="21.75" customHeight="1">
      <c r="A134" s="561"/>
      <c r="B134" s="4474"/>
      <c r="C134" s="3183" t="s">
        <v>3</v>
      </c>
      <c r="D134" s="3183"/>
      <c r="E134" s="3183"/>
      <c r="F134" s="199">
        <v>13837708</v>
      </c>
      <c r="G134" s="199">
        <v>13757357</v>
      </c>
      <c r="H134" s="199">
        <v>14456516</v>
      </c>
      <c r="I134" s="199">
        <v>14764661</v>
      </c>
      <c r="J134" s="200">
        <v>14819524</v>
      </c>
      <c r="K134" s="561"/>
    </row>
    <row r="135" spans="1:11" s="343" customFormat="1" ht="21.75" customHeight="1">
      <c r="A135" s="561"/>
      <c r="B135" s="4480" t="s">
        <v>1803</v>
      </c>
      <c r="C135" s="3183"/>
      <c r="D135" s="3183"/>
      <c r="E135" s="3183"/>
      <c r="F135" s="199">
        <v>4129463</v>
      </c>
      <c r="G135" s="199">
        <v>4704632</v>
      </c>
      <c r="H135" s="199">
        <v>4910081</v>
      </c>
      <c r="I135" s="199">
        <v>4612951</v>
      </c>
      <c r="J135" s="200">
        <v>4881270</v>
      </c>
      <c r="K135" s="561"/>
    </row>
    <row r="136" spans="1:11" s="343" customFormat="1" ht="21.75" customHeight="1">
      <c r="A136" s="561"/>
      <c r="B136" s="4480" t="s">
        <v>1804</v>
      </c>
      <c r="C136" s="3183"/>
      <c r="D136" s="3183"/>
      <c r="E136" s="3183"/>
      <c r="F136" s="199">
        <v>311646</v>
      </c>
      <c r="G136" s="199">
        <v>316948</v>
      </c>
      <c r="H136" s="199">
        <v>284262</v>
      </c>
      <c r="I136" s="199">
        <v>301235</v>
      </c>
      <c r="J136" s="200">
        <v>290244</v>
      </c>
      <c r="K136" s="561"/>
    </row>
    <row r="137" spans="1:11" s="343" customFormat="1" ht="21.75" customHeight="1">
      <c r="A137" s="561"/>
      <c r="B137" s="4480" t="s">
        <v>1805</v>
      </c>
      <c r="C137" s="3183"/>
      <c r="D137" s="3183"/>
      <c r="E137" s="3183"/>
      <c r="F137" s="199">
        <v>3725051</v>
      </c>
      <c r="G137" s="199">
        <v>5109999</v>
      </c>
      <c r="H137" s="199">
        <v>4712861</v>
      </c>
      <c r="I137" s="199">
        <v>4999508</v>
      </c>
      <c r="J137" s="200">
        <v>4710954</v>
      </c>
      <c r="K137" s="561"/>
    </row>
    <row r="138" spans="1:11" s="343" customFormat="1" ht="21.75" customHeight="1">
      <c r="A138" s="561"/>
      <c r="B138" s="4472" t="s">
        <v>1806</v>
      </c>
      <c r="C138" s="2950" t="s">
        <v>1807</v>
      </c>
      <c r="D138" s="2988"/>
      <c r="E138" s="2951"/>
      <c r="F138" s="199">
        <v>707368</v>
      </c>
      <c r="G138" s="199">
        <v>858895</v>
      </c>
      <c r="H138" s="199">
        <v>615141</v>
      </c>
      <c r="I138" s="199">
        <v>593747</v>
      </c>
      <c r="J138" s="200">
        <v>578684</v>
      </c>
      <c r="K138" s="561"/>
    </row>
    <row r="139" spans="1:11" s="343" customFormat="1" ht="21.75" customHeight="1">
      <c r="A139" s="561"/>
      <c r="B139" s="4473"/>
      <c r="C139" s="3183" t="s">
        <v>1808</v>
      </c>
      <c r="D139" s="3183"/>
      <c r="E139" s="3183"/>
      <c r="F139" s="199">
        <v>704403</v>
      </c>
      <c r="G139" s="199">
        <v>1092503</v>
      </c>
      <c r="H139" s="199">
        <v>813300</v>
      </c>
      <c r="I139" s="199">
        <v>688449</v>
      </c>
      <c r="J139" s="200">
        <v>206101</v>
      </c>
      <c r="K139" s="561"/>
    </row>
    <row r="140" spans="1:11" s="343" customFormat="1" ht="21.75" customHeight="1">
      <c r="A140" s="561"/>
      <c r="B140" s="4473"/>
      <c r="C140" s="3183" t="s">
        <v>1809</v>
      </c>
      <c r="D140" s="3183"/>
      <c r="E140" s="3183"/>
      <c r="F140" s="199">
        <v>3002094</v>
      </c>
      <c r="G140" s="199">
        <v>2931531</v>
      </c>
      <c r="H140" s="199">
        <v>3180446</v>
      </c>
      <c r="I140" s="199">
        <v>3412921</v>
      </c>
      <c r="J140" s="200">
        <v>3373380</v>
      </c>
      <c r="K140" s="561"/>
    </row>
    <row r="141" spans="1:11" s="343" customFormat="1" ht="21.75" customHeight="1">
      <c r="A141" s="561"/>
      <c r="B141" s="4474"/>
      <c r="C141" s="3183" t="s">
        <v>3</v>
      </c>
      <c r="D141" s="3183"/>
      <c r="E141" s="3183"/>
      <c r="F141" s="199">
        <v>4413865</v>
      </c>
      <c r="G141" s="199">
        <v>4882929</v>
      </c>
      <c r="H141" s="199">
        <v>4608887</v>
      </c>
      <c r="I141" s="199">
        <v>4695117</v>
      </c>
      <c r="J141" s="200">
        <v>4158165</v>
      </c>
      <c r="K141" s="561"/>
    </row>
    <row r="142" spans="1:11" s="343" customFormat="1" ht="21.75" customHeight="1">
      <c r="A142" s="561"/>
      <c r="B142" s="4518" t="s">
        <v>1810</v>
      </c>
      <c r="C142" s="2914" t="s">
        <v>1811</v>
      </c>
      <c r="D142" s="3150"/>
      <c r="E142" s="2915"/>
      <c r="F142" s="199">
        <v>5040094</v>
      </c>
      <c r="G142" s="199">
        <v>6626991</v>
      </c>
      <c r="H142" s="199">
        <v>2633656</v>
      </c>
      <c r="I142" s="199">
        <v>3998988</v>
      </c>
      <c r="J142" s="200">
        <v>5162955</v>
      </c>
      <c r="K142" s="561"/>
    </row>
    <row r="143" spans="1:11" s="343" customFormat="1" ht="21.75" customHeight="1">
      <c r="A143" s="561"/>
      <c r="B143" s="4519"/>
      <c r="C143" s="4510" t="s">
        <v>1354</v>
      </c>
      <c r="D143" s="3183" t="s">
        <v>1812</v>
      </c>
      <c r="E143" s="3183"/>
      <c r="F143" s="199">
        <v>2805790</v>
      </c>
      <c r="G143" s="199">
        <v>5221094</v>
      </c>
      <c r="H143" s="199">
        <v>1417635</v>
      </c>
      <c r="I143" s="199">
        <v>2840378</v>
      </c>
      <c r="J143" s="200">
        <v>2837427</v>
      </c>
      <c r="K143" s="561"/>
    </row>
    <row r="144" spans="1:11" s="343" customFormat="1" ht="21.75" customHeight="1">
      <c r="A144" s="561"/>
      <c r="B144" s="4519"/>
      <c r="C144" s="4511"/>
      <c r="D144" s="3183" t="s">
        <v>1813</v>
      </c>
      <c r="E144" s="3183"/>
      <c r="F144" s="199">
        <v>2149811</v>
      </c>
      <c r="G144" s="199">
        <v>1380599</v>
      </c>
      <c r="H144" s="199">
        <v>1171871</v>
      </c>
      <c r="I144" s="199">
        <v>1123707</v>
      </c>
      <c r="J144" s="200">
        <v>2303024</v>
      </c>
      <c r="K144" s="561"/>
    </row>
    <row r="145" spans="1:11" s="343" customFormat="1" ht="21.75" customHeight="1">
      <c r="A145" s="561"/>
      <c r="B145" s="4519"/>
      <c r="C145" s="4511"/>
      <c r="D145" s="3183" t="s">
        <v>1814</v>
      </c>
      <c r="E145" s="3183"/>
      <c r="F145" s="201" t="s">
        <v>3893</v>
      </c>
      <c r="G145" s="201" t="s">
        <v>3893</v>
      </c>
      <c r="H145" s="201" t="s">
        <v>3893</v>
      </c>
      <c r="I145" s="201" t="s">
        <v>3893</v>
      </c>
      <c r="J145" s="1294" t="s">
        <v>3893</v>
      </c>
      <c r="K145" s="796"/>
    </row>
    <row r="146" spans="1:11" s="343" customFormat="1" ht="21.75" customHeight="1">
      <c r="A146" s="561"/>
      <c r="B146" s="4519"/>
      <c r="C146" s="4512"/>
      <c r="D146" s="3183" t="s">
        <v>1815</v>
      </c>
      <c r="E146" s="3183"/>
      <c r="F146" s="199">
        <v>84493</v>
      </c>
      <c r="G146" s="199">
        <v>25298</v>
      </c>
      <c r="H146" s="199">
        <v>44150</v>
      </c>
      <c r="I146" s="199">
        <v>34903</v>
      </c>
      <c r="J146" s="200">
        <v>22504</v>
      </c>
      <c r="K146" s="561"/>
    </row>
    <row r="147" spans="1:11" s="343" customFormat="1" ht="21.75" customHeight="1">
      <c r="A147" s="561"/>
      <c r="B147" s="4519"/>
      <c r="C147" s="2914" t="s">
        <v>1816</v>
      </c>
      <c r="D147" s="3150"/>
      <c r="E147" s="2915"/>
      <c r="F147" s="199">
        <v>749113</v>
      </c>
      <c r="G147" s="199">
        <v>93747</v>
      </c>
      <c r="H147" s="199">
        <v>11838</v>
      </c>
      <c r="I147" s="199">
        <v>91347</v>
      </c>
      <c r="J147" s="200">
        <v>8618</v>
      </c>
      <c r="K147" s="561"/>
    </row>
    <row r="148" spans="1:11" s="343" customFormat="1" ht="21.75" customHeight="1">
      <c r="A148" s="561"/>
      <c r="B148" s="4519"/>
      <c r="C148" s="4507" t="s">
        <v>1354</v>
      </c>
      <c r="D148" s="3183" t="s">
        <v>1812</v>
      </c>
      <c r="E148" s="3183"/>
      <c r="F148" s="199">
        <v>578688</v>
      </c>
      <c r="G148" s="199">
        <v>68774</v>
      </c>
      <c r="H148" s="199">
        <v>5698</v>
      </c>
      <c r="I148" s="201">
        <v>18260</v>
      </c>
      <c r="J148" s="200">
        <v>5862</v>
      </c>
      <c r="K148" s="561"/>
    </row>
    <row r="149" spans="1:11" s="343" customFormat="1" ht="21.75" customHeight="1">
      <c r="A149" s="561"/>
      <c r="B149" s="4519"/>
      <c r="C149" s="4508"/>
      <c r="D149" s="3183" t="s">
        <v>1813</v>
      </c>
      <c r="E149" s="3183"/>
      <c r="F149" s="199">
        <v>170425</v>
      </c>
      <c r="G149" s="199">
        <v>24973</v>
      </c>
      <c r="H149" s="199">
        <v>6140</v>
      </c>
      <c r="I149" s="201">
        <v>73087</v>
      </c>
      <c r="J149" s="200">
        <v>2756</v>
      </c>
      <c r="K149" s="561"/>
    </row>
    <row r="150" spans="1:11" s="343" customFormat="1" ht="21.75" customHeight="1">
      <c r="A150" s="561"/>
      <c r="B150" s="4519"/>
      <c r="C150" s="4509"/>
      <c r="D150" s="3835" t="s">
        <v>1815</v>
      </c>
      <c r="E150" s="3835"/>
      <c r="F150" s="201" t="s">
        <v>3893</v>
      </c>
      <c r="G150" s="201" t="s">
        <v>3893</v>
      </c>
      <c r="H150" s="201" t="s">
        <v>3893</v>
      </c>
      <c r="I150" s="201" t="s">
        <v>3893</v>
      </c>
      <c r="J150" s="1294" t="s">
        <v>3893</v>
      </c>
      <c r="K150" s="796"/>
    </row>
    <row r="151" spans="1:11" s="343" customFormat="1" ht="21.75" customHeight="1">
      <c r="A151" s="561"/>
      <c r="B151" s="4520"/>
      <c r="C151" s="4515" t="s">
        <v>3</v>
      </c>
      <c r="D151" s="4516"/>
      <c r="E151" s="4517"/>
      <c r="F151" s="189">
        <v>5789207</v>
      </c>
      <c r="G151" s="189">
        <v>6720738</v>
      </c>
      <c r="H151" s="189">
        <v>2645494</v>
      </c>
      <c r="I151" s="847">
        <v>4090335</v>
      </c>
      <c r="J151" s="202">
        <v>5171573</v>
      </c>
      <c r="K151" s="561"/>
    </row>
    <row r="152" spans="1:11" s="343" customFormat="1" ht="21.75" customHeight="1" thickBot="1">
      <c r="A152" s="561"/>
      <c r="B152" s="4513" t="s">
        <v>1062</v>
      </c>
      <c r="C152" s="4514"/>
      <c r="D152" s="4514"/>
      <c r="E152" s="4514"/>
      <c r="F152" s="203">
        <v>32206940</v>
      </c>
      <c r="G152" s="203">
        <v>35492603</v>
      </c>
      <c r="H152" s="203">
        <v>31618101</v>
      </c>
      <c r="I152" s="203">
        <v>33463807</v>
      </c>
      <c r="J152" s="204">
        <v>34031730</v>
      </c>
      <c r="K152" s="561"/>
    </row>
    <row r="153" spans="1:11" s="343" customFormat="1">
      <c r="A153" s="561"/>
      <c r="B153" s="907"/>
      <c r="C153" s="907"/>
      <c r="D153" s="907"/>
      <c r="E153" s="907"/>
      <c r="F153" s="907"/>
      <c r="G153" s="907"/>
      <c r="H153" s="907"/>
      <c r="I153" s="2615" t="s">
        <v>1781</v>
      </c>
      <c r="J153" s="2615"/>
      <c r="K153" s="561"/>
    </row>
    <row r="154" spans="1:11" s="343" customFormat="1" ht="22.5" customHeight="1">
      <c r="A154" s="561"/>
      <c r="B154" s="907"/>
      <c r="C154" s="907"/>
      <c r="D154" s="907"/>
      <c r="E154" s="907"/>
      <c r="F154" s="907"/>
      <c r="G154" s="907"/>
      <c r="H154" s="907"/>
      <c r="I154" s="783"/>
      <c r="J154" s="783"/>
      <c r="K154" s="561"/>
    </row>
    <row r="155" spans="1:11" s="343" customFormat="1" ht="17.25">
      <c r="A155" s="3" t="s">
        <v>1817</v>
      </c>
      <c r="B155" s="561"/>
      <c r="C155" s="1"/>
      <c r="D155" s="1"/>
      <c r="E155" s="1"/>
      <c r="F155" s="1"/>
      <c r="G155" s="1"/>
      <c r="H155" s="561"/>
      <c r="I155" s="561"/>
      <c r="J155" s="561"/>
      <c r="K155" s="561"/>
    </row>
    <row r="156" spans="1:11" s="1071" customFormat="1" ht="15" customHeight="1">
      <c r="A156" s="1065"/>
      <c r="B156" s="1064"/>
      <c r="C156" s="1"/>
      <c r="D156" s="1"/>
      <c r="E156" s="1"/>
      <c r="F156" s="1"/>
      <c r="G156" s="1"/>
      <c r="H156" s="1064"/>
      <c r="I156" s="608" t="s">
        <v>3823</v>
      </c>
      <c r="J156" s="1064"/>
      <c r="K156" s="1064"/>
    </row>
    <row r="157" spans="1:11" s="343" customFormat="1" ht="15" customHeight="1" thickBot="1">
      <c r="A157" s="561"/>
      <c r="B157" s="561"/>
      <c r="C157" s="907"/>
      <c r="D157" s="907"/>
      <c r="E157" s="907"/>
      <c r="F157" s="907"/>
      <c r="G157" s="907"/>
      <c r="H157" s="907"/>
      <c r="I157" s="789" t="s">
        <v>3818</v>
      </c>
      <c r="J157" s="561"/>
      <c r="K157" s="561"/>
    </row>
    <row r="158" spans="1:11" s="343" customFormat="1">
      <c r="A158" s="561"/>
      <c r="B158" s="1361" t="s">
        <v>3330</v>
      </c>
      <c r="C158" s="1363"/>
      <c r="D158" s="3282" t="s">
        <v>2813</v>
      </c>
      <c r="E158" s="3282" t="s">
        <v>2814</v>
      </c>
      <c r="F158" s="3282" t="s">
        <v>2815</v>
      </c>
      <c r="G158" s="3282" t="s">
        <v>2816</v>
      </c>
      <c r="H158" s="3282" t="s">
        <v>2817</v>
      </c>
      <c r="I158" s="4506" t="s">
        <v>2818</v>
      </c>
      <c r="J158" s="561"/>
      <c r="K158" s="561"/>
    </row>
    <row r="159" spans="1:11" s="343" customFormat="1">
      <c r="A159" s="561"/>
      <c r="B159" s="2892"/>
      <c r="C159" s="1546"/>
      <c r="D159" s="3183"/>
      <c r="E159" s="3183"/>
      <c r="F159" s="3183"/>
      <c r="G159" s="3183"/>
      <c r="H159" s="3183"/>
      <c r="I159" s="3338"/>
      <c r="J159" s="561"/>
      <c r="K159" s="561"/>
    </row>
    <row r="160" spans="1:11" s="343" customFormat="1">
      <c r="A160" s="561"/>
      <c r="B160" s="1364"/>
      <c r="C160" s="1366"/>
      <c r="D160" s="3183"/>
      <c r="E160" s="3183"/>
      <c r="F160" s="3183"/>
      <c r="G160" s="3183"/>
      <c r="H160" s="3183"/>
      <c r="I160" s="3338"/>
      <c r="J160" s="561"/>
      <c r="K160" s="561"/>
    </row>
    <row r="161" spans="1:11" s="1074" customFormat="1" ht="18.75" customHeight="1">
      <c r="A161" s="1068"/>
      <c r="B161" s="1410" t="s">
        <v>2243</v>
      </c>
      <c r="C161" s="1412"/>
      <c r="D161" s="189">
        <v>13593648</v>
      </c>
      <c r="E161" s="189">
        <v>8890155</v>
      </c>
      <c r="F161" s="189">
        <v>19313236</v>
      </c>
      <c r="G161" s="1210">
        <v>0.64200000000000002</v>
      </c>
      <c r="H161" s="1211">
        <v>6.5</v>
      </c>
      <c r="I161" s="1212">
        <v>94.8</v>
      </c>
      <c r="J161" s="1068"/>
      <c r="K161" s="1068"/>
    </row>
    <row r="162" spans="1:11" s="1074" customFormat="1" ht="18.75" customHeight="1">
      <c r="A162" s="1068"/>
      <c r="B162" s="1410" t="s">
        <v>2276</v>
      </c>
      <c r="C162" s="1412"/>
      <c r="D162" s="1160">
        <v>13685928</v>
      </c>
      <c r="E162" s="1160">
        <v>8789803</v>
      </c>
      <c r="F162" s="1160">
        <v>19437809</v>
      </c>
      <c r="G162" s="1213">
        <v>0.64900000000000002</v>
      </c>
      <c r="H162" s="1214">
        <v>7</v>
      </c>
      <c r="I162" s="1215">
        <v>92.2</v>
      </c>
      <c r="J162" s="1068"/>
      <c r="K162" s="1068"/>
    </row>
    <row r="163" spans="1:11" s="1074" customFormat="1" ht="18.75" customHeight="1">
      <c r="A163" s="1068"/>
      <c r="B163" s="1410" t="s">
        <v>2277</v>
      </c>
      <c r="C163" s="1412"/>
      <c r="D163" s="1160">
        <v>13959681</v>
      </c>
      <c r="E163" s="1160">
        <v>9105920</v>
      </c>
      <c r="F163" s="1160">
        <v>19516979</v>
      </c>
      <c r="G163" s="1213">
        <v>0.64900000000000002</v>
      </c>
      <c r="H163" s="1214">
        <v>6.5</v>
      </c>
      <c r="I163" s="1215">
        <v>94.2</v>
      </c>
      <c r="J163" s="1068"/>
      <c r="K163" s="1068"/>
    </row>
    <row r="164" spans="1:11" s="1074" customFormat="1" ht="18.75" customHeight="1">
      <c r="A164" s="1068"/>
      <c r="B164" s="1410" t="s">
        <v>2278</v>
      </c>
      <c r="C164" s="1412"/>
      <c r="D164" s="1160">
        <v>14579180</v>
      </c>
      <c r="E164" s="1160">
        <v>9483631</v>
      </c>
      <c r="F164" s="1160">
        <v>19696715</v>
      </c>
      <c r="G164" s="1213">
        <v>0.65</v>
      </c>
      <c r="H164" s="1214">
        <v>5.9</v>
      </c>
      <c r="I164" s="1215">
        <v>94.6</v>
      </c>
      <c r="J164" s="1068"/>
      <c r="K164" s="1068"/>
    </row>
    <row r="165" spans="1:11" s="1074" customFormat="1" ht="18.75" customHeight="1" thickBot="1">
      <c r="A165" s="1068"/>
      <c r="B165" s="1404" t="s">
        <v>2812</v>
      </c>
      <c r="C165" s="1406"/>
      <c r="D165" s="1010">
        <v>14768267</v>
      </c>
      <c r="E165" s="1010">
        <v>9195038</v>
      </c>
      <c r="F165" s="1010">
        <v>19293699</v>
      </c>
      <c r="G165" s="1216">
        <v>0.64200000000000002</v>
      </c>
      <c r="H165" s="1217">
        <v>4.8</v>
      </c>
      <c r="I165" s="1218">
        <v>94.8</v>
      </c>
      <c r="J165" s="1068"/>
      <c r="K165" s="1068"/>
    </row>
    <row r="166" spans="1:11" s="1074" customFormat="1" ht="10.5" customHeight="1" thickBot="1">
      <c r="A166" s="1068"/>
      <c r="B166" s="1068"/>
      <c r="C166" s="1068"/>
      <c r="D166" s="63"/>
      <c r="E166" s="63"/>
      <c r="F166" s="63"/>
      <c r="G166" s="63"/>
      <c r="H166" s="1159"/>
      <c r="I166" s="1159"/>
      <c r="J166" s="1068"/>
      <c r="K166" s="1068"/>
    </row>
    <row r="167" spans="1:11" s="1074" customFormat="1">
      <c r="A167" s="1068"/>
      <c r="B167" s="1361" t="s">
        <v>3330</v>
      </c>
      <c r="C167" s="1363"/>
      <c r="D167" s="3282" t="s">
        <v>1818</v>
      </c>
      <c r="E167" s="3282" t="s">
        <v>2819</v>
      </c>
      <c r="F167" s="3282" t="s">
        <v>1819</v>
      </c>
      <c r="G167" s="3282" t="s">
        <v>2820</v>
      </c>
      <c r="H167" s="3282" t="s">
        <v>3819</v>
      </c>
      <c r="I167" s="2904"/>
      <c r="J167" s="1068"/>
      <c r="K167" s="1068"/>
    </row>
    <row r="168" spans="1:11" s="1074" customFormat="1">
      <c r="A168" s="1068"/>
      <c r="B168" s="2892"/>
      <c r="C168" s="1546"/>
      <c r="D168" s="3183"/>
      <c r="E168" s="3183"/>
      <c r="F168" s="3183"/>
      <c r="G168" s="3183"/>
      <c r="H168" s="3183"/>
      <c r="I168" s="3338"/>
      <c r="J168" s="1068"/>
      <c r="K168" s="1068"/>
    </row>
    <row r="169" spans="1:11" s="1074" customFormat="1">
      <c r="A169" s="1068"/>
      <c r="B169" s="1364"/>
      <c r="C169" s="1366"/>
      <c r="D169" s="3183"/>
      <c r="E169" s="3183"/>
      <c r="F169" s="3183"/>
      <c r="G169" s="3183"/>
      <c r="H169" s="1162" t="s">
        <v>3820</v>
      </c>
      <c r="I169" s="62" t="s">
        <v>3821</v>
      </c>
      <c r="J169" s="1068"/>
      <c r="K169" s="1068"/>
    </row>
    <row r="170" spans="1:11" s="1074" customFormat="1" ht="18.75" customHeight="1">
      <c r="A170" s="1068"/>
      <c r="B170" s="1410" t="s">
        <v>2243</v>
      </c>
      <c r="C170" s="1412"/>
      <c r="D170" s="1211">
        <v>11.1</v>
      </c>
      <c r="E170" s="1211">
        <v>42.8</v>
      </c>
      <c r="F170" s="1211">
        <v>15.3</v>
      </c>
      <c r="G170" s="1211">
        <v>17.899999999999999</v>
      </c>
      <c r="H170" s="189">
        <v>466266.92166297237</v>
      </c>
      <c r="I170" s="192">
        <v>436681.39428015356</v>
      </c>
      <c r="J170" s="1068"/>
      <c r="K170" s="1068"/>
    </row>
    <row r="171" spans="1:11" s="1074" customFormat="1" ht="18.75" customHeight="1">
      <c r="A171" s="1068"/>
      <c r="B171" s="1410" t="s">
        <v>2276</v>
      </c>
      <c r="C171" s="1412"/>
      <c r="D171" s="1214">
        <v>10.5</v>
      </c>
      <c r="E171" s="1214">
        <v>38.6</v>
      </c>
      <c r="F171" s="1214">
        <v>13.1</v>
      </c>
      <c r="G171" s="1214">
        <v>18.899999999999999</v>
      </c>
      <c r="H171" s="1160">
        <v>505473.80236465804</v>
      </c>
      <c r="I171" s="193">
        <v>484378.65821303689</v>
      </c>
      <c r="J171" s="1068"/>
      <c r="K171" s="1068"/>
    </row>
    <row r="172" spans="1:11" s="1074" customFormat="1" ht="18.75" customHeight="1">
      <c r="A172" s="1068"/>
      <c r="B172" s="1410" t="s">
        <v>2277</v>
      </c>
      <c r="C172" s="1412"/>
      <c r="D172" s="1214">
        <v>9.6999999999999993</v>
      </c>
      <c r="E172" s="1214">
        <v>45.5</v>
      </c>
      <c r="F172" s="1214">
        <v>15.6</v>
      </c>
      <c r="G172" s="1214">
        <v>8.3000000000000007</v>
      </c>
      <c r="H172" s="1160">
        <v>455424.3383199079</v>
      </c>
      <c r="I172" s="193">
        <v>434859.3484574497</v>
      </c>
      <c r="J172" s="1068"/>
      <c r="K172" s="1068"/>
    </row>
    <row r="173" spans="1:11" s="1074" customFormat="1" ht="18.75" customHeight="1">
      <c r="A173" s="1068"/>
      <c r="B173" s="1410" t="s">
        <v>2278</v>
      </c>
      <c r="C173" s="1412"/>
      <c r="D173" s="1214">
        <v>8.8000000000000007</v>
      </c>
      <c r="E173" s="1214">
        <v>43.1</v>
      </c>
      <c r="F173" s="1214">
        <v>14.2</v>
      </c>
      <c r="G173" s="1214">
        <v>11.9</v>
      </c>
      <c r="H173" s="1160">
        <v>489859.90937013621</v>
      </c>
      <c r="I173" s="193">
        <v>472255.58172527305</v>
      </c>
      <c r="J173" s="1068"/>
      <c r="K173" s="1068"/>
    </row>
    <row r="174" spans="1:11" s="1074" customFormat="1" ht="18.75" customHeight="1" thickBot="1">
      <c r="A174" s="1068"/>
      <c r="B174" s="1404" t="s">
        <v>2812</v>
      </c>
      <c r="C174" s="1406"/>
      <c r="D174" s="1217">
        <v>8.1999999999999993</v>
      </c>
      <c r="E174" s="1217">
        <v>43.5</v>
      </c>
      <c r="F174" s="1217">
        <v>13.7</v>
      </c>
      <c r="G174" s="1217">
        <v>15.2</v>
      </c>
      <c r="H174" s="1010">
        <v>487351.85826488066</v>
      </c>
      <c r="I174" s="194">
        <v>472393.95492512913</v>
      </c>
      <c r="J174" s="1068"/>
      <c r="K174" s="1068"/>
    </row>
    <row r="175" spans="1:11" s="343" customFormat="1">
      <c r="A175" s="561"/>
      <c r="B175" s="561"/>
      <c r="C175" s="561"/>
      <c r="D175" s="561"/>
      <c r="E175" s="561"/>
      <c r="F175" s="561"/>
      <c r="G175" s="561"/>
      <c r="H175" s="561"/>
      <c r="I175" s="679" t="s">
        <v>1781</v>
      </c>
      <c r="J175" s="561"/>
      <c r="K175" s="561"/>
    </row>
    <row r="176" spans="1:11" s="343" customFormat="1" ht="17.25" customHeight="1">
      <c r="A176" s="3" t="s">
        <v>1820</v>
      </c>
      <c r="B176" s="561"/>
      <c r="C176" s="561"/>
      <c r="D176" s="561"/>
      <c r="E176" s="561"/>
      <c r="F176" s="561"/>
      <c r="G176" s="561"/>
      <c r="H176" s="561"/>
      <c r="I176" s="561"/>
      <c r="J176" s="561"/>
      <c r="K176" s="561"/>
    </row>
    <row r="177" spans="1:11" s="1071" customFormat="1" ht="15" customHeight="1">
      <c r="A177" s="1065"/>
      <c r="B177" s="1064"/>
      <c r="C177" s="1064"/>
      <c r="D177" s="1064"/>
      <c r="E177" s="1064"/>
      <c r="F177" s="1064"/>
      <c r="G177" s="1064"/>
      <c r="H177" s="608" t="s">
        <v>3823</v>
      </c>
      <c r="I177" s="1064"/>
      <c r="J177" s="1064"/>
      <c r="K177" s="1064"/>
    </row>
    <row r="178" spans="1:11" s="343" customFormat="1" ht="15" thickBot="1">
      <c r="A178" s="561"/>
      <c r="B178" s="561"/>
      <c r="C178" s="1"/>
      <c r="D178" s="561"/>
      <c r="E178" s="561"/>
      <c r="F178" s="561"/>
      <c r="G178" s="34"/>
      <c r="H178" s="679" t="s">
        <v>3815</v>
      </c>
      <c r="I178" s="561"/>
      <c r="J178" s="561"/>
      <c r="K178" s="561"/>
    </row>
    <row r="179" spans="1:11" s="343" customFormat="1" ht="20.100000000000001" customHeight="1">
      <c r="A179" s="561"/>
      <c r="B179" s="4477" t="s">
        <v>954</v>
      </c>
      <c r="C179" s="2676"/>
      <c r="D179" s="2691"/>
      <c r="E179" s="2885" t="s">
        <v>2108</v>
      </c>
      <c r="F179" s="2885"/>
      <c r="G179" s="2885" t="s">
        <v>2109</v>
      </c>
      <c r="H179" s="2904"/>
      <c r="I179" s="561"/>
      <c r="J179" s="561"/>
      <c r="K179" s="561"/>
    </row>
    <row r="180" spans="1:11" s="343" customFormat="1" ht="20.100000000000001" customHeight="1">
      <c r="A180" s="561"/>
      <c r="B180" s="4478"/>
      <c r="C180" s="2521"/>
      <c r="D180" s="2522"/>
      <c r="E180" s="836" t="s">
        <v>1194</v>
      </c>
      <c r="F180" s="836" t="s">
        <v>1821</v>
      </c>
      <c r="G180" s="836" t="s">
        <v>1194</v>
      </c>
      <c r="H180" s="850" t="s">
        <v>1821</v>
      </c>
      <c r="I180" s="561"/>
      <c r="J180" s="561"/>
      <c r="K180" s="561"/>
    </row>
    <row r="181" spans="1:11" s="343" customFormat="1" ht="20.100000000000001" customHeight="1">
      <c r="A181" s="561"/>
      <c r="B181" s="2822" t="s">
        <v>1822</v>
      </c>
      <c r="C181" s="4524"/>
      <c r="D181" s="2823"/>
      <c r="E181" s="88">
        <v>4469542</v>
      </c>
      <c r="F181" s="88">
        <v>4290758</v>
      </c>
      <c r="G181" s="88">
        <v>4565259</v>
      </c>
      <c r="H181" s="140">
        <v>4416361</v>
      </c>
      <c r="I181" s="561"/>
      <c r="J181" s="561"/>
      <c r="K181" s="561"/>
    </row>
    <row r="182" spans="1:11" s="343" customFormat="1" ht="20.100000000000001" customHeight="1">
      <c r="A182" s="561"/>
      <c r="B182" s="749" t="s">
        <v>1823</v>
      </c>
      <c r="C182" s="4523" t="s">
        <v>3811</v>
      </c>
      <c r="D182" s="2829"/>
      <c r="E182" s="759">
        <v>3493661</v>
      </c>
      <c r="F182" s="759">
        <v>3323756</v>
      </c>
      <c r="G182" s="759">
        <v>3541710</v>
      </c>
      <c r="H182" s="89">
        <v>3400411</v>
      </c>
      <c r="I182" s="561"/>
      <c r="J182" s="561"/>
      <c r="K182" s="561"/>
    </row>
    <row r="183" spans="1:11" s="343" customFormat="1" ht="20.100000000000001" customHeight="1">
      <c r="A183" s="561"/>
      <c r="B183" s="749" t="s">
        <v>1823</v>
      </c>
      <c r="C183" s="4523" t="s">
        <v>3812</v>
      </c>
      <c r="D183" s="2829"/>
      <c r="E183" s="759">
        <v>975881</v>
      </c>
      <c r="F183" s="759">
        <v>967002</v>
      </c>
      <c r="G183" s="759">
        <v>1023549</v>
      </c>
      <c r="H183" s="89">
        <v>1015950</v>
      </c>
      <c r="I183" s="561"/>
      <c r="J183" s="561"/>
      <c r="K183" s="561"/>
    </row>
    <row r="184" spans="1:11" s="343" customFormat="1" ht="20.100000000000001" customHeight="1">
      <c r="A184" s="561"/>
      <c r="B184" s="2828" t="s">
        <v>1824</v>
      </c>
      <c r="C184" s="4523"/>
      <c r="D184" s="2829"/>
      <c r="E184" s="759">
        <v>5316868</v>
      </c>
      <c r="F184" s="759">
        <v>4854898</v>
      </c>
      <c r="G184" s="759">
        <v>5352306</v>
      </c>
      <c r="H184" s="89">
        <v>4939701</v>
      </c>
      <c r="I184" s="561"/>
      <c r="J184" s="561"/>
      <c r="K184" s="561"/>
    </row>
    <row r="185" spans="1:11" s="343" customFormat="1" ht="20.100000000000001" customHeight="1">
      <c r="A185" s="561"/>
      <c r="B185" s="749"/>
      <c r="C185" s="4523" t="s">
        <v>3813</v>
      </c>
      <c r="D185" s="2829"/>
      <c r="E185" s="759">
        <v>5308257</v>
      </c>
      <c r="F185" s="759">
        <v>4846287</v>
      </c>
      <c r="G185" s="759">
        <v>5343450</v>
      </c>
      <c r="H185" s="89">
        <v>4930845</v>
      </c>
      <c r="I185" s="561"/>
      <c r="J185" s="561"/>
      <c r="K185" s="561"/>
    </row>
    <row r="186" spans="1:11" s="343" customFormat="1" ht="20.100000000000001" customHeight="1">
      <c r="A186" s="561"/>
      <c r="B186" s="141" t="s">
        <v>1825</v>
      </c>
      <c r="C186" s="4523" t="s">
        <v>3814</v>
      </c>
      <c r="D186" s="2829"/>
      <c r="E186" s="759">
        <v>8611</v>
      </c>
      <c r="F186" s="759">
        <v>8611</v>
      </c>
      <c r="G186" s="759">
        <v>8856</v>
      </c>
      <c r="H186" s="89">
        <v>8856</v>
      </c>
      <c r="I186" s="561"/>
      <c r="J186" s="561"/>
      <c r="K186" s="561"/>
    </row>
    <row r="187" spans="1:11" s="343" customFormat="1" ht="20.100000000000001" customHeight="1">
      <c r="A187" s="561"/>
      <c r="B187" s="2828" t="s">
        <v>1826</v>
      </c>
      <c r="C187" s="4523"/>
      <c r="D187" s="2829"/>
      <c r="E187" s="759">
        <v>193930</v>
      </c>
      <c r="F187" s="759">
        <v>180543</v>
      </c>
      <c r="G187" s="759">
        <v>234955</v>
      </c>
      <c r="H187" s="89">
        <v>219974</v>
      </c>
      <c r="I187" s="561"/>
      <c r="J187" s="561"/>
      <c r="K187" s="561"/>
    </row>
    <row r="188" spans="1:11" s="343" customFormat="1" ht="20.100000000000001" customHeight="1">
      <c r="A188" s="561"/>
      <c r="B188" s="2828" t="s">
        <v>1827</v>
      </c>
      <c r="C188" s="4523"/>
      <c r="D188" s="2829"/>
      <c r="E188" s="759">
        <v>522614</v>
      </c>
      <c r="F188" s="759">
        <v>522614</v>
      </c>
      <c r="G188" s="759">
        <v>511353</v>
      </c>
      <c r="H188" s="89">
        <v>511353</v>
      </c>
      <c r="I188" s="561"/>
      <c r="J188" s="561"/>
      <c r="K188" s="561"/>
    </row>
    <row r="189" spans="1:11" s="343" customFormat="1" ht="20.100000000000001" customHeight="1">
      <c r="A189" s="561"/>
      <c r="B189" s="2828" t="s">
        <v>1828</v>
      </c>
      <c r="C189" s="4523"/>
      <c r="D189" s="2829"/>
      <c r="E189" s="759">
        <v>2917</v>
      </c>
      <c r="F189" s="759">
        <v>2917</v>
      </c>
      <c r="G189" s="1229" t="s">
        <v>3892</v>
      </c>
      <c r="H189" s="1230" t="s">
        <v>3894</v>
      </c>
      <c r="I189" s="561"/>
      <c r="J189" s="561"/>
      <c r="K189" s="561"/>
    </row>
    <row r="190" spans="1:11" s="343" customFormat="1" ht="20.100000000000001" customHeight="1">
      <c r="A190" s="561"/>
      <c r="B190" s="2828" t="s">
        <v>1829</v>
      </c>
      <c r="C190" s="4523"/>
      <c r="D190" s="2829"/>
      <c r="E190" s="759">
        <v>21856</v>
      </c>
      <c r="F190" s="759">
        <v>21856</v>
      </c>
      <c r="G190" s="759">
        <v>21802</v>
      </c>
      <c r="H190" s="89">
        <v>21802</v>
      </c>
      <c r="I190" s="561"/>
      <c r="J190" s="561"/>
      <c r="K190" s="561"/>
    </row>
    <row r="191" spans="1:11" s="343" customFormat="1" ht="20.100000000000001" customHeight="1">
      <c r="A191" s="561"/>
      <c r="B191" s="2828" t="s">
        <v>1830</v>
      </c>
      <c r="C191" s="4523"/>
      <c r="D191" s="2829"/>
      <c r="E191" s="759">
        <v>351412</v>
      </c>
      <c r="F191" s="759">
        <v>319484</v>
      </c>
      <c r="G191" s="759">
        <v>351537</v>
      </c>
      <c r="H191" s="89">
        <v>322903</v>
      </c>
      <c r="I191" s="561"/>
      <c r="J191" s="561"/>
      <c r="K191" s="561"/>
    </row>
    <row r="192" spans="1:11" s="343" customFormat="1" ht="20.100000000000001" customHeight="1" thickBot="1">
      <c r="A192" s="561"/>
      <c r="B192" s="4495" t="s">
        <v>1062</v>
      </c>
      <c r="C192" s="4505"/>
      <c r="D192" s="4496"/>
      <c r="E192" s="53">
        <v>10879139</v>
      </c>
      <c r="F192" s="53">
        <v>10193070</v>
      </c>
      <c r="G192" s="53">
        <v>11037212</v>
      </c>
      <c r="H192" s="90">
        <v>10432094</v>
      </c>
      <c r="I192" s="561"/>
      <c r="J192" s="561"/>
      <c r="K192" s="561"/>
    </row>
    <row r="193" spans="1:11" s="343" customFormat="1">
      <c r="A193" s="561"/>
      <c r="B193" s="561"/>
      <c r="C193" s="907"/>
      <c r="D193" s="907"/>
      <c r="E193" s="907"/>
      <c r="F193" s="717"/>
      <c r="G193" s="780"/>
      <c r="H193" s="789" t="s">
        <v>1831</v>
      </c>
      <c r="I193" s="561"/>
      <c r="J193" s="561"/>
      <c r="K193" s="561"/>
    </row>
    <row r="194" spans="1:11" s="343" customFormat="1" ht="22.5" customHeight="1">
      <c r="A194" s="561"/>
      <c r="B194" s="561"/>
      <c r="C194" s="561"/>
      <c r="D194" s="561"/>
      <c r="E194" s="561"/>
      <c r="F194" s="561"/>
      <c r="G194" s="561"/>
      <c r="H194" s="561"/>
      <c r="I194" s="561"/>
      <c r="J194" s="561"/>
      <c r="K194" s="561"/>
    </row>
    <row r="195" spans="1:11" s="343" customFormat="1" ht="17.25">
      <c r="A195" s="3" t="s">
        <v>3822</v>
      </c>
      <c r="B195" s="561"/>
      <c r="C195" s="561"/>
      <c r="D195" s="561"/>
      <c r="E195" s="561"/>
      <c r="F195" s="561"/>
      <c r="G195" s="561"/>
      <c r="H195" s="561"/>
      <c r="I195" s="561"/>
      <c r="J195" s="561"/>
      <c r="K195" s="561"/>
    </row>
    <row r="196" spans="1:11" s="1071" customFormat="1" ht="15" customHeight="1">
      <c r="A196" s="1065"/>
      <c r="B196" s="1064"/>
      <c r="C196" s="1064"/>
      <c r="D196" s="1064"/>
      <c r="E196" s="1064"/>
      <c r="F196" s="1064"/>
      <c r="G196" s="1064"/>
      <c r="H196" s="1064"/>
      <c r="I196" s="1064"/>
      <c r="J196" s="608" t="s">
        <v>3823</v>
      </c>
      <c r="K196" s="1064"/>
    </row>
    <row r="197" spans="1:11" s="343" customFormat="1" ht="15" customHeight="1" thickBot="1">
      <c r="A197" s="561"/>
      <c r="B197" s="561"/>
      <c r="C197" s="907"/>
      <c r="D197" s="907"/>
      <c r="E197" s="907"/>
      <c r="F197" s="907"/>
      <c r="G197" s="907"/>
      <c r="H197" s="907"/>
      <c r="I197" s="907"/>
      <c r="J197" s="671" t="s">
        <v>1832</v>
      </c>
      <c r="K197" s="561"/>
    </row>
    <row r="198" spans="1:11" s="343" customFormat="1">
      <c r="A198" s="561"/>
      <c r="B198" s="1420" t="s">
        <v>3330</v>
      </c>
      <c r="C198" s="1389"/>
      <c r="D198" s="2930"/>
      <c r="E198" s="2854" t="s">
        <v>1</v>
      </c>
      <c r="F198" s="2854" t="s">
        <v>1833</v>
      </c>
      <c r="G198" s="2854" t="s">
        <v>1834</v>
      </c>
      <c r="H198" s="2854" t="s">
        <v>1835</v>
      </c>
      <c r="I198" s="4521" t="s">
        <v>1836</v>
      </c>
      <c r="J198" s="2904" t="s">
        <v>1837</v>
      </c>
      <c r="K198" s="561"/>
    </row>
    <row r="199" spans="1:11" s="343" customFormat="1">
      <c r="A199" s="561"/>
      <c r="B199" s="2821"/>
      <c r="C199" s="1426"/>
      <c r="D199" s="2932"/>
      <c r="E199" s="2906"/>
      <c r="F199" s="2906"/>
      <c r="G199" s="2906"/>
      <c r="H199" s="2906"/>
      <c r="I199" s="4522"/>
      <c r="J199" s="3338"/>
      <c r="K199" s="561"/>
    </row>
    <row r="200" spans="1:11" s="343" customFormat="1" ht="20.100000000000001" customHeight="1">
      <c r="A200" s="561"/>
      <c r="B200" s="1407" t="s">
        <v>2105</v>
      </c>
      <c r="C200" s="1409"/>
      <c r="D200" s="828" t="s">
        <v>1535</v>
      </c>
      <c r="E200" s="50">
        <v>31680</v>
      </c>
      <c r="F200" s="822">
        <v>26329</v>
      </c>
      <c r="G200" s="50">
        <v>1074</v>
      </c>
      <c r="H200" s="822">
        <v>719</v>
      </c>
      <c r="I200" s="50">
        <v>3369</v>
      </c>
      <c r="J200" s="51">
        <v>189</v>
      </c>
      <c r="K200" s="561"/>
    </row>
    <row r="201" spans="1:11" s="343" customFormat="1" ht="20.100000000000001" customHeight="1">
      <c r="A201" s="561"/>
      <c r="B201" s="4484">
        <v>-2012</v>
      </c>
      <c r="C201" s="4485"/>
      <c r="D201" s="728" t="s">
        <v>1838</v>
      </c>
      <c r="E201" s="142">
        <v>88454740</v>
      </c>
      <c r="F201" s="179">
        <v>75320154</v>
      </c>
      <c r="G201" s="142">
        <v>3785412</v>
      </c>
      <c r="H201" s="179">
        <v>2145272</v>
      </c>
      <c r="I201" s="142">
        <v>6376315</v>
      </c>
      <c r="J201" s="143">
        <v>827587</v>
      </c>
      <c r="K201" s="561"/>
    </row>
    <row r="202" spans="1:11" s="343" customFormat="1" ht="20.100000000000001" customHeight="1">
      <c r="A202" s="561"/>
      <c r="B202" s="1407" t="s">
        <v>2106</v>
      </c>
      <c r="C202" s="1409"/>
      <c r="D202" s="828" t="s">
        <v>1535</v>
      </c>
      <c r="E202" s="50">
        <v>32072</v>
      </c>
      <c r="F202" s="822">
        <v>26378</v>
      </c>
      <c r="G202" s="50">
        <v>1087</v>
      </c>
      <c r="H202" s="822">
        <v>841</v>
      </c>
      <c r="I202" s="50">
        <v>3536</v>
      </c>
      <c r="J202" s="51">
        <v>230</v>
      </c>
      <c r="K202" s="561"/>
    </row>
    <row r="203" spans="1:11" s="343" customFormat="1" ht="20.100000000000001" customHeight="1">
      <c r="A203" s="561"/>
      <c r="B203" s="4484">
        <v>-2013</v>
      </c>
      <c r="C203" s="4485"/>
      <c r="D203" s="728" t="s">
        <v>1838</v>
      </c>
      <c r="E203" s="142">
        <v>89643312</v>
      </c>
      <c r="F203" s="179">
        <v>75388941</v>
      </c>
      <c r="G203" s="142">
        <v>3950396</v>
      </c>
      <c r="H203" s="179">
        <v>2767425</v>
      </c>
      <c r="I203" s="142">
        <v>6547127</v>
      </c>
      <c r="J203" s="143">
        <v>989423</v>
      </c>
      <c r="K203" s="561"/>
    </row>
    <row r="204" spans="1:11" s="343" customFormat="1" ht="20.100000000000001" customHeight="1">
      <c r="A204" s="561"/>
      <c r="B204" s="1410" t="s">
        <v>2107</v>
      </c>
      <c r="C204" s="1412"/>
      <c r="D204" s="828" t="s">
        <v>1535</v>
      </c>
      <c r="E204" s="50">
        <v>31967</v>
      </c>
      <c r="F204" s="822">
        <v>26311</v>
      </c>
      <c r="G204" s="50">
        <v>1074</v>
      </c>
      <c r="H204" s="822">
        <v>704</v>
      </c>
      <c r="I204" s="50">
        <v>3559</v>
      </c>
      <c r="J204" s="51">
        <v>319</v>
      </c>
      <c r="K204" s="561"/>
    </row>
    <row r="205" spans="1:11" s="343" customFormat="1" ht="20.100000000000001" customHeight="1">
      <c r="A205" s="561"/>
      <c r="B205" s="4484">
        <v>-2014</v>
      </c>
      <c r="C205" s="4485"/>
      <c r="D205" s="728" t="s">
        <v>1838</v>
      </c>
      <c r="E205" s="142">
        <v>88714746</v>
      </c>
      <c r="F205" s="179">
        <v>74512015</v>
      </c>
      <c r="G205" s="142">
        <v>3569959</v>
      </c>
      <c r="H205" s="179">
        <v>2296811</v>
      </c>
      <c r="I205" s="142">
        <v>6447513</v>
      </c>
      <c r="J205" s="143">
        <v>1888448</v>
      </c>
      <c r="K205" s="561"/>
    </row>
    <row r="206" spans="1:11" s="343" customFormat="1" ht="20.100000000000001" customHeight="1">
      <c r="A206" s="561"/>
      <c r="B206" s="4490" t="s">
        <v>2108</v>
      </c>
      <c r="C206" s="4491"/>
      <c r="D206" s="727" t="s">
        <v>1535</v>
      </c>
      <c r="E206" s="50">
        <v>31206</v>
      </c>
      <c r="F206" s="50">
        <v>26023</v>
      </c>
      <c r="G206" s="50">
        <v>1098</v>
      </c>
      <c r="H206" s="50">
        <v>350</v>
      </c>
      <c r="I206" s="50">
        <v>3436</v>
      </c>
      <c r="J206" s="51">
        <v>299</v>
      </c>
      <c r="K206" s="561"/>
    </row>
    <row r="207" spans="1:11" s="343" customFormat="1" ht="20.100000000000001" customHeight="1">
      <c r="A207" s="561"/>
      <c r="B207" s="4484">
        <v>-2015</v>
      </c>
      <c r="C207" s="4485"/>
      <c r="D207" s="729" t="s">
        <v>1838</v>
      </c>
      <c r="E207" s="142">
        <v>87354667</v>
      </c>
      <c r="F207" s="142">
        <v>74601487</v>
      </c>
      <c r="G207" s="142">
        <v>3588307</v>
      </c>
      <c r="H207" s="142">
        <v>1120453</v>
      </c>
      <c r="I207" s="142">
        <v>6273636</v>
      </c>
      <c r="J207" s="143">
        <v>1770784</v>
      </c>
      <c r="K207" s="561"/>
    </row>
    <row r="208" spans="1:11" s="343" customFormat="1" ht="20.100000000000001" customHeight="1">
      <c r="A208" s="561"/>
      <c r="B208" s="4488" t="s">
        <v>2109</v>
      </c>
      <c r="C208" s="4489"/>
      <c r="D208" s="808" t="s">
        <v>1535</v>
      </c>
      <c r="E208" s="50">
        <v>31974</v>
      </c>
      <c r="F208" s="50">
        <v>26373</v>
      </c>
      <c r="G208" s="50">
        <v>1088</v>
      </c>
      <c r="H208" s="50">
        <v>653</v>
      </c>
      <c r="I208" s="50">
        <v>3622</v>
      </c>
      <c r="J208" s="51">
        <v>238</v>
      </c>
      <c r="K208" s="561"/>
    </row>
    <row r="209" spans="1:11" s="343" customFormat="1" ht="20.100000000000001" customHeight="1" thickBot="1">
      <c r="A209" s="561"/>
      <c r="B209" s="4486">
        <v>-2016</v>
      </c>
      <c r="C209" s="4487"/>
      <c r="D209" s="144" t="s">
        <v>1838</v>
      </c>
      <c r="E209" s="894">
        <v>89335611</v>
      </c>
      <c r="F209" s="894">
        <v>75543999</v>
      </c>
      <c r="G209" s="894">
        <v>3721025</v>
      </c>
      <c r="H209" s="894">
        <v>2124508</v>
      </c>
      <c r="I209" s="894">
        <v>6379786</v>
      </c>
      <c r="J209" s="178">
        <v>1566293</v>
      </c>
      <c r="K209" s="561"/>
    </row>
    <row r="210" spans="1:11" s="343" customFormat="1" ht="13.5" customHeight="1">
      <c r="A210" s="561"/>
      <c r="B210" s="907" t="s">
        <v>3289</v>
      </c>
      <c r="C210" s="561"/>
      <c r="D210" s="907"/>
      <c r="E210" s="907"/>
      <c r="F210" s="907"/>
      <c r="G210" s="907"/>
      <c r="H210" s="907"/>
      <c r="I210" s="907"/>
      <c r="J210" s="783" t="s">
        <v>1839</v>
      </c>
      <c r="K210" s="561"/>
    </row>
    <row r="211" spans="1:11" s="343" customFormat="1">
      <c r="A211" s="561"/>
      <c r="B211" s="561"/>
      <c r="C211" s="561"/>
      <c r="D211" s="561"/>
      <c r="E211" s="561"/>
      <c r="F211" s="561"/>
      <c r="G211" s="561"/>
      <c r="H211" s="561"/>
      <c r="I211" s="561"/>
      <c r="J211" s="561"/>
      <c r="K211" s="561"/>
    </row>
    <row r="223" spans="1:11" s="41" customFormat="1"/>
  </sheetData>
  <mergeCells count="196">
    <mergeCell ref="B170:C170"/>
    <mergeCell ref="B164:C164"/>
    <mergeCell ref="G179:H179"/>
    <mergeCell ref="C183:D183"/>
    <mergeCell ref="B184:D184"/>
    <mergeCell ref="C185:D185"/>
    <mergeCell ref="B171:C171"/>
    <mergeCell ref="B172:C172"/>
    <mergeCell ref="B173:C173"/>
    <mergeCell ref="B165:C165"/>
    <mergeCell ref="B167:C169"/>
    <mergeCell ref="D167:D169"/>
    <mergeCell ref="E167:E169"/>
    <mergeCell ref="F167:F169"/>
    <mergeCell ref="G167:G169"/>
    <mergeCell ref="H167:I168"/>
    <mergeCell ref="C186:D186"/>
    <mergeCell ref="B187:D187"/>
    <mergeCell ref="B188:D188"/>
    <mergeCell ref="B174:C174"/>
    <mergeCell ref="B179:D180"/>
    <mergeCell ref="E179:F179"/>
    <mergeCell ref="B181:D181"/>
    <mergeCell ref="C182:D182"/>
    <mergeCell ref="F198:F199"/>
    <mergeCell ref="G198:G199"/>
    <mergeCell ref="H198:H199"/>
    <mergeCell ref="I198:I199"/>
    <mergeCell ref="J198:J199"/>
    <mergeCell ref="B189:D189"/>
    <mergeCell ref="B190:D190"/>
    <mergeCell ref="B191:D191"/>
    <mergeCell ref="B192:D192"/>
    <mergeCell ref="E198:E199"/>
    <mergeCell ref="B198:C199"/>
    <mergeCell ref="D198:D199"/>
    <mergeCell ref="B163:C163"/>
    <mergeCell ref="D148:E148"/>
    <mergeCell ref="D150:E150"/>
    <mergeCell ref="B152:E152"/>
    <mergeCell ref="I153:J153"/>
    <mergeCell ref="B158:C160"/>
    <mergeCell ref="D158:D160"/>
    <mergeCell ref="E158:E160"/>
    <mergeCell ref="F158:F160"/>
    <mergeCell ref="G158:G160"/>
    <mergeCell ref="H158:H160"/>
    <mergeCell ref="C151:E151"/>
    <mergeCell ref="B142:B151"/>
    <mergeCell ref="D145:E145"/>
    <mergeCell ref="D146:E146"/>
    <mergeCell ref="B161:C161"/>
    <mergeCell ref="B162:C162"/>
    <mergeCell ref="C147:E147"/>
    <mergeCell ref="C148:C150"/>
    <mergeCell ref="B135:E135"/>
    <mergeCell ref="B136:E136"/>
    <mergeCell ref="B137:E137"/>
    <mergeCell ref="B138:B141"/>
    <mergeCell ref="C138:E138"/>
    <mergeCell ref="C139:E139"/>
    <mergeCell ref="C140:E140"/>
    <mergeCell ref="C141:E141"/>
    <mergeCell ref="D149:E149"/>
    <mergeCell ref="C142:E142"/>
    <mergeCell ref="C143:C146"/>
    <mergeCell ref="D143:E143"/>
    <mergeCell ref="D144:E144"/>
    <mergeCell ref="B101:C101"/>
    <mergeCell ref="B102:C102"/>
    <mergeCell ref="B85:D85"/>
    <mergeCell ref="B84:D84"/>
    <mergeCell ref="B83:D83"/>
    <mergeCell ref="B82:D82"/>
    <mergeCell ref="B81:D81"/>
    <mergeCell ref="B94:C94"/>
    <mergeCell ref="B95:C95"/>
    <mergeCell ref="B96:C96"/>
    <mergeCell ref="B97:C97"/>
    <mergeCell ref="B98:C98"/>
    <mergeCell ref="B99:C99"/>
    <mergeCell ref="B92:C92"/>
    <mergeCell ref="B93:C93"/>
    <mergeCell ref="B90:C91"/>
    <mergeCell ref="D90:D91"/>
    <mergeCell ref="A28:K28"/>
    <mergeCell ref="A34:B37"/>
    <mergeCell ref="C35:C37"/>
    <mergeCell ref="D36:D37"/>
    <mergeCell ref="E36:E37"/>
    <mergeCell ref="J44:J45"/>
    <mergeCell ref="K44:K45"/>
    <mergeCell ref="A46:B46"/>
    <mergeCell ref="A47:B47"/>
    <mergeCell ref="A42:B45"/>
    <mergeCell ref="C43:C45"/>
    <mergeCell ref="D44:D45"/>
    <mergeCell ref="E44:E45"/>
    <mergeCell ref="F44:F45"/>
    <mergeCell ref="G44:G45"/>
    <mergeCell ref="H44:H45"/>
    <mergeCell ref="I44:I45"/>
    <mergeCell ref="C42:J42"/>
    <mergeCell ref="A40:B40"/>
    <mergeCell ref="C34:J34"/>
    <mergeCell ref="D35:J35"/>
    <mergeCell ref="J36:J37"/>
    <mergeCell ref="A38:B38"/>
    <mergeCell ref="A39:B39"/>
    <mergeCell ref="M36:M37"/>
    <mergeCell ref="F36:F37"/>
    <mergeCell ref="G36:G37"/>
    <mergeCell ref="K52:K53"/>
    <mergeCell ref="A54:B54"/>
    <mergeCell ref="A55:B55"/>
    <mergeCell ref="A56:B56"/>
    <mergeCell ref="B62:D63"/>
    <mergeCell ref="E62:E63"/>
    <mergeCell ref="F62:F63"/>
    <mergeCell ref="G62:G63"/>
    <mergeCell ref="H62:H63"/>
    <mergeCell ref="I62:I63"/>
    <mergeCell ref="E52:E53"/>
    <mergeCell ref="F52:F53"/>
    <mergeCell ref="G52:G53"/>
    <mergeCell ref="H52:H53"/>
    <mergeCell ref="I52:I53"/>
    <mergeCell ref="A48:B48"/>
    <mergeCell ref="A50:B53"/>
    <mergeCell ref="C51:C53"/>
    <mergeCell ref="J52:J53"/>
    <mergeCell ref="H36:H37"/>
    <mergeCell ref="I36:I37"/>
    <mergeCell ref="B205:C205"/>
    <mergeCell ref="B209:C209"/>
    <mergeCell ref="B208:C208"/>
    <mergeCell ref="B207:C207"/>
    <mergeCell ref="B206:C206"/>
    <mergeCell ref="B70:D70"/>
    <mergeCell ref="B71:D71"/>
    <mergeCell ref="B72:D72"/>
    <mergeCell ref="B73:D73"/>
    <mergeCell ref="B74:D74"/>
    <mergeCell ref="B200:C200"/>
    <mergeCell ref="B201:C201"/>
    <mergeCell ref="B202:C202"/>
    <mergeCell ref="B203:C203"/>
    <mergeCell ref="B103:C103"/>
    <mergeCell ref="B104:C104"/>
    <mergeCell ref="B105:C105"/>
    <mergeCell ref="B114:C114"/>
    <mergeCell ref="B75:D75"/>
    <mergeCell ref="B77:D77"/>
    <mergeCell ref="B78:D78"/>
    <mergeCell ref="B79:D79"/>
    <mergeCell ref="B80:D80"/>
    <mergeCell ref="B100:C100"/>
    <mergeCell ref="D52:D53"/>
    <mergeCell ref="C50:J50"/>
    <mergeCell ref="D51:J51"/>
    <mergeCell ref="B64:D64"/>
    <mergeCell ref="B65:D65"/>
    <mergeCell ref="D43:J43"/>
    <mergeCell ref="E90:E91"/>
    <mergeCell ref="B66:D66"/>
    <mergeCell ref="B67:D67"/>
    <mergeCell ref="B68:D68"/>
    <mergeCell ref="B69:D69"/>
    <mergeCell ref="B76:D76"/>
    <mergeCell ref="F90:F91"/>
    <mergeCell ref="G90:G91"/>
    <mergeCell ref="H90:H91"/>
    <mergeCell ref="B204:C204"/>
    <mergeCell ref="F129:F130"/>
    <mergeCell ref="G106:H106"/>
    <mergeCell ref="H111:K111"/>
    <mergeCell ref="D112:D113"/>
    <mergeCell ref="E112:G112"/>
    <mergeCell ref="H112:H113"/>
    <mergeCell ref="I112:K112"/>
    <mergeCell ref="G129:G130"/>
    <mergeCell ref="H129:H130"/>
    <mergeCell ref="I129:I130"/>
    <mergeCell ref="J129:J130"/>
    <mergeCell ref="B131:B134"/>
    <mergeCell ref="C131:E131"/>
    <mergeCell ref="C132:E132"/>
    <mergeCell ref="C133:E133"/>
    <mergeCell ref="B115:B117"/>
    <mergeCell ref="B118:B121"/>
    <mergeCell ref="B122:B124"/>
    <mergeCell ref="B129:E130"/>
    <mergeCell ref="B111:C113"/>
    <mergeCell ref="D111:G111"/>
    <mergeCell ref="C134:E134"/>
    <mergeCell ref="I158:I160"/>
  </mergeCells>
  <phoneticPr fontId="2"/>
  <pageMargins left="0.70866141732283472" right="0.70866141732283472" top="0.74803149606299213" bottom="0.74803149606299213" header="0.31496062992125984" footer="0.31496062992125984"/>
  <pageSetup paperSize="9" scale="84" firstPageNumber="101" fitToHeight="0" orientation="portrait" useFirstPageNumber="1" r:id="rId1"/>
  <headerFooter differentOddEven="1" differentFirst="1" alignWithMargins="0">
    <oddHeader xml:space="preserve">&amp;R&amp;"ＭＳ 明朝,標準"&amp;10財政・租税
</oddHeader>
    <oddFooter>&amp;C&amp;"ＭＳ 明朝,標準"&amp;P</oddFooter>
    <evenHeader>&amp;L&amp;"ＭＳ 明朝,標準"&amp;10財政・租税</evenHeader>
    <evenFooter>&amp;C&amp;"ＭＳ 明朝,標準"&amp;P</evenFooter>
    <firstHeader>&amp;R&amp;"ＭＳ 明朝,標準"&amp;10財政・租税</firstHeader>
  </headerFooter>
  <rowBreaks count="4" manualBreakCount="4">
    <brk id="30" max="10" man="1"/>
    <brk id="86" max="10" man="1"/>
    <brk id="125" max="10" man="1"/>
    <brk id="175"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23"/>
  <sheetViews>
    <sheetView view="pageBreakPreview" topLeftCell="B1" zoomScale="60" zoomScaleNormal="100" workbookViewId="0">
      <selection activeCell="B263" sqref="B263:O263"/>
    </sheetView>
  </sheetViews>
  <sheetFormatPr defaultRowHeight="13.5"/>
  <cols>
    <col min="1" max="1" width="4.625" style="8" hidden="1" customWidth="1"/>
    <col min="2" max="2" width="9" style="8"/>
    <col min="3" max="4" width="10" style="8" customWidth="1"/>
    <col min="5" max="11" width="9" style="8"/>
    <col min="12" max="12" width="6.25" style="8" customWidth="1"/>
    <col min="13" max="13" width="5.625" style="8" customWidth="1"/>
    <col min="14" max="14" width="9" style="8"/>
    <col min="15" max="15" width="5.625" style="8" customWidth="1"/>
    <col min="16" max="16384" width="9" style="8"/>
  </cols>
  <sheetData>
    <row r="1" spans="2:13" ht="30" customHeight="1"/>
    <row r="2" spans="2:13" ht="38.1" customHeight="1">
      <c r="B2" s="9" t="s">
        <v>398</v>
      </c>
      <c r="C2" s="9"/>
    </row>
    <row r="3" spans="2:13" ht="38.1" customHeight="1">
      <c r="B3" s="9"/>
      <c r="C3" s="9"/>
    </row>
    <row r="4" spans="2:13" ht="38.1" customHeight="1">
      <c r="B4" s="10" t="s">
        <v>399</v>
      </c>
      <c r="C4" s="10"/>
      <c r="D4" s="10"/>
      <c r="E4" s="10"/>
      <c r="F4" s="10"/>
      <c r="G4" s="10"/>
      <c r="H4" s="10"/>
      <c r="I4" s="10"/>
      <c r="J4" s="10"/>
      <c r="K4" s="10"/>
      <c r="L4" s="10"/>
      <c r="M4" s="10"/>
    </row>
    <row r="5" spans="2:13" ht="38.1" customHeight="1">
      <c r="B5" s="10" t="s">
        <v>400</v>
      </c>
      <c r="C5" s="10"/>
      <c r="D5" s="10"/>
      <c r="E5" s="10"/>
      <c r="F5" s="10"/>
      <c r="G5" s="10"/>
      <c r="H5" s="10"/>
      <c r="I5" s="10"/>
      <c r="J5" s="10"/>
      <c r="K5" s="10"/>
      <c r="L5" s="10"/>
      <c r="M5" s="10"/>
    </row>
    <row r="6" spans="2:13" ht="38.1" customHeight="1">
      <c r="B6" s="10" t="s">
        <v>401</v>
      </c>
      <c r="C6" s="10"/>
      <c r="D6" s="10"/>
      <c r="E6" s="10"/>
      <c r="F6" s="10"/>
      <c r="G6" s="10"/>
      <c r="H6" s="10"/>
      <c r="I6" s="10"/>
      <c r="J6" s="10"/>
      <c r="K6" s="10"/>
      <c r="L6" s="10"/>
      <c r="M6" s="10"/>
    </row>
    <row r="7" spans="2:13" ht="38.1" customHeight="1">
      <c r="B7" s="10" t="s">
        <v>3406</v>
      </c>
      <c r="C7" s="10"/>
      <c r="D7" s="10"/>
      <c r="E7" s="10"/>
      <c r="F7" s="10"/>
      <c r="G7" s="10"/>
      <c r="H7" s="10"/>
      <c r="I7" s="10"/>
      <c r="J7" s="10"/>
      <c r="K7" s="10"/>
      <c r="L7" s="10"/>
      <c r="M7" s="10"/>
    </row>
    <row r="8" spans="2:13" ht="38.1" customHeight="1">
      <c r="B8" s="10" t="s">
        <v>3405</v>
      </c>
      <c r="C8" s="10"/>
      <c r="D8" s="10"/>
      <c r="E8" s="10"/>
      <c r="F8" s="10"/>
      <c r="G8" s="10"/>
      <c r="H8" s="10"/>
      <c r="I8" s="10"/>
      <c r="J8" s="10"/>
      <c r="K8" s="10"/>
      <c r="L8" s="10"/>
      <c r="M8" s="10"/>
    </row>
    <row r="9" spans="2:13" ht="38.1" customHeight="1">
      <c r="B9" s="10" t="s">
        <v>402</v>
      </c>
      <c r="C9" s="10"/>
      <c r="D9" s="10"/>
      <c r="E9" s="10"/>
      <c r="F9" s="10"/>
      <c r="G9" s="10"/>
      <c r="H9" s="10"/>
      <c r="I9" s="10"/>
      <c r="J9" s="10"/>
      <c r="K9" s="10"/>
      <c r="L9" s="10"/>
      <c r="M9" s="10"/>
    </row>
    <row r="10" spans="2:13" ht="38.1" customHeight="1">
      <c r="B10" s="10" t="s">
        <v>3407</v>
      </c>
      <c r="C10" s="10"/>
      <c r="D10" s="10"/>
      <c r="E10" s="10"/>
      <c r="F10" s="10"/>
      <c r="G10" s="10"/>
      <c r="H10" s="10"/>
      <c r="I10" s="10"/>
      <c r="J10" s="10"/>
      <c r="K10" s="10"/>
      <c r="L10" s="10"/>
      <c r="M10" s="10"/>
    </row>
    <row r="11" spans="2:13" ht="38.1" customHeight="1">
      <c r="B11" s="10"/>
      <c r="C11" s="10" t="s">
        <v>2905</v>
      </c>
      <c r="D11" s="11" t="s">
        <v>403</v>
      </c>
      <c r="E11" s="10" t="s">
        <v>404</v>
      </c>
      <c r="F11" s="10"/>
      <c r="G11" s="10"/>
      <c r="H11" s="10"/>
      <c r="I11" s="10"/>
      <c r="J11" s="10"/>
      <c r="K11" s="10"/>
      <c r="L11" s="10"/>
      <c r="M11" s="10"/>
    </row>
    <row r="12" spans="2:13" ht="38.1" customHeight="1">
      <c r="B12" s="10"/>
      <c r="C12" s="10" t="s">
        <v>3097</v>
      </c>
      <c r="D12" s="11" t="s">
        <v>403</v>
      </c>
      <c r="E12" s="10" t="s">
        <v>405</v>
      </c>
      <c r="F12" s="10"/>
      <c r="G12" s="10"/>
      <c r="H12" s="10"/>
      <c r="I12" s="10"/>
      <c r="J12" s="10"/>
      <c r="K12" s="10"/>
      <c r="L12" s="10"/>
      <c r="M12" s="10"/>
    </row>
    <row r="13" spans="2:13" ht="38.1" customHeight="1">
      <c r="B13" s="10"/>
      <c r="C13" s="10" t="s">
        <v>406</v>
      </c>
      <c r="D13" s="11" t="s">
        <v>403</v>
      </c>
      <c r="E13" s="10" t="s">
        <v>407</v>
      </c>
      <c r="F13" s="10"/>
      <c r="G13" s="10"/>
      <c r="H13" s="10"/>
      <c r="I13" s="10"/>
      <c r="J13" s="10"/>
      <c r="K13" s="10"/>
      <c r="L13" s="10"/>
      <c r="M13" s="10"/>
    </row>
    <row r="14" spans="2:13" ht="38.1" customHeight="1">
      <c r="B14" s="10"/>
      <c r="C14" s="10" t="s">
        <v>408</v>
      </c>
      <c r="D14" s="11" t="s">
        <v>403</v>
      </c>
      <c r="E14" s="10" t="s">
        <v>409</v>
      </c>
      <c r="F14" s="10"/>
      <c r="G14" s="10"/>
      <c r="H14" s="10"/>
      <c r="I14" s="10"/>
      <c r="J14" s="10"/>
      <c r="K14" s="10"/>
      <c r="L14" s="10"/>
      <c r="M14" s="10"/>
    </row>
    <row r="15" spans="2:13" ht="38.1" customHeight="1">
      <c r="B15" s="10"/>
      <c r="C15" s="10" t="s">
        <v>3222</v>
      </c>
      <c r="D15" s="11" t="s">
        <v>403</v>
      </c>
      <c r="E15" s="10" t="s">
        <v>410</v>
      </c>
      <c r="F15" s="10"/>
      <c r="G15" s="10"/>
      <c r="H15" s="10"/>
      <c r="I15" s="10"/>
      <c r="J15" s="10"/>
      <c r="K15" s="10"/>
      <c r="L15" s="10"/>
      <c r="M15" s="10"/>
    </row>
    <row r="16" spans="2:13" ht="38.1" customHeight="1">
      <c r="B16" s="10" t="s">
        <v>3408</v>
      </c>
      <c r="C16" s="10"/>
      <c r="D16" s="10"/>
      <c r="E16" s="10"/>
      <c r="F16" s="10"/>
      <c r="G16" s="10"/>
      <c r="H16" s="10"/>
      <c r="I16" s="10"/>
      <c r="J16" s="10"/>
      <c r="K16" s="10"/>
      <c r="L16" s="10"/>
      <c r="M16" s="10"/>
    </row>
    <row r="17" spans="2:13" ht="38.1" customHeight="1">
      <c r="B17" s="10" t="s">
        <v>411</v>
      </c>
      <c r="C17" s="10"/>
      <c r="D17" s="10"/>
      <c r="E17" s="10"/>
      <c r="F17" s="10"/>
      <c r="G17" s="10"/>
      <c r="H17" s="10"/>
      <c r="I17" s="10"/>
      <c r="J17" s="10"/>
      <c r="K17" s="10"/>
      <c r="L17" s="10"/>
      <c r="M17" s="10"/>
    </row>
    <row r="18" spans="2:13" ht="38.1" customHeight="1">
      <c r="B18" s="12"/>
      <c r="C18" s="12"/>
      <c r="D18" s="12"/>
      <c r="E18" s="12"/>
      <c r="F18" s="12"/>
      <c r="G18" s="12"/>
      <c r="H18" s="12"/>
      <c r="I18" s="12"/>
      <c r="J18" s="12"/>
      <c r="K18" s="12"/>
      <c r="L18" s="12"/>
    </row>
    <row r="19" spans="2:13" ht="38.1" customHeight="1">
      <c r="B19" s="12"/>
      <c r="C19" s="12"/>
      <c r="D19" s="12"/>
      <c r="E19" s="12"/>
      <c r="F19" s="12"/>
      <c r="G19" s="12"/>
      <c r="H19" s="12"/>
      <c r="I19" s="12"/>
      <c r="J19" s="12"/>
      <c r="K19" s="12"/>
      <c r="L19" s="12"/>
    </row>
    <row r="20" spans="2:13" ht="38.1" customHeight="1">
      <c r="B20" s="12"/>
      <c r="C20" s="12"/>
      <c r="D20" s="12"/>
      <c r="E20" s="12"/>
      <c r="F20" s="12"/>
      <c r="G20" s="12"/>
      <c r="H20" s="12"/>
      <c r="I20" s="12"/>
      <c r="J20" s="12"/>
      <c r="K20" s="12"/>
      <c r="L20" s="12"/>
    </row>
    <row r="21" spans="2:13" ht="38.1" customHeight="1">
      <c r="B21" s="12"/>
      <c r="C21" s="12"/>
      <c r="D21" s="12"/>
      <c r="E21" s="12"/>
      <c r="F21" s="12"/>
      <c r="G21" s="12"/>
      <c r="H21" s="12"/>
      <c r="I21" s="12"/>
      <c r="J21" s="12"/>
      <c r="K21" s="12"/>
      <c r="L21" s="12"/>
    </row>
    <row r="22" spans="2:13" ht="38.1" customHeight="1">
      <c r="B22" s="12"/>
      <c r="C22" s="12"/>
      <c r="D22" s="12"/>
      <c r="E22" s="12"/>
      <c r="F22" s="12"/>
      <c r="G22" s="12"/>
      <c r="H22" s="12"/>
      <c r="I22" s="12"/>
      <c r="J22" s="12"/>
      <c r="K22" s="12"/>
      <c r="L22" s="12"/>
    </row>
    <row r="23" spans="2:13" ht="32.1" customHeight="1">
      <c r="B23" s="12"/>
      <c r="C23" s="12"/>
      <c r="D23" s="12"/>
      <c r="E23" s="12"/>
      <c r="F23" s="12"/>
      <c r="G23" s="12"/>
      <c r="H23" s="12"/>
      <c r="I23" s="12"/>
      <c r="J23" s="12"/>
      <c r="K23" s="12"/>
      <c r="L23" s="12"/>
    </row>
    <row r="24" spans="2:13" ht="32.1" customHeight="1">
      <c r="B24" s="12"/>
      <c r="C24" s="12"/>
      <c r="D24" s="12"/>
      <c r="E24" s="12"/>
      <c r="F24" s="12"/>
      <c r="G24" s="12"/>
      <c r="H24" s="12"/>
      <c r="I24" s="12"/>
      <c r="J24" s="12"/>
      <c r="K24" s="12"/>
      <c r="L24" s="12"/>
    </row>
    <row r="25" spans="2:13" ht="32.1" customHeight="1">
      <c r="B25" s="12"/>
      <c r="C25" s="12"/>
      <c r="D25" s="12"/>
      <c r="E25" s="12"/>
      <c r="F25" s="12"/>
      <c r="G25" s="12"/>
      <c r="H25" s="12"/>
      <c r="I25" s="12"/>
      <c r="J25" s="12"/>
      <c r="K25" s="12"/>
      <c r="L25" s="12"/>
    </row>
    <row r="26" spans="2:13" ht="30" customHeight="1"/>
    <row r="27" spans="2:13" ht="30" customHeight="1"/>
    <row r="28" spans="2:13" ht="30" customHeight="1"/>
    <row r="29" spans="2:13" ht="30" customHeight="1"/>
    <row r="30" spans="2:13" ht="30" customHeight="1"/>
    <row r="31" spans="2:13" ht="30" customHeight="1"/>
    <row r="32" spans="2:13" ht="30" customHeight="1"/>
    <row r="33" ht="30" customHeight="1"/>
    <row r="34" ht="30" customHeight="1"/>
    <row r="35" ht="30" customHeight="1"/>
    <row r="223" s="1340" customFormat="1"/>
  </sheetData>
  <phoneticPr fontId="2"/>
  <pageMargins left="0.99" right="0.78700000000000003" top="0.98399999999999999" bottom="0.98399999999999999" header="0.51200000000000001" footer="0.51200000000000001"/>
  <pageSetup paperSize="9" scale="7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8:M320"/>
  <sheetViews>
    <sheetView view="pageBreakPreview" zoomScaleNormal="100" zoomScaleSheetLayoutView="100" workbookViewId="0">
      <selection activeCell="B263" sqref="B263:O264"/>
    </sheetView>
  </sheetViews>
  <sheetFormatPr defaultRowHeight="13.5"/>
  <cols>
    <col min="1" max="1" width="3.625" style="561" customWidth="1"/>
    <col min="2" max="12" width="9.25" style="561" customWidth="1"/>
    <col min="13" max="13" width="9.25" style="2" customWidth="1"/>
    <col min="14" max="16384" width="9" style="2"/>
  </cols>
  <sheetData>
    <row r="28" spans="1:13" ht="30.75" customHeight="1">
      <c r="A28" s="1401" t="s">
        <v>1840</v>
      </c>
      <c r="B28" s="1401"/>
      <c r="C28" s="1401"/>
      <c r="D28" s="1401"/>
      <c r="E28" s="1401"/>
      <c r="F28" s="1401"/>
      <c r="G28" s="1401"/>
      <c r="H28" s="1401"/>
      <c r="I28" s="1401"/>
      <c r="J28" s="1401"/>
      <c r="K28" s="1401"/>
      <c r="L28" s="1401"/>
      <c r="M28" s="1005"/>
    </row>
    <row r="32" spans="1:13" ht="17.25">
      <c r="A32" s="3" t="s">
        <v>3306</v>
      </c>
    </row>
    <row r="33" spans="3:10" ht="15" customHeight="1" thickBot="1">
      <c r="J33" s="679" t="s">
        <v>3826</v>
      </c>
    </row>
    <row r="34" spans="3:10" ht="32.25" customHeight="1">
      <c r="C34" s="1420" t="s">
        <v>3024</v>
      </c>
      <c r="D34" s="1353"/>
      <c r="E34" s="1352" t="s">
        <v>3062</v>
      </c>
      <c r="F34" s="1389"/>
      <c r="G34" s="1473" t="s">
        <v>3353</v>
      </c>
      <c r="H34" s="1474"/>
      <c r="I34" s="1474"/>
      <c r="J34" s="1551"/>
    </row>
    <row r="35" spans="3:10" ht="38.25" customHeight="1">
      <c r="C35" s="4527" t="s">
        <v>1841</v>
      </c>
      <c r="D35" s="2595"/>
      <c r="E35" s="1524" t="s">
        <v>3067</v>
      </c>
      <c r="F35" s="1526"/>
      <c r="G35" s="4531" t="s">
        <v>2960</v>
      </c>
      <c r="H35" s="4524"/>
      <c r="I35" s="4524"/>
      <c r="J35" s="4532"/>
    </row>
    <row r="36" spans="3:10" ht="38.25" customHeight="1">
      <c r="C36" s="2892" t="s">
        <v>1842</v>
      </c>
      <c r="D36" s="1545"/>
      <c r="E36" s="1397" t="s">
        <v>3066</v>
      </c>
      <c r="F36" s="1512"/>
      <c r="G36" s="4525" t="s">
        <v>2961</v>
      </c>
      <c r="H36" s="4523"/>
      <c r="I36" s="4523"/>
      <c r="J36" s="4526"/>
    </row>
    <row r="37" spans="3:10" ht="38.25" customHeight="1">
      <c r="C37" s="1511"/>
      <c r="D37" s="1513"/>
      <c r="E37" s="1397"/>
      <c r="F37" s="1512"/>
      <c r="G37" s="4525" t="s">
        <v>2962</v>
      </c>
      <c r="H37" s="4523"/>
      <c r="I37" s="4523"/>
      <c r="J37" s="4526"/>
    </row>
    <row r="38" spans="3:10" ht="38.25" customHeight="1">
      <c r="C38" s="1511"/>
      <c r="D38" s="1513"/>
      <c r="E38" s="1397"/>
      <c r="F38" s="1512"/>
      <c r="G38" s="4525" t="s">
        <v>2963</v>
      </c>
      <c r="H38" s="4523"/>
      <c r="I38" s="4523"/>
      <c r="J38" s="4526"/>
    </row>
    <row r="39" spans="3:10" ht="38.25" customHeight="1">
      <c r="C39" s="2892" t="s">
        <v>1843</v>
      </c>
      <c r="D39" s="1545"/>
      <c r="E39" s="1397" t="s">
        <v>1856</v>
      </c>
      <c r="F39" s="1512"/>
      <c r="G39" s="4525" t="s">
        <v>2964</v>
      </c>
      <c r="H39" s="4523"/>
      <c r="I39" s="4523"/>
      <c r="J39" s="4526"/>
    </row>
    <row r="40" spans="3:10" ht="38.25" customHeight="1">
      <c r="C40" s="1511"/>
      <c r="D40" s="1513"/>
      <c r="E40" s="1397"/>
      <c r="F40" s="1512"/>
      <c r="G40" s="4525" t="s">
        <v>2965</v>
      </c>
      <c r="H40" s="4523"/>
      <c r="I40" s="4523"/>
      <c r="J40" s="4526"/>
    </row>
    <row r="41" spans="3:10" ht="38.25" customHeight="1">
      <c r="C41" s="2892" t="s">
        <v>1844</v>
      </c>
      <c r="D41" s="1545"/>
      <c r="E41" s="1397" t="s">
        <v>3065</v>
      </c>
      <c r="F41" s="1512"/>
      <c r="G41" s="4525" t="s">
        <v>2966</v>
      </c>
      <c r="H41" s="4523"/>
      <c r="I41" s="4523"/>
      <c r="J41" s="4526"/>
    </row>
    <row r="42" spans="3:10" ht="38.25" customHeight="1">
      <c r="C42" s="1511"/>
      <c r="D42" s="1513"/>
      <c r="E42" s="1397"/>
      <c r="F42" s="1512"/>
      <c r="G42" s="4525" t="s">
        <v>2967</v>
      </c>
      <c r="H42" s="4523"/>
      <c r="I42" s="4523"/>
      <c r="J42" s="4526"/>
    </row>
    <row r="43" spans="3:10" ht="38.25" customHeight="1">
      <c r="C43" s="1511"/>
      <c r="D43" s="1513"/>
      <c r="E43" s="1397"/>
      <c r="F43" s="1512"/>
      <c r="G43" s="4525" t="s">
        <v>2968</v>
      </c>
      <c r="H43" s="4523"/>
      <c r="I43" s="4523"/>
      <c r="J43" s="4526"/>
    </row>
    <row r="44" spans="3:10" ht="38.25" customHeight="1">
      <c r="C44" s="2892" t="s">
        <v>1845</v>
      </c>
      <c r="D44" s="1545"/>
      <c r="E44" s="1397" t="s">
        <v>3064</v>
      </c>
      <c r="F44" s="1512"/>
      <c r="G44" s="4525" t="s">
        <v>2969</v>
      </c>
      <c r="H44" s="4523"/>
      <c r="I44" s="4523"/>
      <c r="J44" s="4526"/>
    </row>
    <row r="45" spans="3:10" ht="38.25" customHeight="1">
      <c r="C45" s="1511"/>
      <c r="D45" s="1513"/>
      <c r="E45" s="1397"/>
      <c r="F45" s="1512"/>
      <c r="G45" s="4525" t="s">
        <v>2970</v>
      </c>
      <c r="H45" s="4523"/>
      <c r="I45" s="4523"/>
      <c r="J45" s="4526"/>
    </row>
    <row r="46" spans="3:10" ht="38.25" customHeight="1">
      <c r="C46" s="1511"/>
      <c r="D46" s="1513"/>
      <c r="E46" s="1397"/>
      <c r="F46" s="1512"/>
      <c r="G46" s="4525" t="s">
        <v>2971</v>
      </c>
      <c r="H46" s="4523"/>
      <c r="I46" s="4523"/>
      <c r="J46" s="4526"/>
    </row>
    <row r="47" spans="3:10" ht="38.25" customHeight="1">
      <c r="C47" s="1511"/>
      <c r="D47" s="1513"/>
      <c r="E47" s="1397"/>
      <c r="F47" s="1512"/>
      <c r="G47" s="4525" t="s">
        <v>2972</v>
      </c>
      <c r="H47" s="4523"/>
      <c r="I47" s="4523"/>
      <c r="J47" s="4526"/>
    </row>
    <row r="48" spans="3:10" ht="38.25" customHeight="1">
      <c r="C48" s="1511"/>
      <c r="D48" s="1513"/>
      <c r="E48" s="1397"/>
      <c r="F48" s="1512"/>
      <c r="G48" s="4525" t="s">
        <v>2973</v>
      </c>
      <c r="H48" s="4523"/>
      <c r="I48" s="4523"/>
      <c r="J48" s="4526"/>
    </row>
    <row r="49" spans="1:11" ht="38.25" customHeight="1">
      <c r="C49" s="1511" t="s">
        <v>1846</v>
      </c>
      <c r="D49" s="1513"/>
      <c r="E49" s="1397" t="s">
        <v>3063</v>
      </c>
      <c r="F49" s="1512"/>
      <c r="G49" s="4525" t="s">
        <v>2974</v>
      </c>
      <c r="H49" s="4523"/>
      <c r="I49" s="4523"/>
      <c r="J49" s="4526"/>
    </row>
    <row r="50" spans="1:11" ht="38.25" customHeight="1" thickBot="1">
      <c r="C50" s="2565"/>
      <c r="D50" s="1506"/>
      <c r="E50" s="1510"/>
      <c r="F50" s="1507"/>
      <c r="G50" s="4528" t="s">
        <v>2975</v>
      </c>
      <c r="H50" s="4529"/>
      <c r="I50" s="4529"/>
      <c r="J50" s="4530"/>
    </row>
    <row r="51" spans="1:11">
      <c r="H51" s="780"/>
      <c r="J51" s="783" t="s">
        <v>1847</v>
      </c>
      <c r="K51" s="780"/>
    </row>
    <row r="52" spans="1:11">
      <c r="G52" s="780"/>
      <c r="J52" s="783"/>
      <c r="K52" s="780"/>
    </row>
    <row r="53" spans="1:11" ht="17.25">
      <c r="A53" s="3" t="s">
        <v>3307</v>
      </c>
    </row>
    <row r="54" spans="1:11" ht="15" customHeight="1" thickBot="1">
      <c r="C54" s="907"/>
      <c r="D54" s="907"/>
      <c r="E54" s="907"/>
      <c r="F54" s="907"/>
      <c r="G54" s="790"/>
      <c r="H54" s="790"/>
      <c r="I54" s="205"/>
      <c r="J54" s="671" t="s">
        <v>3834</v>
      </c>
    </row>
    <row r="55" spans="1:11" ht="24.95" customHeight="1">
      <c r="C55" s="1420" t="s">
        <v>2978</v>
      </c>
      <c r="D55" s="1353"/>
      <c r="E55" s="1352" t="s">
        <v>2979</v>
      </c>
      <c r="F55" s="1389"/>
      <c r="G55" s="1473" t="s">
        <v>3353</v>
      </c>
      <c r="H55" s="1474"/>
      <c r="I55" s="1474"/>
      <c r="J55" s="1551"/>
    </row>
    <row r="56" spans="1:11" ht="20.100000000000001" customHeight="1">
      <c r="C56" s="4527" t="s">
        <v>1841</v>
      </c>
      <c r="D56" s="2595"/>
      <c r="E56" s="1524" t="s">
        <v>2977</v>
      </c>
      <c r="F56" s="1526"/>
      <c r="G56" s="100" t="s">
        <v>1848</v>
      </c>
      <c r="H56" s="795" t="s">
        <v>1849</v>
      </c>
      <c r="I56" s="180" t="s">
        <v>1850</v>
      </c>
      <c r="J56" s="181" t="s">
        <v>1851</v>
      </c>
    </row>
    <row r="57" spans="1:11" ht="20.100000000000001" customHeight="1">
      <c r="C57" s="2892" t="s">
        <v>1842</v>
      </c>
      <c r="D57" s="1545"/>
      <c r="E57" s="1397" t="s">
        <v>2980</v>
      </c>
      <c r="F57" s="1512"/>
      <c r="G57" s="100" t="s">
        <v>1848</v>
      </c>
      <c r="H57" s="795" t="s">
        <v>1852</v>
      </c>
      <c r="I57" s="180" t="s">
        <v>1850</v>
      </c>
      <c r="J57" s="181" t="s">
        <v>1853</v>
      </c>
    </row>
    <row r="58" spans="1:11" ht="20.100000000000001" customHeight="1">
      <c r="C58" s="2892" t="s">
        <v>1843</v>
      </c>
      <c r="D58" s="1545"/>
      <c r="E58" s="1397" t="s">
        <v>2981</v>
      </c>
      <c r="F58" s="1512"/>
      <c r="G58" s="100"/>
      <c r="H58" s="795" t="s">
        <v>1854</v>
      </c>
      <c r="I58" s="180" t="s">
        <v>1850</v>
      </c>
      <c r="J58" s="181" t="s">
        <v>1855</v>
      </c>
    </row>
    <row r="59" spans="1:11" ht="20.100000000000001" customHeight="1">
      <c r="C59" s="2892" t="s">
        <v>1844</v>
      </c>
      <c r="D59" s="1545"/>
      <c r="E59" s="1397" t="s">
        <v>2982</v>
      </c>
      <c r="F59" s="1512"/>
      <c r="G59" s="672" t="s">
        <v>1857</v>
      </c>
      <c r="H59" s="795" t="s">
        <v>1858</v>
      </c>
      <c r="I59" s="180" t="s">
        <v>1850</v>
      </c>
      <c r="J59" s="181" t="s">
        <v>1859</v>
      </c>
    </row>
    <row r="60" spans="1:11" ht="20.100000000000001" customHeight="1">
      <c r="C60" s="2892"/>
      <c r="D60" s="1545"/>
      <c r="E60" s="1397"/>
      <c r="F60" s="1512"/>
      <c r="G60" s="672" t="s">
        <v>1860</v>
      </c>
      <c r="H60" s="795" t="s">
        <v>1861</v>
      </c>
      <c r="I60" s="180" t="s">
        <v>1850</v>
      </c>
      <c r="J60" s="181" t="s">
        <v>1862</v>
      </c>
    </row>
    <row r="61" spans="1:11" ht="20.100000000000001" customHeight="1">
      <c r="C61" s="2892" t="s">
        <v>1845</v>
      </c>
      <c r="D61" s="1545"/>
      <c r="E61" s="1397" t="s">
        <v>2983</v>
      </c>
      <c r="F61" s="1512"/>
      <c r="G61" s="185" t="s">
        <v>1863</v>
      </c>
      <c r="H61" s="795" t="s">
        <v>1864</v>
      </c>
      <c r="I61" s="180" t="s">
        <v>1850</v>
      </c>
      <c r="J61" s="181" t="s">
        <v>1865</v>
      </c>
    </row>
    <row r="62" spans="1:11" ht="20.100000000000001" customHeight="1">
      <c r="C62" s="2892" t="s">
        <v>1846</v>
      </c>
      <c r="D62" s="1545"/>
      <c r="E62" s="1397" t="s">
        <v>2984</v>
      </c>
      <c r="F62" s="1512"/>
      <c r="G62" s="185" t="s">
        <v>1863</v>
      </c>
      <c r="H62" s="795" t="s">
        <v>1866</v>
      </c>
      <c r="I62" s="180" t="s">
        <v>1850</v>
      </c>
      <c r="J62" s="181" t="s">
        <v>1867</v>
      </c>
    </row>
    <row r="63" spans="1:11" ht="20.100000000000001" customHeight="1">
      <c r="C63" s="2892" t="s">
        <v>1868</v>
      </c>
      <c r="D63" s="1545"/>
      <c r="E63" s="1397" t="s">
        <v>2976</v>
      </c>
      <c r="F63" s="1512"/>
      <c r="G63" s="672" t="s">
        <v>1857</v>
      </c>
      <c r="H63" s="795" t="s">
        <v>1869</v>
      </c>
      <c r="I63" s="180" t="s">
        <v>1850</v>
      </c>
      <c r="J63" s="181" t="s">
        <v>1870</v>
      </c>
    </row>
    <row r="64" spans="1:11" ht="20.100000000000001" customHeight="1">
      <c r="C64" s="2892"/>
      <c r="D64" s="1545"/>
      <c r="E64" s="1397"/>
      <c r="F64" s="1512"/>
      <c r="G64" s="672" t="s">
        <v>1860</v>
      </c>
      <c r="H64" s="795" t="s">
        <v>1871</v>
      </c>
      <c r="I64" s="180" t="s">
        <v>1850</v>
      </c>
      <c r="J64" s="181" t="s">
        <v>1872</v>
      </c>
    </row>
    <row r="65" spans="1:10" ht="20.100000000000001" customHeight="1">
      <c r="C65" s="2892" t="s">
        <v>1873</v>
      </c>
      <c r="D65" s="1545"/>
      <c r="E65" s="1397" t="s">
        <v>2985</v>
      </c>
      <c r="F65" s="1512"/>
      <c r="G65" s="185" t="s">
        <v>1874</v>
      </c>
      <c r="H65" s="795" t="s">
        <v>1875</v>
      </c>
      <c r="I65" s="180" t="s">
        <v>1850</v>
      </c>
      <c r="J65" s="181" t="s">
        <v>1876</v>
      </c>
    </row>
    <row r="66" spans="1:10" ht="20.100000000000001" customHeight="1">
      <c r="C66" s="2892" t="s">
        <v>1877</v>
      </c>
      <c r="D66" s="1545"/>
      <c r="E66" s="1397" t="s">
        <v>2986</v>
      </c>
      <c r="F66" s="1512"/>
      <c r="G66" s="672" t="s">
        <v>1857</v>
      </c>
      <c r="H66" s="795" t="s">
        <v>1878</v>
      </c>
      <c r="I66" s="180" t="s">
        <v>1850</v>
      </c>
      <c r="J66" s="181" t="s">
        <v>1879</v>
      </c>
    </row>
    <row r="67" spans="1:10" ht="20.100000000000001" customHeight="1">
      <c r="C67" s="1511"/>
      <c r="D67" s="1513"/>
      <c r="E67" s="1397"/>
      <c r="F67" s="1512"/>
      <c r="G67" s="672" t="s">
        <v>1860</v>
      </c>
      <c r="H67" s="795" t="s">
        <v>1880</v>
      </c>
      <c r="I67" s="180" t="s">
        <v>1850</v>
      </c>
      <c r="J67" s="181" t="s">
        <v>1881</v>
      </c>
    </row>
    <row r="68" spans="1:10" ht="20.100000000000001" customHeight="1">
      <c r="C68" s="1511"/>
      <c r="D68" s="1513"/>
      <c r="E68" s="1397"/>
      <c r="F68" s="1512"/>
      <c r="G68" s="672" t="s">
        <v>1882</v>
      </c>
      <c r="H68" s="795" t="s">
        <v>1883</v>
      </c>
      <c r="I68" s="180" t="s">
        <v>1850</v>
      </c>
      <c r="J68" s="181" t="s">
        <v>1884</v>
      </c>
    </row>
    <row r="69" spans="1:10" ht="20.100000000000001" customHeight="1">
      <c r="C69" s="1511" t="s">
        <v>1885</v>
      </c>
      <c r="D69" s="1513"/>
      <c r="E69" s="1397" t="s">
        <v>2987</v>
      </c>
      <c r="F69" s="1512"/>
      <c r="G69" s="185" t="s">
        <v>1863</v>
      </c>
      <c r="H69" s="795" t="s">
        <v>1886</v>
      </c>
      <c r="I69" s="180" t="s">
        <v>1850</v>
      </c>
      <c r="J69" s="181" t="s">
        <v>1887</v>
      </c>
    </row>
    <row r="70" spans="1:10" ht="20.100000000000001" customHeight="1">
      <c r="C70" s="1511" t="s">
        <v>1888</v>
      </c>
      <c r="D70" s="1513"/>
      <c r="E70" s="1397" t="s">
        <v>3068</v>
      </c>
      <c r="F70" s="1512"/>
      <c r="G70" s="672" t="s">
        <v>1857</v>
      </c>
      <c r="H70" s="795" t="s">
        <v>1889</v>
      </c>
      <c r="I70" s="180" t="s">
        <v>1850</v>
      </c>
      <c r="J70" s="181" t="s">
        <v>2787</v>
      </c>
    </row>
    <row r="71" spans="1:10" ht="20.100000000000001" customHeight="1">
      <c r="C71" s="1511"/>
      <c r="D71" s="1513"/>
      <c r="E71" s="1397"/>
      <c r="F71" s="1512"/>
      <c r="G71" s="672" t="s">
        <v>1860</v>
      </c>
      <c r="H71" s="795" t="s">
        <v>2788</v>
      </c>
      <c r="I71" s="180" t="s">
        <v>1850</v>
      </c>
      <c r="J71" s="181" t="s">
        <v>1890</v>
      </c>
    </row>
    <row r="72" spans="1:10" ht="20.100000000000001" customHeight="1">
      <c r="C72" s="1511" t="s">
        <v>1891</v>
      </c>
      <c r="D72" s="1513"/>
      <c r="E72" s="1397" t="s">
        <v>2988</v>
      </c>
      <c r="F72" s="1512"/>
      <c r="G72" s="672" t="s">
        <v>1857</v>
      </c>
      <c r="H72" s="795" t="s">
        <v>1889</v>
      </c>
      <c r="I72" s="180" t="s">
        <v>1850</v>
      </c>
      <c r="J72" s="181" t="s">
        <v>2787</v>
      </c>
    </row>
    <row r="73" spans="1:10" ht="20.100000000000001" customHeight="1">
      <c r="C73" s="1511"/>
      <c r="D73" s="1513"/>
      <c r="E73" s="1397"/>
      <c r="F73" s="1512"/>
      <c r="G73" s="672" t="s">
        <v>1860</v>
      </c>
      <c r="H73" s="795" t="s">
        <v>2788</v>
      </c>
      <c r="I73" s="180" t="s">
        <v>1850</v>
      </c>
      <c r="J73" s="181" t="s">
        <v>1890</v>
      </c>
    </row>
    <row r="74" spans="1:10" ht="20.100000000000001" customHeight="1">
      <c r="C74" s="1511" t="s">
        <v>1892</v>
      </c>
      <c r="D74" s="1513"/>
      <c r="E74" s="1397" t="s">
        <v>3069</v>
      </c>
      <c r="F74" s="1512"/>
      <c r="G74" s="672" t="s">
        <v>1857</v>
      </c>
      <c r="H74" s="795" t="s">
        <v>1893</v>
      </c>
      <c r="I74" s="180" t="s">
        <v>1850</v>
      </c>
      <c r="J74" s="181" t="s">
        <v>2789</v>
      </c>
    </row>
    <row r="75" spans="1:10" ht="20.100000000000001" customHeight="1" thickBot="1">
      <c r="C75" s="2565"/>
      <c r="D75" s="1506"/>
      <c r="E75" s="1510"/>
      <c r="F75" s="1507"/>
      <c r="G75" s="677" t="s">
        <v>1860</v>
      </c>
      <c r="H75" s="794" t="s">
        <v>2790</v>
      </c>
      <c r="I75" s="186" t="s">
        <v>832</v>
      </c>
      <c r="J75" s="171"/>
    </row>
    <row r="76" spans="1:10">
      <c r="C76" s="907" t="s">
        <v>3121</v>
      </c>
      <c r="D76" s="907"/>
      <c r="E76" s="907"/>
      <c r="F76" s="907"/>
      <c r="G76" s="907"/>
      <c r="H76" s="907"/>
      <c r="I76" s="907"/>
      <c r="J76" s="783" t="s">
        <v>1847</v>
      </c>
    </row>
    <row r="77" spans="1:10">
      <c r="C77" s="4533" t="s">
        <v>3122</v>
      </c>
      <c r="D77" s="4533"/>
      <c r="E77" s="4533"/>
      <c r="F77" s="4533"/>
      <c r="G77" s="4533"/>
      <c r="H77" s="4533"/>
      <c r="I77" s="4533"/>
    </row>
    <row r="78" spans="1:10">
      <c r="C78" s="907"/>
      <c r="D78" s="907"/>
      <c r="E78" s="907"/>
      <c r="F78" s="907"/>
      <c r="G78" s="907"/>
      <c r="H78" s="907"/>
      <c r="I78" s="907"/>
    </row>
    <row r="79" spans="1:10" ht="22.5" customHeight="1">
      <c r="B79" s="907"/>
      <c r="C79" s="907"/>
      <c r="D79" s="907"/>
      <c r="E79" s="907"/>
      <c r="F79" s="907"/>
      <c r="G79" s="907"/>
      <c r="H79" s="907"/>
      <c r="J79" s="717"/>
    </row>
    <row r="80" spans="1:10" ht="17.25">
      <c r="A80" s="3" t="s">
        <v>1894</v>
      </c>
      <c r="B80" s="907"/>
      <c r="C80" s="907"/>
      <c r="D80" s="907"/>
      <c r="E80" s="907"/>
      <c r="F80" s="907"/>
      <c r="G80" s="907"/>
    </row>
    <row r="81" spans="3:10" ht="15" customHeight="1" thickBot="1">
      <c r="C81" s="907"/>
      <c r="D81" s="907"/>
      <c r="E81" s="907"/>
      <c r="F81" s="907"/>
      <c r="G81" s="714"/>
      <c r="H81" s="790"/>
      <c r="I81" s="790"/>
      <c r="J81" s="774" t="s">
        <v>3834</v>
      </c>
    </row>
    <row r="82" spans="3:10" ht="19.5" customHeight="1">
      <c r="C82" s="1420" t="s">
        <v>2978</v>
      </c>
      <c r="D82" s="1353"/>
      <c r="E82" s="1352" t="s">
        <v>2979</v>
      </c>
      <c r="F82" s="1389"/>
      <c r="G82" s="1473" t="s">
        <v>3353</v>
      </c>
      <c r="H82" s="1474"/>
      <c r="I82" s="1474"/>
      <c r="J82" s="1551"/>
    </row>
    <row r="83" spans="3:10" ht="19.5" customHeight="1">
      <c r="C83" s="4527" t="s">
        <v>1841</v>
      </c>
      <c r="D83" s="2595"/>
      <c r="E83" s="1524" t="s">
        <v>3071</v>
      </c>
      <c r="F83" s="1526"/>
      <c r="G83" s="169" t="s">
        <v>1863</v>
      </c>
      <c r="H83" s="745" t="s">
        <v>1895</v>
      </c>
      <c r="I83" s="184" t="s">
        <v>1850</v>
      </c>
      <c r="J83" s="170" t="s">
        <v>1896</v>
      </c>
    </row>
    <row r="84" spans="3:10" ht="19.5" customHeight="1">
      <c r="C84" s="2892" t="s">
        <v>1842</v>
      </c>
      <c r="D84" s="1545"/>
      <c r="E84" s="1397" t="s">
        <v>3028</v>
      </c>
      <c r="F84" s="1512"/>
      <c r="G84" s="672" t="s">
        <v>1857</v>
      </c>
      <c r="H84" s="741" t="s">
        <v>1897</v>
      </c>
      <c r="I84" s="180" t="s">
        <v>1850</v>
      </c>
      <c r="J84" s="181" t="s">
        <v>1898</v>
      </c>
    </row>
    <row r="85" spans="3:10" ht="19.5" customHeight="1">
      <c r="C85" s="2892"/>
      <c r="D85" s="1545"/>
      <c r="E85" s="1397"/>
      <c r="F85" s="1512"/>
      <c r="G85" s="672" t="s">
        <v>1860</v>
      </c>
      <c r="H85" s="741" t="s">
        <v>1899</v>
      </c>
      <c r="I85" s="180" t="s">
        <v>1850</v>
      </c>
      <c r="J85" s="181" t="s">
        <v>1900</v>
      </c>
    </row>
    <row r="86" spans="3:10" ht="19.5" customHeight="1">
      <c r="C86" s="2892"/>
      <c r="D86" s="1545"/>
      <c r="E86" s="1397"/>
      <c r="F86" s="1512"/>
      <c r="G86" s="672" t="s">
        <v>1882</v>
      </c>
      <c r="H86" s="741" t="s">
        <v>1901</v>
      </c>
      <c r="I86" s="180" t="s">
        <v>1850</v>
      </c>
      <c r="J86" s="181" t="s">
        <v>1902</v>
      </c>
    </row>
    <row r="87" spans="3:10" ht="19.5" customHeight="1">
      <c r="C87" s="2892"/>
      <c r="D87" s="1545"/>
      <c r="E87" s="1397"/>
      <c r="F87" s="1512"/>
      <c r="G87" s="672" t="s">
        <v>1903</v>
      </c>
      <c r="H87" s="741" t="s">
        <v>1904</v>
      </c>
      <c r="I87" s="180" t="s">
        <v>1850</v>
      </c>
      <c r="J87" s="181" t="s">
        <v>1905</v>
      </c>
    </row>
    <row r="88" spans="3:10" ht="19.5" customHeight="1">
      <c r="C88" s="2892" t="s">
        <v>1843</v>
      </c>
      <c r="D88" s="1545"/>
      <c r="E88" s="1397" t="s">
        <v>3029</v>
      </c>
      <c r="F88" s="1512"/>
      <c r="G88" s="185" t="s">
        <v>1863</v>
      </c>
      <c r="H88" s="741" t="s">
        <v>1906</v>
      </c>
      <c r="I88" s="180" t="s">
        <v>1850</v>
      </c>
      <c r="J88" s="181" t="s">
        <v>1867</v>
      </c>
    </row>
    <row r="89" spans="3:10" ht="19.5" customHeight="1">
      <c r="C89" s="2892" t="s">
        <v>1844</v>
      </c>
      <c r="D89" s="1545"/>
      <c r="E89" s="1397" t="s">
        <v>3030</v>
      </c>
      <c r="F89" s="1512"/>
      <c r="G89" s="672" t="s">
        <v>1857</v>
      </c>
      <c r="H89" s="741" t="s">
        <v>1869</v>
      </c>
      <c r="I89" s="180" t="s">
        <v>1850</v>
      </c>
      <c r="J89" s="181" t="s">
        <v>1870</v>
      </c>
    </row>
    <row r="90" spans="3:10" ht="19.5" customHeight="1">
      <c r="C90" s="2892"/>
      <c r="D90" s="1545"/>
      <c r="E90" s="1397"/>
      <c r="F90" s="1512"/>
      <c r="G90" s="672" t="s">
        <v>1860</v>
      </c>
      <c r="H90" s="741" t="s">
        <v>1907</v>
      </c>
      <c r="I90" s="180" t="s">
        <v>1850</v>
      </c>
      <c r="J90" s="181" t="s">
        <v>1872</v>
      </c>
    </row>
    <row r="91" spans="3:10" ht="19.5" customHeight="1">
      <c r="C91" s="2892" t="s">
        <v>1845</v>
      </c>
      <c r="D91" s="1545"/>
      <c r="E91" s="1397" t="s">
        <v>3031</v>
      </c>
      <c r="F91" s="1512"/>
      <c r="G91" s="185" t="s">
        <v>1863</v>
      </c>
      <c r="H91" s="741" t="s">
        <v>1908</v>
      </c>
      <c r="I91" s="180" t="s">
        <v>1850</v>
      </c>
      <c r="J91" s="181" t="s">
        <v>1909</v>
      </c>
    </row>
    <row r="92" spans="3:10" ht="19.5" customHeight="1">
      <c r="C92" s="2892" t="s">
        <v>1846</v>
      </c>
      <c r="D92" s="1545"/>
      <c r="E92" s="1397" t="s">
        <v>3070</v>
      </c>
      <c r="F92" s="1512"/>
      <c r="G92" s="672" t="s">
        <v>1857</v>
      </c>
      <c r="H92" s="741" t="s">
        <v>1910</v>
      </c>
      <c r="I92" s="180" t="s">
        <v>1850</v>
      </c>
      <c r="J92" s="181" t="s">
        <v>1911</v>
      </c>
    </row>
    <row r="93" spans="3:10" ht="19.5" customHeight="1">
      <c r="C93" s="2892"/>
      <c r="D93" s="1545"/>
      <c r="E93" s="1397"/>
      <c r="F93" s="1512"/>
      <c r="G93" s="672" t="s">
        <v>1860</v>
      </c>
      <c r="H93" s="741" t="s">
        <v>1912</v>
      </c>
      <c r="I93" s="180" t="s">
        <v>1850</v>
      </c>
      <c r="J93" s="181" t="s">
        <v>1913</v>
      </c>
    </row>
    <row r="94" spans="3:10" ht="19.5" customHeight="1">
      <c r="C94" s="2892"/>
      <c r="D94" s="1545"/>
      <c r="E94" s="1397"/>
      <c r="F94" s="1512"/>
      <c r="G94" s="672" t="s">
        <v>1882</v>
      </c>
      <c r="H94" s="741" t="s">
        <v>1914</v>
      </c>
      <c r="I94" s="180" t="s">
        <v>1850</v>
      </c>
      <c r="J94" s="181" t="s">
        <v>1915</v>
      </c>
    </row>
    <row r="95" spans="3:10" ht="19.5" customHeight="1">
      <c r="C95" s="2892" t="s">
        <v>1868</v>
      </c>
      <c r="D95" s="1545"/>
      <c r="E95" s="1397" t="s">
        <v>3032</v>
      </c>
      <c r="F95" s="1512"/>
      <c r="G95" s="672" t="s">
        <v>1857</v>
      </c>
      <c r="H95" s="741" t="s">
        <v>1916</v>
      </c>
      <c r="I95" s="180" t="s">
        <v>1850</v>
      </c>
      <c r="J95" s="181" t="s">
        <v>1917</v>
      </c>
    </row>
    <row r="96" spans="3:10" ht="19.5" customHeight="1">
      <c r="C96" s="2892"/>
      <c r="D96" s="1545"/>
      <c r="E96" s="1397"/>
      <c r="F96" s="1512"/>
      <c r="G96" s="672" t="s">
        <v>1860</v>
      </c>
      <c r="H96" s="741" t="s">
        <v>1918</v>
      </c>
      <c r="I96" s="180" t="s">
        <v>1850</v>
      </c>
      <c r="J96" s="181" t="s">
        <v>1919</v>
      </c>
    </row>
    <row r="97" spans="1:10" ht="19.5" customHeight="1" thickBot="1">
      <c r="C97" s="4563" t="s">
        <v>1873</v>
      </c>
      <c r="D97" s="4564"/>
      <c r="E97" s="1510" t="s">
        <v>3068</v>
      </c>
      <c r="F97" s="1507"/>
      <c r="G97" s="905" t="s">
        <v>1920</v>
      </c>
      <c r="H97" s="738" t="s">
        <v>1921</v>
      </c>
      <c r="I97" s="675" t="s">
        <v>1850</v>
      </c>
      <c r="J97" s="171" t="s">
        <v>1922</v>
      </c>
    </row>
    <row r="98" spans="1:10">
      <c r="C98" s="731" t="s">
        <v>1923</v>
      </c>
      <c r="D98" s="731"/>
      <c r="E98" s="731"/>
      <c r="F98" s="54"/>
      <c r="G98" s="731"/>
      <c r="H98" s="731"/>
      <c r="I98" s="731"/>
      <c r="J98" s="1300" t="s">
        <v>1847</v>
      </c>
    </row>
    <row r="99" spans="1:10">
      <c r="C99" s="731" t="s">
        <v>1924</v>
      </c>
      <c r="D99" s="731"/>
      <c r="E99" s="731"/>
      <c r="F99" s="54"/>
      <c r="G99" s="731"/>
      <c r="H99" s="731"/>
      <c r="I99" s="731"/>
    </row>
    <row r="100" spans="1:10">
      <c r="C100" s="907"/>
      <c r="D100" s="907"/>
      <c r="E100" s="907"/>
      <c r="F100" s="907"/>
      <c r="G100" s="907"/>
      <c r="H100" s="907"/>
      <c r="I100" s="907"/>
    </row>
    <row r="101" spans="1:10" ht="17.25">
      <c r="A101" s="3" t="s">
        <v>1925</v>
      </c>
    </row>
    <row r="102" spans="1:10" ht="15" customHeight="1" thickBot="1">
      <c r="B102" s="907"/>
      <c r="C102" s="907"/>
      <c r="D102" s="907"/>
      <c r="E102" s="907"/>
      <c r="F102" s="907"/>
      <c r="G102" s="679"/>
      <c r="H102" s="907"/>
      <c r="I102" s="907"/>
      <c r="J102" s="679" t="s">
        <v>3827</v>
      </c>
    </row>
    <row r="103" spans="1:10" ht="20.100000000000001" customHeight="1">
      <c r="B103" s="1420" t="s">
        <v>2978</v>
      </c>
      <c r="C103" s="1353"/>
      <c r="D103" s="1352" t="s">
        <v>2979</v>
      </c>
      <c r="E103" s="1389"/>
      <c r="F103" s="1352" t="s">
        <v>1926</v>
      </c>
      <c r="G103" s="1389"/>
      <c r="H103" s="1352" t="s">
        <v>1927</v>
      </c>
      <c r="I103" s="1389"/>
      <c r="J103" s="812" t="s">
        <v>1928</v>
      </c>
    </row>
    <row r="104" spans="1:10" ht="19.5" customHeight="1">
      <c r="B104" s="4561" t="s">
        <v>1841</v>
      </c>
      <c r="C104" s="4562"/>
      <c r="D104" s="1524" t="s">
        <v>2992</v>
      </c>
      <c r="E104" s="1526"/>
      <c r="F104" s="2775" t="s">
        <v>1929</v>
      </c>
      <c r="G104" s="1409"/>
      <c r="H104" s="2775" t="s">
        <v>1930</v>
      </c>
      <c r="I104" s="1409"/>
      <c r="J104" s="37"/>
    </row>
    <row r="105" spans="1:10" ht="19.5" customHeight="1">
      <c r="B105" s="4559" t="s">
        <v>1842</v>
      </c>
      <c r="C105" s="4560"/>
      <c r="D105" s="1397" t="s">
        <v>2993</v>
      </c>
      <c r="E105" s="1512"/>
      <c r="F105" s="2733" t="s">
        <v>1931</v>
      </c>
      <c r="G105" s="1412"/>
      <c r="H105" s="2733" t="s">
        <v>1932</v>
      </c>
      <c r="I105" s="1412"/>
      <c r="J105" s="38"/>
    </row>
    <row r="106" spans="1:10" ht="19.5" customHeight="1">
      <c r="B106" s="4559" t="s">
        <v>1843</v>
      </c>
      <c r="C106" s="4560"/>
      <c r="D106" s="1397" t="s">
        <v>2994</v>
      </c>
      <c r="E106" s="1512"/>
      <c r="F106" s="2733" t="s">
        <v>1933</v>
      </c>
      <c r="G106" s="1412"/>
      <c r="H106" s="2733" t="s">
        <v>1934</v>
      </c>
      <c r="I106" s="1412"/>
      <c r="J106" s="38"/>
    </row>
    <row r="107" spans="1:10" ht="19.5" customHeight="1">
      <c r="B107" s="4559" t="s">
        <v>1844</v>
      </c>
      <c r="C107" s="4560"/>
      <c r="D107" s="1397" t="s">
        <v>2995</v>
      </c>
      <c r="E107" s="1512"/>
      <c r="F107" s="2733" t="s">
        <v>1935</v>
      </c>
      <c r="G107" s="1412"/>
      <c r="H107" s="2733" t="s">
        <v>1936</v>
      </c>
      <c r="I107" s="1412"/>
      <c r="J107" s="38"/>
    </row>
    <row r="108" spans="1:10" ht="19.5" customHeight="1">
      <c r="B108" s="4559" t="s">
        <v>1845</v>
      </c>
      <c r="C108" s="4560"/>
      <c r="D108" s="1397" t="s">
        <v>3073</v>
      </c>
      <c r="E108" s="1512"/>
      <c r="F108" s="2733" t="s">
        <v>1937</v>
      </c>
      <c r="G108" s="1412"/>
      <c r="H108" s="2733" t="s">
        <v>1938</v>
      </c>
      <c r="I108" s="1412"/>
      <c r="J108" s="38"/>
    </row>
    <row r="109" spans="1:10" ht="19.5" customHeight="1">
      <c r="B109" s="4559" t="s">
        <v>1846</v>
      </c>
      <c r="C109" s="4560"/>
      <c r="D109" s="1397" t="s">
        <v>2996</v>
      </c>
      <c r="E109" s="1512"/>
      <c r="F109" s="2733" t="s">
        <v>1939</v>
      </c>
      <c r="G109" s="1412"/>
      <c r="H109" s="2733" t="s">
        <v>1940</v>
      </c>
      <c r="I109" s="1412"/>
      <c r="J109" s="38"/>
    </row>
    <row r="110" spans="1:10" ht="19.5" customHeight="1">
      <c r="B110" s="4559" t="s">
        <v>1868</v>
      </c>
      <c r="C110" s="4560"/>
      <c r="D110" s="1397" t="s">
        <v>2995</v>
      </c>
      <c r="E110" s="1512"/>
      <c r="F110" s="2733" t="s">
        <v>1941</v>
      </c>
      <c r="G110" s="1412"/>
      <c r="H110" s="2733" t="s">
        <v>1942</v>
      </c>
      <c r="I110" s="1412"/>
      <c r="J110" s="38"/>
    </row>
    <row r="111" spans="1:10" ht="19.5" customHeight="1">
      <c r="B111" s="4559" t="s">
        <v>1873</v>
      </c>
      <c r="C111" s="4560"/>
      <c r="D111" s="1397" t="s">
        <v>2995</v>
      </c>
      <c r="E111" s="1512"/>
      <c r="F111" s="2733" t="s">
        <v>1943</v>
      </c>
      <c r="G111" s="1412"/>
      <c r="H111" s="2733" t="s">
        <v>1944</v>
      </c>
      <c r="I111" s="1412"/>
      <c r="J111" s="38"/>
    </row>
    <row r="112" spans="1:10" ht="19.5" customHeight="1">
      <c r="B112" s="4559" t="s">
        <v>1877</v>
      </c>
      <c r="C112" s="4560"/>
      <c r="D112" s="1397" t="s">
        <v>2995</v>
      </c>
      <c r="E112" s="1512"/>
      <c r="F112" s="2733" t="s">
        <v>1945</v>
      </c>
      <c r="G112" s="1412"/>
      <c r="H112" s="2733" t="s">
        <v>1946</v>
      </c>
      <c r="I112" s="1412"/>
      <c r="J112" s="38"/>
    </row>
    <row r="113" spans="2:10" ht="19.5" customHeight="1">
      <c r="B113" s="4559" t="s">
        <v>1885</v>
      </c>
      <c r="C113" s="4560"/>
      <c r="D113" s="1397" t="s">
        <v>3074</v>
      </c>
      <c r="E113" s="1512"/>
      <c r="F113" s="2733" t="s">
        <v>1947</v>
      </c>
      <c r="G113" s="1412"/>
      <c r="H113" s="2733" t="s">
        <v>1948</v>
      </c>
      <c r="I113" s="1412"/>
      <c r="J113" s="38"/>
    </row>
    <row r="114" spans="2:10" ht="19.5" customHeight="1">
      <c r="B114" s="4559" t="s">
        <v>1888</v>
      </c>
      <c r="C114" s="4560"/>
      <c r="D114" s="1397" t="s">
        <v>2997</v>
      </c>
      <c r="E114" s="1512"/>
      <c r="F114" s="2733" t="s">
        <v>1949</v>
      </c>
      <c r="G114" s="1412"/>
      <c r="H114" s="2733" t="s">
        <v>1950</v>
      </c>
      <c r="I114" s="1412"/>
      <c r="J114" s="38"/>
    </row>
    <row r="115" spans="2:10" ht="19.5" customHeight="1">
      <c r="B115" s="4559" t="s">
        <v>1892</v>
      </c>
      <c r="C115" s="4560"/>
      <c r="D115" s="1397" t="s">
        <v>2997</v>
      </c>
      <c r="E115" s="1512"/>
      <c r="F115" s="2733" t="s">
        <v>1950</v>
      </c>
      <c r="G115" s="1412"/>
      <c r="H115" s="2733" t="s">
        <v>1951</v>
      </c>
      <c r="I115" s="1412"/>
      <c r="J115" s="38"/>
    </row>
    <row r="116" spans="2:10" ht="19.5" customHeight="1">
      <c r="B116" s="4559" t="s">
        <v>1952</v>
      </c>
      <c r="C116" s="4560"/>
      <c r="D116" s="1397" t="s">
        <v>2995</v>
      </c>
      <c r="E116" s="1512"/>
      <c r="F116" s="2733" t="s">
        <v>1953</v>
      </c>
      <c r="G116" s="1412"/>
      <c r="H116" s="2733" t="s">
        <v>1954</v>
      </c>
      <c r="I116" s="1412"/>
      <c r="J116" s="38"/>
    </row>
    <row r="117" spans="2:10" ht="19.5" customHeight="1">
      <c r="B117" s="4559" t="s">
        <v>1955</v>
      </c>
      <c r="C117" s="4560"/>
      <c r="D117" s="1397" t="s">
        <v>2997</v>
      </c>
      <c r="E117" s="1512"/>
      <c r="F117" s="2733" t="s">
        <v>1956</v>
      </c>
      <c r="G117" s="1412"/>
      <c r="H117" s="2733" t="s">
        <v>1957</v>
      </c>
      <c r="I117" s="1412"/>
      <c r="J117" s="38"/>
    </row>
    <row r="118" spans="2:10" ht="19.5" customHeight="1">
      <c r="B118" s="4559" t="s">
        <v>1958</v>
      </c>
      <c r="C118" s="4560"/>
      <c r="D118" s="1397" t="s">
        <v>2997</v>
      </c>
      <c r="E118" s="1512"/>
      <c r="F118" s="2733" t="s">
        <v>1959</v>
      </c>
      <c r="G118" s="1412"/>
      <c r="H118" s="2733" t="s">
        <v>1960</v>
      </c>
      <c r="I118" s="1412"/>
      <c r="J118" s="38"/>
    </row>
    <row r="119" spans="2:10" ht="19.5" customHeight="1">
      <c r="B119" s="4559" t="s">
        <v>1961</v>
      </c>
      <c r="C119" s="4560"/>
      <c r="D119" s="1397" t="s">
        <v>2998</v>
      </c>
      <c r="E119" s="1512"/>
      <c r="F119" s="2733" t="s">
        <v>1962</v>
      </c>
      <c r="G119" s="1412"/>
      <c r="H119" s="2733" t="s">
        <v>1963</v>
      </c>
      <c r="I119" s="1412"/>
      <c r="J119" s="38"/>
    </row>
    <row r="120" spans="2:10" ht="19.5" customHeight="1">
      <c r="B120" s="4559" t="s">
        <v>1964</v>
      </c>
      <c r="C120" s="4560"/>
      <c r="D120" s="1397" t="s">
        <v>2998</v>
      </c>
      <c r="E120" s="1512"/>
      <c r="F120" s="2733" t="s">
        <v>1965</v>
      </c>
      <c r="G120" s="1412"/>
      <c r="H120" s="2733" t="s">
        <v>1966</v>
      </c>
      <c r="I120" s="1412"/>
      <c r="J120" s="38"/>
    </row>
    <row r="121" spans="2:10" ht="19.5" customHeight="1">
      <c r="B121" s="4559" t="s">
        <v>1967</v>
      </c>
      <c r="C121" s="4560"/>
      <c r="D121" s="1397" t="s">
        <v>3075</v>
      </c>
      <c r="E121" s="1512"/>
      <c r="F121" s="2733" t="s">
        <v>1968</v>
      </c>
      <c r="G121" s="1412"/>
      <c r="H121" s="2733" t="s">
        <v>1969</v>
      </c>
      <c r="I121" s="1412"/>
      <c r="J121" s="38"/>
    </row>
    <row r="122" spans="2:10" ht="19.5" customHeight="1">
      <c r="B122" s="4559" t="s">
        <v>1970</v>
      </c>
      <c r="C122" s="4560"/>
      <c r="D122" s="1397" t="s">
        <v>3075</v>
      </c>
      <c r="E122" s="1512"/>
      <c r="F122" s="2733" t="s">
        <v>1971</v>
      </c>
      <c r="G122" s="1412"/>
      <c r="H122" s="2733" t="s">
        <v>1972</v>
      </c>
      <c r="I122" s="1412"/>
      <c r="J122" s="38"/>
    </row>
    <row r="123" spans="2:10" ht="19.5" customHeight="1">
      <c r="B123" s="4559" t="s">
        <v>1973</v>
      </c>
      <c r="C123" s="4560"/>
      <c r="D123" s="1397" t="s">
        <v>2999</v>
      </c>
      <c r="E123" s="1512"/>
      <c r="F123" s="2733" t="s">
        <v>1974</v>
      </c>
      <c r="G123" s="1412"/>
      <c r="H123" s="2733" t="s">
        <v>1975</v>
      </c>
      <c r="I123" s="1412"/>
      <c r="J123" s="38"/>
    </row>
    <row r="124" spans="2:10" ht="19.5" customHeight="1">
      <c r="B124" s="4559" t="s">
        <v>1976</v>
      </c>
      <c r="C124" s="4560"/>
      <c r="D124" s="1397" t="s">
        <v>3000</v>
      </c>
      <c r="E124" s="1512"/>
      <c r="F124" s="2733" t="s">
        <v>1977</v>
      </c>
      <c r="G124" s="1412"/>
      <c r="H124" s="2733" t="s">
        <v>1978</v>
      </c>
      <c r="I124" s="1412"/>
      <c r="J124" s="38"/>
    </row>
    <row r="125" spans="2:10" ht="19.5" customHeight="1">
      <c r="B125" s="4559" t="s">
        <v>1979</v>
      </c>
      <c r="C125" s="4560"/>
      <c r="D125" s="1397" t="s">
        <v>3001</v>
      </c>
      <c r="E125" s="1512"/>
      <c r="F125" s="2733" t="s">
        <v>1978</v>
      </c>
      <c r="G125" s="1412"/>
      <c r="H125" s="2733" t="s">
        <v>1980</v>
      </c>
      <c r="I125" s="1412"/>
      <c r="J125" s="38"/>
    </row>
    <row r="126" spans="2:10" ht="19.5" customHeight="1">
      <c r="B126" s="4559" t="s">
        <v>1981</v>
      </c>
      <c r="C126" s="4560"/>
      <c r="D126" s="1397" t="s">
        <v>3002</v>
      </c>
      <c r="E126" s="1512"/>
      <c r="F126" s="2733" t="s">
        <v>1982</v>
      </c>
      <c r="G126" s="1412"/>
      <c r="H126" s="2733" t="s">
        <v>1983</v>
      </c>
      <c r="I126" s="1412"/>
      <c r="J126" s="38"/>
    </row>
    <row r="127" spans="2:10" ht="19.5" customHeight="1">
      <c r="B127" s="4559" t="s">
        <v>1984</v>
      </c>
      <c r="C127" s="4560"/>
      <c r="D127" s="1397" t="s">
        <v>3003</v>
      </c>
      <c r="E127" s="1512"/>
      <c r="F127" s="2733" t="s">
        <v>1983</v>
      </c>
      <c r="G127" s="1412"/>
      <c r="H127" s="2733" t="s">
        <v>1985</v>
      </c>
      <c r="I127" s="1412"/>
      <c r="J127" s="38"/>
    </row>
    <row r="128" spans="2:10" ht="19.5" customHeight="1">
      <c r="B128" s="4565" t="s">
        <v>1986</v>
      </c>
      <c r="C128" s="4566"/>
      <c r="D128" s="1397" t="s">
        <v>3072</v>
      </c>
      <c r="E128" s="1512"/>
      <c r="F128" s="2733" t="s">
        <v>1987</v>
      </c>
      <c r="G128" s="1412"/>
      <c r="H128" s="2733" t="s">
        <v>1988</v>
      </c>
      <c r="I128" s="1412"/>
      <c r="J128" s="163"/>
    </row>
    <row r="129" spans="2:10" ht="19.5" customHeight="1">
      <c r="B129" s="4565" t="s">
        <v>1989</v>
      </c>
      <c r="C129" s="4566"/>
      <c r="D129" s="1397" t="s">
        <v>3004</v>
      </c>
      <c r="E129" s="1512"/>
      <c r="F129" s="2733" t="s">
        <v>1988</v>
      </c>
      <c r="G129" s="1412"/>
      <c r="H129" s="2733" t="s">
        <v>1990</v>
      </c>
      <c r="I129" s="1412"/>
      <c r="J129" s="163"/>
    </row>
    <row r="130" spans="2:10" ht="19.5" customHeight="1">
      <c r="B130" s="4565" t="s">
        <v>1991</v>
      </c>
      <c r="C130" s="4566"/>
      <c r="D130" s="1397" t="s">
        <v>3005</v>
      </c>
      <c r="E130" s="1512"/>
      <c r="F130" s="2733" t="s">
        <v>1992</v>
      </c>
      <c r="G130" s="1412"/>
      <c r="H130" s="2733" t="s">
        <v>1993</v>
      </c>
      <c r="I130" s="1412"/>
      <c r="J130" s="163"/>
    </row>
    <row r="131" spans="2:10" ht="19.5" customHeight="1">
      <c r="B131" s="4565" t="s">
        <v>1994</v>
      </c>
      <c r="C131" s="4566"/>
      <c r="D131" s="1397" t="s">
        <v>3006</v>
      </c>
      <c r="E131" s="1512"/>
      <c r="F131" s="2733" t="s">
        <v>1993</v>
      </c>
      <c r="G131" s="1412"/>
      <c r="H131" s="3072" t="s">
        <v>1995</v>
      </c>
      <c r="I131" s="3074"/>
      <c r="J131" s="163"/>
    </row>
    <row r="132" spans="2:10" ht="19.5" customHeight="1">
      <c r="B132" s="4565" t="s">
        <v>1996</v>
      </c>
      <c r="C132" s="4566"/>
      <c r="D132" s="1397" t="s">
        <v>3292</v>
      </c>
      <c r="E132" s="1512"/>
      <c r="F132" s="2733" t="s">
        <v>1997</v>
      </c>
      <c r="G132" s="1412"/>
      <c r="H132" s="2733" t="s">
        <v>1998</v>
      </c>
      <c r="I132" s="1412"/>
      <c r="J132" s="163"/>
    </row>
    <row r="133" spans="2:10" ht="19.5" customHeight="1">
      <c r="B133" s="4565" t="s">
        <v>1999</v>
      </c>
      <c r="C133" s="4566"/>
      <c r="D133" s="1397" t="s">
        <v>3007</v>
      </c>
      <c r="E133" s="1512"/>
      <c r="F133" s="2733" t="s">
        <v>1998</v>
      </c>
      <c r="G133" s="1412"/>
      <c r="H133" s="2733" t="s">
        <v>2000</v>
      </c>
      <c r="I133" s="1412"/>
      <c r="J133" s="163"/>
    </row>
    <row r="134" spans="2:10" ht="19.5" customHeight="1">
      <c r="B134" s="4551" t="s">
        <v>2001</v>
      </c>
      <c r="C134" s="4552"/>
      <c r="D134" s="1397" t="s">
        <v>3008</v>
      </c>
      <c r="E134" s="1512"/>
      <c r="F134" s="2733" t="s">
        <v>2000</v>
      </c>
      <c r="G134" s="1412"/>
      <c r="H134" s="2733" t="s">
        <v>2002</v>
      </c>
      <c r="I134" s="1412"/>
      <c r="J134" s="163"/>
    </row>
    <row r="135" spans="2:10" ht="19.5" customHeight="1">
      <c r="B135" s="4551" t="s">
        <v>2003</v>
      </c>
      <c r="C135" s="4552"/>
      <c r="D135" s="1397" t="s">
        <v>3009</v>
      </c>
      <c r="E135" s="1512"/>
      <c r="F135" s="2733" t="s">
        <v>2002</v>
      </c>
      <c r="G135" s="1412"/>
      <c r="H135" s="2733" t="s">
        <v>2004</v>
      </c>
      <c r="I135" s="1412"/>
      <c r="J135" s="163"/>
    </row>
    <row r="136" spans="2:10" ht="19.5" customHeight="1">
      <c r="B136" s="4551" t="s">
        <v>2005</v>
      </c>
      <c r="C136" s="4552"/>
      <c r="D136" s="1397" t="s">
        <v>3010</v>
      </c>
      <c r="E136" s="1512"/>
      <c r="F136" s="2733" t="s">
        <v>2006</v>
      </c>
      <c r="G136" s="1412"/>
      <c r="H136" s="2733" t="s">
        <v>2007</v>
      </c>
      <c r="I136" s="1412"/>
      <c r="J136" s="163"/>
    </row>
    <row r="137" spans="2:10" ht="19.5" customHeight="1">
      <c r="B137" s="4551" t="s">
        <v>2008</v>
      </c>
      <c r="C137" s="4552"/>
      <c r="D137" s="1397" t="s">
        <v>3011</v>
      </c>
      <c r="E137" s="1512"/>
      <c r="F137" s="2733" t="s">
        <v>2007</v>
      </c>
      <c r="G137" s="1412"/>
      <c r="H137" s="2733" t="s">
        <v>2009</v>
      </c>
      <c r="I137" s="1412"/>
      <c r="J137" s="29" t="s">
        <v>2010</v>
      </c>
    </row>
    <row r="138" spans="2:10" ht="19.5" customHeight="1">
      <c r="B138" s="4551" t="s">
        <v>2011</v>
      </c>
      <c r="C138" s="4552"/>
      <c r="D138" s="1397" t="s">
        <v>3293</v>
      </c>
      <c r="E138" s="1512"/>
      <c r="F138" s="2733" t="s">
        <v>2009</v>
      </c>
      <c r="G138" s="1412"/>
      <c r="H138" s="2733" t="s">
        <v>2012</v>
      </c>
      <c r="I138" s="1412"/>
      <c r="J138" s="163"/>
    </row>
    <row r="139" spans="2:10" ht="19.5" customHeight="1">
      <c r="B139" s="4551" t="s">
        <v>2013</v>
      </c>
      <c r="C139" s="4552"/>
      <c r="D139" s="1397" t="s">
        <v>3012</v>
      </c>
      <c r="E139" s="1512"/>
      <c r="F139" s="2733" t="s">
        <v>2014</v>
      </c>
      <c r="G139" s="1412"/>
      <c r="H139" s="2733" t="s">
        <v>2015</v>
      </c>
      <c r="I139" s="1412"/>
      <c r="J139" s="163"/>
    </row>
    <row r="140" spans="2:10" ht="19.5" customHeight="1">
      <c r="B140" s="4551" t="s">
        <v>2016</v>
      </c>
      <c r="C140" s="4552"/>
      <c r="D140" s="1397" t="s">
        <v>3013</v>
      </c>
      <c r="E140" s="1512"/>
      <c r="F140" s="2733" t="s">
        <v>2017</v>
      </c>
      <c r="G140" s="1412"/>
      <c r="H140" s="2733" t="s">
        <v>2018</v>
      </c>
      <c r="I140" s="1412"/>
      <c r="J140" s="163"/>
    </row>
    <row r="141" spans="2:10" ht="19.5" customHeight="1">
      <c r="B141" s="4551" t="s">
        <v>2019</v>
      </c>
      <c r="C141" s="4552"/>
      <c r="D141" s="1397" t="s">
        <v>3014</v>
      </c>
      <c r="E141" s="1512"/>
      <c r="F141" s="2733" t="s">
        <v>2020</v>
      </c>
      <c r="G141" s="1412"/>
      <c r="H141" s="2733" t="s">
        <v>3017</v>
      </c>
      <c r="I141" s="1412"/>
      <c r="J141" s="163"/>
    </row>
    <row r="142" spans="2:10" ht="19.5" customHeight="1">
      <c r="B142" s="4551" t="s">
        <v>2022</v>
      </c>
      <c r="C142" s="4552"/>
      <c r="D142" s="1397" t="s">
        <v>3015</v>
      </c>
      <c r="E142" s="1512"/>
      <c r="F142" s="2733" t="s">
        <v>3022</v>
      </c>
      <c r="G142" s="1412"/>
      <c r="H142" s="2733" t="s">
        <v>2023</v>
      </c>
      <c r="I142" s="1412"/>
      <c r="J142" s="163"/>
    </row>
    <row r="143" spans="2:10" ht="19.5" customHeight="1">
      <c r="B143" s="4551" t="s">
        <v>2024</v>
      </c>
      <c r="C143" s="4552"/>
      <c r="D143" s="1397" t="s">
        <v>3016</v>
      </c>
      <c r="E143" s="1512"/>
      <c r="F143" s="2733" t="s">
        <v>2025</v>
      </c>
      <c r="G143" s="1411"/>
      <c r="H143" s="3437" t="s">
        <v>3018</v>
      </c>
      <c r="I143" s="1388"/>
      <c r="J143" s="877"/>
    </row>
    <row r="144" spans="2:10" ht="19.5" customHeight="1">
      <c r="B144" s="4551" t="s">
        <v>2744</v>
      </c>
      <c r="C144" s="4552"/>
      <c r="D144" s="1397" t="s">
        <v>2989</v>
      </c>
      <c r="E144" s="1512"/>
      <c r="F144" s="2733" t="s">
        <v>3021</v>
      </c>
      <c r="G144" s="1411"/>
      <c r="H144" s="3437" t="s">
        <v>2747</v>
      </c>
      <c r="I144" s="1388"/>
      <c r="J144" s="877"/>
    </row>
    <row r="145" spans="1:11" ht="19.5" customHeight="1">
      <c r="B145" s="4551" t="s">
        <v>2745</v>
      </c>
      <c r="C145" s="4552"/>
      <c r="D145" s="1397" t="s">
        <v>2990</v>
      </c>
      <c r="E145" s="1513"/>
      <c r="F145" s="2733" t="s">
        <v>3020</v>
      </c>
      <c r="G145" s="1412"/>
      <c r="H145" s="3437" t="s">
        <v>3019</v>
      </c>
      <c r="I145" s="1388"/>
      <c r="J145" s="877"/>
    </row>
    <row r="146" spans="1:11" ht="19.5" customHeight="1" thickBot="1">
      <c r="B146" s="4553" t="s">
        <v>2746</v>
      </c>
      <c r="C146" s="4554"/>
      <c r="D146" s="1510" t="s">
        <v>2991</v>
      </c>
      <c r="E146" s="1507"/>
      <c r="F146" s="2948" t="s">
        <v>3023</v>
      </c>
      <c r="G146" s="1406"/>
      <c r="H146" s="4534"/>
      <c r="I146" s="2941"/>
      <c r="J146" s="289"/>
    </row>
    <row r="147" spans="1:11">
      <c r="B147" s="44"/>
      <c r="C147" s="711"/>
      <c r="D147" s="711"/>
      <c r="E147" s="711"/>
      <c r="F147" s="907"/>
      <c r="G147" s="907"/>
      <c r="H147" s="907"/>
      <c r="I147" s="907"/>
      <c r="J147" s="679" t="s">
        <v>2026</v>
      </c>
    </row>
    <row r="148" spans="1:11">
      <c r="B148" s="711"/>
      <c r="C148" s="711"/>
      <c r="D148" s="711"/>
      <c r="E148" s="711"/>
      <c r="F148" s="907"/>
      <c r="G148" s="907"/>
      <c r="H148" s="907"/>
      <c r="I148" s="907"/>
      <c r="J148" s="907"/>
      <c r="K148" s="679"/>
    </row>
    <row r="149" spans="1:11" ht="17.25" customHeight="1">
      <c r="A149" s="3" t="s">
        <v>2027</v>
      </c>
    </row>
    <row r="150" spans="1:11" ht="15" customHeight="1" thickBot="1">
      <c r="J150" s="679" t="s">
        <v>3827</v>
      </c>
    </row>
    <row r="151" spans="1:11" ht="18" customHeight="1">
      <c r="B151" s="1420" t="s">
        <v>2978</v>
      </c>
      <c r="C151" s="1353"/>
      <c r="D151" s="1352" t="s">
        <v>2979</v>
      </c>
      <c r="E151" s="1389"/>
      <c r="F151" s="1352" t="s">
        <v>1926</v>
      </c>
      <c r="G151" s="1389"/>
      <c r="H151" s="1352" t="s">
        <v>1927</v>
      </c>
      <c r="I151" s="1389"/>
      <c r="J151" s="807" t="s">
        <v>2028</v>
      </c>
    </row>
    <row r="152" spans="1:11" ht="19.5" customHeight="1">
      <c r="B152" s="4561" t="s">
        <v>1841</v>
      </c>
      <c r="C152" s="4562"/>
      <c r="D152" s="4422" t="s">
        <v>2997</v>
      </c>
      <c r="E152" s="4424"/>
      <c r="F152" s="2775" t="s">
        <v>1929</v>
      </c>
      <c r="G152" s="1409"/>
      <c r="H152" s="1408" t="s">
        <v>2029</v>
      </c>
      <c r="I152" s="1409"/>
      <c r="J152" s="163"/>
    </row>
    <row r="153" spans="1:11" ht="19.5" customHeight="1">
      <c r="B153" s="4559" t="s">
        <v>1842</v>
      </c>
      <c r="C153" s="4560"/>
      <c r="D153" s="2561" t="s">
        <v>2994</v>
      </c>
      <c r="E153" s="2554"/>
      <c r="F153" s="2733" t="s">
        <v>2030</v>
      </c>
      <c r="G153" s="1412"/>
      <c r="H153" s="2733" t="s">
        <v>1933</v>
      </c>
      <c r="I153" s="1412"/>
      <c r="J153" s="163"/>
    </row>
    <row r="154" spans="1:11" ht="19.5" customHeight="1">
      <c r="B154" s="4559" t="s">
        <v>1843</v>
      </c>
      <c r="C154" s="4560"/>
      <c r="D154" s="2561" t="s">
        <v>3025</v>
      </c>
      <c r="E154" s="2554"/>
      <c r="F154" s="2733" t="s">
        <v>2031</v>
      </c>
      <c r="G154" s="1412"/>
      <c r="H154" s="2733" t="s">
        <v>1934</v>
      </c>
      <c r="I154" s="1412"/>
      <c r="J154" s="163"/>
    </row>
    <row r="155" spans="1:11" ht="19.5" customHeight="1">
      <c r="B155" s="4559" t="s">
        <v>1844</v>
      </c>
      <c r="C155" s="4560"/>
      <c r="D155" s="2561" t="s">
        <v>3026</v>
      </c>
      <c r="E155" s="2554"/>
      <c r="F155" s="2733" t="s">
        <v>1935</v>
      </c>
      <c r="G155" s="1412"/>
      <c r="H155" s="2733" t="s">
        <v>2032</v>
      </c>
      <c r="I155" s="1412"/>
      <c r="J155" s="163"/>
    </row>
    <row r="156" spans="1:11" ht="19.5" customHeight="1">
      <c r="B156" s="4559" t="s">
        <v>1845</v>
      </c>
      <c r="C156" s="4560"/>
      <c r="D156" s="2561" t="s">
        <v>3027</v>
      </c>
      <c r="E156" s="2554"/>
      <c r="F156" s="2733" t="s">
        <v>1937</v>
      </c>
      <c r="G156" s="1412"/>
      <c r="H156" s="2733" t="s">
        <v>1938</v>
      </c>
      <c r="I156" s="1412"/>
      <c r="J156" s="163"/>
    </row>
    <row r="157" spans="1:11" ht="19.5" customHeight="1">
      <c r="B157" s="4559" t="s">
        <v>1846</v>
      </c>
      <c r="C157" s="4560"/>
      <c r="D157" s="2561" t="s">
        <v>3033</v>
      </c>
      <c r="E157" s="2554"/>
      <c r="F157" s="2733" t="s">
        <v>1939</v>
      </c>
      <c r="G157" s="1412"/>
      <c r="H157" s="2733" t="s">
        <v>1940</v>
      </c>
      <c r="I157" s="1412"/>
      <c r="J157" s="163"/>
    </row>
    <row r="158" spans="1:11" ht="19.5" customHeight="1">
      <c r="B158" s="4559" t="s">
        <v>1868</v>
      </c>
      <c r="C158" s="4560"/>
      <c r="D158" s="2561" t="s">
        <v>3034</v>
      </c>
      <c r="E158" s="2554"/>
      <c r="F158" s="2733" t="s">
        <v>1941</v>
      </c>
      <c r="G158" s="1412"/>
      <c r="H158" s="2733" t="s">
        <v>1942</v>
      </c>
      <c r="I158" s="1412"/>
      <c r="J158" s="163"/>
    </row>
    <row r="159" spans="1:11" ht="19.5" customHeight="1">
      <c r="B159" s="4559" t="s">
        <v>1873</v>
      </c>
      <c r="C159" s="4560"/>
      <c r="D159" s="2561" t="s">
        <v>3035</v>
      </c>
      <c r="E159" s="2554"/>
      <c r="F159" s="2733" t="s">
        <v>1943</v>
      </c>
      <c r="G159" s="1412"/>
      <c r="H159" s="2733" t="s">
        <v>1944</v>
      </c>
      <c r="I159" s="1412"/>
      <c r="J159" s="163"/>
    </row>
    <row r="160" spans="1:11" ht="19.5" customHeight="1">
      <c r="B160" s="4559" t="s">
        <v>1877</v>
      </c>
      <c r="C160" s="4560"/>
      <c r="D160" s="2561" t="s">
        <v>3036</v>
      </c>
      <c r="E160" s="2554"/>
      <c r="F160" s="2733" t="s">
        <v>1945</v>
      </c>
      <c r="G160" s="1412"/>
      <c r="H160" s="2733" t="s">
        <v>1946</v>
      </c>
      <c r="I160" s="1412"/>
      <c r="J160" s="163"/>
    </row>
    <row r="161" spans="2:10" ht="19.5" customHeight="1">
      <c r="B161" s="4559" t="s">
        <v>1885</v>
      </c>
      <c r="C161" s="4560"/>
      <c r="D161" s="2561" t="s">
        <v>3037</v>
      </c>
      <c r="E161" s="2554"/>
      <c r="F161" s="2733" t="s">
        <v>1947</v>
      </c>
      <c r="G161" s="1412"/>
      <c r="H161" s="2733" t="s">
        <v>1948</v>
      </c>
      <c r="I161" s="1412"/>
      <c r="J161" s="163"/>
    </row>
    <row r="162" spans="2:10" ht="19.5" customHeight="1">
      <c r="B162" s="4559" t="s">
        <v>1888</v>
      </c>
      <c r="C162" s="4560"/>
      <c r="D162" s="2561" t="s">
        <v>2998</v>
      </c>
      <c r="E162" s="2554"/>
      <c r="F162" s="2733" t="s">
        <v>1949</v>
      </c>
      <c r="G162" s="1412"/>
      <c r="H162" s="2733" t="s">
        <v>1950</v>
      </c>
      <c r="I162" s="1412"/>
      <c r="J162" s="163"/>
    </row>
    <row r="163" spans="2:10" ht="19.5" customHeight="1">
      <c r="B163" s="4559" t="s">
        <v>1892</v>
      </c>
      <c r="C163" s="4560"/>
      <c r="D163" s="2561" t="s">
        <v>2998</v>
      </c>
      <c r="E163" s="2554"/>
      <c r="F163" s="2733" t="s">
        <v>1950</v>
      </c>
      <c r="G163" s="1412"/>
      <c r="H163" s="2733" t="s">
        <v>1951</v>
      </c>
      <c r="I163" s="1412"/>
      <c r="J163" s="163"/>
    </row>
    <row r="164" spans="2:10" ht="19.5" customHeight="1">
      <c r="B164" s="4559" t="s">
        <v>1952</v>
      </c>
      <c r="C164" s="4560"/>
      <c r="D164" s="2561" t="s">
        <v>3027</v>
      </c>
      <c r="E164" s="2554"/>
      <c r="F164" s="2733" t="s">
        <v>1953</v>
      </c>
      <c r="G164" s="1412"/>
      <c r="H164" s="2733" t="s">
        <v>1954</v>
      </c>
      <c r="I164" s="1412"/>
      <c r="J164" s="163"/>
    </row>
    <row r="165" spans="2:10" ht="19.5" customHeight="1">
      <c r="B165" s="4559" t="s">
        <v>1955</v>
      </c>
      <c r="C165" s="4560"/>
      <c r="D165" s="2561" t="s">
        <v>3038</v>
      </c>
      <c r="E165" s="2554"/>
      <c r="F165" s="2733" t="s">
        <v>1956</v>
      </c>
      <c r="G165" s="1412"/>
      <c r="H165" s="2733" t="s">
        <v>1957</v>
      </c>
      <c r="I165" s="1412"/>
      <c r="J165" s="163"/>
    </row>
    <row r="166" spans="2:10" ht="19.5" customHeight="1">
      <c r="B166" s="4559" t="s">
        <v>1958</v>
      </c>
      <c r="C166" s="4560"/>
      <c r="D166" s="2561" t="s">
        <v>3038</v>
      </c>
      <c r="E166" s="2554"/>
      <c r="F166" s="2733" t="s">
        <v>1959</v>
      </c>
      <c r="G166" s="1412"/>
      <c r="H166" s="2733" t="s">
        <v>1960</v>
      </c>
      <c r="I166" s="1412"/>
      <c r="J166" s="163"/>
    </row>
    <row r="167" spans="2:10" ht="19.5" customHeight="1">
      <c r="B167" s="4559" t="s">
        <v>1961</v>
      </c>
      <c r="C167" s="4560"/>
      <c r="D167" s="2561" t="s">
        <v>3039</v>
      </c>
      <c r="E167" s="2554"/>
      <c r="F167" s="2733" t="s">
        <v>1962</v>
      </c>
      <c r="G167" s="1412"/>
      <c r="H167" s="2733" t="s">
        <v>1963</v>
      </c>
      <c r="I167" s="1412"/>
      <c r="J167" s="163"/>
    </row>
    <row r="168" spans="2:10" ht="19.5" customHeight="1">
      <c r="B168" s="4559" t="s">
        <v>1964</v>
      </c>
      <c r="C168" s="4560"/>
      <c r="D168" s="2561" t="s">
        <v>3039</v>
      </c>
      <c r="E168" s="2554"/>
      <c r="F168" s="2733" t="s">
        <v>1965</v>
      </c>
      <c r="G168" s="1412"/>
      <c r="H168" s="2733" t="s">
        <v>1966</v>
      </c>
      <c r="I168" s="1412"/>
      <c r="J168" s="163"/>
    </row>
    <row r="169" spans="2:10" ht="19.5" customHeight="1">
      <c r="B169" s="4559" t="s">
        <v>1967</v>
      </c>
      <c r="C169" s="4560"/>
      <c r="D169" s="2561" t="s">
        <v>3040</v>
      </c>
      <c r="E169" s="2554"/>
      <c r="F169" s="2733" t="s">
        <v>1968</v>
      </c>
      <c r="G169" s="1412"/>
      <c r="H169" s="2733" t="s">
        <v>1969</v>
      </c>
      <c r="I169" s="1412"/>
      <c r="J169" s="163"/>
    </row>
    <row r="170" spans="2:10" ht="19.5" customHeight="1">
      <c r="B170" s="4559" t="s">
        <v>1970</v>
      </c>
      <c r="C170" s="4560"/>
      <c r="D170" s="2561" t="s">
        <v>3040</v>
      </c>
      <c r="E170" s="2554"/>
      <c r="F170" s="2733" t="s">
        <v>1971</v>
      </c>
      <c r="G170" s="1412"/>
      <c r="H170" s="2733" t="s">
        <v>1972</v>
      </c>
      <c r="I170" s="1412"/>
      <c r="J170" s="163"/>
    </row>
    <row r="171" spans="2:10" ht="19.5" customHeight="1">
      <c r="B171" s="4559" t="s">
        <v>1973</v>
      </c>
      <c r="C171" s="4560"/>
      <c r="D171" s="2561" t="s">
        <v>3041</v>
      </c>
      <c r="E171" s="2554"/>
      <c r="F171" s="2733" t="s">
        <v>1974</v>
      </c>
      <c r="G171" s="1412"/>
      <c r="H171" s="2733" t="s">
        <v>1975</v>
      </c>
      <c r="I171" s="1412"/>
      <c r="J171" s="163"/>
    </row>
    <row r="172" spans="2:10" ht="19.5" customHeight="1">
      <c r="B172" s="4559" t="s">
        <v>1976</v>
      </c>
      <c r="C172" s="4560"/>
      <c r="D172" s="2561" t="s">
        <v>3042</v>
      </c>
      <c r="E172" s="2554"/>
      <c r="F172" s="2733" t="s">
        <v>1977</v>
      </c>
      <c r="G172" s="1412"/>
      <c r="H172" s="2733" t="s">
        <v>1978</v>
      </c>
      <c r="I172" s="1412"/>
      <c r="J172" s="163"/>
    </row>
    <row r="173" spans="2:10" ht="19.5" customHeight="1">
      <c r="B173" s="4559" t="s">
        <v>1979</v>
      </c>
      <c r="C173" s="4560"/>
      <c r="D173" s="2561" t="s">
        <v>3041</v>
      </c>
      <c r="E173" s="2554"/>
      <c r="F173" s="2733" t="s">
        <v>1978</v>
      </c>
      <c r="G173" s="1412"/>
      <c r="H173" s="2733" t="s">
        <v>1980</v>
      </c>
      <c r="I173" s="1412"/>
      <c r="J173" s="163"/>
    </row>
    <row r="174" spans="2:10" ht="19.5" customHeight="1">
      <c r="B174" s="4559" t="s">
        <v>1981</v>
      </c>
      <c r="C174" s="4560"/>
      <c r="D174" s="2561" t="s">
        <v>3005</v>
      </c>
      <c r="E174" s="2554"/>
      <c r="F174" s="2733" t="s">
        <v>1982</v>
      </c>
      <c r="G174" s="1412"/>
      <c r="H174" s="2733" t="s">
        <v>1983</v>
      </c>
      <c r="I174" s="1412"/>
      <c r="J174" s="163"/>
    </row>
    <row r="175" spans="2:10" ht="19.5" customHeight="1">
      <c r="B175" s="4559" t="s">
        <v>1984</v>
      </c>
      <c r="C175" s="4560"/>
      <c r="D175" s="2561" t="s">
        <v>3043</v>
      </c>
      <c r="E175" s="2554"/>
      <c r="F175" s="2733" t="s">
        <v>1983</v>
      </c>
      <c r="G175" s="1412"/>
      <c r="H175" s="2733" t="s">
        <v>2033</v>
      </c>
      <c r="I175" s="1412"/>
      <c r="J175" s="29" t="s">
        <v>2034</v>
      </c>
    </row>
    <row r="176" spans="2:10" ht="19.5" customHeight="1">
      <c r="B176" s="4565" t="s">
        <v>1986</v>
      </c>
      <c r="C176" s="4566"/>
      <c r="D176" s="2561" t="s">
        <v>3044</v>
      </c>
      <c r="E176" s="2554"/>
      <c r="F176" s="2733" t="s">
        <v>1987</v>
      </c>
      <c r="G176" s="1412"/>
      <c r="H176" s="2733" t="s">
        <v>1988</v>
      </c>
      <c r="I176" s="1412"/>
      <c r="J176" s="163"/>
    </row>
    <row r="177" spans="2:10" ht="19.5" customHeight="1">
      <c r="B177" s="4565" t="s">
        <v>1989</v>
      </c>
      <c r="C177" s="4566"/>
      <c r="D177" s="2561" t="s">
        <v>3045</v>
      </c>
      <c r="E177" s="2554"/>
      <c r="F177" s="2733" t="s">
        <v>1988</v>
      </c>
      <c r="G177" s="1412"/>
      <c r="H177" s="2733" t="s">
        <v>1990</v>
      </c>
      <c r="I177" s="1412"/>
      <c r="J177" s="163"/>
    </row>
    <row r="178" spans="2:10" ht="19.5" customHeight="1">
      <c r="B178" s="4565" t="s">
        <v>1991</v>
      </c>
      <c r="C178" s="4566"/>
      <c r="D178" s="2561" t="s">
        <v>3046</v>
      </c>
      <c r="E178" s="2554"/>
      <c r="F178" s="2733" t="s">
        <v>1992</v>
      </c>
      <c r="G178" s="1412"/>
      <c r="H178" s="2733" t="s">
        <v>1993</v>
      </c>
      <c r="I178" s="1412"/>
      <c r="J178" s="163"/>
    </row>
    <row r="179" spans="2:10" ht="19.5" customHeight="1">
      <c r="B179" s="4565" t="s">
        <v>1994</v>
      </c>
      <c r="C179" s="4566"/>
      <c r="D179" s="2561" t="s">
        <v>3047</v>
      </c>
      <c r="E179" s="2554"/>
      <c r="F179" s="2733" t="s">
        <v>1993</v>
      </c>
      <c r="G179" s="1412"/>
      <c r="H179" s="2733" t="s">
        <v>2035</v>
      </c>
      <c r="I179" s="1412"/>
      <c r="J179" s="163"/>
    </row>
    <row r="180" spans="2:10" ht="19.5" customHeight="1">
      <c r="B180" s="4565" t="s">
        <v>1996</v>
      </c>
      <c r="C180" s="4566"/>
      <c r="D180" s="2561" t="s">
        <v>3048</v>
      </c>
      <c r="E180" s="2554"/>
      <c r="F180" s="2733" t="s">
        <v>1997</v>
      </c>
      <c r="G180" s="1412"/>
      <c r="H180" s="2733" t="s">
        <v>1998</v>
      </c>
      <c r="I180" s="1412"/>
      <c r="J180" s="163"/>
    </row>
    <row r="181" spans="2:10" ht="19.5" customHeight="1">
      <c r="B181" s="4565" t="s">
        <v>1999</v>
      </c>
      <c r="C181" s="4566"/>
      <c r="D181" s="2561" t="s">
        <v>3049</v>
      </c>
      <c r="E181" s="2554"/>
      <c r="F181" s="2733" t="s">
        <v>1998</v>
      </c>
      <c r="G181" s="1412"/>
      <c r="H181" s="2733" t="s">
        <v>2000</v>
      </c>
      <c r="I181" s="1412"/>
      <c r="J181" s="163"/>
    </row>
    <row r="182" spans="2:10" ht="19.5" customHeight="1">
      <c r="B182" s="4551" t="s">
        <v>2001</v>
      </c>
      <c r="C182" s="4552"/>
      <c r="D182" s="2561" t="s">
        <v>3012</v>
      </c>
      <c r="E182" s="2554"/>
      <c r="F182" s="2733" t="s">
        <v>2000</v>
      </c>
      <c r="G182" s="1412"/>
      <c r="H182" s="2733" t="s">
        <v>2036</v>
      </c>
      <c r="I182" s="1412"/>
      <c r="J182" s="163"/>
    </row>
    <row r="183" spans="2:10" ht="19.5" customHeight="1">
      <c r="B183" s="4551" t="s">
        <v>2003</v>
      </c>
      <c r="C183" s="4552"/>
      <c r="D183" s="2561" t="s">
        <v>3050</v>
      </c>
      <c r="E183" s="2554"/>
      <c r="F183" s="2733" t="s">
        <v>2036</v>
      </c>
      <c r="G183" s="1412"/>
      <c r="H183" s="2733" t="s">
        <v>2004</v>
      </c>
      <c r="I183" s="1412"/>
      <c r="J183" s="163"/>
    </row>
    <row r="184" spans="2:10" ht="19.5" customHeight="1">
      <c r="B184" s="4551" t="s">
        <v>2005</v>
      </c>
      <c r="C184" s="4552"/>
      <c r="D184" s="2561" t="s">
        <v>3051</v>
      </c>
      <c r="E184" s="2554"/>
      <c r="F184" s="2733" t="s">
        <v>2006</v>
      </c>
      <c r="G184" s="1412"/>
      <c r="H184" s="2733" t="s">
        <v>2007</v>
      </c>
      <c r="I184" s="1412"/>
      <c r="J184" s="163"/>
    </row>
    <row r="185" spans="2:10" ht="19.5" customHeight="1">
      <c r="B185" s="4551" t="s">
        <v>2008</v>
      </c>
      <c r="C185" s="4552"/>
      <c r="D185" s="2561" t="s">
        <v>3052</v>
      </c>
      <c r="E185" s="2554"/>
      <c r="F185" s="2733" t="s">
        <v>2007</v>
      </c>
      <c r="G185" s="1412"/>
      <c r="H185" s="1411" t="s">
        <v>2009</v>
      </c>
      <c r="I185" s="1412"/>
      <c r="J185" s="29" t="s">
        <v>2010</v>
      </c>
    </row>
    <row r="186" spans="2:10" ht="19.5" customHeight="1">
      <c r="B186" s="4551" t="s">
        <v>2011</v>
      </c>
      <c r="C186" s="4552"/>
      <c r="D186" s="2561" t="s">
        <v>3012</v>
      </c>
      <c r="E186" s="2554"/>
      <c r="F186" s="2733" t="s">
        <v>2009</v>
      </c>
      <c r="G186" s="1412"/>
      <c r="H186" s="1411" t="s">
        <v>2012</v>
      </c>
      <c r="I186" s="1412"/>
      <c r="J186" s="163"/>
    </row>
    <row r="187" spans="2:10" ht="19.5" customHeight="1">
      <c r="B187" s="4551" t="s">
        <v>2013</v>
      </c>
      <c r="C187" s="4552"/>
      <c r="D187" s="2561" t="s">
        <v>3053</v>
      </c>
      <c r="E187" s="2554"/>
      <c r="F187" s="2733" t="s">
        <v>2014</v>
      </c>
      <c r="G187" s="1412"/>
      <c r="H187" s="2733" t="s">
        <v>2015</v>
      </c>
      <c r="I187" s="1412"/>
      <c r="J187" s="163"/>
    </row>
    <row r="188" spans="2:10" ht="19.5" customHeight="1">
      <c r="B188" s="4551" t="s">
        <v>2016</v>
      </c>
      <c r="C188" s="4552"/>
      <c r="D188" s="2561" t="s">
        <v>3054</v>
      </c>
      <c r="E188" s="2554"/>
      <c r="F188" s="2733" t="s">
        <v>2017</v>
      </c>
      <c r="G188" s="1412"/>
      <c r="H188" s="2733" t="s">
        <v>2018</v>
      </c>
      <c r="I188" s="1412"/>
      <c r="J188" s="163"/>
    </row>
    <row r="189" spans="2:10" ht="19.5" customHeight="1">
      <c r="B189" s="4551" t="s">
        <v>2019</v>
      </c>
      <c r="C189" s="4552"/>
      <c r="D189" s="2561" t="s">
        <v>3055</v>
      </c>
      <c r="E189" s="2554"/>
      <c r="F189" s="2733" t="s">
        <v>2020</v>
      </c>
      <c r="G189" s="1412"/>
      <c r="H189" s="2733" t="s">
        <v>3898</v>
      </c>
      <c r="I189" s="1412"/>
      <c r="J189" s="163"/>
    </row>
    <row r="190" spans="2:10" ht="19.5" customHeight="1">
      <c r="B190" s="4551" t="s">
        <v>2022</v>
      </c>
      <c r="C190" s="4552"/>
      <c r="D190" s="2561" t="s">
        <v>3056</v>
      </c>
      <c r="E190" s="2554"/>
      <c r="F190" s="2733" t="s">
        <v>2021</v>
      </c>
      <c r="G190" s="1412"/>
      <c r="H190" s="2733" t="s">
        <v>2023</v>
      </c>
      <c r="I190" s="1412"/>
      <c r="J190" s="163"/>
    </row>
    <row r="191" spans="2:10" ht="19.5" customHeight="1">
      <c r="B191" s="4551" t="s">
        <v>2024</v>
      </c>
      <c r="C191" s="4552"/>
      <c r="D191" s="2561" t="s">
        <v>3057</v>
      </c>
      <c r="E191" s="2554"/>
      <c r="F191" s="2733" t="s">
        <v>2025</v>
      </c>
      <c r="G191" s="1412"/>
      <c r="H191" s="2733" t="s">
        <v>3021</v>
      </c>
      <c r="I191" s="1412"/>
      <c r="J191" s="163"/>
    </row>
    <row r="192" spans="2:10" ht="19.5" customHeight="1">
      <c r="B192" s="4551" t="s">
        <v>2744</v>
      </c>
      <c r="C192" s="4552"/>
      <c r="D192" s="2561" t="s">
        <v>3058</v>
      </c>
      <c r="E192" s="2554"/>
      <c r="F192" s="2733" t="s">
        <v>3021</v>
      </c>
      <c r="G192" s="1412"/>
      <c r="H192" s="2733" t="s">
        <v>2748</v>
      </c>
      <c r="I192" s="1412"/>
      <c r="J192" s="163"/>
    </row>
    <row r="193" spans="1:10" ht="19.5" customHeight="1">
      <c r="B193" s="4551" t="s">
        <v>2745</v>
      </c>
      <c r="C193" s="4552"/>
      <c r="D193" s="2561" t="s">
        <v>3059</v>
      </c>
      <c r="E193" s="2554"/>
      <c r="F193" s="2733" t="s">
        <v>3020</v>
      </c>
      <c r="G193" s="1412"/>
      <c r="H193" s="2733" t="s">
        <v>3023</v>
      </c>
      <c r="I193" s="1412"/>
      <c r="J193" s="163"/>
    </row>
    <row r="194" spans="1:10" ht="19.5" customHeight="1" thickBot="1">
      <c r="B194" s="4553" t="s">
        <v>2746</v>
      </c>
      <c r="C194" s="4554"/>
      <c r="D194" s="3253" t="s">
        <v>3060</v>
      </c>
      <c r="E194" s="4377"/>
      <c r="F194" s="2948" t="s">
        <v>3023</v>
      </c>
      <c r="G194" s="1406"/>
      <c r="H194" s="2948"/>
      <c r="I194" s="1406"/>
      <c r="J194" s="164"/>
    </row>
    <row r="195" spans="1:10">
      <c r="J195" s="679" t="s">
        <v>2026</v>
      </c>
    </row>
    <row r="196" spans="1:10" ht="20.100000000000001" customHeight="1"/>
    <row r="197" spans="1:10" ht="17.25">
      <c r="A197" s="3" t="s">
        <v>2037</v>
      </c>
    </row>
    <row r="198" spans="1:10" ht="15" customHeight="1" thickBot="1">
      <c r="I198" s="679" t="s">
        <v>3828</v>
      </c>
    </row>
    <row r="199" spans="1:10">
      <c r="B199" s="1361" t="s">
        <v>3311</v>
      </c>
      <c r="C199" s="1362"/>
      <c r="D199" s="1495" t="s">
        <v>3331</v>
      </c>
      <c r="E199" s="1363"/>
      <c r="F199" s="2885" t="s">
        <v>4</v>
      </c>
      <c r="G199" s="2885" t="s">
        <v>5</v>
      </c>
      <c r="H199" s="2702" t="s">
        <v>3835</v>
      </c>
      <c r="I199" s="2889"/>
    </row>
    <row r="200" spans="1:10">
      <c r="B200" s="1364"/>
      <c r="C200" s="1365"/>
      <c r="D200" s="1496"/>
      <c r="E200" s="1366"/>
      <c r="F200" s="3183"/>
      <c r="G200" s="3183"/>
      <c r="H200" s="836" t="s">
        <v>4</v>
      </c>
      <c r="I200" s="850" t="s">
        <v>5</v>
      </c>
    </row>
    <row r="201" spans="1:10" s="1068" customFormat="1" ht="27" customHeight="1">
      <c r="B201" s="4537" t="s">
        <v>2735</v>
      </c>
      <c r="C201" s="4538"/>
      <c r="D201" s="4555">
        <v>60255</v>
      </c>
      <c r="E201" s="4556"/>
      <c r="F201" s="153">
        <v>29808</v>
      </c>
      <c r="G201" s="153">
        <v>30447</v>
      </c>
      <c r="H201" s="154">
        <v>49.469753547423451</v>
      </c>
      <c r="I201" s="155">
        <v>50.530246452576556</v>
      </c>
    </row>
    <row r="202" spans="1:10" s="1068" customFormat="1" ht="27" customHeight="1">
      <c r="B202" s="4535" t="s">
        <v>3829</v>
      </c>
      <c r="C202" s="4536"/>
      <c r="D202" s="4557">
        <v>60035</v>
      </c>
      <c r="E202" s="4558"/>
      <c r="F202" s="1205">
        <v>29715</v>
      </c>
      <c r="G202" s="1205">
        <v>30320</v>
      </c>
      <c r="H202" s="1232">
        <v>49.496127259098863</v>
      </c>
      <c r="I202" s="1233">
        <v>50.503872740901144</v>
      </c>
    </row>
    <row r="203" spans="1:10" s="1068" customFormat="1" ht="27" customHeight="1">
      <c r="B203" s="4535" t="s">
        <v>3830</v>
      </c>
      <c r="C203" s="4536"/>
      <c r="D203" s="4557">
        <v>59693</v>
      </c>
      <c r="E203" s="4558"/>
      <c r="F203" s="1205">
        <v>29535</v>
      </c>
      <c r="G203" s="1205">
        <v>30158</v>
      </c>
      <c r="H203" s="1232">
        <v>49.478163268724977</v>
      </c>
      <c r="I203" s="1233">
        <v>50.52183673127503</v>
      </c>
    </row>
    <row r="204" spans="1:10" s="1068" customFormat="1" ht="27" customHeight="1">
      <c r="B204" s="4535" t="s">
        <v>3831</v>
      </c>
      <c r="C204" s="4536"/>
      <c r="D204" s="4557">
        <v>59422</v>
      </c>
      <c r="E204" s="4558"/>
      <c r="F204" s="1205">
        <v>29388</v>
      </c>
      <c r="G204" s="1205">
        <v>30034</v>
      </c>
      <c r="H204" s="1232">
        <v>49.456430278348087</v>
      </c>
      <c r="I204" s="1233">
        <v>50.543569721651913</v>
      </c>
    </row>
    <row r="205" spans="1:10" s="1068" customFormat="1" ht="27" customHeight="1">
      <c r="B205" s="4535" t="s">
        <v>3832</v>
      </c>
      <c r="C205" s="4536"/>
      <c r="D205" s="4557">
        <v>60621</v>
      </c>
      <c r="E205" s="4558"/>
      <c r="F205" s="1205">
        <v>29962</v>
      </c>
      <c r="G205" s="1205">
        <v>30659</v>
      </c>
      <c r="H205" s="1232">
        <v>49.425116708731295</v>
      </c>
      <c r="I205" s="1233">
        <v>50.574883291268705</v>
      </c>
    </row>
    <row r="206" spans="1:10" s="1068" customFormat="1" ht="27" customHeight="1" thickBot="1">
      <c r="B206" s="4539" t="s">
        <v>3833</v>
      </c>
      <c r="C206" s="4031"/>
      <c r="D206" s="4540">
        <v>60381</v>
      </c>
      <c r="E206" s="4541"/>
      <c r="F206" s="548">
        <v>29812</v>
      </c>
      <c r="G206" s="1205">
        <v>30569</v>
      </c>
      <c r="H206" s="1232">
        <v>49.373147181999997</v>
      </c>
      <c r="I206" s="1233">
        <v>50.626852817</v>
      </c>
    </row>
    <row r="207" spans="1:10">
      <c r="B207" s="907" t="s">
        <v>3279</v>
      </c>
      <c r="C207" s="907"/>
      <c r="D207" s="907"/>
      <c r="E207" s="907"/>
      <c r="F207" s="907"/>
      <c r="G207" s="46"/>
      <c r="H207" s="46"/>
      <c r="I207" s="562"/>
    </row>
    <row r="208" spans="1:10">
      <c r="B208" s="907"/>
      <c r="C208" s="907"/>
      <c r="D208" s="907"/>
      <c r="E208" s="907"/>
      <c r="F208" s="907"/>
      <c r="G208" s="717"/>
      <c r="H208" s="717"/>
      <c r="I208" s="783" t="s">
        <v>2038</v>
      </c>
    </row>
    <row r="209" spans="1:13" ht="22.5" customHeight="1">
      <c r="D209" s="797"/>
    </row>
    <row r="210" spans="1:13" ht="17.25" customHeight="1">
      <c r="A210" s="3" t="s">
        <v>3836</v>
      </c>
      <c r="D210" s="797"/>
    </row>
    <row r="211" spans="1:13" ht="15" customHeight="1" thickBot="1">
      <c r="K211" s="33"/>
    </row>
    <row r="212" spans="1:13" ht="27.95" customHeight="1">
      <c r="B212" s="1361" t="s">
        <v>2039</v>
      </c>
      <c r="C212" s="1363"/>
      <c r="D212" s="2885" t="s">
        <v>2040</v>
      </c>
      <c r="E212" s="2885"/>
      <c r="F212" s="2885"/>
      <c r="G212" s="2885" t="s">
        <v>2041</v>
      </c>
      <c r="H212" s="2885"/>
      <c r="I212" s="2885"/>
      <c r="J212" s="2885" t="s">
        <v>3837</v>
      </c>
      <c r="K212" s="2885"/>
      <c r="L212" s="2904"/>
    </row>
    <row r="213" spans="1:13" ht="20.25" customHeight="1">
      <c r="B213" s="1364"/>
      <c r="C213" s="1366"/>
      <c r="D213" s="836" t="s">
        <v>3</v>
      </c>
      <c r="E213" s="836" t="s">
        <v>4</v>
      </c>
      <c r="F213" s="836" t="s">
        <v>5</v>
      </c>
      <c r="G213" s="836" t="s">
        <v>3</v>
      </c>
      <c r="H213" s="836" t="s">
        <v>4</v>
      </c>
      <c r="I213" s="836" t="s">
        <v>5</v>
      </c>
      <c r="J213" s="836" t="s">
        <v>3</v>
      </c>
      <c r="K213" s="836" t="s">
        <v>4</v>
      </c>
      <c r="L213" s="850" t="s">
        <v>5</v>
      </c>
    </row>
    <row r="214" spans="1:13" ht="27" customHeight="1">
      <c r="B214" s="4548" t="s">
        <v>2736</v>
      </c>
      <c r="C214" s="1380"/>
      <c r="D214" s="847">
        <v>60135</v>
      </c>
      <c r="E214" s="847">
        <v>29715</v>
      </c>
      <c r="F214" s="847">
        <v>30420</v>
      </c>
      <c r="G214" s="847">
        <v>35424</v>
      </c>
      <c r="H214" s="847">
        <v>17873</v>
      </c>
      <c r="I214" s="847">
        <v>17551</v>
      </c>
      <c r="J214" s="156">
        <v>58.907458219007239</v>
      </c>
      <c r="K214" s="156">
        <v>60.148073363621066</v>
      </c>
      <c r="L214" s="157">
        <v>57.695595003287316</v>
      </c>
    </row>
    <row r="215" spans="1:13" s="332" customFormat="1" ht="27" customHeight="1">
      <c r="A215" s="561"/>
      <c r="B215" s="2490" t="s">
        <v>2737</v>
      </c>
      <c r="C215" s="1526"/>
      <c r="D215" s="847">
        <v>59594</v>
      </c>
      <c r="E215" s="847">
        <v>29468</v>
      </c>
      <c r="F215" s="847">
        <v>30126</v>
      </c>
      <c r="G215" s="847">
        <v>32195</v>
      </c>
      <c r="H215" s="847">
        <v>16401</v>
      </c>
      <c r="I215" s="847">
        <v>15794</v>
      </c>
      <c r="J215" s="156">
        <v>54.023895022988889</v>
      </c>
      <c r="K215" s="156">
        <v>55.656983846884756</v>
      </c>
      <c r="L215" s="157">
        <v>52.426475469693955</v>
      </c>
    </row>
    <row r="216" spans="1:13" ht="27" customHeight="1" thickBot="1">
      <c r="B216" s="4544" t="s">
        <v>3176</v>
      </c>
      <c r="C216" s="4545"/>
      <c r="D216" s="158">
        <v>60261</v>
      </c>
      <c r="E216" s="158">
        <v>29745</v>
      </c>
      <c r="F216" s="158">
        <v>30516</v>
      </c>
      <c r="G216" s="158">
        <v>31849</v>
      </c>
      <c r="H216" s="158">
        <v>15983</v>
      </c>
      <c r="I216" s="158">
        <v>15866</v>
      </c>
      <c r="J216" s="563">
        <v>52.85</v>
      </c>
      <c r="K216" s="563">
        <v>53.73</v>
      </c>
      <c r="L216" s="564">
        <v>51.99</v>
      </c>
    </row>
    <row r="217" spans="1:13">
      <c r="L217" s="679" t="s">
        <v>2042</v>
      </c>
    </row>
    <row r="218" spans="1:13" ht="22.5" customHeight="1">
      <c r="M218" s="176"/>
    </row>
    <row r="219" spans="1:13" ht="17.25" customHeight="1">
      <c r="A219" s="3" t="s">
        <v>3838</v>
      </c>
    </row>
    <row r="220" spans="1:13" ht="15" customHeight="1" thickBot="1"/>
    <row r="221" spans="1:13" ht="27.75" customHeight="1">
      <c r="B221" s="1361" t="s">
        <v>2039</v>
      </c>
      <c r="C221" s="1363"/>
      <c r="D221" s="2885" t="s">
        <v>2040</v>
      </c>
      <c r="E221" s="2885"/>
      <c r="F221" s="2885"/>
      <c r="G221" s="2885" t="s">
        <v>2041</v>
      </c>
      <c r="H221" s="2885"/>
      <c r="I221" s="2885"/>
      <c r="J221" s="2885" t="s">
        <v>3837</v>
      </c>
      <c r="K221" s="2885"/>
      <c r="L221" s="2904"/>
    </row>
    <row r="222" spans="1:13" ht="20.25" customHeight="1">
      <c r="B222" s="1364"/>
      <c r="C222" s="1366"/>
      <c r="D222" s="836" t="s">
        <v>3</v>
      </c>
      <c r="E222" s="836" t="s">
        <v>4</v>
      </c>
      <c r="F222" s="836" t="s">
        <v>5</v>
      </c>
      <c r="G222" s="836" t="s">
        <v>3</v>
      </c>
      <c r="H222" s="836" t="s">
        <v>4</v>
      </c>
      <c r="I222" s="836" t="s">
        <v>5</v>
      </c>
      <c r="J222" s="836" t="s">
        <v>3</v>
      </c>
      <c r="K222" s="836" t="s">
        <v>4</v>
      </c>
      <c r="L222" s="850" t="s">
        <v>5</v>
      </c>
    </row>
    <row r="223" spans="1:13" s="41" customFormat="1" ht="27" customHeight="1">
      <c r="B223" s="4547" t="s">
        <v>2736</v>
      </c>
      <c r="C223" s="2527"/>
      <c r="D223" s="1309">
        <v>60135</v>
      </c>
      <c r="E223" s="1309">
        <v>29715</v>
      </c>
      <c r="F223" s="1309">
        <v>30420</v>
      </c>
      <c r="G223" s="1309">
        <v>35417</v>
      </c>
      <c r="H223" s="1309">
        <v>17868</v>
      </c>
      <c r="I223" s="1309">
        <v>17549</v>
      </c>
      <c r="J223" s="1310">
        <v>58.89581774341066</v>
      </c>
      <c r="K223" s="1310">
        <v>60.131246845027761</v>
      </c>
      <c r="L223" s="1311">
        <v>57.689020381328071</v>
      </c>
    </row>
    <row r="224" spans="1:13" ht="27" customHeight="1">
      <c r="B224" s="2490" t="s">
        <v>2737</v>
      </c>
      <c r="C224" s="1526"/>
      <c r="D224" s="847">
        <v>59594</v>
      </c>
      <c r="E224" s="847">
        <v>29468</v>
      </c>
      <c r="F224" s="847">
        <v>30126</v>
      </c>
      <c r="G224" s="847">
        <v>32186</v>
      </c>
      <c r="H224" s="847">
        <v>16392</v>
      </c>
      <c r="I224" s="847">
        <v>15794</v>
      </c>
      <c r="J224" s="156">
        <v>54.008792831493103</v>
      </c>
      <c r="K224" s="156">
        <v>55.626442242432475</v>
      </c>
      <c r="L224" s="157">
        <v>52.426475469693955</v>
      </c>
    </row>
    <row r="225" spans="1:13" s="332" customFormat="1" ht="27" customHeight="1" thickBot="1">
      <c r="A225" s="561"/>
      <c r="B225" s="4544" t="s">
        <v>3176</v>
      </c>
      <c r="C225" s="4545"/>
      <c r="D225" s="158">
        <v>60261</v>
      </c>
      <c r="E225" s="158">
        <v>29745</v>
      </c>
      <c r="F225" s="158">
        <v>30516</v>
      </c>
      <c r="G225" s="158">
        <v>31845</v>
      </c>
      <c r="H225" s="158">
        <v>15980</v>
      </c>
      <c r="I225" s="158">
        <v>15865</v>
      </c>
      <c r="J225" s="563">
        <v>52.85</v>
      </c>
      <c r="K225" s="563">
        <v>53.72</v>
      </c>
      <c r="L225" s="564">
        <v>51.99</v>
      </c>
    </row>
    <row r="226" spans="1:13">
      <c r="L226" s="679" t="s">
        <v>2038</v>
      </c>
    </row>
    <row r="227" spans="1:13" ht="22.5" customHeight="1">
      <c r="M227" s="34"/>
    </row>
    <row r="228" spans="1:13" ht="17.25" customHeight="1">
      <c r="A228" s="3" t="s">
        <v>3839</v>
      </c>
    </row>
    <row r="229" spans="1:13" ht="15" customHeight="1" thickBot="1">
      <c r="E229" s="52"/>
    </row>
    <row r="230" spans="1:13" ht="27.75" customHeight="1">
      <c r="B230" s="1361" t="s">
        <v>2039</v>
      </c>
      <c r="C230" s="1363"/>
      <c r="D230" s="2885" t="s">
        <v>2040</v>
      </c>
      <c r="E230" s="2885"/>
      <c r="F230" s="2885"/>
      <c r="G230" s="2885" t="s">
        <v>2041</v>
      </c>
      <c r="H230" s="2885"/>
      <c r="I230" s="2885"/>
      <c r="J230" s="2885" t="s">
        <v>3837</v>
      </c>
      <c r="K230" s="2885"/>
      <c r="L230" s="2904"/>
    </row>
    <row r="231" spans="1:13" ht="20.25" customHeight="1">
      <c r="B231" s="1364"/>
      <c r="C231" s="1366"/>
      <c r="D231" s="836" t="s">
        <v>3</v>
      </c>
      <c r="E231" s="836" t="s">
        <v>4</v>
      </c>
      <c r="F231" s="836" t="s">
        <v>5</v>
      </c>
      <c r="G231" s="836" t="s">
        <v>3</v>
      </c>
      <c r="H231" s="836" t="s">
        <v>4</v>
      </c>
      <c r="I231" s="836" t="s">
        <v>5</v>
      </c>
      <c r="J231" s="836" t="s">
        <v>3</v>
      </c>
      <c r="K231" s="836" t="s">
        <v>4</v>
      </c>
      <c r="L231" s="850" t="s">
        <v>5</v>
      </c>
    </row>
    <row r="232" spans="1:13" ht="27" customHeight="1">
      <c r="B232" s="4548" t="s">
        <v>2738</v>
      </c>
      <c r="C232" s="1380"/>
      <c r="D232" s="847">
        <v>59942</v>
      </c>
      <c r="E232" s="847">
        <v>29644</v>
      </c>
      <c r="F232" s="847">
        <v>30298</v>
      </c>
      <c r="G232" s="847">
        <v>29745</v>
      </c>
      <c r="H232" s="847">
        <v>15194</v>
      </c>
      <c r="I232" s="847">
        <v>14551</v>
      </c>
      <c r="J232" s="159">
        <v>49.622968869907581</v>
      </c>
      <c r="K232" s="159">
        <v>51.254891377681822</v>
      </c>
      <c r="L232" s="160">
        <v>48.026272361211966</v>
      </c>
    </row>
    <row r="233" spans="1:13" ht="27" customHeight="1" thickBot="1">
      <c r="B233" s="4544" t="s">
        <v>2739</v>
      </c>
      <c r="C233" s="4545"/>
      <c r="D233" s="158">
        <v>60584</v>
      </c>
      <c r="E233" s="158">
        <v>29942</v>
      </c>
      <c r="F233" s="158">
        <v>30642</v>
      </c>
      <c r="G233" s="158">
        <v>31531</v>
      </c>
      <c r="H233" s="158">
        <v>16089</v>
      </c>
      <c r="I233" s="158">
        <v>15442</v>
      </c>
      <c r="J233" s="161">
        <v>52.045094414366829</v>
      </c>
      <c r="K233" s="161">
        <v>53.73388551198984</v>
      </c>
      <c r="L233" s="162">
        <v>50.394882840545648</v>
      </c>
    </row>
    <row r="234" spans="1:13">
      <c r="L234" s="679" t="s">
        <v>2042</v>
      </c>
    </row>
    <row r="235" spans="1:13">
      <c r="M235" s="176"/>
    </row>
    <row r="236" spans="1:13">
      <c r="M236" s="176"/>
    </row>
    <row r="238" spans="1:13" ht="17.25" customHeight="1">
      <c r="A238" s="3" t="s">
        <v>3840</v>
      </c>
      <c r="K238" s="34"/>
    </row>
    <row r="239" spans="1:13" ht="15" customHeight="1" thickBot="1">
      <c r="E239" s="52"/>
    </row>
    <row r="240" spans="1:13" ht="28.5" customHeight="1">
      <c r="B240" s="1361" t="s">
        <v>2039</v>
      </c>
      <c r="C240" s="1363"/>
      <c r="D240" s="2885" t="s">
        <v>2040</v>
      </c>
      <c r="E240" s="2885"/>
      <c r="F240" s="2885"/>
      <c r="G240" s="2885" t="s">
        <v>2041</v>
      </c>
      <c r="H240" s="2885"/>
      <c r="I240" s="2885"/>
      <c r="J240" s="2885" t="s">
        <v>3837</v>
      </c>
      <c r="K240" s="2885"/>
      <c r="L240" s="2904"/>
    </row>
    <row r="241" spans="1:13" ht="20.25" customHeight="1">
      <c r="B241" s="1364"/>
      <c r="C241" s="1366"/>
      <c r="D241" s="836" t="s">
        <v>3</v>
      </c>
      <c r="E241" s="836" t="s">
        <v>4</v>
      </c>
      <c r="F241" s="836" t="s">
        <v>5</v>
      </c>
      <c r="G241" s="836" t="s">
        <v>3</v>
      </c>
      <c r="H241" s="836" t="s">
        <v>4</v>
      </c>
      <c r="I241" s="836" t="s">
        <v>5</v>
      </c>
      <c r="J241" s="836" t="s">
        <v>3</v>
      </c>
      <c r="K241" s="836" t="s">
        <v>4</v>
      </c>
      <c r="L241" s="850" t="s">
        <v>5</v>
      </c>
    </row>
    <row r="242" spans="1:13" ht="27" customHeight="1">
      <c r="B242" s="4548" t="s">
        <v>2738</v>
      </c>
      <c r="C242" s="1380"/>
      <c r="D242" s="847">
        <v>59942</v>
      </c>
      <c r="E242" s="847">
        <v>29644</v>
      </c>
      <c r="F242" s="847">
        <v>30298</v>
      </c>
      <c r="G242" s="847">
        <v>29745</v>
      </c>
      <c r="H242" s="847">
        <v>15194</v>
      </c>
      <c r="I242" s="847">
        <v>14551</v>
      </c>
      <c r="J242" s="159">
        <v>49.622968869907581</v>
      </c>
      <c r="K242" s="159">
        <v>51.254891377681822</v>
      </c>
      <c r="L242" s="160">
        <v>48.026272361211966</v>
      </c>
    </row>
    <row r="243" spans="1:13" ht="27" customHeight="1" thickBot="1">
      <c r="B243" s="4544" t="s">
        <v>2739</v>
      </c>
      <c r="C243" s="4545"/>
      <c r="D243" s="158">
        <v>60584</v>
      </c>
      <c r="E243" s="158">
        <v>29942</v>
      </c>
      <c r="F243" s="158">
        <v>30642</v>
      </c>
      <c r="G243" s="158">
        <v>31528</v>
      </c>
      <c r="H243" s="158">
        <v>16089</v>
      </c>
      <c r="I243" s="158">
        <v>15439</v>
      </c>
      <c r="J243" s="161">
        <v>52.040142611910731</v>
      </c>
      <c r="K243" s="161">
        <v>53.73388551198984</v>
      </c>
      <c r="L243" s="162">
        <v>50.385092356895768</v>
      </c>
    </row>
    <row r="244" spans="1:13">
      <c r="L244" s="679" t="s">
        <v>2042</v>
      </c>
    </row>
    <row r="245" spans="1:13" ht="22.5" customHeight="1">
      <c r="M245" s="176"/>
    </row>
    <row r="246" spans="1:13" ht="17.25">
      <c r="A246" s="3" t="s">
        <v>2043</v>
      </c>
    </row>
    <row r="247" spans="1:13" ht="15" customHeight="1" thickBot="1"/>
    <row r="248" spans="1:13" ht="27.95" customHeight="1">
      <c r="B248" s="1361" t="s">
        <v>2039</v>
      </c>
      <c r="C248" s="1363"/>
      <c r="D248" s="2885" t="s">
        <v>2040</v>
      </c>
      <c r="E248" s="2885"/>
      <c r="F248" s="2885"/>
      <c r="G248" s="2885" t="s">
        <v>2041</v>
      </c>
      <c r="H248" s="2885"/>
      <c r="I248" s="2885"/>
      <c r="J248" s="2885" t="s">
        <v>3837</v>
      </c>
      <c r="K248" s="2885"/>
      <c r="L248" s="2904"/>
    </row>
    <row r="249" spans="1:13" ht="20.25" customHeight="1">
      <c r="B249" s="1364"/>
      <c r="C249" s="1366"/>
      <c r="D249" s="836" t="s">
        <v>3</v>
      </c>
      <c r="E249" s="836" t="s">
        <v>4</v>
      </c>
      <c r="F249" s="836" t="s">
        <v>5</v>
      </c>
      <c r="G249" s="836" t="s">
        <v>3</v>
      </c>
      <c r="H249" s="836" t="s">
        <v>4</v>
      </c>
      <c r="I249" s="836" t="s">
        <v>5</v>
      </c>
      <c r="J249" s="836" t="s">
        <v>3</v>
      </c>
      <c r="K249" s="836" t="s">
        <v>4</v>
      </c>
      <c r="L249" s="850" t="s">
        <v>5</v>
      </c>
    </row>
    <row r="250" spans="1:13" ht="27" customHeight="1">
      <c r="B250" s="4548" t="s">
        <v>2740</v>
      </c>
      <c r="C250" s="1380"/>
      <c r="D250" s="847">
        <v>59624</v>
      </c>
      <c r="E250" s="847">
        <v>29446</v>
      </c>
      <c r="F250" s="847">
        <v>30178</v>
      </c>
      <c r="G250" s="847">
        <v>19980</v>
      </c>
      <c r="H250" s="847">
        <v>9936</v>
      </c>
      <c r="I250" s="847">
        <v>10044</v>
      </c>
      <c r="J250" s="159">
        <v>33.509995974775258</v>
      </c>
      <c r="K250" s="159">
        <v>33.743123004822387</v>
      </c>
      <c r="L250" s="160">
        <v>33.282523692756314</v>
      </c>
    </row>
    <row r="251" spans="1:13" ht="27" customHeight="1" thickBot="1">
      <c r="B251" s="4544" t="s">
        <v>2741</v>
      </c>
      <c r="C251" s="4545"/>
      <c r="D251" s="158">
        <v>60116</v>
      </c>
      <c r="E251" s="158">
        <v>29692</v>
      </c>
      <c r="F251" s="158">
        <v>30424</v>
      </c>
      <c r="G251" s="158">
        <v>18884</v>
      </c>
      <c r="H251" s="158">
        <v>9510</v>
      </c>
      <c r="I251" s="158">
        <v>9374</v>
      </c>
      <c r="J251" s="161">
        <v>31.412602302215713</v>
      </c>
      <c r="K251" s="161">
        <v>32.028829314293411</v>
      </c>
      <c r="L251" s="162">
        <v>30.811201682881933</v>
      </c>
    </row>
    <row r="252" spans="1:13">
      <c r="L252" s="679" t="s">
        <v>2042</v>
      </c>
    </row>
    <row r="253" spans="1:13" ht="22.5" customHeight="1">
      <c r="M253" s="34"/>
    </row>
    <row r="254" spans="1:13" ht="17.25">
      <c r="A254" s="3" t="s">
        <v>2044</v>
      </c>
    </row>
    <row r="255" spans="1:13" ht="15" customHeight="1" thickBot="1"/>
    <row r="256" spans="1:13" ht="27.95" customHeight="1">
      <c r="B256" s="1361" t="s">
        <v>2039</v>
      </c>
      <c r="C256" s="1363"/>
      <c r="D256" s="2885" t="s">
        <v>2040</v>
      </c>
      <c r="E256" s="2885"/>
      <c r="F256" s="2885"/>
      <c r="G256" s="2885" t="s">
        <v>2041</v>
      </c>
      <c r="H256" s="2885"/>
      <c r="I256" s="2885"/>
      <c r="J256" s="2885" t="s">
        <v>3837</v>
      </c>
      <c r="K256" s="2885"/>
      <c r="L256" s="2904"/>
    </row>
    <row r="257" spans="1:12" ht="20.25" customHeight="1">
      <c r="B257" s="1364"/>
      <c r="C257" s="1366"/>
      <c r="D257" s="836" t="s">
        <v>3</v>
      </c>
      <c r="E257" s="836" t="s">
        <v>4</v>
      </c>
      <c r="F257" s="836" t="s">
        <v>5</v>
      </c>
      <c r="G257" s="836" t="s">
        <v>3</v>
      </c>
      <c r="H257" s="836" t="s">
        <v>4</v>
      </c>
      <c r="I257" s="836" t="s">
        <v>5</v>
      </c>
      <c r="J257" s="836" t="s">
        <v>3</v>
      </c>
      <c r="K257" s="836" t="s">
        <v>4</v>
      </c>
      <c r="L257" s="850" t="s">
        <v>5</v>
      </c>
    </row>
    <row r="258" spans="1:12" ht="27" customHeight="1" thickBot="1">
      <c r="B258" s="4544" t="s">
        <v>2742</v>
      </c>
      <c r="C258" s="4545"/>
      <c r="D258" s="158">
        <v>58621</v>
      </c>
      <c r="E258" s="158">
        <v>28947</v>
      </c>
      <c r="F258" s="158">
        <v>29674</v>
      </c>
      <c r="G258" s="158">
        <v>26103</v>
      </c>
      <c r="H258" s="158">
        <v>13092</v>
      </c>
      <c r="I258" s="158">
        <v>13011</v>
      </c>
      <c r="J258" s="161">
        <v>44.528411320175366</v>
      </c>
      <c r="K258" s="161">
        <v>45.227484713441804</v>
      </c>
      <c r="L258" s="162">
        <v>43.846464918784122</v>
      </c>
    </row>
    <row r="259" spans="1:12">
      <c r="L259" s="679" t="s">
        <v>2042</v>
      </c>
    </row>
    <row r="260" spans="1:12" ht="22.5" customHeight="1"/>
    <row r="261" spans="1:12" ht="17.25">
      <c r="A261" s="3" t="s">
        <v>2045</v>
      </c>
    </row>
    <row r="262" spans="1:12" ht="15" customHeight="1" thickBot="1"/>
    <row r="263" spans="1:12" ht="27.95" customHeight="1">
      <c r="B263" s="1361" t="s">
        <v>2039</v>
      </c>
      <c r="C263" s="1363"/>
      <c r="D263" s="2885" t="s">
        <v>2040</v>
      </c>
      <c r="E263" s="2885"/>
      <c r="F263" s="2885"/>
      <c r="G263" s="2885" t="s">
        <v>2041</v>
      </c>
      <c r="H263" s="2885"/>
      <c r="I263" s="2885"/>
      <c r="J263" s="2885" t="s">
        <v>3837</v>
      </c>
      <c r="K263" s="2885"/>
      <c r="L263" s="2904"/>
    </row>
    <row r="264" spans="1:12" ht="20.25" customHeight="1">
      <c r="B264" s="1364"/>
      <c r="C264" s="1366"/>
      <c r="D264" s="836" t="s">
        <v>3</v>
      </c>
      <c r="E264" s="836" t="s">
        <v>4</v>
      </c>
      <c r="F264" s="836" t="s">
        <v>5</v>
      </c>
      <c r="G264" s="836" t="s">
        <v>3</v>
      </c>
      <c r="H264" s="836" t="s">
        <v>4</v>
      </c>
      <c r="I264" s="836" t="s">
        <v>5</v>
      </c>
      <c r="J264" s="836" t="s">
        <v>3</v>
      </c>
      <c r="K264" s="836" t="s">
        <v>4</v>
      </c>
      <c r="L264" s="850" t="s">
        <v>5</v>
      </c>
    </row>
    <row r="265" spans="1:12" s="329" customFormat="1" ht="27" customHeight="1">
      <c r="A265" s="561"/>
      <c r="B265" s="2490" t="s">
        <v>2743</v>
      </c>
      <c r="C265" s="1526"/>
      <c r="D265" s="847">
        <v>59373</v>
      </c>
      <c r="E265" s="847">
        <v>29343</v>
      </c>
      <c r="F265" s="847">
        <v>30030</v>
      </c>
      <c r="G265" s="847">
        <v>23768</v>
      </c>
      <c r="H265" s="847">
        <v>11845</v>
      </c>
      <c r="I265" s="847">
        <v>11923</v>
      </c>
      <c r="J265" s="156">
        <v>40.031664224479144</v>
      </c>
      <c r="K265" s="156">
        <v>40.367378931942881</v>
      </c>
      <c r="L265" s="157">
        <v>39.703629703629709</v>
      </c>
    </row>
    <row r="266" spans="1:12" ht="27" customHeight="1" thickBot="1">
      <c r="B266" s="4544" t="s">
        <v>3177</v>
      </c>
      <c r="C266" s="4545"/>
      <c r="D266" s="158">
        <v>59400</v>
      </c>
      <c r="E266" s="158">
        <v>29357</v>
      </c>
      <c r="F266" s="158">
        <v>30043</v>
      </c>
      <c r="G266" s="158">
        <v>21454</v>
      </c>
      <c r="H266" s="158">
        <v>10717</v>
      </c>
      <c r="I266" s="158">
        <v>10737</v>
      </c>
      <c r="J266" s="563">
        <v>36.119999999999997</v>
      </c>
      <c r="K266" s="563">
        <v>36.51</v>
      </c>
      <c r="L266" s="564">
        <v>35.74</v>
      </c>
    </row>
    <row r="267" spans="1:12">
      <c r="J267" s="34"/>
      <c r="L267" s="679" t="s">
        <v>2042</v>
      </c>
    </row>
    <row r="268" spans="1:12" ht="22.5" customHeight="1">
      <c r="K268" s="34"/>
    </row>
    <row r="269" spans="1:12" ht="17.25" customHeight="1">
      <c r="A269" s="3" t="s">
        <v>2046</v>
      </c>
      <c r="E269" s="52"/>
    </row>
    <row r="270" spans="1:12" ht="15" customHeight="1" thickBot="1"/>
    <row r="271" spans="1:12" ht="27" customHeight="1">
      <c r="B271" s="1361" t="s">
        <v>2039</v>
      </c>
      <c r="C271" s="1363"/>
      <c r="D271" s="2885" t="s">
        <v>2040</v>
      </c>
      <c r="E271" s="2885"/>
      <c r="F271" s="2885"/>
      <c r="G271" s="2885" t="s">
        <v>2041</v>
      </c>
      <c r="H271" s="2885"/>
      <c r="I271" s="2885"/>
      <c r="J271" s="2885" t="s">
        <v>3837</v>
      </c>
      <c r="K271" s="2885"/>
      <c r="L271" s="2904"/>
    </row>
    <row r="272" spans="1:12" ht="20.25" customHeight="1">
      <c r="B272" s="1364"/>
      <c r="C272" s="1366"/>
      <c r="D272" s="836" t="s">
        <v>3</v>
      </c>
      <c r="E272" s="836" t="s">
        <v>4</v>
      </c>
      <c r="F272" s="836" t="s">
        <v>5</v>
      </c>
      <c r="G272" s="836" t="s">
        <v>3</v>
      </c>
      <c r="H272" s="836" t="s">
        <v>4</v>
      </c>
      <c r="I272" s="836" t="s">
        <v>5</v>
      </c>
      <c r="J272" s="836" t="s">
        <v>3</v>
      </c>
      <c r="K272" s="836" t="s">
        <v>4</v>
      </c>
      <c r="L272" s="850" t="s">
        <v>5</v>
      </c>
    </row>
    <row r="273" spans="1:12" ht="27" customHeight="1" thickBot="1">
      <c r="B273" s="4542" t="s">
        <v>2743</v>
      </c>
      <c r="C273" s="4543"/>
      <c r="D273" s="158">
        <v>59373</v>
      </c>
      <c r="E273" s="158">
        <v>29343</v>
      </c>
      <c r="F273" s="158">
        <v>30030</v>
      </c>
      <c r="G273" s="158">
        <v>23759</v>
      </c>
      <c r="H273" s="158">
        <v>11841</v>
      </c>
      <c r="I273" s="158">
        <v>11918</v>
      </c>
      <c r="J273" s="161">
        <v>40.016505819143383</v>
      </c>
      <c r="K273" s="161">
        <v>40.353747060627747</v>
      </c>
      <c r="L273" s="162">
        <v>39.686979686979683</v>
      </c>
    </row>
    <row r="274" spans="1:12" ht="13.5" customHeight="1">
      <c r="B274" s="907" t="s">
        <v>3290</v>
      </c>
      <c r="C274" s="907"/>
      <c r="D274" s="907"/>
      <c r="E274" s="907"/>
      <c r="F274" s="907"/>
      <c r="G274" s="907"/>
      <c r="H274" s="907"/>
      <c r="I274" s="907"/>
      <c r="J274" s="907"/>
      <c r="L274" s="789" t="s">
        <v>2038</v>
      </c>
    </row>
    <row r="275" spans="1:12">
      <c r="B275" s="907" t="s">
        <v>3291</v>
      </c>
      <c r="J275" s="34"/>
    </row>
    <row r="276" spans="1:12" ht="18" customHeight="1">
      <c r="J276" s="34"/>
      <c r="K276" s="907"/>
    </row>
    <row r="277" spans="1:12" ht="17.25" customHeight="1">
      <c r="A277" s="3" t="s">
        <v>2047</v>
      </c>
      <c r="E277" s="52"/>
    </row>
    <row r="278" spans="1:12" ht="15" customHeight="1" thickBot="1">
      <c r="I278" s="33"/>
      <c r="K278" s="680" t="s">
        <v>3841</v>
      </c>
    </row>
    <row r="279" spans="1:12" ht="21.75" customHeight="1">
      <c r="B279" s="1361" t="s">
        <v>3076</v>
      </c>
      <c r="C279" s="1363"/>
      <c r="D279" s="2674" t="s">
        <v>1</v>
      </c>
      <c r="E279" s="2676"/>
      <c r="F279" s="4546"/>
      <c r="G279" s="1362" t="s">
        <v>3076</v>
      </c>
      <c r="H279" s="1362"/>
      <c r="I279" s="2674" t="s">
        <v>1</v>
      </c>
      <c r="J279" s="2676"/>
      <c r="K279" s="2680"/>
    </row>
    <row r="280" spans="1:12" ht="21.75" customHeight="1">
      <c r="B280" s="1364"/>
      <c r="C280" s="1366"/>
      <c r="D280" s="172"/>
      <c r="E280" s="836" t="s">
        <v>4</v>
      </c>
      <c r="F280" s="1017" t="s">
        <v>5</v>
      </c>
      <c r="G280" s="1365"/>
      <c r="H280" s="1365"/>
      <c r="I280" s="172"/>
      <c r="J280" s="836" t="s">
        <v>4</v>
      </c>
      <c r="K280" s="850" t="s">
        <v>5</v>
      </c>
    </row>
    <row r="281" spans="1:12" ht="21.75" customHeight="1">
      <c r="B281" s="2490" t="s">
        <v>2048</v>
      </c>
      <c r="C281" s="1525"/>
      <c r="D281" s="28">
        <v>582</v>
      </c>
      <c r="E281" s="28">
        <v>369</v>
      </c>
      <c r="F281" s="59">
        <v>213</v>
      </c>
      <c r="G281" s="4567"/>
      <c r="H281" s="4567"/>
      <c r="I281" s="36"/>
      <c r="J281" s="330"/>
      <c r="K281" s="810"/>
    </row>
    <row r="282" spans="1:12" ht="21.75" customHeight="1">
      <c r="B282" s="4568" t="s">
        <v>2049</v>
      </c>
      <c r="C282" s="4569"/>
      <c r="D282" s="757"/>
      <c r="E282" s="757"/>
      <c r="F282" s="1018"/>
      <c r="G282" s="4523" t="s">
        <v>2792</v>
      </c>
      <c r="H282" s="4523"/>
      <c r="I282" s="757"/>
      <c r="J282" s="757"/>
      <c r="K282" s="30"/>
    </row>
    <row r="283" spans="1:12" ht="21.75" customHeight="1">
      <c r="B283" s="1410" t="s">
        <v>2050</v>
      </c>
      <c r="C283" s="1412"/>
      <c r="D283" s="757">
        <v>16</v>
      </c>
      <c r="E283" s="757">
        <v>11</v>
      </c>
      <c r="F283" s="1018">
        <v>5</v>
      </c>
      <c r="G283" s="1411" t="s">
        <v>2051</v>
      </c>
      <c r="H283" s="1412"/>
      <c r="I283" s="757">
        <v>12</v>
      </c>
      <c r="J283" s="757">
        <v>10</v>
      </c>
      <c r="K283" s="715">
        <v>2</v>
      </c>
    </row>
    <row r="284" spans="1:12" ht="21.75" customHeight="1">
      <c r="B284" s="1410" t="s">
        <v>2791</v>
      </c>
      <c r="C284" s="1412"/>
      <c r="D284" s="757">
        <v>3</v>
      </c>
      <c r="E284" s="757">
        <v>3</v>
      </c>
      <c r="F284" s="1018">
        <v>0</v>
      </c>
      <c r="G284" s="1411" t="s">
        <v>2053</v>
      </c>
      <c r="H284" s="1412"/>
      <c r="I284" s="757">
        <v>10</v>
      </c>
      <c r="J284" s="757">
        <v>10</v>
      </c>
      <c r="K284" s="715">
        <v>0</v>
      </c>
    </row>
    <row r="285" spans="1:12" ht="21.75" customHeight="1">
      <c r="B285" s="1410" t="s">
        <v>2052</v>
      </c>
      <c r="C285" s="1412"/>
      <c r="D285" s="757">
        <v>28</v>
      </c>
      <c r="E285" s="757">
        <v>18</v>
      </c>
      <c r="F285" s="1018">
        <v>10</v>
      </c>
      <c r="G285" s="1411" t="s">
        <v>2055</v>
      </c>
      <c r="H285" s="1412"/>
      <c r="I285" s="757">
        <v>14</v>
      </c>
      <c r="J285" s="757">
        <v>13</v>
      </c>
      <c r="K285" s="715">
        <v>1</v>
      </c>
    </row>
    <row r="286" spans="1:12" ht="21.75" customHeight="1">
      <c r="B286" s="1410" t="s">
        <v>2054</v>
      </c>
      <c r="C286" s="1412"/>
      <c r="D286" s="757">
        <v>11</v>
      </c>
      <c r="E286" s="757">
        <v>9</v>
      </c>
      <c r="F286" s="1018">
        <v>2</v>
      </c>
      <c r="G286" s="4523" t="s">
        <v>2057</v>
      </c>
      <c r="H286" s="2829"/>
      <c r="I286" s="757"/>
      <c r="J286" s="757"/>
      <c r="K286" s="715"/>
    </row>
    <row r="287" spans="1:12" ht="21.75" customHeight="1">
      <c r="B287" s="1410" t="s">
        <v>2056</v>
      </c>
      <c r="C287" s="1412"/>
      <c r="D287" s="757">
        <v>8</v>
      </c>
      <c r="E287" s="757">
        <v>8</v>
      </c>
      <c r="F287" s="1018">
        <v>0</v>
      </c>
      <c r="G287" s="1411" t="s">
        <v>2059</v>
      </c>
      <c r="H287" s="1412"/>
      <c r="I287" s="757">
        <v>13</v>
      </c>
      <c r="J287" s="757">
        <v>12</v>
      </c>
      <c r="K287" s="715">
        <v>1</v>
      </c>
    </row>
    <row r="288" spans="1:12" ht="21.75" customHeight="1">
      <c r="B288" s="2828" t="s">
        <v>2793</v>
      </c>
      <c r="C288" s="2829"/>
      <c r="D288" s="757"/>
      <c r="E288" s="757"/>
      <c r="F288" s="1018"/>
      <c r="G288" s="1411" t="s">
        <v>2060</v>
      </c>
      <c r="H288" s="1412"/>
      <c r="I288" s="757">
        <v>15</v>
      </c>
      <c r="J288" s="757">
        <v>15</v>
      </c>
      <c r="K288" s="715">
        <v>0</v>
      </c>
    </row>
    <row r="289" spans="2:11" ht="21.75" customHeight="1">
      <c r="B289" s="1410" t="s">
        <v>2058</v>
      </c>
      <c r="C289" s="1412"/>
      <c r="D289" s="757">
        <v>9</v>
      </c>
      <c r="E289" s="757">
        <v>7</v>
      </c>
      <c r="F289" s="1018">
        <v>2</v>
      </c>
      <c r="G289" s="1411" t="s">
        <v>2061</v>
      </c>
      <c r="H289" s="1412"/>
      <c r="I289" s="757">
        <v>14</v>
      </c>
      <c r="J289" s="757">
        <v>13</v>
      </c>
      <c r="K289" s="715">
        <v>1</v>
      </c>
    </row>
    <row r="290" spans="2:11" ht="21.75" customHeight="1">
      <c r="B290" s="2828" t="s">
        <v>3077</v>
      </c>
      <c r="C290" s="2829"/>
      <c r="D290" s="757"/>
      <c r="E290" s="757"/>
      <c r="F290" s="1018"/>
      <c r="G290" s="1411" t="s">
        <v>2063</v>
      </c>
      <c r="H290" s="1412"/>
      <c r="I290" s="757">
        <v>11</v>
      </c>
      <c r="J290" s="757">
        <v>10</v>
      </c>
      <c r="K290" s="715">
        <v>1</v>
      </c>
    </row>
    <row r="291" spans="2:11" ht="21.75" customHeight="1">
      <c r="B291" s="1410" t="s">
        <v>2058</v>
      </c>
      <c r="C291" s="1412"/>
      <c r="D291" s="757">
        <v>15</v>
      </c>
      <c r="E291" s="757">
        <v>12</v>
      </c>
      <c r="F291" s="1018">
        <v>3</v>
      </c>
      <c r="G291" s="1411" t="s">
        <v>2065</v>
      </c>
      <c r="H291" s="1412"/>
      <c r="I291" s="757">
        <v>7</v>
      </c>
      <c r="J291" s="757">
        <v>7</v>
      </c>
      <c r="K291" s="715">
        <v>0</v>
      </c>
    </row>
    <row r="292" spans="2:11" ht="21.75" customHeight="1">
      <c r="B292" s="2828" t="s">
        <v>2062</v>
      </c>
      <c r="C292" s="2829"/>
      <c r="D292" s="757"/>
      <c r="E292" s="757"/>
      <c r="F292" s="1018"/>
      <c r="G292" s="4523" t="s">
        <v>2068</v>
      </c>
      <c r="H292" s="2829"/>
      <c r="I292" s="757"/>
      <c r="J292" s="757"/>
      <c r="K292" s="715"/>
    </row>
    <row r="293" spans="2:11" ht="21.75" customHeight="1">
      <c r="B293" s="1410" t="s">
        <v>2064</v>
      </c>
      <c r="C293" s="1412"/>
      <c r="D293" s="757">
        <v>10</v>
      </c>
      <c r="E293" s="757">
        <v>9</v>
      </c>
      <c r="F293" s="1018">
        <v>1</v>
      </c>
      <c r="G293" s="1411" t="s">
        <v>3061</v>
      </c>
      <c r="H293" s="1412"/>
      <c r="I293" s="757">
        <v>14</v>
      </c>
      <c r="J293" s="757">
        <v>13</v>
      </c>
      <c r="K293" s="715">
        <v>1</v>
      </c>
    </row>
    <row r="294" spans="2:11" ht="21.75" customHeight="1">
      <c r="B294" s="1410" t="s">
        <v>2066</v>
      </c>
      <c r="C294" s="1412"/>
      <c r="D294" s="757">
        <v>26</v>
      </c>
      <c r="E294" s="757">
        <v>21</v>
      </c>
      <c r="F294" s="1018">
        <v>5</v>
      </c>
      <c r="G294" s="1411" t="s">
        <v>2071</v>
      </c>
      <c r="H294" s="1412"/>
      <c r="I294" s="757">
        <v>9</v>
      </c>
      <c r="J294" s="757">
        <v>8</v>
      </c>
      <c r="K294" s="715">
        <v>1</v>
      </c>
    </row>
    <row r="295" spans="2:11" ht="21.75" customHeight="1">
      <c r="B295" s="1410" t="s">
        <v>2067</v>
      </c>
      <c r="C295" s="1412"/>
      <c r="D295" s="757">
        <v>12</v>
      </c>
      <c r="E295" s="757">
        <v>10</v>
      </c>
      <c r="F295" s="1018">
        <v>2</v>
      </c>
      <c r="G295" s="2925"/>
      <c r="H295" s="2926"/>
      <c r="I295" s="757"/>
      <c r="J295" s="757"/>
      <c r="K295" s="715"/>
    </row>
    <row r="296" spans="2:11" ht="21.75" customHeight="1">
      <c r="B296" s="1410" t="s">
        <v>2069</v>
      </c>
      <c r="C296" s="1412"/>
      <c r="D296" s="757">
        <v>4</v>
      </c>
      <c r="E296" s="757">
        <v>2</v>
      </c>
      <c r="F296" s="1018">
        <v>2</v>
      </c>
      <c r="G296" s="1411" t="s">
        <v>2074</v>
      </c>
      <c r="H296" s="1412"/>
      <c r="I296" s="757">
        <v>6</v>
      </c>
      <c r="J296" s="757">
        <v>4</v>
      </c>
      <c r="K296" s="715">
        <v>2</v>
      </c>
    </row>
    <row r="297" spans="2:11" ht="21.75" customHeight="1">
      <c r="B297" s="2828" t="s">
        <v>2070</v>
      </c>
      <c r="C297" s="2829"/>
      <c r="D297" s="757"/>
      <c r="E297" s="757"/>
      <c r="F297" s="1018"/>
      <c r="G297" s="1411" t="s">
        <v>2076</v>
      </c>
      <c r="H297" s="1412"/>
      <c r="I297" s="757">
        <v>6</v>
      </c>
      <c r="J297" s="757">
        <v>4</v>
      </c>
      <c r="K297" s="715">
        <v>2</v>
      </c>
    </row>
    <row r="298" spans="2:11" ht="21.75" customHeight="1">
      <c r="B298" s="1410" t="s">
        <v>2072</v>
      </c>
      <c r="C298" s="1412"/>
      <c r="D298" s="757">
        <v>19</v>
      </c>
      <c r="E298" s="757">
        <v>5</v>
      </c>
      <c r="F298" s="1018">
        <v>14</v>
      </c>
      <c r="G298" s="1411" t="s">
        <v>2078</v>
      </c>
      <c r="H298" s="1412"/>
      <c r="I298" s="757">
        <v>5</v>
      </c>
      <c r="J298" s="757">
        <v>4</v>
      </c>
      <c r="K298" s="715">
        <v>1</v>
      </c>
    </row>
    <row r="299" spans="2:11" ht="21.75" customHeight="1">
      <c r="B299" s="1410" t="s">
        <v>2073</v>
      </c>
      <c r="C299" s="1412"/>
      <c r="D299" s="757">
        <v>20</v>
      </c>
      <c r="E299" s="757">
        <v>15</v>
      </c>
      <c r="F299" s="1018">
        <v>5</v>
      </c>
      <c r="G299" s="1411" t="s">
        <v>2080</v>
      </c>
      <c r="H299" s="1412"/>
      <c r="I299" s="757">
        <v>6</v>
      </c>
      <c r="J299" s="757">
        <v>4</v>
      </c>
      <c r="K299" s="715">
        <v>2</v>
      </c>
    </row>
    <row r="300" spans="2:11" ht="21.75" customHeight="1">
      <c r="B300" s="1410" t="s">
        <v>2075</v>
      </c>
      <c r="C300" s="1412"/>
      <c r="D300" s="757">
        <v>83</v>
      </c>
      <c r="E300" s="757">
        <v>8</v>
      </c>
      <c r="F300" s="1018">
        <v>75</v>
      </c>
      <c r="G300" s="1411" t="s">
        <v>2082</v>
      </c>
      <c r="H300" s="1412"/>
      <c r="I300" s="757">
        <v>97</v>
      </c>
      <c r="J300" s="757">
        <v>62</v>
      </c>
      <c r="K300" s="715">
        <v>35</v>
      </c>
    </row>
    <row r="301" spans="2:11" ht="21.75" customHeight="1">
      <c r="B301" s="1410" t="s">
        <v>2077</v>
      </c>
      <c r="C301" s="1412"/>
      <c r="D301" s="757">
        <v>26</v>
      </c>
      <c r="E301" s="757">
        <v>13</v>
      </c>
      <c r="F301" s="1018">
        <v>13</v>
      </c>
      <c r="G301" s="1411" t="s">
        <v>2084</v>
      </c>
      <c r="H301" s="1412"/>
      <c r="I301" s="757">
        <v>2</v>
      </c>
      <c r="J301" s="757">
        <v>1</v>
      </c>
      <c r="K301" s="715">
        <v>1</v>
      </c>
    </row>
    <row r="302" spans="2:11" ht="21.75" customHeight="1">
      <c r="B302" s="2828" t="s">
        <v>2079</v>
      </c>
      <c r="C302" s="2829"/>
      <c r="D302" s="757"/>
      <c r="E302" s="757"/>
      <c r="F302" s="1018"/>
      <c r="G302" s="2925"/>
      <c r="H302" s="2926"/>
      <c r="I302" s="757"/>
      <c r="J302" s="757"/>
      <c r="K302" s="715"/>
    </row>
    <row r="303" spans="2:11" ht="21.75" customHeight="1">
      <c r="B303" s="1410" t="s">
        <v>2081</v>
      </c>
      <c r="C303" s="1412"/>
      <c r="D303" s="757">
        <v>21</v>
      </c>
      <c r="E303" s="757">
        <v>9</v>
      </c>
      <c r="F303" s="1018">
        <v>12</v>
      </c>
      <c r="G303" s="2925"/>
      <c r="H303" s="2926"/>
      <c r="I303" s="757"/>
      <c r="J303" s="757"/>
      <c r="K303" s="715"/>
    </row>
    <row r="304" spans="2:11" ht="21.75" customHeight="1">
      <c r="B304" s="1410" t="s">
        <v>2083</v>
      </c>
      <c r="C304" s="1412"/>
      <c r="D304" s="757">
        <v>17</v>
      </c>
      <c r="E304" s="757">
        <v>8</v>
      </c>
      <c r="F304" s="1019">
        <v>9</v>
      </c>
      <c r="G304" s="2925"/>
      <c r="H304" s="2926"/>
      <c r="I304" s="757"/>
      <c r="J304" s="757"/>
      <c r="K304" s="715"/>
    </row>
    <row r="305" spans="1:11" ht="21.75" customHeight="1">
      <c r="B305" s="1410" t="s">
        <v>2085</v>
      </c>
      <c r="C305" s="1412"/>
      <c r="D305" s="757">
        <v>13</v>
      </c>
      <c r="E305" s="757">
        <v>11</v>
      </c>
      <c r="F305" s="1018">
        <v>2</v>
      </c>
      <c r="G305" s="1411"/>
      <c r="H305" s="1412"/>
      <c r="I305" s="757"/>
      <c r="J305" s="757"/>
      <c r="K305" s="715"/>
    </row>
    <row r="306" spans="1:11" ht="21.75" customHeight="1" thickBot="1">
      <c r="B306" s="4549"/>
      <c r="C306" s="4550"/>
      <c r="D306" s="35"/>
      <c r="E306" s="35"/>
      <c r="F306" s="1020"/>
      <c r="G306" s="1405"/>
      <c r="H306" s="1406"/>
      <c r="I306" s="35"/>
      <c r="J306" s="35"/>
      <c r="K306" s="331"/>
    </row>
    <row r="307" spans="1:11">
      <c r="J307" s="2586" t="s">
        <v>1847</v>
      </c>
      <c r="K307" s="2586"/>
    </row>
    <row r="308" spans="1:11" ht="22.5" customHeight="1">
      <c r="E308" s="52"/>
    </row>
    <row r="309" spans="1:11" ht="17.25">
      <c r="A309" s="3" t="s">
        <v>2086</v>
      </c>
      <c r="I309" s="56"/>
    </row>
    <row r="310" spans="1:11" ht="15" customHeight="1" thickBot="1">
      <c r="B310" s="907"/>
      <c r="C310" s="907"/>
      <c r="D310" s="907"/>
      <c r="E310" s="907"/>
      <c r="G310" s="783" t="s">
        <v>3576</v>
      </c>
    </row>
    <row r="311" spans="1:11" ht="20.25" customHeight="1">
      <c r="B311" s="1361" t="s">
        <v>3078</v>
      </c>
      <c r="C311" s="1363"/>
      <c r="D311" s="2854" t="s">
        <v>2087</v>
      </c>
      <c r="E311" s="2674" t="s">
        <v>1</v>
      </c>
      <c r="F311" s="2676"/>
      <c r="G311" s="2680"/>
    </row>
    <row r="312" spans="1:11" ht="20.25" customHeight="1">
      <c r="B312" s="1364"/>
      <c r="C312" s="1366"/>
      <c r="D312" s="2906"/>
      <c r="E312" s="172"/>
      <c r="F312" s="836" t="s">
        <v>4</v>
      </c>
      <c r="G312" s="850" t="s">
        <v>5</v>
      </c>
    </row>
    <row r="313" spans="1:11" ht="24.75" customHeight="1">
      <c r="B313" s="1520" t="s">
        <v>2099</v>
      </c>
      <c r="C313" s="1521"/>
      <c r="D313" s="896">
        <v>729</v>
      </c>
      <c r="E313" s="896">
        <v>620</v>
      </c>
      <c r="F313" s="896">
        <v>397</v>
      </c>
      <c r="G313" s="290">
        <v>223</v>
      </c>
    </row>
    <row r="314" spans="1:11" ht="24.75" customHeight="1">
      <c r="B314" s="1416" t="s">
        <v>3830</v>
      </c>
      <c r="C314" s="1417"/>
      <c r="D314" s="754">
        <v>729</v>
      </c>
      <c r="E314" s="754">
        <v>623</v>
      </c>
      <c r="F314" s="754">
        <v>397</v>
      </c>
      <c r="G314" s="892">
        <v>226</v>
      </c>
    </row>
    <row r="315" spans="1:11" ht="24.75" customHeight="1">
      <c r="B315" s="1416" t="s">
        <v>3831</v>
      </c>
      <c r="C315" s="1417"/>
      <c r="D315" s="754">
        <v>729</v>
      </c>
      <c r="E315" s="754">
        <v>603</v>
      </c>
      <c r="F315" s="754">
        <v>379</v>
      </c>
      <c r="G315" s="892">
        <v>224</v>
      </c>
    </row>
    <row r="316" spans="1:11" ht="24.75" customHeight="1">
      <c r="B316" s="1416" t="s">
        <v>3832</v>
      </c>
      <c r="C316" s="1417"/>
      <c r="D316" s="754">
        <v>729</v>
      </c>
      <c r="E316" s="754">
        <v>581</v>
      </c>
      <c r="F316" s="754">
        <v>366</v>
      </c>
      <c r="G316" s="892">
        <v>215</v>
      </c>
    </row>
    <row r="317" spans="1:11" ht="24.75" customHeight="1" thickBot="1">
      <c r="B317" s="1497" t="s">
        <v>3833</v>
      </c>
      <c r="C317" s="1498"/>
      <c r="D317" s="755">
        <v>729</v>
      </c>
      <c r="E317" s="755">
        <v>582</v>
      </c>
      <c r="F317" s="755">
        <v>369</v>
      </c>
      <c r="G317" s="895">
        <v>213</v>
      </c>
    </row>
    <row r="318" spans="1:11">
      <c r="B318" s="907"/>
      <c r="C318" s="907"/>
      <c r="D318" s="907"/>
      <c r="E318" s="907"/>
      <c r="F318" s="135"/>
      <c r="G318" s="783" t="s">
        <v>1847</v>
      </c>
    </row>
    <row r="320" spans="1:11">
      <c r="J320" s="33"/>
    </row>
  </sheetData>
  <mergeCells count="611">
    <mergeCell ref="B317:C317"/>
    <mergeCell ref="B316:C316"/>
    <mergeCell ref="B315:C315"/>
    <mergeCell ref="B314:C314"/>
    <mergeCell ref="B313:C313"/>
    <mergeCell ref="B311:C312"/>
    <mergeCell ref="E311:G311"/>
    <mergeCell ref="B296:C296"/>
    <mergeCell ref="B295:C295"/>
    <mergeCell ref="B297:C297"/>
    <mergeCell ref="G306:H306"/>
    <mergeCell ref="G305:H305"/>
    <mergeCell ref="G304:H304"/>
    <mergeCell ref="G303:H303"/>
    <mergeCell ref="G302:H302"/>
    <mergeCell ref="G301:H301"/>
    <mergeCell ref="G300:H300"/>
    <mergeCell ref="B299:C299"/>
    <mergeCell ref="B298:C298"/>
    <mergeCell ref="G289:H289"/>
    <mergeCell ref="G288:H288"/>
    <mergeCell ref="G287:H287"/>
    <mergeCell ref="G286:H286"/>
    <mergeCell ref="G285:H285"/>
    <mergeCell ref="G284:H284"/>
    <mergeCell ref="G299:H299"/>
    <mergeCell ref="G298:H298"/>
    <mergeCell ref="G297:H297"/>
    <mergeCell ref="G296:H296"/>
    <mergeCell ref="G295:H295"/>
    <mergeCell ref="G294:H294"/>
    <mergeCell ref="G293:H293"/>
    <mergeCell ref="G292:H292"/>
    <mergeCell ref="G291:H291"/>
    <mergeCell ref="B294:C294"/>
    <mergeCell ref="B293:C293"/>
    <mergeCell ref="B292:C292"/>
    <mergeCell ref="B291:C291"/>
    <mergeCell ref="B199:C200"/>
    <mergeCell ref="G283:H283"/>
    <mergeCell ref="G282:H282"/>
    <mergeCell ref="G281:H281"/>
    <mergeCell ref="B290:C290"/>
    <mergeCell ref="B289:C289"/>
    <mergeCell ref="B288:C288"/>
    <mergeCell ref="B287:C287"/>
    <mergeCell ref="B286:C286"/>
    <mergeCell ref="B285:C285"/>
    <mergeCell ref="B284:C284"/>
    <mergeCell ref="B283:C283"/>
    <mergeCell ref="B282:C282"/>
    <mergeCell ref="G290:H290"/>
    <mergeCell ref="B215:C215"/>
    <mergeCell ref="B225:C225"/>
    <mergeCell ref="B281:C281"/>
    <mergeCell ref="B258:C258"/>
    <mergeCell ref="B256:C257"/>
    <mergeCell ref="B279:C280"/>
    <mergeCell ref="B178:C178"/>
    <mergeCell ref="B179:C179"/>
    <mergeCell ref="B180:C180"/>
    <mergeCell ref="B181:C181"/>
    <mergeCell ref="B182:C182"/>
    <mergeCell ref="B183:C183"/>
    <mergeCell ref="B184:C184"/>
    <mergeCell ref="B185:C185"/>
    <mergeCell ref="B186:C186"/>
    <mergeCell ref="B169:C169"/>
    <mergeCell ref="B170:C170"/>
    <mergeCell ref="B171:C171"/>
    <mergeCell ref="B172:C172"/>
    <mergeCell ref="B173:C173"/>
    <mergeCell ref="B174:C174"/>
    <mergeCell ref="B175:C175"/>
    <mergeCell ref="B176:C176"/>
    <mergeCell ref="B177:C177"/>
    <mergeCell ref="B160:C160"/>
    <mergeCell ref="B161:C161"/>
    <mergeCell ref="B162:C162"/>
    <mergeCell ref="B163:C163"/>
    <mergeCell ref="B164:C164"/>
    <mergeCell ref="B165:C165"/>
    <mergeCell ref="B166:C166"/>
    <mergeCell ref="B167:C167"/>
    <mergeCell ref="B168:C168"/>
    <mergeCell ref="B151:C151"/>
    <mergeCell ref="B152:C152"/>
    <mergeCell ref="B153:C153"/>
    <mergeCell ref="B154:C154"/>
    <mergeCell ref="B155:C155"/>
    <mergeCell ref="B156:C156"/>
    <mergeCell ref="B157:C157"/>
    <mergeCell ref="B158:C158"/>
    <mergeCell ref="B159:C159"/>
    <mergeCell ref="B134:C134"/>
    <mergeCell ref="B133:C133"/>
    <mergeCell ref="B132:C132"/>
    <mergeCell ref="B131:C131"/>
    <mergeCell ref="B130:C130"/>
    <mergeCell ref="B129:C129"/>
    <mergeCell ref="B146:C146"/>
    <mergeCell ref="B145:C145"/>
    <mergeCell ref="B144:C144"/>
    <mergeCell ref="B143:C143"/>
    <mergeCell ref="B142:C142"/>
    <mergeCell ref="B141:C141"/>
    <mergeCell ref="B140:C140"/>
    <mergeCell ref="B139:C139"/>
    <mergeCell ref="B138:C138"/>
    <mergeCell ref="B137:C137"/>
    <mergeCell ref="B136:C136"/>
    <mergeCell ref="B135:C135"/>
    <mergeCell ref="B110:C110"/>
    <mergeCell ref="B109:C109"/>
    <mergeCell ref="B108:C108"/>
    <mergeCell ref="B124:C124"/>
    <mergeCell ref="B123:C123"/>
    <mergeCell ref="B122:C122"/>
    <mergeCell ref="B121:C121"/>
    <mergeCell ref="B120:C120"/>
    <mergeCell ref="B119:C119"/>
    <mergeCell ref="B128:C128"/>
    <mergeCell ref="B127:C127"/>
    <mergeCell ref="B126:C126"/>
    <mergeCell ref="B125:C125"/>
    <mergeCell ref="B116:C116"/>
    <mergeCell ref="B115:C115"/>
    <mergeCell ref="B114:C114"/>
    <mergeCell ref="B113:C113"/>
    <mergeCell ref="B112:C112"/>
    <mergeCell ref="B118:C118"/>
    <mergeCell ref="B117:C117"/>
    <mergeCell ref="E95:F95"/>
    <mergeCell ref="E96:F96"/>
    <mergeCell ref="E97:F97"/>
    <mergeCell ref="C87:D87"/>
    <mergeCell ref="C86:D86"/>
    <mergeCell ref="C85:D85"/>
    <mergeCell ref="C84:D84"/>
    <mergeCell ref="D116:E116"/>
    <mergeCell ref="D112:E112"/>
    <mergeCell ref="D108:E108"/>
    <mergeCell ref="D104:E104"/>
    <mergeCell ref="E89:F89"/>
    <mergeCell ref="E90:F90"/>
    <mergeCell ref="E91:F91"/>
    <mergeCell ref="E92:F92"/>
    <mergeCell ref="E93:F93"/>
    <mergeCell ref="E94:F94"/>
    <mergeCell ref="B107:C107"/>
    <mergeCell ref="B106:C106"/>
    <mergeCell ref="B105:C105"/>
    <mergeCell ref="B104:C104"/>
    <mergeCell ref="B103:C103"/>
    <mergeCell ref="C97:D97"/>
    <mergeCell ref="B111:C111"/>
    <mergeCell ref="C55:D55"/>
    <mergeCell ref="C66:D66"/>
    <mergeCell ref="C65:D65"/>
    <mergeCell ref="C64:D64"/>
    <mergeCell ref="C63:D63"/>
    <mergeCell ref="C62:D62"/>
    <mergeCell ref="C61:D61"/>
    <mergeCell ref="C60:D60"/>
    <mergeCell ref="C59:D59"/>
    <mergeCell ref="C58:D58"/>
    <mergeCell ref="D271:F271"/>
    <mergeCell ref="G271:I271"/>
    <mergeCell ref="J271:L271"/>
    <mergeCell ref="D263:F263"/>
    <mergeCell ref="G263:I263"/>
    <mergeCell ref="J263:L263"/>
    <mergeCell ref="D194:E194"/>
    <mergeCell ref="F194:G194"/>
    <mergeCell ref="H194:I194"/>
    <mergeCell ref="D199:E200"/>
    <mergeCell ref="F199:F200"/>
    <mergeCell ref="G199:G200"/>
    <mergeCell ref="D256:F256"/>
    <mergeCell ref="G256:I256"/>
    <mergeCell ref="D230:F230"/>
    <mergeCell ref="G230:I230"/>
    <mergeCell ref="G221:I221"/>
    <mergeCell ref="J221:L221"/>
    <mergeCell ref="H199:I199"/>
    <mergeCell ref="D201:E201"/>
    <mergeCell ref="D202:E202"/>
    <mergeCell ref="D203:E203"/>
    <mergeCell ref="D204:E204"/>
    <mergeCell ref="D205:E205"/>
    <mergeCell ref="H187:I187"/>
    <mergeCell ref="D188:E188"/>
    <mergeCell ref="F188:G188"/>
    <mergeCell ref="H188:I188"/>
    <mergeCell ref="D185:E185"/>
    <mergeCell ref="F185:G185"/>
    <mergeCell ref="H185:I185"/>
    <mergeCell ref="D186:E186"/>
    <mergeCell ref="F186:G186"/>
    <mergeCell ref="H186:I186"/>
    <mergeCell ref="D187:E187"/>
    <mergeCell ref="F187:G187"/>
    <mergeCell ref="B187:C187"/>
    <mergeCell ref="B188:C188"/>
    <mergeCell ref="B189:C189"/>
    <mergeCell ref="B190:C190"/>
    <mergeCell ref="B191:C191"/>
    <mergeCell ref="B192:C192"/>
    <mergeCell ref="B193:C193"/>
    <mergeCell ref="B194:C194"/>
    <mergeCell ref="B205:C205"/>
    <mergeCell ref="B204:C204"/>
    <mergeCell ref="J307:K307"/>
    <mergeCell ref="D311:D312"/>
    <mergeCell ref="B306:C306"/>
    <mergeCell ref="B305:C305"/>
    <mergeCell ref="B304:C304"/>
    <mergeCell ref="B303:C303"/>
    <mergeCell ref="B302:C302"/>
    <mergeCell ref="B301:C301"/>
    <mergeCell ref="B300:C300"/>
    <mergeCell ref="B233:C233"/>
    <mergeCell ref="B232:C232"/>
    <mergeCell ref="B230:C231"/>
    <mergeCell ref="B243:C243"/>
    <mergeCell ref="B242:C242"/>
    <mergeCell ref="B240:C241"/>
    <mergeCell ref="B251:C251"/>
    <mergeCell ref="B250:C250"/>
    <mergeCell ref="B248:C249"/>
    <mergeCell ref="G279:H280"/>
    <mergeCell ref="I279:K279"/>
    <mergeCell ref="B273:C273"/>
    <mergeCell ref="B271:C272"/>
    <mergeCell ref="B266:C266"/>
    <mergeCell ref="B263:C264"/>
    <mergeCell ref="D279:F279"/>
    <mergeCell ref="B265:C265"/>
    <mergeCell ref="J212:L212"/>
    <mergeCell ref="B224:C224"/>
    <mergeCell ref="B223:C223"/>
    <mergeCell ref="B221:C222"/>
    <mergeCell ref="B216:C216"/>
    <mergeCell ref="B214:C214"/>
    <mergeCell ref="B212:C213"/>
    <mergeCell ref="J256:L256"/>
    <mergeCell ref="D248:F248"/>
    <mergeCell ref="G248:I248"/>
    <mergeCell ref="J248:L248"/>
    <mergeCell ref="D240:F240"/>
    <mergeCell ref="G240:I240"/>
    <mergeCell ref="J240:L240"/>
    <mergeCell ref="J230:L230"/>
    <mergeCell ref="D221:F221"/>
    <mergeCell ref="D212:F212"/>
    <mergeCell ref="G212:I212"/>
    <mergeCell ref="B203:C203"/>
    <mergeCell ref="B202:C202"/>
    <mergeCell ref="B201:C201"/>
    <mergeCell ref="B206:C206"/>
    <mergeCell ref="D206:E206"/>
    <mergeCell ref="D189:E189"/>
    <mergeCell ref="F189:G189"/>
    <mergeCell ref="H189:I189"/>
    <mergeCell ref="D190:E190"/>
    <mergeCell ref="F190:G190"/>
    <mergeCell ref="H190:I190"/>
    <mergeCell ref="D191:E191"/>
    <mergeCell ref="F191:G191"/>
    <mergeCell ref="D193:E193"/>
    <mergeCell ref="D192:E192"/>
    <mergeCell ref="F193:G193"/>
    <mergeCell ref="F192:G192"/>
    <mergeCell ref="H193:I193"/>
    <mergeCell ref="H192:I192"/>
    <mergeCell ref="H191:I191"/>
    <mergeCell ref="H183:I183"/>
    <mergeCell ref="D184:E184"/>
    <mergeCell ref="F184:G184"/>
    <mergeCell ref="H184:I184"/>
    <mergeCell ref="D181:E181"/>
    <mergeCell ref="F181:G181"/>
    <mergeCell ref="H181:I181"/>
    <mergeCell ref="D182:E182"/>
    <mergeCell ref="F182:G182"/>
    <mergeCell ref="H182:I182"/>
    <mergeCell ref="D183:E183"/>
    <mergeCell ref="F183:G183"/>
    <mergeCell ref="H179:I179"/>
    <mergeCell ref="D180:E180"/>
    <mergeCell ref="F180:G180"/>
    <mergeCell ref="H180:I180"/>
    <mergeCell ref="D177:E177"/>
    <mergeCell ref="F177:G177"/>
    <mergeCell ref="H177:I177"/>
    <mergeCell ref="D178:E178"/>
    <mergeCell ref="F178:G178"/>
    <mergeCell ref="H178:I178"/>
    <mergeCell ref="D179:E179"/>
    <mergeCell ref="F179:G179"/>
    <mergeCell ref="H175:I175"/>
    <mergeCell ref="D176:E176"/>
    <mergeCell ref="F176:G176"/>
    <mergeCell ref="H176:I176"/>
    <mergeCell ref="D173:E173"/>
    <mergeCell ref="F173:G173"/>
    <mergeCell ref="H173:I173"/>
    <mergeCell ref="D174:E174"/>
    <mergeCell ref="F174:G174"/>
    <mergeCell ref="H174:I174"/>
    <mergeCell ref="D175:E175"/>
    <mergeCell ref="F175:G175"/>
    <mergeCell ref="H171:I171"/>
    <mergeCell ref="D172:E172"/>
    <mergeCell ref="F172:G172"/>
    <mergeCell ref="H172:I172"/>
    <mergeCell ref="D169:E169"/>
    <mergeCell ref="F169:G169"/>
    <mergeCell ref="H169:I169"/>
    <mergeCell ref="D170:E170"/>
    <mergeCell ref="F170:G170"/>
    <mergeCell ref="H170:I170"/>
    <mergeCell ref="D171:E171"/>
    <mergeCell ref="F171:G171"/>
    <mergeCell ref="H167:I167"/>
    <mergeCell ref="D168:E168"/>
    <mergeCell ref="F168:G168"/>
    <mergeCell ref="H168:I168"/>
    <mergeCell ref="D165:E165"/>
    <mergeCell ref="F165:G165"/>
    <mergeCell ref="H165:I165"/>
    <mergeCell ref="D166:E166"/>
    <mergeCell ref="F166:G166"/>
    <mergeCell ref="H166:I166"/>
    <mergeCell ref="D167:E167"/>
    <mergeCell ref="F167:G167"/>
    <mergeCell ref="H163:I163"/>
    <mergeCell ref="D164:E164"/>
    <mergeCell ref="F164:G164"/>
    <mergeCell ref="H164:I164"/>
    <mergeCell ref="D161:E161"/>
    <mergeCell ref="F161:G161"/>
    <mergeCell ref="H161:I161"/>
    <mergeCell ref="D162:E162"/>
    <mergeCell ref="F162:G162"/>
    <mergeCell ref="H162:I162"/>
    <mergeCell ref="D163:E163"/>
    <mergeCell ref="F163:G163"/>
    <mergeCell ref="H159:I159"/>
    <mergeCell ref="D160:E160"/>
    <mergeCell ref="F160:G160"/>
    <mergeCell ref="H160:I160"/>
    <mergeCell ref="D157:E157"/>
    <mergeCell ref="F157:G157"/>
    <mergeCell ref="H157:I157"/>
    <mergeCell ref="D158:E158"/>
    <mergeCell ref="F158:G158"/>
    <mergeCell ref="H158:I158"/>
    <mergeCell ref="D159:E159"/>
    <mergeCell ref="F159:G159"/>
    <mergeCell ref="H155:I155"/>
    <mergeCell ref="D156:E156"/>
    <mergeCell ref="F156:G156"/>
    <mergeCell ref="H156:I156"/>
    <mergeCell ref="D153:E153"/>
    <mergeCell ref="F153:G153"/>
    <mergeCell ref="H153:I153"/>
    <mergeCell ref="D154:E154"/>
    <mergeCell ref="F154:G154"/>
    <mergeCell ref="H154:I154"/>
    <mergeCell ref="D155:E155"/>
    <mergeCell ref="F155:G155"/>
    <mergeCell ref="F151:G151"/>
    <mergeCell ref="H151:I151"/>
    <mergeCell ref="D152:E152"/>
    <mergeCell ref="F152:G152"/>
    <mergeCell ref="H152:I152"/>
    <mergeCell ref="D142:E142"/>
    <mergeCell ref="F142:G142"/>
    <mergeCell ref="H142:I142"/>
    <mergeCell ref="D143:E143"/>
    <mergeCell ref="F143:G143"/>
    <mergeCell ref="H143:I143"/>
    <mergeCell ref="F146:G146"/>
    <mergeCell ref="F145:G145"/>
    <mergeCell ref="F144:G144"/>
    <mergeCell ref="D146:E146"/>
    <mergeCell ref="D145:E145"/>
    <mergeCell ref="D144:E144"/>
    <mergeCell ref="H145:I145"/>
    <mergeCell ref="H144:I144"/>
    <mergeCell ref="H146:I146"/>
    <mergeCell ref="D151:E151"/>
    <mergeCell ref="D140:E140"/>
    <mergeCell ref="F140:G140"/>
    <mergeCell ref="H140:I140"/>
    <mergeCell ref="D141:E141"/>
    <mergeCell ref="F141:G141"/>
    <mergeCell ref="H141:I141"/>
    <mergeCell ref="D138:E138"/>
    <mergeCell ref="F138:G138"/>
    <mergeCell ref="H138:I138"/>
    <mergeCell ref="D139:E139"/>
    <mergeCell ref="F139:G139"/>
    <mergeCell ref="H139:I139"/>
    <mergeCell ref="D136:E136"/>
    <mergeCell ref="F136:G136"/>
    <mergeCell ref="H136:I136"/>
    <mergeCell ref="D137:E137"/>
    <mergeCell ref="F137:G137"/>
    <mergeCell ref="H137:I137"/>
    <mergeCell ref="D134:E134"/>
    <mergeCell ref="F134:G134"/>
    <mergeCell ref="H134:I134"/>
    <mergeCell ref="D135:E135"/>
    <mergeCell ref="F135:G135"/>
    <mergeCell ref="H135:I135"/>
    <mergeCell ref="D132:E132"/>
    <mergeCell ref="F132:G132"/>
    <mergeCell ref="H132:I132"/>
    <mergeCell ref="D133:E133"/>
    <mergeCell ref="F133:G133"/>
    <mergeCell ref="H133:I133"/>
    <mergeCell ref="D130:E130"/>
    <mergeCell ref="F130:G130"/>
    <mergeCell ref="H130:I130"/>
    <mergeCell ref="D131:E131"/>
    <mergeCell ref="F131:G131"/>
    <mergeCell ref="H131:I131"/>
    <mergeCell ref="D128:E128"/>
    <mergeCell ref="F128:G128"/>
    <mergeCell ref="H128:I128"/>
    <mergeCell ref="D129:E129"/>
    <mergeCell ref="F129:G129"/>
    <mergeCell ref="H129:I129"/>
    <mergeCell ref="D126:E126"/>
    <mergeCell ref="F126:G126"/>
    <mergeCell ref="H126:I126"/>
    <mergeCell ref="D127:E127"/>
    <mergeCell ref="F127:G127"/>
    <mergeCell ref="H127:I127"/>
    <mergeCell ref="D124:E124"/>
    <mergeCell ref="F124:G124"/>
    <mergeCell ref="H124:I124"/>
    <mergeCell ref="D125:E125"/>
    <mergeCell ref="F125:G125"/>
    <mergeCell ref="H125:I125"/>
    <mergeCell ref="D122:E122"/>
    <mergeCell ref="F122:G122"/>
    <mergeCell ref="H122:I122"/>
    <mergeCell ref="D123:E123"/>
    <mergeCell ref="F123:G123"/>
    <mergeCell ref="H123:I123"/>
    <mergeCell ref="D120:E120"/>
    <mergeCell ref="F120:G120"/>
    <mergeCell ref="H120:I120"/>
    <mergeCell ref="D121:E121"/>
    <mergeCell ref="F121:G121"/>
    <mergeCell ref="H121:I121"/>
    <mergeCell ref="D118:E118"/>
    <mergeCell ref="F118:G118"/>
    <mergeCell ref="H118:I118"/>
    <mergeCell ref="D119:E119"/>
    <mergeCell ref="F119:G119"/>
    <mergeCell ref="H119:I119"/>
    <mergeCell ref="F116:G116"/>
    <mergeCell ref="H116:I116"/>
    <mergeCell ref="D117:E117"/>
    <mergeCell ref="F117:G117"/>
    <mergeCell ref="H117:I117"/>
    <mergeCell ref="D114:E114"/>
    <mergeCell ref="F114:G114"/>
    <mergeCell ref="H114:I114"/>
    <mergeCell ref="D115:E115"/>
    <mergeCell ref="F115:G115"/>
    <mergeCell ref="H115:I115"/>
    <mergeCell ref="F112:G112"/>
    <mergeCell ref="H112:I112"/>
    <mergeCell ref="D113:E113"/>
    <mergeCell ref="F113:G113"/>
    <mergeCell ref="H113:I113"/>
    <mergeCell ref="D110:E110"/>
    <mergeCell ref="F110:G110"/>
    <mergeCell ref="H110:I110"/>
    <mergeCell ref="D111:E111"/>
    <mergeCell ref="F111:G111"/>
    <mergeCell ref="H111:I111"/>
    <mergeCell ref="F108:G108"/>
    <mergeCell ref="H108:I108"/>
    <mergeCell ref="D109:E109"/>
    <mergeCell ref="F109:G109"/>
    <mergeCell ref="H109:I109"/>
    <mergeCell ref="D106:E106"/>
    <mergeCell ref="F106:G106"/>
    <mergeCell ref="H106:I106"/>
    <mergeCell ref="D107:E107"/>
    <mergeCell ref="F107:G107"/>
    <mergeCell ref="H107:I107"/>
    <mergeCell ref="F104:G104"/>
    <mergeCell ref="H104:I104"/>
    <mergeCell ref="D105:E105"/>
    <mergeCell ref="F105:G105"/>
    <mergeCell ref="H105:I105"/>
    <mergeCell ref="D103:E103"/>
    <mergeCell ref="F103:G103"/>
    <mergeCell ref="H103:I103"/>
    <mergeCell ref="E83:F83"/>
    <mergeCell ref="E84:F84"/>
    <mergeCell ref="E85:F85"/>
    <mergeCell ref="E86:F86"/>
    <mergeCell ref="E87:F87"/>
    <mergeCell ref="E88:F88"/>
    <mergeCell ref="C83:D83"/>
    <mergeCell ref="C89:D89"/>
    <mergeCell ref="C90:D90"/>
    <mergeCell ref="C91:D91"/>
    <mergeCell ref="C92:D92"/>
    <mergeCell ref="C93:D93"/>
    <mergeCell ref="C94:D94"/>
    <mergeCell ref="C95:D95"/>
    <mergeCell ref="C96:D96"/>
    <mergeCell ref="C88:D88"/>
    <mergeCell ref="E82:F82"/>
    <mergeCell ref="G82:J82"/>
    <mergeCell ref="E72:F72"/>
    <mergeCell ref="E71:F71"/>
    <mergeCell ref="E74:F74"/>
    <mergeCell ref="C75:D75"/>
    <mergeCell ref="C74:D74"/>
    <mergeCell ref="C73:D73"/>
    <mergeCell ref="C72:D72"/>
    <mergeCell ref="C71:D71"/>
    <mergeCell ref="C82:D82"/>
    <mergeCell ref="E70:F70"/>
    <mergeCell ref="E73:F73"/>
    <mergeCell ref="E75:F75"/>
    <mergeCell ref="C77:I77"/>
    <mergeCell ref="C70:D70"/>
    <mergeCell ref="C68:D68"/>
    <mergeCell ref="C67:D67"/>
    <mergeCell ref="C69:D69"/>
    <mergeCell ref="E68:F68"/>
    <mergeCell ref="E69:F69"/>
    <mergeCell ref="A28:L28"/>
    <mergeCell ref="E44:F44"/>
    <mergeCell ref="G44:J44"/>
    <mergeCell ref="E45:F45"/>
    <mergeCell ref="G45:J45"/>
    <mergeCell ref="E49:F49"/>
    <mergeCell ref="G49:J49"/>
    <mergeCell ref="E41:F41"/>
    <mergeCell ref="G41:J41"/>
    <mergeCell ref="C43:D43"/>
    <mergeCell ref="C42:D42"/>
    <mergeCell ref="C41:D41"/>
    <mergeCell ref="C40:D40"/>
    <mergeCell ref="C39:D39"/>
    <mergeCell ref="C38:D38"/>
    <mergeCell ref="C37:D37"/>
    <mergeCell ref="C36:D36"/>
    <mergeCell ref="C35:D35"/>
    <mergeCell ref="E34:F34"/>
    <mergeCell ref="G34:J34"/>
    <mergeCell ref="E35:F35"/>
    <mergeCell ref="G35:J35"/>
    <mergeCell ref="E36:F36"/>
    <mergeCell ref="G36:J36"/>
    <mergeCell ref="E65:F65"/>
    <mergeCell ref="E66:F66"/>
    <mergeCell ref="E67:F67"/>
    <mergeCell ref="E58:F58"/>
    <mergeCell ref="G47:J47"/>
    <mergeCell ref="E48:F48"/>
    <mergeCell ref="G48:J48"/>
    <mergeCell ref="E42:F42"/>
    <mergeCell ref="G42:J42"/>
    <mergeCell ref="E50:F50"/>
    <mergeCell ref="G50:J50"/>
    <mergeCell ref="E55:F55"/>
    <mergeCell ref="G55:J55"/>
    <mergeCell ref="E43:F43"/>
    <mergeCell ref="G43:J43"/>
    <mergeCell ref="E59:F59"/>
    <mergeCell ref="E60:F60"/>
    <mergeCell ref="E61:F61"/>
    <mergeCell ref="E62:F62"/>
    <mergeCell ref="E63:F63"/>
    <mergeCell ref="C34:D34"/>
    <mergeCell ref="E39:F39"/>
    <mergeCell ref="G39:J39"/>
    <mergeCell ref="E56:F56"/>
    <mergeCell ref="E57:F57"/>
    <mergeCell ref="E46:F46"/>
    <mergeCell ref="G46:J46"/>
    <mergeCell ref="E47:F47"/>
    <mergeCell ref="E64:F64"/>
    <mergeCell ref="E37:F37"/>
    <mergeCell ref="G37:J37"/>
    <mergeCell ref="E38:F38"/>
    <mergeCell ref="G38:J38"/>
    <mergeCell ref="E40:F40"/>
    <mergeCell ref="G40:J40"/>
    <mergeCell ref="C50:D50"/>
    <mergeCell ref="C49:D49"/>
    <mergeCell ref="C48:D48"/>
    <mergeCell ref="C47:D47"/>
    <mergeCell ref="C46:D46"/>
    <mergeCell ref="C45:D45"/>
    <mergeCell ref="C44:D44"/>
    <mergeCell ref="C57:D57"/>
    <mergeCell ref="C56:D56"/>
  </mergeCells>
  <phoneticPr fontId="2"/>
  <pageMargins left="0.70866141732283472" right="0.70866141732283472" top="0.74803149606299213" bottom="0.74803149606299213" header="0.31496062992125984" footer="0.31496062992125984"/>
  <pageSetup paperSize="9" scale="84" firstPageNumber="106" fitToHeight="0" orientation="portrait" useFirstPageNumber="1" r:id="rId1"/>
  <headerFooter differentOddEven="1" differentFirst="1" alignWithMargins="0">
    <oddHeader xml:space="preserve">&amp;R&amp;"ＭＳ 明朝,標準"&amp;10行政・選挙
</oddHeader>
    <oddFooter>&amp;C&amp;"ＭＳ 明朝,標準"&amp;P</oddFooter>
    <evenHeader>&amp;L&amp;"ＭＳ 明朝,標準"&amp;10行政・選挙</evenHeader>
    <evenFooter>&amp;C&amp;"ＭＳ 明朝,標準"&amp;P</evenFooter>
    <firstHeader>&amp;R&amp;"ＭＳ 明朝,標準"&amp;10行政・選挙</firstHeader>
  </headerFooter>
  <rowBreaks count="7" manualBreakCount="7">
    <brk id="31" max="11" man="1"/>
    <brk id="52" max="11" man="1"/>
    <brk id="100" max="11" man="1"/>
    <brk id="148" max="11" man="1"/>
    <brk id="196" max="11" man="1"/>
    <brk id="237" max="11" man="1"/>
    <brk id="276"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23"/>
  <sheetViews>
    <sheetView view="pageBreakPreview" zoomScaleNormal="100" zoomScaleSheetLayoutView="100" workbookViewId="0">
      <selection activeCell="B263" sqref="B263:O263"/>
    </sheetView>
  </sheetViews>
  <sheetFormatPr defaultRowHeight="13.5"/>
  <cols>
    <col min="1" max="2" width="9" style="296"/>
    <col min="3" max="3" width="23.625" style="296" customWidth="1"/>
    <col min="4" max="4" width="9" style="296"/>
    <col min="5" max="5" width="6.875" style="296" customWidth="1"/>
    <col min="6" max="6" width="9" style="296"/>
    <col min="7" max="7" width="5.125" style="296" customWidth="1"/>
    <col min="8" max="8" width="20.875" style="296" customWidth="1"/>
    <col min="9" max="9" width="7.125" style="296" customWidth="1"/>
    <col min="10" max="10" width="3.25" style="296" customWidth="1"/>
    <col min="11" max="16384" width="9" style="296"/>
  </cols>
  <sheetData>
    <row r="1" spans="1:9" s="291" customFormat="1" ht="35.1" customHeight="1"/>
    <row r="2" spans="1:9" s="291" customFormat="1" ht="38.1" customHeight="1">
      <c r="B2" s="292" t="s">
        <v>566</v>
      </c>
      <c r="C2" s="293"/>
      <c r="D2" s="293"/>
      <c r="E2" s="293"/>
    </row>
    <row r="3" spans="1:9" s="291" customFormat="1" ht="38.1" customHeight="1">
      <c r="B3" s="292"/>
      <c r="C3" s="293"/>
      <c r="D3" s="293"/>
      <c r="E3" s="293"/>
    </row>
    <row r="4" spans="1:9" s="291" customFormat="1" ht="19.5" customHeight="1"/>
    <row r="5" spans="1:9" s="291" customFormat="1" ht="38.1" customHeight="1">
      <c r="A5" s="294" t="s">
        <v>565</v>
      </c>
      <c r="B5" s="294"/>
      <c r="C5" s="294"/>
      <c r="D5" s="294" t="s">
        <v>549</v>
      </c>
      <c r="E5" s="294"/>
      <c r="F5" s="294"/>
      <c r="G5" s="294"/>
      <c r="H5" s="294"/>
      <c r="I5" s="294">
        <v>1</v>
      </c>
    </row>
    <row r="6" spans="1:9" s="291" customFormat="1" ht="38.1" customHeight="1">
      <c r="A6" s="294" t="s">
        <v>564</v>
      </c>
      <c r="B6" s="294"/>
      <c r="C6" s="294"/>
      <c r="D6" s="294" t="s">
        <v>549</v>
      </c>
      <c r="E6" s="294"/>
      <c r="F6" s="294"/>
      <c r="G6" s="294"/>
      <c r="H6" s="294"/>
      <c r="I6" s="294">
        <v>7</v>
      </c>
    </row>
    <row r="7" spans="1:9" s="291" customFormat="1" ht="38.1" customHeight="1">
      <c r="A7" s="294" t="s">
        <v>563</v>
      </c>
      <c r="B7" s="294"/>
      <c r="C7" s="294"/>
      <c r="D7" s="294" t="s">
        <v>549</v>
      </c>
      <c r="E7" s="294"/>
      <c r="F7" s="294"/>
      <c r="G7" s="294"/>
      <c r="H7" s="294"/>
      <c r="I7" s="294">
        <v>17</v>
      </c>
    </row>
    <row r="8" spans="1:9" s="291" customFormat="1" ht="38.1" customHeight="1">
      <c r="A8" s="294" t="s">
        <v>562</v>
      </c>
      <c r="B8" s="294"/>
      <c r="C8" s="294"/>
      <c r="D8" s="294" t="s">
        <v>549</v>
      </c>
      <c r="E8" s="294"/>
      <c r="F8" s="294"/>
      <c r="G8" s="294"/>
      <c r="H8" s="294"/>
      <c r="I8" s="294">
        <v>25</v>
      </c>
    </row>
    <row r="9" spans="1:9" s="291" customFormat="1" ht="38.1" customHeight="1">
      <c r="A9" s="294" t="s">
        <v>561</v>
      </c>
      <c r="B9" s="294"/>
      <c r="C9" s="294"/>
      <c r="D9" s="294" t="s">
        <v>549</v>
      </c>
      <c r="E9" s="294"/>
      <c r="F9" s="294"/>
      <c r="G9" s="294"/>
      <c r="H9" s="294"/>
      <c r="I9" s="294">
        <v>32</v>
      </c>
    </row>
    <row r="10" spans="1:9" s="291" customFormat="1" ht="38.1" customHeight="1">
      <c r="A10" s="294" t="s">
        <v>560</v>
      </c>
      <c r="B10" s="294"/>
      <c r="C10" s="294"/>
      <c r="D10" s="294" t="s">
        <v>549</v>
      </c>
      <c r="E10" s="294"/>
      <c r="F10" s="294"/>
      <c r="G10" s="294"/>
      <c r="H10" s="294"/>
      <c r="I10" s="294">
        <v>38</v>
      </c>
    </row>
    <row r="11" spans="1:9" s="291" customFormat="1" ht="38.1" customHeight="1">
      <c r="A11" s="294" t="s">
        <v>559</v>
      </c>
      <c r="B11" s="294"/>
      <c r="C11" s="294"/>
      <c r="D11" s="294" t="s">
        <v>549</v>
      </c>
      <c r="E11" s="294"/>
      <c r="F11" s="294"/>
      <c r="G11" s="294"/>
      <c r="H11" s="294"/>
      <c r="I11" s="294">
        <v>41</v>
      </c>
    </row>
    <row r="12" spans="1:9" s="291" customFormat="1" ht="38.1" customHeight="1">
      <c r="A12" s="294" t="s">
        <v>558</v>
      </c>
      <c r="B12" s="294"/>
      <c r="C12" s="294"/>
      <c r="D12" s="294" t="s">
        <v>549</v>
      </c>
      <c r="E12" s="294"/>
      <c r="F12" s="294"/>
      <c r="G12" s="294"/>
      <c r="H12" s="294"/>
      <c r="I12" s="294">
        <v>47</v>
      </c>
    </row>
    <row r="13" spans="1:9" s="291" customFormat="1" ht="38.1" customHeight="1">
      <c r="A13" s="294" t="s">
        <v>557</v>
      </c>
      <c r="B13" s="294"/>
      <c r="C13" s="294"/>
      <c r="D13" s="294" t="s">
        <v>549</v>
      </c>
      <c r="E13" s="294"/>
      <c r="F13" s="294"/>
      <c r="G13" s="294"/>
      <c r="H13" s="294"/>
      <c r="I13" s="294">
        <v>50</v>
      </c>
    </row>
    <row r="14" spans="1:9" s="291" customFormat="1" ht="38.1" customHeight="1">
      <c r="A14" s="294" t="s">
        <v>556</v>
      </c>
      <c r="B14" s="294"/>
      <c r="C14" s="294"/>
      <c r="D14" s="294" t="s">
        <v>549</v>
      </c>
      <c r="E14" s="294"/>
      <c r="F14" s="294"/>
      <c r="G14" s="294"/>
      <c r="H14" s="294"/>
      <c r="I14" s="294">
        <v>56</v>
      </c>
    </row>
    <row r="15" spans="1:9" s="291" customFormat="1" ht="38.1" customHeight="1">
      <c r="A15" s="294" t="s">
        <v>555</v>
      </c>
      <c r="B15" s="294"/>
      <c r="C15" s="294"/>
      <c r="D15" s="294" t="s">
        <v>549</v>
      </c>
      <c r="E15" s="294"/>
      <c r="F15" s="294"/>
      <c r="G15" s="294"/>
      <c r="H15" s="294"/>
      <c r="I15" s="294">
        <v>64</v>
      </c>
    </row>
    <row r="16" spans="1:9" s="291" customFormat="1" ht="38.1" customHeight="1">
      <c r="A16" s="294" t="s">
        <v>554</v>
      </c>
      <c r="B16" s="294"/>
      <c r="C16" s="294"/>
      <c r="D16" s="294" t="s">
        <v>549</v>
      </c>
      <c r="E16" s="294"/>
      <c r="F16" s="294"/>
      <c r="G16" s="294"/>
      <c r="H16" s="294"/>
      <c r="I16" s="294">
        <v>71</v>
      </c>
    </row>
    <row r="17" spans="1:9" s="291" customFormat="1" ht="38.1" customHeight="1">
      <c r="A17" s="294" t="s">
        <v>553</v>
      </c>
      <c r="B17" s="294"/>
      <c r="C17" s="294"/>
      <c r="D17" s="294" t="s">
        <v>549</v>
      </c>
      <c r="E17" s="294"/>
      <c r="F17" s="294"/>
      <c r="G17" s="294"/>
      <c r="H17" s="294"/>
      <c r="I17" s="294">
        <v>90</v>
      </c>
    </row>
    <row r="18" spans="1:9" s="291" customFormat="1" ht="38.1" customHeight="1">
      <c r="A18" s="294" t="s">
        <v>552</v>
      </c>
      <c r="B18" s="294"/>
      <c r="C18" s="294"/>
      <c r="D18" s="294" t="s">
        <v>549</v>
      </c>
      <c r="E18" s="294"/>
      <c r="F18" s="294"/>
      <c r="G18" s="294"/>
      <c r="H18" s="294"/>
      <c r="I18" s="294">
        <v>94</v>
      </c>
    </row>
    <row r="19" spans="1:9" s="291" customFormat="1" ht="38.1" customHeight="1">
      <c r="A19" s="294" t="s">
        <v>551</v>
      </c>
      <c r="B19" s="294"/>
      <c r="C19" s="294"/>
      <c r="D19" s="294" t="s">
        <v>549</v>
      </c>
      <c r="E19" s="294"/>
      <c r="F19" s="294"/>
      <c r="G19" s="294"/>
      <c r="H19" s="294"/>
      <c r="I19" s="294">
        <v>101</v>
      </c>
    </row>
    <row r="20" spans="1:9" s="291" customFormat="1" ht="38.1" customHeight="1">
      <c r="A20" s="294" t="s">
        <v>550</v>
      </c>
      <c r="B20" s="294"/>
      <c r="C20" s="294"/>
      <c r="D20" s="294" t="s">
        <v>549</v>
      </c>
      <c r="E20" s="294"/>
      <c r="F20" s="294"/>
      <c r="G20" s="294"/>
      <c r="H20" s="294"/>
      <c r="I20" s="294">
        <v>106</v>
      </c>
    </row>
    <row r="21" spans="1:9" s="291" customFormat="1" ht="35.1" customHeight="1">
      <c r="A21" s="294"/>
      <c r="B21" s="294"/>
      <c r="C21" s="294"/>
      <c r="D21" s="294"/>
      <c r="E21" s="294"/>
      <c r="F21" s="294"/>
      <c r="G21" s="294"/>
      <c r="H21" s="294"/>
      <c r="I21" s="294"/>
    </row>
    <row r="22" spans="1:9" s="291" customFormat="1" ht="35.1" customHeight="1">
      <c r="A22" s="295"/>
      <c r="B22" s="295"/>
      <c r="C22" s="295"/>
      <c r="D22" s="295"/>
      <c r="E22" s="295"/>
      <c r="F22" s="295"/>
      <c r="G22" s="295"/>
      <c r="H22" s="295"/>
      <c r="I22" s="295"/>
    </row>
    <row r="23" spans="1:9" s="291" customFormat="1" ht="35.1" customHeight="1"/>
    <row r="223" s="1335" customFormat="1"/>
  </sheetData>
  <phoneticPr fontId="2"/>
  <pageMargins left="1.02" right="0.56000000000000005" top="0.98399999999999999" bottom="0.98399999999999999" header="0.51200000000000001" footer="0.51200000000000001"/>
  <pageSetup paperSize="9" scale="8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255"/>
  <sheetViews>
    <sheetView view="pageBreakPreview" zoomScaleNormal="100" zoomScaleSheetLayoutView="100" workbookViewId="0">
      <selection activeCell="B263" sqref="B263:O263"/>
    </sheetView>
  </sheetViews>
  <sheetFormatPr defaultRowHeight="14.25"/>
  <cols>
    <col min="1" max="1" width="3.125" style="296" customWidth="1"/>
    <col min="2" max="2" width="3.125" style="312" customWidth="1"/>
    <col min="3" max="3" width="2.625" style="296" customWidth="1"/>
    <col min="4" max="4" width="9.875" style="296" customWidth="1"/>
    <col min="5" max="5" width="13.25" style="296" customWidth="1"/>
    <col min="6" max="7" width="9.125" style="296" customWidth="1"/>
    <col min="8" max="8" width="10" style="296" customWidth="1"/>
    <col min="9" max="10" width="9" style="296"/>
    <col min="11" max="11" width="11.25" style="296" customWidth="1"/>
    <col min="12" max="12" width="5.125" style="296" customWidth="1"/>
    <col min="13" max="13" width="5.375" style="296" customWidth="1"/>
    <col min="14" max="16384" width="9" style="296"/>
  </cols>
  <sheetData>
    <row r="1" spans="1:12" ht="14.25" customHeight="1">
      <c r="A1" s="299"/>
      <c r="B1" s="297"/>
      <c r="C1" s="299"/>
      <c r="D1" s="299"/>
      <c r="E1" s="299"/>
      <c r="F1" s="299"/>
      <c r="G1" s="299"/>
      <c r="H1" s="299"/>
      <c r="I1" s="299"/>
      <c r="J1" s="299"/>
      <c r="K1" s="299"/>
    </row>
    <row r="2" spans="1:12" ht="24.95" customHeight="1">
      <c r="A2" s="299"/>
      <c r="B2" s="1349" t="s">
        <v>764</v>
      </c>
      <c r="C2" s="1349"/>
      <c r="D2" s="1349"/>
      <c r="E2" s="1349"/>
      <c r="F2" s="1349"/>
      <c r="G2" s="1349"/>
      <c r="H2" s="1349"/>
      <c r="I2" s="1349"/>
      <c r="J2" s="1349"/>
      <c r="K2" s="1349"/>
    </row>
    <row r="3" spans="1:12" ht="16.5" customHeight="1">
      <c r="A3" s="299"/>
      <c r="B3" s="297"/>
      <c r="C3" s="299"/>
      <c r="D3" s="299"/>
      <c r="E3" s="301"/>
      <c r="F3" s="299"/>
      <c r="G3" s="299"/>
      <c r="H3" s="299"/>
      <c r="I3" s="299"/>
      <c r="J3" s="299"/>
      <c r="K3" s="299"/>
    </row>
    <row r="4" spans="1:12" ht="30" customHeight="1">
      <c r="A4" s="294" t="s">
        <v>763</v>
      </c>
      <c r="B4" s="297"/>
      <c r="C4" s="294"/>
      <c r="D4" s="298"/>
      <c r="E4" s="298"/>
      <c r="F4" s="298"/>
      <c r="G4" s="298"/>
      <c r="H4" s="298"/>
      <c r="I4" s="298"/>
      <c r="J4" s="298"/>
      <c r="K4" s="298"/>
    </row>
    <row r="5" spans="1:12" ht="30" customHeight="1">
      <c r="A5" s="299"/>
      <c r="B5" s="297">
        <v>1</v>
      </c>
      <c r="C5" s="298"/>
      <c r="D5" s="298" t="s">
        <v>762</v>
      </c>
      <c r="E5" s="300"/>
      <c r="F5" s="300"/>
      <c r="G5" s="300"/>
      <c r="H5" s="300"/>
      <c r="I5" s="300"/>
      <c r="J5" s="300"/>
      <c r="K5" s="300"/>
      <c r="L5" s="300">
        <v>2</v>
      </c>
    </row>
    <row r="6" spans="1:12" ht="30" customHeight="1">
      <c r="A6" s="299"/>
      <c r="B6" s="297">
        <v>2</v>
      </c>
      <c r="C6" s="298"/>
      <c r="D6" s="298" t="s">
        <v>761</v>
      </c>
      <c r="E6" s="298"/>
      <c r="F6" s="298"/>
      <c r="G6" s="298"/>
      <c r="H6" s="298"/>
      <c r="I6" s="298"/>
      <c r="J6" s="300"/>
      <c r="K6" s="300"/>
      <c r="L6" s="300">
        <v>2</v>
      </c>
    </row>
    <row r="7" spans="1:12" ht="30" customHeight="1">
      <c r="A7" s="299"/>
      <c r="B7" s="297">
        <v>3</v>
      </c>
      <c r="C7" s="298"/>
      <c r="D7" s="298" t="s">
        <v>760</v>
      </c>
      <c r="E7" s="298"/>
      <c r="F7" s="298"/>
      <c r="G7" s="298"/>
      <c r="H7" s="298"/>
      <c r="I7" s="298"/>
      <c r="J7" s="300"/>
      <c r="K7" s="300"/>
      <c r="L7" s="300">
        <v>2</v>
      </c>
    </row>
    <row r="8" spans="1:12" ht="30" customHeight="1">
      <c r="A8" s="299"/>
      <c r="B8" s="297">
        <v>4</v>
      </c>
      <c r="C8" s="298"/>
      <c r="D8" s="298" t="s">
        <v>759</v>
      </c>
      <c r="E8" s="298"/>
      <c r="F8" s="298"/>
      <c r="G8" s="298"/>
      <c r="H8" s="298"/>
      <c r="I8" s="298"/>
      <c r="J8" s="300"/>
      <c r="K8" s="300"/>
      <c r="L8" s="300">
        <v>3</v>
      </c>
    </row>
    <row r="9" spans="1:12" ht="30" customHeight="1">
      <c r="A9" s="299"/>
      <c r="B9" s="297">
        <v>5</v>
      </c>
      <c r="C9" s="298"/>
      <c r="D9" s="298" t="s">
        <v>758</v>
      </c>
      <c r="E9" s="298"/>
      <c r="F9" s="298"/>
      <c r="G9" s="298"/>
      <c r="H9" s="298"/>
      <c r="I9" s="298"/>
      <c r="J9" s="300"/>
      <c r="K9" s="300"/>
      <c r="L9" s="300">
        <v>3</v>
      </c>
    </row>
    <row r="10" spans="1:12" ht="30" customHeight="1">
      <c r="A10" s="299"/>
      <c r="B10" s="297">
        <v>6</v>
      </c>
      <c r="C10" s="298"/>
      <c r="D10" s="298" t="s">
        <v>757</v>
      </c>
      <c r="E10" s="298"/>
      <c r="F10" s="298"/>
      <c r="G10" s="298"/>
      <c r="H10" s="298"/>
      <c r="I10" s="298"/>
      <c r="J10" s="300"/>
      <c r="K10" s="300"/>
      <c r="L10" s="300">
        <v>3</v>
      </c>
    </row>
    <row r="11" spans="1:12" ht="30" customHeight="1">
      <c r="A11" s="299"/>
      <c r="B11" s="297">
        <v>7</v>
      </c>
      <c r="C11" s="298"/>
      <c r="D11" s="298" t="s">
        <v>756</v>
      </c>
      <c r="E11" s="298"/>
      <c r="F11" s="298"/>
      <c r="G11" s="298"/>
      <c r="H11" s="298"/>
      <c r="I11" s="298"/>
      <c r="J11" s="300"/>
      <c r="K11" s="300"/>
      <c r="L11" s="300">
        <v>4</v>
      </c>
    </row>
    <row r="12" spans="1:12" ht="30" customHeight="1">
      <c r="A12" s="299"/>
      <c r="B12" s="297">
        <v>8</v>
      </c>
      <c r="C12" s="298"/>
      <c r="D12" s="298" t="s">
        <v>755</v>
      </c>
      <c r="E12" s="298"/>
      <c r="F12" s="298"/>
      <c r="G12" s="298"/>
      <c r="H12" s="298"/>
      <c r="I12" s="298"/>
      <c r="J12" s="300"/>
      <c r="K12" s="300"/>
      <c r="L12" s="300">
        <v>4</v>
      </c>
    </row>
    <row r="13" spans="1:12" ht="30" customHeight="1">
      <c r="A13" s="299"/>
      <c r="B13" s="297">
        <v>9</v>
      </c>
      <c r="C13" s="298"/>
      <c r="D13" s="298" t="s">
        <v>754</v>
      </c>
      <c r="E13" s="298"/>
      <c r="F13" s="298"/>
      <c r="G13" s="298"/>
      <c r="H13" s="298"/>
      <c r="I13" s="298"/>
      <c r="J13" s="300"/>
      <c r="K13" s="300"/>
      <c r="L13" s="300">
        <v>5</v>
      </c>
    </row>
    <row r="14" spans="1:12" ht="30" customHeight="1">
      <c r="A14" s="299"/>
      <c r="B14" s="297">
        <v>10</v>
      </c>
      <c r="C14" s="298"/>
      <c r="D14" s="298" t="s">
        <v>753</v>
      </c>
      <c r="E14" s="298"/>
      <c r="F14" s="298"/>
      <c r="G14" s="298"/>
      <c r="H14" s="298"/>
      <c r="I14" s="298"/>
      <c r="J14" s="300"/>
      <c r="K14" s="300"/>
      <c r="L14" s="300">
        <v>5</v>
      </c>
    </row>
    <row r="15" spans="1:12" ht="30" customHeight="1">
      <c r="A15" s="299"/>
      <c r="B15" s="297">
        <v>11</v>
      </c>
      <c r="C15" s="298"/>
      <c r="D15" s="298" t="s">
        <v>752</v>
      </c>
      <c r="E15" s="298"/>
      <c r="F15" s="298"/>
      <c r="G15" s="298"/>
      <c r="H15" s="298"/>
      <c r="I15" s="298"/>
      <c r="J15" s="300"/>
      <c r="K15" s="300"/>
      <c r="L15" s="300">
        <v>6</v>
      </c>
    </row>
    <row r="16" spans="1:12" ht="30" customHeight="1">
      <c r="A16" s="299"/>
      <c r="B16" s="297">
        <v>12</v>
      </c>
      <c r="C16" s="298"/>
      <c r="D16" s="298" t="s">
        <v>751</v>
      </c>
      <c r="E16" s="298"/>
      <c r="F16" s="298"/>
      <c r="G16" s="298"/>
      <c r="H16" s="298"/>
      <c r="I16" s="298"/>
      <c r="J16" s="300"/>
      <c r="K16" s="300"/>
      <c r="L16" s="300">
        <v>6</v>
      </c>
    </row>
    <row r="17" spans="1:12" ht="30" customHeight="1">
      <c r="A17" s="299"/>
      <c r="B17" s="297">
        <v>13</v>
      </c>
      <c r="C17" s="298"/>
      <c r="D17" s="298" t="s">
        <v>750</v>
      </c>
      <c r="E17" s="298"/>
      <c r="F17" s="298"/>
      <c r="G17" s="298"/>
      <c r="H17" s="298"/>
      <c r="I17" s="298"/>
      <c r="J17" s="300"/>
      <c r="K17" s="300"/>
      <c r="L17" s="300">
        <v>6</v>
      </c>
    </row>
    <row r="18" spans="1:12" ht="30" customHeight="1">
      <c r="A18" s="299"/>
      <c r="B18" s="297"/>
      <c r="C18" s="299"/>
      <c r="D18" s="300"/>
      <c r="E18" s="300"/>
      <c r="F18" s="300"/>
      <c r="G18" s="300"/>
      <c r="H18" s="300"/>
      <c r="I18" s="300"/>
      <c r="J18" s="300"/>
      <c r="K18" s="300"/>
      <c r="L18" s="300"/>
    </row>
    <row r="19" spans="1:12" ht="30" customHeight="1">
      <c r="A19" s="294" t="s">
        <v>749</v>
      </c>
      <c r="B19" s="297"/>
      <c r="C19" s="294"/>
      <c r="D19" s="300"/>
      <c r="E19" s="300"/>
      <c r="F19" s="300"/>
      <c r="G19" s="300"/>
      <c r="H19" s="300"/>
      <c r="I19" s="300"/>
      <c r="J19" s="300"/>
      <c r="K19" s="300"/>
      <c r="L19" s="300"/>
    </row>
    <row r="20" spans="1:12" ht="30" customHeight="1">
      <c r="A20" s="299"/>
      <c r="B20" s="297">
        <v>1</v>
      </c>
      <c r="C20" s="298"/>
      <c r="D20" s="298" t="s">
        <v>748</v>
      </c>
      <c r="E20" s="298"/>
      <c r="F20" s="298"/>
      <c r="G20" s="298"/>
      <c r="H20" s="298"/>
      <c r="I20" s="298"/>
      <c r="J20" s="298"/>
      <c r="K20" s="300"/>
      <c r="L20" s="300">
        <v>8</v>
      </c>
    </row>
    <row r="21" spans="1:12" ht="30" customHeight="1">
      <c r="A21" s="299"/>
      <c r="B21" s="297">
        <v>2</v>
      </c>
      <c r="C21" s="298"/>
      <c r="D21" s="298" t="s">
        <v>747</v>
      </c>
      <c r="E21" s="298"/>
      <c r="F21" s="298"/>
      <c r="G21" s="298"/>
      <c r="H21" s="298"/>
      <c r="I21" s="298"/>
      <c r="J21" s="298"/>
      <c r="K21" s="300"/>
      <c r="L21" s="300">
        <v>8</v>
      </c>
    </row>
    <row r="22" spans="1:12" ht="30" customHeight="1">
      <c r="A22" s="299"/>
      <c r="B22" s="297">
        <v>3</v>
      </c>
      <c r="C22" s="298"/>
      <c r="D22" s="298" t="s">
        <v>746</v>
      </c>
      <c r="E22" s="298"/>
      <c r="F22" s="298"/>
      <c r="G22" s="298"/>
      <c r="H22" s="298"/>
      <c r="I22" s="298"/>
      <c r="J22" s="298"/>
      <c r="K22" s="300"/>
      <c r="L22" s="300">
        <v>8</v>
      </c>
    </row>
    <row r="23" spans="1:12" ht="30" customHeight="1">
      <c r="A23" s="299"/>
      <c r="B23" s="297">
        <v>4</v>
      </c>
      <c r="C23" s="298"/>
      <c r="D23" s="298" t="s">
        <v>745</v>
      </c>
      <c r="E23" s="298"/>
      <c r="F23" s="298"/>
      <c r="G23" s="298"/>
      <c r="H23" s="298"/>
      <c r="I23" s="298"/>
      <c r="J23" s="298"/>
      <c r="K23" s="300"/>
      <c r="L23" s="300">
        <v>9</v>
      </c>
    </row>
    <row r="24" spans="1:12" ht="30" customHeight="1">
      <c r="A24" s="299"/>
      <c r="B24" s="297">
        <v>5</v>
      </c>
      <c r="C24" s="298"/>
      <c r="D24" s="298" t="s">
        <v>744</v>
      </c>
      <c r="E24" s="298"/>
      <c r="F24" s="298"/>
      <c r="G24" s="298"/>
      <c r="H24" s="298"/>
      <c r="I24" s="298"/>
      <c r="J24" s="298"/>
      <c r="K24" s="300"/>
      <c r="L24" s="300">
        <v>9</v>
      </c>
    </row>
    <row r="25" spans="1:12" ht="30" customHeight="1">
      <c r="A25" s="299"/>
      <c r="B25" s="297">
        <v>6</v>
      </c>
      <c r="C25" s="298"/>
      <c r="D25" s="298" t="s">
        <v>743</v>
      </c>
      <c r="E25" s="298"/>
      <c r="F25" s="298"/>
      <c r="G25" s="298"/>
      <c r="H25" s="298"/>
      <c r="I25" s="298"/>
      <c r="J25" s="298"/>
      <c r="K25" s="300"/>
      <c r="L25" s="300">
        <v>10</v>
      </c>
    </row>
    <row r="26" spans="1:12" ht="30" customHeight="1">
      <c r="A26" s="299"/>
      <c r="B26" s="297">
        <v>7</v>
      </c>
      <c r="C26" s="298"/>
      <c r="D26" s="298" t="s">
        <v>742</v>
      </c>
      <c r="E26" s="298"/>
      <c r="F26" s="298"/>
      <c r="G26" s="298"/>
      <c r="H26" s="298"/>
      <c r="I26" s="298"/>
      <c r="J26" s="298"/>
      <c r="K26" s="300"/>
      <c r="L26" s="300">
        <v>10</v>
      </c>
    </row>
    <row r="27" spans="1:12" ht="30" customHeight="1">
      <c r="A27" s="299"/>
      <c r="B27" s="297">
        <v>8</v>
      </c>
      <c r="C27" s="298"/>
      <c r="D27" s="298" t="s">
        <v>741</v>
      </c>
      <c r="E27" s="298"/>
      <c r="F27" s="298"/>
      <c r="G27" s="298"/>
      <c r="H27" s="298"/>
      <c r="I27" s="298"/>
      <c r="J27" s="298"/>
      <c r="K27" s="300"/>
      <c r="L27" s="300">
        <v>11</v>
      </c>
    </row>
    <row r="28" spans="1:12" ht="30" customHeight="1">
      <c r="A28" s="299"/>
      <c r="B28" s="297">
        <v>9</v>
      </c>
      <c r="C28" s="298"/>
      <c r="D28" s="298" t="s">
        <v>740</v>
      </c>
      <c r="E28" s="298"/>
      <c r="F28" s="298"/>
      <c r="G28" s="298"/>
      <c r="H28" s="298"/>
      <c r="I28" s="298"/>
      <c r="J28" s="298"/>
      <c r="K28" s="300"/>
      <c r="L28" s="300">
        <v>11</v>
      </c>
    </row>
    <row r="29" spans="1:12" ht="30" customHeight="1">
      <c r="A29" s="299"/>
      <c r="B29" s="297">
        <v>10</v>
      </c>
      <c r="C29" s="298"/>
      <c r="D29" s="298" t="s">
        <v>739</v>
      </c>
      <c r="E29" s="298"/>
      <c r="F29" s="298"/>
      <c r="G29" s="298"/>
      <c r="H29" s="298"/>
      <c r="I29" s="298"/>
      <c r="J29" s="298"/>
      <c r="K29" s="300"/>
      <c r="L29" s="300">
        <v>13</v>
      </c>
    </row>
    <row r="30" spans="1:12" ht="30" customHeight="1">
      <c r="A30" s="299"/>
      <c r="B30" s="297">
        <v>11</v>
      </c>
      <c r="C30" s="298"/>
      <c r="D30" s="298" t="s">
        <v>738</v>
      </c>
      <c r="E30" s="298"/>
      <c r="F30" s="298"/>
      <c r="G30" s="298"/>
      <c r="H30" s="298"/>
      <c r="I30" s="298"/>
      <c r="J30" s="298"/>
      <c r="K30" s="300"/>
      <c r="L30" s="300">
        <v>13</v>
      </c>
    </row>
    <row r="31" spans="1:12" ht="30" customHeight="1">
      <c r="A31" s="299"/>
      <c r="B31" s="297">
        <v>12</v>
      </c>
      <c r="C31" s="298"/>
      <c r="D31" s="298" t="s">
        <v>737</v>
      </c>
      <c r="E31" s="298"/>
      <c r="F31" s="298"/>
      <c r="G31" s="298"/>
      <c r="H31" s="298"/>
      <c r="I31" s="298"/>
      <c r="J31" s="298"/>
      <c r="K31" s="300"/>
      <c r="L31" s="300"/>
    </row>
    <row r="32" spans="1:12" ht="30" customHeight="1">
      <c r="A32" s="299"/>
      <c r="B32" s="297"/>
      <c r="C32" s="299"/>
      <c r="D32" s="298" t="s">
        <v>736</v>
      </c>
      <c r="E32" s="298"/>
      <c r="F32" s="298"/>
      <c r="G32" s="298"/>
      <c r="H32" s="298"/>
      <c r="I32" s="298"/>
      <c r="J32" s="298"/>
      <c r="K32" s="300"/>
      <c r="L32" s="300">
        <v>13</v>
      </c>
    </row>
    <row r="33" spans="1:12" ht="30" customHeight="1">
      <c r="A33" s="299"/>
      <c r="B33" s="297">
        <v>13</v>
      </c>
      <c r="C33" s="298"/>
      <c r="D33" s="298" t="s">
        <v>735</v>
      </c>
      <c r="E33" s="298"/>
      <c r="F33" s="298"/>
      <c r="G33" s="298"/>
      <c r="H33" s="298"/>
      <c r="I33" s="298"/>
      <c r="J33" s="298"/>
      <c r="K33" s="300"/>
      <c r="L33" s="300"/>
    </row>
    <row r="34" spans="1:12" ht="30" customHeight="1">
      <c r="A34" s="299"/>
      <c r="B34" s="297"/>
      <c r="C34" s="298"/>
      <c r="D34" s="298" t="s">
        <v>734</v>
      </c>
      <c r="E34" s="298"/>
      <c r="F34" s="298"/>
      <c r="G34" s="298"/>
      <c r="H34" s="298"/>
      <c r="I34" s="298"/>
      <c r="J34" s="298"/>
      <c r="K34" s="300"/>
      <c r="L34" s="300">
        <v>14</v>
      </c>
    </row>
    <row r="35" spans="1:12" ht="30" customHeight="1">
      <c r="A35" s="299"/>
      <c r="B35" s="297">
        <v>14</v>
      </c>
      <c r="C35" s="298"/>
      <c r="D35" s="298" t="s">
        <v>733</v>
      </c>
      <c r="E35" s="298"/>
      <c r="F35" s="298"/>
      <c r="G35" s="298"/>
      <c r="H35" s="298"/>
      <c r="I35" s="298"/>
      <c r="J35" s="298"/>
      <c r="K35" s="300"/>
      <c r="L35" s="300"/>
    </row>
    <row r="36" spans="1:12" ht="30" customHeight="1">
      <c r="A36" s="299"/>
      <c r="B36" s="297"/>
      <c r="C36" s="299"/>
      <c r="D36" s="298" t="s">
        <v>3098</v>
      </c>
      <c r="E36" s="298"/>
      <c r="F36" s="298"/>
      <c r="G36" s="298"/>
      <c r="H36" s="298"/>
      <c r="I36" s="298"/>
      <c r="J36" s="298"/>
      <c r="K36" s="300"/>
      <c r="L36" s="300">
        <v>16</v>
      </c>
    </row>
    <row r="37" spans="1:12" ht="30" customHeight="1">
      <c r="A37" s="299"/>
      <c r="B37" s="297"/>
      <c r="C37" s="299"/>
      <c r="D37" s="300"/>
      <c r="E37" s="300"/>
      <c r="F37" s="300"/>
      <c r="G37" s="300"/>
      <c r="H37" s="300"/>
      <c r="I37" s="300"/>
      <c r="J37" s="300"/>
      <c r="K37" s="300"/>
      <c r="L37" s="300"/>
    </row>
    <row r="38" spans="1:12" ht="30" customHeight="1">
      <c r="A38" s="294" t="s">
        <v>732</v>
      </c>
      <c r="B38" s="297"/>
      <c r="C38" s="294"/>
      <c r="D38" s="300"/>
      <c r="E38" s="300"/>
      <c r="F38" s="300"/>
      <c r="G38" s="300"/>
      <c r="H38" s="300"/>
      <c r="I38" s="300"/>
      <c r="J38" s="300"/>
      <c r="K38" s="300"/>
      <c r="L38" s="300"/>
    </row>
    <row r="39" spans="1:12" ht="30" customHeight="1">
      <c r="A39" s="299"/>
      <c r="B39" s="297">
        <v>1</v>
      </c>
      <c r="C39" s="298"/>
      <c r="D39" s="298" t="s">
        <v>731</v>
      </c>
      <c r="E39" s="298"/>
      <c r="F39" s="298"/>
      <c r="G39" s="298"/>
      <c r="H39" s="298"/>
      <c r="I39" s="298"/>
      <c r="J39" s="298"/>
      <c r="K39" s="298"/>
      <c r="L39" s="300">
        <v>18</v>
      </c>
    </row>
    <row r="40" spans="1:12" ht="30" customHeight="1">
      <c r="A40" s="299"/>
      <c r="B40" s="297">
        <v>2</v>
      </c>
      <c r="C40" s="298"/>
      <c r="D40" s="298" t="s">
        <v>3363</v>
      </c>
      <c r="E40" s="298"/>
      <c r="F40" s="298"/>
      <c r="G40" s="298"/>
      <c r="H40" s="298"/>
      <c r="I40" s="298"/>
      <c r="J40" s="298"/>
      <c r="K40" s="298"/>
      <c r="L40" s="300">
        <v>18</v>
      </c>
    </row>
    <row r="41" spans="1:12" ht="30" customHeight="1">
      <c r="A41" s="299"/>
      <c r="B41" s="297">
        <v>3</v>
      </c>
      <c r="C41" s="298"/>
      <c r="D41" s="298" t="s">
        <v>730</v>
      </c>
      <c r="E41" s="298"/>
      <c r="F41" s="298"/>
      <c r="G41" s="298"/>
      <c r="H41" s="298"/>
      <c r="I41" s="298"/>
      <c r="J41" s="298"/>
      <c r="K41" s="298"/>
      <c r="L41" s="300">
        <v>19</v>
      </c>
    </row>
    <row r="42" spans="1:12" ht="30" customHeight="1">
      <c r="A42" s="299"/>
      <c r="B42" s="297"/>
      <c r="C42" s="299"/>
      <c r="D42" s="298"/>
      <c r="E42" s="298"/>
      <c r="F42" s="298"/>
      <c r="G42" s="298"/>
      <c r="H42" s="298"/>
      <c r="I42" s="298"/>
      <c r="J42" s="298"/>
      <c r="K42" s="298"/>
      <c r="L42" s="300"/>
    </row>
    <row r="43" spans="1:12" ht="30" customHeight="1">
      <c r="A43" s="294" t="s">
        <v>729</v>
      </c>
      <c r="B43" s="297"/>
      <c r="C43" s="294"/>
      <c r="D43" s="300"/>
      <c r="E43" s="300"/>
      <c r="F43" s="300"/>
      <c r="G43" s="300"/>
      <c r="H43" s="300"/>
      <c r="I43" s="300"/>
      <c r="J43" s="300"/>
      <c r="K43" s="300"/>
      <c r="L43" s="300"/>
    </row>
    <row r="44" spans="1:12" ht="30" customHeight="1">
      <c r="A44" s="299"/>
      <c r="B44" s="297">
        <v>1</v>
      </c>
      <c r="C44" s="298"/>
      <c r="D44" s="298" t="s">
        <v>728</v>
      </c>
      <c r="E44" s="298"/>
      <c r="F44" s="298"/>
      <c r="G44" s="298"/>
      <c r="H44" s="298"/>
      <c r="I44" s="298"/>
      <c r="J44" s="298"/>
      <c r="K44" s="298"/>
      <c r="L44" s="300">
        <v>26</v>
      </c>
    </row>
    <row r="45" spans="1:12" ht="30" customHeight="1">
      <c r="A45" s="299"/>
      <c r="B45" s="297">
        <v>2</v>
      </c>
      <c r="C45" s="298"/>
      <c r="D45" s="298" t="s">
        <v>727</v>
      </c>
      <c r="E45" s="298"/>
      <c r="F45" s="298"/>
      <c r="G45" s="298"/>
      <c r="H45" s="298"/>
      <c r="I45" s="298"/>
      <c r="J45" s="298"/>
      <c r="K45" s="298"/>
      <c r="L45" s="300">
        <v>26</v>
      </c>
    </row>
    <row r="46" spans="1:12" ht="30" customHeight="1">
      <c r="A46" s="299"/>
      <c r="B46" s="297">
        <v>3</v>
      </c>
      <c r="C46" s="298"/>
      <c r="D46" s="298" t="s">
        <v>3364</v>
      </c>
      <c r="E46" s="298"/>
      <c r="F46" s="298"/>
      <c r="G46" s="298"/>
      <c r="H46" s="298"/>
      <c r="I46" s="298"/>
      <c r="J46" s="298"/>
      <c r="K46" s="298"/>
      <c r="L46" s="300">
        <v>26</v>
      </c>
    </row>
    <row r="47" spans="1:12" ht="30" customHeight="1">
      <c r="A47" s="299"/>
      <c r="B47" s="297">
        <v>4</v>
      </c>
      <c r="C47" s="298"/>
      <c r="D47" s="298" t="s">
        <v>726</v>
      </c>
      <c r="E47" s="298"/>
      <c r="F47" s="298"/>
      <c r="G47" s="298"/>
      <c r="H47" s="298"/>
      <c r="I47" s="298"/>
      <c r="J47" s="298"/>
      <c r="K47" s="298"/>
      <c r="L47" s="300">
        <v>27</v>
      </c>
    </row>
    <row r="48" spans="1:12" ht="30" customHeight="1">
      <c r="A48" s="299"/>
      <c r="B48" s="297">
        <v>5</v>
      </c>
      <c r="C48" s="298"/>
      <c r="D48" s="298" t="s">
        <v>725</v>
      </c>
      <c r="E48" s="298"/>
      <c r="F48" s="298"/>
      <c r="G48" s="298"/>
      <c r="H48" s="298"/>
      <c r="I48" s="298"/>
      <c r="J48" s="298"/>
      <c r="K48" s="298"/>
      <c r="L48" s="300">
        <v>27</v>
      </c>
    </row>
    <row r="49" spans="1:12" ht="30" customHeight="1">
      <c r="A49" s="299"/>
      <c r="B49" s="297">
        <v>6</v>
      </c>
      <c r="C49" s="298"/>
      <c r="D49" s="298" t="s">
        <v>724</v>
      </c>
      <c r="E49" s="298"/>
      <c r="F49" s="298"/>
      <c r="G49" s="298"/>
      <c r="H49" s="298"/>
      <c r="I49" s="298"/>
      <c r="J49" s="298"/>
      <c r="K49" s="298"/>
      <c r="L49" s="300">
        <v>28</v>
      </c>
    </row>
    <row r="50" spans="1:12" ht="30" customHeight="1">
      <c r="A50" s="299"/>
      <c r="B50" s="297">
        <v>7</v>
      </c>
      <c r="C50" s="298"/>
      <c r="D50" s="298" t="s">
        <v>723</v>
      </c>
      <c r="E50" s="298"/>
      <c r="F50" s="298"/>
      <c r="G50" s="298"/>
      <c r="H50" s="298"/>
      <c r="I50" s="298"/>
      <c r="J50" s="298"/>
      <c r="K50" s="298"/>
      <c r="L50" s="300">
        <v>28</v>
      </c>
    </row>
    <row r="51" spans="1:12" ht="30" customHeight="1">
      <c r="A51" s="299"/>
      <c r="B51" s="297">
        <v>8</v>
      </c>
      <c r="C51" s="298"/>
      <c r="D51" s="298" t="s">
        <v>722</v>
      </c>
      <c r="E51" s="298"/>
      <c r="F51" s="298"/>
      <c r="G51" s="298"/>
      <c r="H51" s="298"/>
      <c r="I51" s="298"/>
      <c r="J51" s="298"/>
      <c r="K51" s="298"/>
      <c r="L51" s="300">
        <v>29</v>
      </c>
    </row>
    <row r="52" spans="1:12" ht="30" customHeight="1">
      <c r="A52" s="299"/>
      <c r="B52" s="297">
        <v>9</v>
      </c>
      <c r="C52" s="298"/>
      <c r="D52" s="298" t="s">
        <v>721</v>
      </c>
      <c r="E52" s="298"/>
      <c r="F52" s="298"/>
      <c r="G52" s="298"/>
      <c r="H52" s="298"/>
      <c r="I52" s="298"/>
      <c r="J52" s="298"/>
      <c r="K52" s="298"/>
      <c r="L52" s="300">
        <v>29</v>
      </c>
    </row>
    <row r="53" spans="1:12" ht="30" customHeight="1">
      <c r="A53" s="299"/>
      <c r="B53" s="297">
        <v>10</v>
      </c>
      <c r="C53" s="298"/>
      <c r="D53" s="298" t="s">
        <v>720</v>
      </c>
      <c r="E53" s="298"/>
      <c r="F53" s="298"/>
      <c r="G53" s="298"/>
      <c r="H53" s="298"/>
      <c r="I53" s="298"/>
      <c r="J53" s="298"/>
      <c r="K53" s="298"/>
      <c r="L53" s="300">
        <v>30</v>
      </c>
    </row>
    <row r="54" spans="1:12" ht="30" customHeight="1">
      <c r="A54" s="299"/>
      <c r="B54" s="297">
        <v>11</v>
      </c>
      <c r="C54" s="298"/>
      <c r="D54" s="298" t="s">
        <v>719</v>
      </c>
      <c r="E54" s="298"/>
      <c r="F54" s="298"/>
      <c r="G54" s="298"/>
      <c r="H54" s="298"/>
      <c r="I54" s="298"/>
      <c r="J54" s="298"/>
      <c r="K54" s="298"/>
      <c r="L54" s="300">
        <v>30</v>
      </c>
    </row>
    <row r="55" spans="1:12" ht="30" customHeight="1">
      <c r="A55" s="299"/>
      <c r="B55" s="297">
        <v>12</v>
      </c>
      <c r="C55" s="298"/>
      <c r="D55" s="298" t="s">
        <v>718</v>
      </c>
      <c r="E55" s="298"/>
      <c r="F55" s="298"/>
      <c r="G55" s="298"/>
      <c r="H55" s="298"/>
      <c r="I55" s="298"/>
      <c r="J55" s="298"/>
      <c r="K55" s="298"/>
      <c r="L55" s="300">
        <v>31</v>
      </c>
    </row>
    <row r="56" spans="1:12" ht="30" customHeight="1">
      <c r="A56" s="299"/>
      <c r="B56" s="297">
        <v>13</v>
      </c>
      <c r="C56" s="298"/>
      <c r="D56" s="298" t="s">
        <v>3365</v>
      </c>
      <c r="E56" s="298"/>
      <c r="F56" s="298"/>
      <c r="G56" s="298"/>
      <c r="H56" s="298"/>
      <c r="I56" s="298"/>
      <c r="J56" s="298"/>
      <c r="K56" s="298"/>
      <c r="L56" s="300">
        <v>31</v>
      </c>
    </row>
    <row r="57" spans="1:12" ht="30" customHeight="1">
      <c r="A57" s="299"/>
      <c r="B57" s="297">
        <v>14</v>
      </c>
      <c r="C57" s="298"/>
      <c r="D57" s="298" t="s">
        <v>3366</v>
      </c>
      <c r="E57" s="298"/>
      <c r="F57" s="298"/>
      <c r="G57" s="298"/>
      <c r="H57" s="298"/>
      <c r="I57" s="298"/>
      <c r="J57" s="298"/>
      <c r="K57" s="298"/>
      <c r="L57" s="300">
        <v>31</v>
      </c>
    </row>
    <row r="58" spans="1:12" ht="30" customHeight="1">
      <c r="A58" s="299"/>
      <c r="B58" s="297"/>
      <c r="C58" s="299"/>
      <c r="D58" s="299"/>
      <c r="E58" s="299"/>
      <c r="F58" s="299"/>
      <c r="G58" s="299"/>
      <c r="H58" s="299"/>
      <c r="I58" s="299"/>
      <c r="J58" s="299"/>
      <c r="K58" s="299"/>
      <c r="L58" s="300"/>
    </row>
    <row r="59" spans="1:12" ht="30" customHeight="1">
      <c r="A59" s="294" t="s">
        <v>717</v>
      </c>
      <c r="B59" s="297"/>
      <c r="C59" s="294"/>
      <c r="D59" s="300"/>
      <c r="E59" s="300"/>
      <c r="F59" s="299"/>
      <c r="G59" s="299"/>
      <c r="H59" s="299"/>
      <c r="I59" s="299"/>
      <c r="J59" s="299"/>
      <c r="K59" s="299"/>
      <c r="L59" s="300"/>
    </row>
    <row r="60" spans="1:12" ht="30" customHeight="1">
      <c r="A60" s="299"/>
      <c r="B60" s="297">
        <v>1</v>
      </c>
      <c r="C60" s="298"/>
      <c r="D60" s="298" t="s">
        <v>716</v>
      </c>
      <c r="E60" s="298"/>
      <c r="F60" s="298"/>
      <c r="G60" s="298"/>
      <c r="H60" s="298"/>
      <c r="I60" s="298"/>
      <c r="J60" s="298"/>
      <c r="K60" s="298"/>
      <c r="L60" s="300">
        <v>33</v>
      </c>
    </row>
    <row r="61" spans="1:12" ht="30" customHeight="1">
      <c r="A61" s="299"/>
      <c r="B61" s="297">
        <v>2</v>
      </c>
      <c r="C61" s="298"/>
      <c r="D61" s="298" t="s">
        <v>715</v>
      </c>
      <c r="E61" s="298"/>
      <c r="F61" s="298"/>
      <c r="G61" s="298"/>
      <c r="H61" s="298"/>
      <c r="I61" s="298"/>
      <c r="J61" s="298"/>
      <c r="K61" s="298"/>
      <c r="L61" s="300">
        <v>33</v>
      </c>
    </row>
    <row r="62" spans="1:12" ht="30" customHeight="1">
      <c r="A62" s="299"/>
      <c r="B62" s="297">
        <v>3</v>
      </c>
      <c r="C62" s="298"/>
      <c r="D62" s="298" t="s">
        <v>714</v>
      </c>
      <c r="E62" s="298"/>
      <c r="F62" s="298"/>
      <c r="G62" s="298"/>
      <c r="H62" s="298"/>
      <c r="I62" s="298"/>
      <c r="J62" s="298"/>
      <c r="K62" s="298"/>
      <c r="L62" s="300">
        <v>34</v>
      </c>
    </row>
    <row r="63" spans="1:12" ht="30" customHeight="1">
      <c r="A63" s="299"/>
      <c r="B63" s="297">
        <v>4</v>
      </c>
      <c r="C63" s="298"/>
      <c r="D63" s="298" t="s">
        <v>713</v>
      </c>
      <c r="E63" s="298"/>
      <c r="F63" s="298"/>
      <c r="G63" s="298"/>
      <c r="H63" s="298"/>
      <c r="I63" s="298"/>
      <c r="J63" s="298"/>
      <c r="K63" s="298"/>
      <c r="L63" s="300">
        <v>34</v>
      </c>
    </row>
    <row r="64" spans="1:12" ht="30" customHeight="1">
      <c r="A64" s="299"/>
      <c r="B64" s="297">
        <v>5</v>
      </c>
      <c r="C64" s="298"/>
      <c r="D64" s="298" t="s">
        <v>712</v>
      </c>
      <c r="E64" s="298"/>
      <c r="F64" s="298"/>
      <c r="G64" s="298"/>
      <c r="H64" s="298"/>
      <c r="I64" s="298"/>
      <c r="J64" s="298"/>
      <c r="K64" s="298"/>
      <c r="L64" s="300">
        <v>35</v>
      </c>
    </row>
    <row r="65" spans="1:12" ht="30" customHeight="1">
      <c r="A65" s="299"/>
      <c r="B65" s="297">
        <v>6</v>
      </c>
      <c r="C65" s="298"/>
      <c r="D65" s="298" t="s">
        <v>711</v>
      </c>
      <c r="E65" s="298"/>
      <c r="F65" s="298"/>
      <c r="G65" s="298"/>
      <c r="H65" s="298"/>
      <c r="I65" s="298"/>
      <c r="J65" s="298"/>
      <c r="K65" s="298"/>
      <c r="L65" s="300">
        <v>35</v>
      </c>
    </row>
    <row r="66" spans="1:12" ht="30" customHeight="1">
      <c r="A66" s="299"/>
      <c r="B66" s="297">
        <v>7</v>
      </c>
      <c r="C66" s="298"/>
      <c r="D66" s="298" t="s">
        <v>710</v>
      </c>
      <c r="E66" s="298"/>
      <c r="F66" s="298"/>
      <c r="G66" s="298"/>
      <c r="H66" s="298"/>
      <c r="I66" s="298"/>
      <c r="J66" s="298"/>
      <c r="K66" s="298"/>
      <c r="L66" s="300">
        <v>36</v>
      </c>
    </row>
    <row r="67" spans="1:12" ht="30" customHeight="1">
      <c r="A67" s="299"/>
      <c r="B67" s="297">
        <v>8</v>
      </c>
      <c r="C67" s="298"/>
      <c r="D67" s="298" t="s">
        <v>709</v>
      </c>
      <c r="E67" s="298"/>
      <c r="F67" s="298"/>
      <c r="G67" s="298"/>
      <c r="H67" s="298"/>
      <c r="I67" s="298"/>
      <c r="J67" s="298"/>
      <c r="K67" s="298"/>
      <c r="L67" s="300">
        <v>36</v>
      </c>
    </row>
    <row r="68" spans="1:12" ht="30" customHeight="1">
      <c r="A68" s="299"/>
      <c r="B68" s="297">
        <v>9</v>
      </c>
      <c r="C68" s="298"/>
      <c r="D68" s="298" t="s">
        <v>708</v>
      </c>
      <c r="E68" s="298"/>
      <c r="F68" s="298"/>
      <c r="G68" s="298"/>
      <c r="H68" s="298"/>
      <c r="I68" s="298"/>
      <c r="J68" s="298"/>
      <c r="K68" s="298"/>
      <c r="L68" s="300">
        <v>36</v>
      </c>
    </row>
    <row r="69" spans="1:12" ht="30" customHeight="1">
      <c r="A69" s="299"/>
      <c r="B69" s="297">
        <v>10</v>
      </c>
      <c r="C69" s="298"/>
      <c r="D69" s="298" t="s">
        <v>707</v>
      </c>
      <c r="E69" s="298"/>
      <c r="F69" s="298"/>
      <c r="G69" s="298"/>
      <c r="H69" s="298"/>
      <c r="I69" s="298"/>
      <c r="J69" s="298"/>
      <c r="K69" s="298"/>
      <c r="L69" s="300">
        <v>37</v>
      </c>
    </row>
    <row r="70" spans="1:12" ht="30" customHeight="1">
      <c r="A70" s="299"/>
      <c r="B70" s="297">
        <v>11</v>
      </c>
      <c r="C70" s="298"/>
      <c r="D70" s="298" t="s">
        <v>706</v>
      </c>
      <c r="E70" s="298"/>
      <c r="F70" s="298"/>
      <c r="G70" s="298"/>
      <c r="H70" s="298"/>
      <c r="I70" s="298"/>
      <c r="J70" s="298"/>
      <c r="K70" s="298"/>
      <c r="L70" s="300">
        <v>37</v>
      </c>
    </row>
    <row r="71" spans="1:12" ht="30" customHeight="1">
      <c r="A71" s="299"/>
      <c r="B71" s="297">
        <v>12</v>
      </c>
      <c r="C71" s="298"/>
      <c r="D71" s="298" t="s">
        <v>705</v>
      </c>
      <c r="E71" s="298"/>
      <c r="F71" s="298"/>
      <c r="G71" s="298"/>
      <c r="H71" s="298"/>
      <c r="I71" s="298"/>
      <c r="J71" s="298"/>
      <c r="K71" s="298"/>
      <c r="L71" s="300">
        <v>37</v>
      </c>
    </row>
    <row r="72" spans="1:12" ht="30" customHeight="1">
      <c r="A72" s="299"/>
      <c r="B72" s="297"/>
      <c r="C72" s="299"/>
      <c r="D72" s="299"/>
      <c r="E72" s="299"/>
      <c r="F72" s="299"/>
      <c r="G72" s="299"/>
      <c r="H72" s="299"/>
      <c r="I72" s="299"/>
      <c r="J72" s="299"/>
      <c r="K72" s="299"/>
      <c r="L72" s="300"/>
    </row>
    <row r="73" spans="1:12" ht="30" customHeight="1">
      <c r="A73" s="294" t="s">
        <v>704</v>
      </c>
      <c r="B73" s="297"/>
      <c r="C73" s="294"/>
      <c r="D73" s="300"/>
      <c r="E73" s="300"/>
      <c r="F73" s="299"/>
      <c r="G73" s="299"/>
      <c r="H73" s="299"/>
      <c r="I73" s="299"/>
      <c r="J73" s="299"/>
      <c r="K73" s="299"/>
      <c r="L73" s="300"/>
    </row>
    <row r="74" spans="1:12" ht="30" customHeight="1">
      <c r="A74" s="299"/>
      <c r="B74" s="297">
        <v>1</v>
      </c>
      <c r="C74" s="298"/>
      <c r="D74" s="298" t="s">
        <v>703</v>
      </c>
      <c r="E74" s="298"/>
      <c r="F74" s="298"/>
      <c r="G74" s="298"/>
      <c r="H74" s="298"/>
      <c r="I74" s="298"/>
      <c r="J74" s="298"/>
      <c r="K74" s="298"/>
      <c r="L74" s="300">
        <v>39</v>
      </c>
    </row>
    <row r="75" spans="1:12" ht="30" customHeight="1">
      <c r="A75" s="299"/>
      <c r="B75" s="297">
        <v>2</v>
      </c>
      <c r="C75" s="298"/>
      <c r="D75" s="298" t="s">
        <v>702</v>
      </c>
      <c r="E75" s="298"/>
      <c r="F75" s="298"/>
      <c r="G75" s="298"/>
      <c r="H75" s="298"/>
      <c r="I75" s="298"/>
      <c r="J75" s="298"/>
      <c r="K75" s="298"/>
      <c r="L75" s="300">
        <v>39</v>
      </c>
    </row>
    <row r="76" spans="1:12" ht="30" customHeight="1">
      <c r="A76" s="299"/>
      <c r="B76" s="297">
        <v>3</v>
      </c>
      <c r="C76" s="298"/>
      <c r="D76" s="298" t="s">
        <v>3179</v>
      </c>
      <c r="E76" s="298"/>
      <c r="F76" s="298"/>
      <c r="G76" s="298"/>
      <c r="H76" s="298"/>
      <c r="I76" s="298"/>
      <c r="J76" s="298"/>
      <c r="K76" s="298"/>
      <c r="L76" s="300">
        <v>40</v>
      </c>
    </row>
    <row r="77" spans="1:12" ht="30" customHeight="1">
      <c r="A77" s="299"/>
      <c r="B77" s="297">
        <v>4</v>
      </c>
      <c r="C77" s="298"/>
      <c r="D77" s="298" t="s">
        <v>701</v>
      </c>
      <c r="E77" s="298"/>
      <c r="F77" s="298"/>
      <c r="G77" s="298"/>
      <c r="H77" s="298"/>
      <c r="I77" s="298"/>
      <c r="J77" s="298"/>
      <c r="K77" s="298"/>
      <c r="L77" s="300">
        <v>40</v>
      </c>
    </row>
    <row r="78" spans="1:12" ht="30" customHeight="1">
      <c r="A78" s="299"/>
      <c r="B78" s="297"/>
      <c r="C78" s="298"/>
      <c r="D78" s="298"/>
      <c r="E78" s="298"/>
      <c r="F78" s="298"/>
      <c r="G78" s="298"/>
      <c r="H78" s="298"/>
      <c r="I78" s="298"/>
      <c r="J78" s="298"/>
      <c r="K78" s="298"/>
      <c r="L78" s="300"/>
    </row>
    <row r="79" spans="1:12" ht="30" customHeight="1">
      <c r="A79" s="294" t="s">
        <v>700</v>
      </c>
      <c r="B79" s="297"/>
      <c r="C79" s="294"/>
      <c r="D79" s="299"/>
      <c r="E79" s="299"/>
      <c r="F79" s="298"/>
      <c r="G79" s="298"/>
      <c r="H79" s="298"/>
      <c r="I79" s="298"/>
      <c r="J79" s="298"/>
      <c r="K79" s="298"/>
      <c r="L79" s="300"/>
    </row>
    <row r="80" spans="1:12" ht="30" customHeight="1">
      <c r="A80" s="299"/>
      <c r="B80" s="297">
        <v>1</v>
      </c>
      <c r="C80" s="298"/>
      <c r="D80" s="298" t="s">
        <v>699</v>
      </c>
      <c r="E80" s="298"/>
      <c r="F80" s="298"/>
      <c r="G80" s="298"/>
      <c r="H80" s="298"/>
      <c r="I80" s="298"/>
      <c r="J80" s="298"/>
      <c r="K80" s="298"/>
      <c r="L80" s="300">
        <v>42</v>
      </c>
    </row>
    <row r="81" spans="1:12" ht="30" customHeight="1">
      <c r="A81" s="299"/>
      <c r="B81" s="297">
        <v>2</v>
      </c>
      <c r="C81" s="298"/>
      <c r="D81" s="298" t="s">
        <v>3092</v>
      </c>
      <c r="E81" s="302"/>
      <c r="F81" s="302"/>
      <c r="G81" s="302"/>
      <c r="H81" s="302"/>
      <c r="I81" s="302"/>
      <c r="J81" s="302"/>
      <c r="K81" s="302"/>
      <c r="L81" s="300">
        <v>43</v>
      </c>
    </row>
    <row r="82" spans="1:12" ht="30" customHeight="1">
      <c r="A82" s="299"/>
      <c r="B82" s="297">
        <v>3</v>
      </c>
      <c r="C82" s="298"/>
      <c r="D82" s="298" t="s">
        <v>698</v>
      </c>
      <c r="E82" s="298"/>
      <c r="F82" s="298"/>
      <c r="G82" s="298"/>
      <c r="H82" s="298"/>
      <c r="I82" s="298"/>
      <c r="J82" s="298"/>
      <c r="K82" s="298"/>
      <c r="L82" s="300">
        <v>44</v>
      </c>
    </row>
    <row r="83" spans="1:12" ht="30" customHeight="1">
      <c r="A83" s="299"/>
      <c r="B83" s="297">
        <v>4</v>
      </c>
      <c r="C83" s="298"/>
      <c r="D83" s="298" t="s">
        <v>697</v>
      </c>
      <c r="E83" s="298"/>
      <c r="F83" s="298"/>
      <c r="G83" s="298"/>
      <c r="H83" s="298"/>
      <c r="I83" s="298"/>
      <c r="J83" s="298"/>
      <c r="K83" s="298"/>
      <c r="L83" s="300">
        <v>44</v>
      </c>
    </row>
    <row r="84" spans="1:12" ht="30" customHeight="1">
      <c r="A84" s="299"/>
      <c r="B84" s="297">
        <v>5</v>
      </c>
      <c r="C84" s="298"/>
      <c r="D84" s="298" t="s">
        <v>696</v>
      </c>
      <c r="E84" s="298"/>
      <c r="F84" s="298"/>
      <c r="G84" s="298"/>
      <c r="H84" s="298"/>
      <c r="I84" s="298"/>
      <c r="J84" s="298"/>
      <c r="K84" s="298"/>
      <c r="L84" s="300">
        <v>45</v>
      </c>
    </row>
    <row r="85" spans="1:12" ht="30" customHeight="1">
      <c r="A85" s="299"/>
      <c r="B85" s="297">
        <v>6</v>
      </c>
      <c r="C85" s="298"/>
      <c r="D85" s="298" t="s">
        <v>695</v>
      </c>
      <c r="E85" s="298"/>
      <c r="F85" s="298"/>
      <c r="G85" s="298"/>
      <c r="H85" s="298"/>
      <c r="I85" s="298"/>
      <c r="J85" s="298"/>
      <c r="K85" s="298"/>
      <c r="L85" s="300">
        <v>46</v>
      </c>
    </row>
    <row r="86" spans="1:12" ht="30" customHeight="1">
      <c r="A86" s="299"/>
      <c r="B86" s="297">
        <v>7</v>
      </c>
      <c r="C86" s="298"/>
      <c r="D86" s="298" t="s">
        <v>694</v>
      </c>
      <c r="E86" s="298"/>
      <c r="F86" s="298"/>
      <c r="G86" s="298"/>
      <c r="H86" s="298"/>
      <c r="I86" s="298"/>
      <c r="J86" s="298"/>
      <c r="K86" s="298"/>
      <c r="L86" s="300">
        <v>46</v>
      </c>
    </row>
    <row r="87" spans="1:12" ht="30" customHeight="1">
      <c r="A87" s="299"/>
      <c r="B87" s="297"/>
      <c r="C87" s="299"/>
      <c r="D87" s="298"/>
      <c r="E87" s="298"/>
      <c r="F87" s="298"/>
      <c r="G87" s="298"/>
      <c r="H87" s="298"/>
      <c r="I87" s="298"/>
      <c r="J87" s="298"/>
      <c r="K87" s="298"/>
      <c r="L87" s="300"/>
    </row>
    <row r="88" spans="1:12" ht="30" customHeight="1">
      <c r="A88" s="294" t="s">
        <v>693</v>
      </c>
      <c r="B88" s="297"/>
      <c r="C88" s="294"/>
      <c r="D88" s="300"/>
      <c r="E88" s="300"/>
      <c r="F88" s="298"/>
      <c r="G88" s="298"/>
      <c r="H88" s="298"/>
      <c r="I88" s="298"/>
      <c r="J88" s="298"/>
      <c r="K88" s="298"/>
      <c r="L88" s="300"/>
    </row>
    <row r="89" spans="1:12" ht="30" customHeight="1">
      <c r="A89" s="299"/>
      <c r="B89" s="297">
        <v>1</v>
      </c>
      <c r="C89" s="299"/>
      <c r="D89" s="298" t="s">
        <v>692</v>
      </c>
      <c r="E89" s="298"/>
      <c r="F89" s="298"/>
      <c r="G89" s="298"/>
      <c r="H89" s="298"/>
      <c r="I89" s="298"/>
      <c r="J89" s="298"/>
      <c r="K89" s="298"/>
      <c r="L89" s="300"/>
    </row>
    <row r="90" spans="1:12" ht="30" customHeight="1">
      <c r="A90" s="299"/>
      <c r="B90" s="297"/>
      <c r="C90" s="299"/>
      <c r="D90" s="298" t="s">
        <v>691</v>
      </c>
      <c r="E90" s="298"/>
      <c r="F90" s="298"/>
      <c r="G90" s="298"/>
      <c r="H90" s="298"/>
      <c r="I90" s="298"/>
      <c r="J90" s="298"/>
      <c r="K90" s="298"/>
      <c r="L90" s="300">
        <v>48</v>
      </c>
    </row>
    <row r="91" spans="1:12" ht="30" customHeight="1">
      <c r="A91" s="299"/>
      <c r="B91" s="297"/>
      <c r="C91" s="299"/>
      <c r="D91" s="298" t="s">
        <v>690</v>
      </c>
      <c r="E91" s="298"/>
      <c r="F91" s="298"/>
      <c r="G91" s="298"/>
      <c r="H91" s="298"/>
      <c r="I91" s="298"/>
      <c r="J91" s="298"/>
      <c r="K91" s="298"/>
      <c r="L91" s="300">
        <v>48</v>
      </c>
    </row>
    <row r="92" spans="1:12" ht="30" customHeight="1">
      <c r="A92" s="303"/>
      <c r="B92" s="297">
        <v>2</v>
      </c>
      <c r="C92" s="303"/>
      <c r="D92" s="304" t="s">
        <v>689</v>
      </c>
      <c r="E92" s="298"/>
      <c r="F92" s="298"/>
      <c r="G92" s="298"/>
      <c r="H92" s="298"/>
      <c r="I92" s="298"/>
      <c r="J92" s="298"/>
      <c r="K92" s="298"/>
      <c r="L92" s="300">
        <v>49</v>
      </c>
    </row>
    <row r="93" spans="1:12" ht="30" customHeight="1">
      <c r="A93" s="299"/>
      <c r="B93" s="297">
        <v>3</v>
      </c>
      <c r="C93" s="299"/>
      <c r="D93" s="305" t="s">
        <v>688</v>
      </c>
      <c r="E93" s="298"/>
      <c r="F93" s="298"/>
      <c r="G93" s="298"/>
      <c r="H93" s="298"/>
      <c r="I93" s="298"/>
      <c r="J93" s="298"/>
      <c r="K93" s="298"/>
      <c r="L93" s="300">
        <v>49</v>
      </c>
    </row>
    <row r="94" spans="1:12" ht="30" customHeight="1">
      <c r="A94" s="299"/>
      <c r="B94" s="297"/>
      <c r="C94" s="299"/>
      <c r="D94" s="305"/>
      <c r="E94" s="299"/>
      <c r="F94" s="299"/>
      <c r="G94" s="299"/>
      <c r="H94" s="299"/>
      <c r="I94" s="299"/>
      <c r="J94" s="299"/>
      <c r="K94" s="299"/>
      <c r="L94" s="300"/>
    </row>
    <row r="95" spans="1:12" ht="30" customHeight="1">
      <c r="A95" s="306" t="s">
        <v>687</v>
      </c>
      <c r="B95" s="307"/>
      <c r="C95" s="306"/>
      <c r="D95" s="308"/>
      <c r="E95" s="309"/>
      <c r="F95" s="310"/>
      <c r="G95" s="310"/>
      <c r="H95" s="310"/>
      <c r="I95" s="310"/>
      <c r="J95" s="310"/>
      <c r="K95" s="310"/>
      <c r="L95" s="309"/>
    </row>
    <row r="96" spans="1:12" ht="30" customHeight="1">
      <c r="A96" s="310"/>
      <c r="B96" s="307">
        <v>1</v>
      </c>
      <c r="C96" s="310"/>
      <c r="D96" s="311" t="s">
        <v>686</v>
      </c>
      <c r="E96" s="311"/>
      <c r="F96" s="311"/>
      <c r="G96" s="311"/>
      <c r="H96" s="311"/>
      <c r="I96" s="311"/>
      <c r="J96" s="311"/>
      <c r="K96" s="311"/>
      <c r="L96" s="309">
        <v>51</v>
      </c>
    </row>
    <row r="97" spans="1:12" ht="30" customHeight="1">
      <c r="A97" s="310"/>
      <c r="B97" s="307">
        <v>2</v>
      </c>
      <c r="C97" s="310"/>
      <c r="D97" s="311" t="s">
        <v>685</v>
      </c>
      <c r="E97" s="311"/>
      <c r="F97" s="311"/>
      <c r="G97" s="311"/>
      <c r="H97" s="311"/>
      <c r="I97" s="311"/>
      <c r="J97" s="311"/>
      <c r="K97" s="311"/>
      <c r="L97" s="300">
        <v>51</v>
      </c>
    </row>
    <row r="98" spans="1:12" ht="30" customHeight="1">
      <c r="A98" s="310"/>
      <c r="B98" s="307">
        <v>3</v>
      </c>
      <c r="C98" s="310"/>
      <c r="D98" s="311" t="s">
        <v>684</v>
      </c>
      <c r="E98" s="311"/>
      <c r="F98" s="311"/>
      <c r="G98" s="311"/>
      <c r="H98" s="311"/>
      <c r="I98" s="311"/>
      <c r="J98" s="311"/>
      <c r="K98" s="311"/>
      <c r="L98" s="300">
        <v>52</v>
      </c>
    </row>
    <row r="99" spans="1:12" ht="30" customHeight="1">
      <c r="A99" s="310"/>
      <c r="B99" s="307">
        <v>4</v>
      </c>
      <c r="C99" s="310"/>
      <c r="D99" s="311" t="s">
        <v>683</v>
      </c>
      <c r="E99" s="311"/>
      <c r="F99" s="311"/>
      <c r="G99" s="311"/>
      <c r="H99" s="311"/>
      <c r="I99" s="311"/>
      <c r="J99" s="311"/>
      <c r="K99" s="311"/>
      <c r="L99" s="300">
        <v>52</v>
      </c>
    </row>
    <row r="100" spans="1:12" ht="30" customHeight="1">
      <c r="A100" s="310"/>
      <c r="B100" s="307">
        <v>5</v>
      </c>
      <c r="C100" s="310"/>
      <c r="D100" s="311" t="s">
        <v>682</v>
      </c>
      <c r="E100" s="311"/>
      <c r="F100" s="311"/>
      <c r="G100" s="311"/>
      <c r="H100" s="311"/>
      <c r="I100" s="311"/>
      <c r="J100" s="311"/>
      <c r="K100" s="311"/>
      <c r="L100" s="300">
        <v>53</v>
      </c>
    </row>
    <row r="101" spans="1:12" ht="30" customHeight="1">
      <c r="A101" s="310"/>
      <c r="B101" s="307">
        <v>6</v>
      </c>
      <c r="C101" s="310"/>
      <c r="D101" s="311" t="s">
        <v>681</v>
      </c>
      <c r="E101" s="311"/>
      <c r="F101" s="311"/>
      <c r="G101" s="311"/>
      <c r="H101" s="311"/>
      <c r="I101" s="311"/>
      <c r="J101" s="311"/>
      <c r="K101" s="311"/>
      <c r="L101" s="300">
        <v>53</v>
      </c>
    </row>
    <row r="102" spans="1:12" ht="30" customHeight="1">
      <c r="A102" s="310"/>
      <c r="B102" s="307">
        <v>7</v>
      </c>
      <c r="C102" s="310"/>
      <c r="D102" s="311" t="s">
        <v>680</v>
      </c>
      <c r="E102" s="311"/>
      <c r="F102" s="311"/>
      <c r="G102" s="311"/>
      <c r="H102" s="311"/>
      <c r="I102" s="311"/>
      <c r="J102" s="311"/>
      <c r="K102" s="311"/>
      <c r="L102" s="300">
        <v>54</v>
      </c>
    </row>
    <row r="103" spans="1:12" ht="30" customHeight="1">
      <c r="A103" s="310"/>
      <c r="B103" s="307">
        <v>8</v>
      </c>
      <c r="C103" s="310"/>
      <c r="D103" s="311" t="s">
        <v>679</v>
      </c>
      <c r="E103" s="311"/>
      <c r="F103" s="311"/>
      <c r="G103" s="311"/>
      <c r="H103" s="311"/>
      <c r="I103" s="311"/>
      <c r="J103" s="311"/>
      <c r="K103" s="311"/>
      <c r="L103" s="300">
        <v>54</v>
      </c>
    </row>
    <row r="104" spans="1:12" ht="30" customHeight="1">
      <c r="A104" s="310"/>
      <c r="B104" s="307">
        <v>9</v>
      </c>
      <c r="C104" s="310"/>
      <c r="D104" s="311" t="s">
        <v>678</v>
      </c>
      <c r="E104" s="311"/>
      <c r="F104" s="311"/>
      <c r="G104" s="311"/>
      <c r="H104" s="311"/>
      <c r="I104" s="311"/>
      <c r="J104" s="311"/>
      <c r="K104" s="311"/>
      <c r="L104" s="300">
        <v>55</v>
      </c>
    </row>
    <row r="105" spans="1:12" ht="30" customHeight="1">
      <c r="A105" s="310"/>
      <c r="B105" s="307">
        <v>10</v>
      </c>
      <c r="C105" s="310"/>
      <c r="D105" s="311" t="s">
        <v>677</v>
      </c>
      <c r="E105" s="311"/>
      <c r="F105" s="311"/>
      <c r="G105" s="311"/>
      <c r="H105" s="311"/>
      <c r="I105" s="311"/>
      <c r="J105" s="311"/>
      <c r="K105" s="311"/>
      <c r="L105" s="300">
        <v>55</v>
      </c>
    </row>
    <row r="106" spans="1:12" ht="30" customHeight="1">
      <c r="A106" s="310"/>
      <c r="B106" s="307"/>
      <c r="C106" s="310"/>
      <c r="D106" s="311"/>
      <c r="E106" s="310"/>
      <c r="F106" s="310"/>
      <c r="G106" s="310"/>
      <c r="H106" s="310"/>
      <c r="I106" s="310"/>
      <c r="J106" s="310"/>
      <c r="K106" s="310"/>
    </row>
    <row r="107" spans="1:12" ht="30" customHeight="1">
      <c r="A107" s="294" t="s">
        <v>676</v>
      </c>
      <c r="B107" s="297"/>
      <c r="C107" s="294"/>
      <c r="D107" s="300"/>
      <c r="E107" s="300"/>
      <c r="F107" s="299"/>
      <c r="G107" s="299"/>
      <c r="H107" s="299"/>
      <c r="I107" s="299"/>
      <c r="J107" s="299"/>
      <c r="K107" s="299"/>
    </row>
    <row r="108" spans="1:12" ht="30" customHeight="1">
      <c r="A108" s="299"/>
      <c r="B108" s="297">
        <v>1</v>
      </c>
      <c r="C108" s="299"/>
      <c r="D108" s="298" t="s">
        <v>675</v>
      </c>
      <c r="E108" s="298"/>
      <c r="F108" s="298"/>
      <c r="G108" s="298"/>
      <c r="H108" s="298"/>
      <c r="I108" s="298"/>
      <c r="J108" s="298"/>
      <c r="K108" s="298"/>
      <c r="L108" s="300">
        <v>57</v>
      </c>
    </row>
    <row r="109" spans="1:12" ht="30" customHeight="1">
      <c r="A109" s="299"/>
      <c r="B109" s="297">
        <v>2</v>
      </c>
      <c r="C109" s="299"/>
      <c r="D109" s="298" t="s">
        <v>674</v>
      </c>
      <c r="E109" s="298"/>
      <c r="F109" s="298"/>
      <c r="G109" s="298"/>
      <c r="H109" s="298"/>
      <c r="I109" s="298"/>
      <c r="J109" s="298"/>
      <c r="K109" s="298"/>
      <c r="L109" s="300">
        <v>57</v>
      </c>
    </row>
    <row r="110" spans="1:12" ht="30" customHeight="1">
      <c r="A110" s="299"/>
      <c r="B110" s="297">
        <v>3</v>
      </c>
      <c r="C110" s="299"/>
      <c r="D110" s="298" t="s">
        <v>673</v>
      </c>
      <c r="E110" s="298"/>
      <c r="F110" s="298"/>
      <c r="G110" s="298"/>
      <c r="H110" s="298"/>
      <c r="I110" s="298"/>
      <c r="J110" s="298"/>
      <c r="K110" s="298"/>
      <c r="L110" s="300">
        <v>58</v>
      </c>
    </row>
    <row r="111" spans="1:12" ht="30" customHeight="1">
      <c r="A111" s="299"/>
      <c r="B111" s="297">
        <v>4</v>
      </c>
      <c r="C111" s="299"/>
      <c r="D111" s="298" t="s">
        <v>3093</v>
      </c>
      <c r="E111" s="298"/>
      <c r="F111" s="298"/>
      <c r="G111" s="298"/>
      <c r="H111" s="298"/>
      <c r="I111" s="298"/>
      <c r="J111" s="298"/>
      <c r="K111" s="298"/>
      <c r="L111" s="300">
        <v>58</v>
      </c>
    </row>
    <row r="112" spans="1:12" ht="30" customHeight="1">
      <c r="A112" s="299"/>
      <c r="B112" s="297">
        <v>5</v>
      </c>
      <c r="C112" s="299"/>
      <c r="D112" s="298" t="s">
        <v>672</v>
      </c>
      <c r="E112" s="298"/>
      <c r="F112" s="298"/>
      <c r="G112" s="298"/>
      <c r="H112" s="298"/>
      <c r="I112" s="298"/>
      <c r="J112" s="298"/>
      <c r="K112" s="298"/>
      <c r="L112" s="300">
        <v>59</v>
      </c>
    </row>
    <row r="113" spans="1:17" ht="30" customHeight="1">
      <c r="A113" s="299"/>
      <c r="B113" s="297">
        <v>6</v>
      </c>
      <c r="C113" s="299"/>
      <c r="D113" s="298" t="s">
        <v>671</v>
      </c>
      <c r="E113" s="298"/>
      <c r="F113" s="298"/>
      <c r="G113" s="298"/>
      <c r="H113" s="298"/>
      <c r="I113" s="298"/>
      <c r="J113" s="298"/>
      <c r="K113" s="298"/>
      <c r="L113" s="300">
        <v>59</v>
      </c>
    </row>
    <row r="114" spans="1:17" ht="30" customHeight="1">
      <c r="A114" s="299"/>
      <c r="B114" s="297">
        <v>7</v>
      </c>
      <c r="C114" s="299"/>
      <c r="D114" s="298" t="s">
        <v>670</v>
      </c>
      <c r="E114" s="298"/>
      <c r="F114" s="298"/>
      <c r="G114" s="298"/>
      <c r="H114" s="298"/>
      <c r="I114" s="298"/>
      <c r="J114" s="298"/>
      <c r="K114" s="298"/>
      <c r="L114" s="300">
        <v>60</v>
      </c>
    </row>
    <row r="115" spans="1:17" ht="30" customHeight="1">
      <c r="A115" s="299"/>
      <c r="B115" s="297">
        <v>8</v>
      </c>
      <c r="C115" s="299"/>
      <c r="D115" s="298" t="s">
        <v>669</v>
      </c>
      <c r="E115" s="298"/>
      <c r="F115" s="298"/>
      <c r="G115" s="298"/>
      <c r="H115" s="298"/>
      <c r="I115" s="298"/>
      <c r="J115" s="298"/>
      <c r="K115" s="298"/>
      <c r="L115" s="300">
        <v>60</v>
      </c>
    </row>
    <row r="116" spans="1:17" ht="30" customHeight="1">
      <c r="A116" s="299"/>
      <c r="B116" s="297">
        <v>9</v>
      </c>
      <c r="C116" s="299"/>
      <c r="D116" s="298" t="s">
        <v>668</v>
      </c>
      <c r="E116" s="298"/>
      <c r="F116" s="298"/>
      <c r="G116" s="298"/>
      <c r="H116" s="298"/>
      <c r="I116" s="298"/>
      <c r="J116" s="298"/>
      <c r="K116" s="298"/>
      <c r="L116" s="300">
        <v>61</v>
      </c>
    </row>
    <row r="117" spans="1:17" ht="30" customHeight="1">
      <c r="A117" s="299"/>
      <c r="B117" s="297">
        <v>10</v>
      </c>
      <c r="C117" s="299"/>
      <c r="D117" s="298" t="s">
        <v>667</v>
      </c>
      <c r="E117" s="298"/>
      <c r="F117" s="298"/>
      <c r="G117" s="298"/>
      <c r="H117" s="298"/>
      <c r="I117" s="298"/>
      <c r="J117" s="298"/>
      <c r="K117" s="298"/>
      <c r="L117" s="300">
        <v>61</v>
      </c>
    </row>
    <row r="118" spans="1:17" ht="30" customHeight="1">
      <c r="A118" s="299"/>
      <c r="B118" s="297">
        <v>11</v>
      </c>
      <c r="C118" s="299"/>
      <c r="D118" s="1348" t="s">
        <v>666</v>
      </c>
      <c r="E118" s="1348"/>
      <c r="F118" s="1348"/>
      <c r="G118" s="1348"/>
      <c r="H118" s="1348"/>
      <c r="I118" s="1348"/>
      <c r="J118" s="1348"/>
      <c r="K118" s="1348"/>
      <c r="L118" s="300">
        <v>61</v>
      </c>
    </row>
    <row r="119" spans="1:17" ht="30" customHeight="1">
      <c r="A119" s="299"/>
      <c r="B119" s="297">
        <v>12</v>
      </c>
      <c r="C119" s="299"/>
      <c r="D119" s="298" t="s">
        <v>3367</v>
      </c>
      <c r="E119" s="298"/>
      <c r="F119" s="298"/>
      <c r="G119" s="298"/>
      <c r="H119" s="298"/>
      <c r="I119" s="298"/>
      <c r="J119" s="298"/>
      <c r="K119" s="298"/>
      <c r="L119" s="300">
        <v>61</v>
      </c>
    </row>
    <row r="120" spans="1:17" ht="30" customHeight="1">
      <c r="A120" s="299"/>
      <c r="B120" s="297">
        <v>13</v>
      </c>
      <c r="C120" s="299"/>
      <c r="D120" s="298" t="s">
        <v>665</v>
      </c>
      <c r="E120" s="298"/>
      <c r="F120" s="298"/>
      <c r="G120" s="298"/>
      <c r="H120" s="298"/>
      <c r="I120" s="298"/>
      <c r="J120" s="298"/>
      <c r="K120" s="298"/>
      <c r="L120" s="300">
        <v>62</v>
      </c>
    </row>
    <row r="121" spans="1:17" ht="30" customHeight="1">
      <c r="A121" s="299"/>
      <c r="B121" s="297">
        <v>14</v>
      </c>
      <c r="C121" s="299"/>
      <c r="D121" s="298" t="s">
        <v>664</v>
      </c>
      <c r="E121" s="298"/>
      <c r="F121" s="298"/>
      <c r="G121" s="298"/>
      <c r="H121" s="298"/>
      <c r="I121" s="298"/>
      <c r="J121" s="298"/>
      <c r="K121" s="298"/>
      <c r="L121" s="300">
        <v>63</v>
      </c>
    </row>
    <row r="122" spans="1:17" ht="30" customHeight="1">
      <c r="A122" s="299"/>
      <c r="B122" s="297">
        <v>15</v>
      </c>
      <c r="C122" s="299"/>
      <c r="D122" s="298" t="s">
        <v>663</v>
      </c>
      <c r="E122" s="298"/>
      <c r="F122" s="298"/>
      <c r="G122" s="298"/>
      <c r="H122" s="298"/>
      <c r="I122" s="298"/>
      <c r="J122" s="298"/>
      <c r="K122" s="298"/>
      <c r="L122" s="300">
        <v>63</v>
      </c>
    </row>
    <row r="123" spans="1:17" ht="30" customHeight="1">
      <c r="A123" s="299"/>
      <c r="B123" s="297">
        <v>16</v>
      </c>
      <c r="C123" s="299"/>
      <c r="D123" s="298" t="s">
        <v>662</v>
      </c>
      <c r="E123" s="298"/>
      <c r="F123" s="298"/>
      <c r="G123" s="298"/>
      <c r="H123" s="298"/>
      <c r="I123" s="298"/>
      <c r="J123" s="298"/>
      <c r="K123" s="298"/>
      <c r="L123" s="300">
        <v>63</v>
      </c>
    </row>
    <row r="124" spans="1:17" ht="30" customHeight="1">
      <c r="D124" s="298"/>
      <c r="E124" s="298"/>
      <c r="F124" s="298"/>
      <c r="G124" s="298"/>
      <c r="H124" s="298"/>
      <c r="I124" s="298"/>
      <c r="J124" s="298"/>
      <c r="K124" s="298"/>
      <c r="L124" s="299"/>
      <c r="M124" s="299"/>
      <c r="N124" s="299"/>
      <c r="O124" s="299"/>
      <c r="P124" s="299"/>
      <c r="Q124" s="299"/>
    </row>
    <row r="125" spans="1:17" ht="30" customHeight="1">
      <c r="A125" s="294" t="s">
        <v>661</v>
      </c>
      <c r="B125" s="297"/>
      <c r="C125" s="294"/>
      <c r="D125" s="298"/>
      <c r="E125" s="298"/>
      <c r="F125" s="298"/>
      <c r="G125" s="298"/>
      <c r="H125" s="298"/>
      <c r="I125" s="298"/>
      <c r="J125" s="298"/>
      <c r="K125" s="298"/>
      <c r="L125" s="299"/>
      <c r="M125" s="299"/>
      <c r="N125" s="299"/>
      <c r="O125" s="299"/>
      <c r="P125" s="299"/>
      <c r="Q125" s="299"/>
    </row>
    <row r="126" spans="1:17" ht="30" customHeight="1">
      <c r="B126" s="297">
        <v>1</v>
      </c>
      <c r="D126" s="298" t="s">
        <v>660</v>
      </c>
      <c r="E126" s="298"/>
      <c r="F126" s="298"/>
      <c r="G126" s="298"/>
      <c r="H126" s="298"/>
      <c r="I126" s="298"/>
      <c r="J126" s="298"/>
      <c r="K126" s="298"/>
      <c r="L126" s="300">
        <v>65</v>
      </c>
      <c r="M126" s="299"/>
      <c r="N126" s="299"/>
      <c r="O126" s="299"/>
      <c r="P126" s="299"/>
      <c r="Q126" s="299"/>
    </row>
    <row r="127" spans="1:17" ht="30" customHeight="1">
      <c r="B127" s="297">
        <v>2</v>
      </c>
      <c r="D127" s="298" t="s">
        <v>659</v>
      </c>
      <c r="E127" s="298"/>
      <c r="F127" s="298"/>
      <c r="G127" s="298"/>
      <c r="H127" s="298"/>
      <c r="I127" s="298"/>
      <c r="J127" s="298"/>
      <c r="K127" s="298"/>
      <c r="L127" s="300">
        <v>65</v>
      </c>
      <c r="M127" s="299"/>
      <c r="N127" s="299"/>
      <c r="O127" s="299"/>
      <c r="P127" s="299"/>
      <c r="Q127" s="299"/>
    </row>
    <row r="128" spans="1:17" ht="30" customHeight="1">
      <c r="B128" s="297">
        <v>3</v>
      </c>
      <c r="D128" s="298" t="s">
        <v>658</v>
      </c>
      <c r="E128" s="298"/>
      <c r="F128" s="298"/>
      <c r="G128" s="298"/>
      <c r="H128" s="298"/>
      <c r="I128" s="298"/>
      <c r="J128" s="298"/>
      <c r="K128" s="298"/>
      <c r="L128" s="300">
        <v>66</v>
      </c>
      <c r="M128" s="299"/>
      <c r="N128" s="299"/>
      <c r="O128" s="299"/>
      <c r="P128" s="299"/>
      <c r="Q128" s="299"/>
    </row>
    <row r="129" spans="1:17" ht="30" customHeight="1">
      <c r="B129" s="297">
        <v>4</v>
      </c>
      <c r="D129" s="298" t="s">
        <v>655</v>
      </c>
      <c r="E129" s="298"/>
      <c r="F129" s="298"/>
      <c r="G129" s="298"/>
      <c r="H129" s="298"/>
      <c r="I129" s="298"/>
      <c r="J129" s="298"/>
      <c r="K129" s="298"/>
      <c r="L129" s="300">
        <v>67</v>
      </c>
      <c r="M129" s="299"/>
      <c r="N129" s="299"/>
      <c r="O129" s="299"/>
      <c r="P129" s="299"/>
      <c r="Q129" s="299"/>
    </row>
    <row r="130" spans="1:17" ht="30" customHeight="1">
      <c r="B130" s="297">
        <v>5</v>
      </c>
      <c r="D130" s="298" t="s">
        <v>3094</v>
      </c>
      <c r="E130" s="298"/>
      <c r="F130" s="298"/>
      <c r="G130" s="298"/>
      <c r="H130" s="298"/>
      <c r="I130" s="298"/>
      <c r="J130" s="298"/>
      <c r="K130" s="298"/>
      <c r="L130" s="300">
        <v>68</v>
      </c>
      <c r="M130" s="299"/>
      <c r="N130" s="299"/>
      <c r="O130" s="299"/>
      <c r="P130" s="299"/>
      <c r="Q130" s="299"/>
    </row>
    <row r="131" spans="1:17" ht="30" customHeight="1">
      <c r="A131" s="294"/>
      <c r="B131" s="297">
        <v>6</v>
      </c>
      <c r="C131" s="294"/>
      <c r="D131" s="298" t="s">
        <v>656</v>
      </c>
      <c r="E131" s="298"/>
      <c r="F131" s="298"/>
      <c r="G131" s="298"/>
      <c r="H131" s="298"/>
      <c r="I131" s="298"/>
      <c r="J131" s="298"/>
      <c r="K131" s="298"/>
      <c r="L131" s="300">
        <v>68</v>
      </c>
      <c r="M131" s="299"/>
      <c r="N131" s="299"/>
      <c r="O131" s="299"/>
      <c r="P131" s="299"/>
      <c r="Q131" s="299"/>
    </row>
    <row r="132" spans="1:17" ht="30" customHeight="1">
      <c r="B132" s="297">
        <v>7</v>
      </c>
      <c r="D132" s="298" t="s">
        <v>657</v>
      </c>
      <c r="E132" s="298"/>
      <c r="F132" s="298"/>
      <c r="G132" s="298"/>
      <c r="H132" s="298"/>
      <c r="I132" s="298"/>
      <c r="J132" s="298"/>
      <c r="K132" s="298"/>
      <c r="L132" s="300">
        <v>68</v>
      </c>
      <c r="M132" s="299"/>
      <c r="N132" s="299"/>
      <c r="O132" s="299"/>
      <c r="P132" s="299"/>
      <c r="Q132" s="299"/>
    </row>
    <row r="133" spans="1:17" ht="30" customHeight="1">
      <c r="B133" s="297">
        <v>8</v>
      </c>
      <c r="D133" s="298" t="s">
        <v>3368</v>
      </c>
      <c r="E133" s="298"/>
      <c r="F133" s="298"/>
      <c r="G133" s="298"/>
      <c r="H133" s="298"/>
      <c r="I133" s="298"/>
      <c r="J133" s="298"/>
      <c r="K133" s="298"/>
      <c r="L133" s="300">
        <v>69</v>
      </c>
      <c r="M133" s="299"/>
      <c r="N133" s="299"/>
      <c r="O133" s="299"/>
      <c r="P133" s="299"/>
      <c r="Q133" s="299"/>
    </row>
    <row r="134" spans="1:17" ht="30" customHeight="1">
      <c r="B134" s="297">
        <v>9</v>
      </c>
      <c r="D134" s="298" t="s">
        <v>654</v>
      </c>
      <c r="E134" s="298"/>
      <c r="F134" s="298"/>
      <c r="G134" s="298"/>
      <c r="H134" s="298"/>
      <c r="I134" s="298"/>
      <c r="J134" s="298"/>
      <c r="K134" s="298"/>
      <c r="L134" s="300">
        <v>69</v>
      </c>
      <c r="M134" s="299"/>
      <c r="N134" s="299"/>
      <c r="O134" s="299"/>
      <c r="P134" s="299"/>
      <c r="Q134" s="299"/>
    </row>
    <row r="135" spans="1:17" ht="30" customHeight="1">
      <c r="B135" s="297">
        <v>10</v>
      </c>
      <c r="D135" s="298" t="s">
        <v>653</v>
      </c>
      <c r="E135" s="298"/>
      <c r="F135" s="298"/>
      <c r="G135" s="298"/>
      <c r="H135" s="298"/>
      <c r="I135" s="298"/>
      <c r="J135" s="298"/>
      <c r="K135" s="298"/>
      <c r="L135" s="300">
        <v>69</v>
      </c>
      <c r="M135" s="299"/>
      <c r="N135" s="299"/>
      <c r="O135" s="299"/>
      <c r="P135" s="299"/>
      <c r="Q135" s="299"/>
    </row>
    <row r="136" spans="1:17" ht="30" customHeight="1">
      <c r="B136" s="297">
        <v>11</v>
      </c>
      <c r="D136" s="298" t="s">
        <v>652</v>
      </c>
      <c r="E136" s="298"/>
      <c r="F136" s="298"/>
      <c r="G136" s="298"/>
      <c r="H136" s="298"/>
      <c r="I136" s="298"/>
      <c r="J136" s="298"/>
      <c r="K136" s="298"/>
      <c r="L136" s="300">
        <v>70</v>
      </c>
      <c r="M136" s="299"/>
      <c r="N136" s="299"/>
      <c r="O136" s="299"/>
      <c r="P136" s="299"/>
      <c r="Q136" s="299"/>
    </row>
    <row r="137" spans="1:17" ht="30" customHeight="1">
      <c r="D137" s="298"/>
      <c r="E137" s="298"/>
      <c r="F137" s="298"/>
      <c r="G137" s="298"/>
      <c r="H137" s="298"/>
      <c r="I137" s="298"/>
      <c r="J137" s="298"/>
      <c r="K137" s="298"/>
      <c r="L137" s="299"/>
      <c r="M137" s="299"/>
      <c r="N137" s="299"/>
      <c r="O137" s="299"/>
      <c r="P137" s="299"/>
      <c r="Q137" s="299"/>
    </row>
    <row r="138" spans="1:17" ht="30" customHeight="1">
      <c r="A138" s="294" t="s">
        <v>651</v>
      </c>
      <c r="B138" s="297"/>
      <c r="C138" s="294"/>
      <c r="D138" s="298"/>
      <c r="E138" s="298"/>
      <c r="F138" s="298"/>
      <c r="G138" s="298"/>
      <c r="H138" s="298"/>
      <c r="I138" s="298"/>
      <c r="J138" s="298"/>
      <c r="K138" s="298"/>
      <c r="L138" s="299"/>
      <c r="M138" s="299"/>
      <c r="N138" s="299"/>
      <c r="O138" s="299"/>
      <c r="P138" s="299"/>
      <c r="Q138" s="299"/>
    </row>
    <row r="139" spans="1:17" ht="30" customHeight="1">
      <c r="B139" s="297">
        <v>1</v>
      </c>
      <c r="D139" s="298" t="s">
        <v>650</v>
      </c>
      <c r="E139" s="298"/>
      <c r="F139" s="298"/>
      <c r="G139" s="298"/>
      <c r="H139" s="298"/>
      <c r="I139" s="298"/>
      <c r="J139" s="298"/>
      <c r="K139" s="298"/>
      <c r="L139" s="300">
        <v>72</v>
      </c>
      <c r="M139" s="299"/>
      <c r="N139" s="299"/>
      <c r="O139" s="299"/>
      <c r="P139" s="299"/>
      <c r="Q139" s="299"/>
    </row>
    <row r="140" spans="1:17" ht="30" customHeight="1">
      <c r="B140" s="297">
        <v>2</v>
      </c>
      <c r="D140" s="298" t="s">
        <v>3095</v>
      </c>
      <c r="E140" s="298"/>
      <c r="F140" s="298"/>
      <c r="G140" s="298"/>
      <c r="H140" s="298"/>
      <c r="I140" s="298"/>
      <c r="J140" s="298"/>
      <c r="K140" s="298"/>
      <c r="L140" s="300">
        <v>72</v>
      </c>
      <c r="M140" s="299"/>
      <c r="N140" s="299"/>
      <c r="O140" s="299"/>
      <c r="P140" s="299"/>
      <c r="Q140" s="299"/>
    </row>
    <row r="141" spans="1:17" ht="30" customHeight="1">
      <c r="B141" s="297">
        <v>3</v>
      </c>
      <c r="D141" s="298" t="s">
        <v>649</v>
      </c>
      <c r="E141" s="298"/>
      <c r="F141" s="298"/>
      <c r="G141" s="298"/>
      <c r="H141" s="298"/>
      <c r="I141" s="298"/>
      <c r="J141" s="298"/>
      <c r="K141" s="298"/>
      <c r="L141" s="300">
        <v>72</v>
      </c>
      <c r="M141" s="299"/>
      <c r="N141" s="299"/>
      <c r="O141" s="299"/>
      <c r="P141" s="299"/>
      <c r="Q141" s="299"/>
    </row>
    <row r="142" spans="1:17" ht="30" customHeight="1">
      <c r="B142" s="297">
        <v>4</v>
      </c>
      <c r="D142" s="298" t="s">
        <v>648</v>
      </c>
      <c r="E142" s="298"/>
      <c r="F142" s="298"/>
      <c r="G142" s="298"/>
      <c r="H142" s="298"/>
      <c r="I142" s="298"/>
      <c r="J142" s="298"/>
      <c r="K142" s="298"/>
      <c r="L142" s="300">
        <v>73</v>
      </c>
      <c r="M142" s="299"/>
      <c r="N142" s="299"/>
      <c r="O142" s="299"/>
      <c r="P142" s="299"/>
      <c r="Q142" s="299"/>
    </row>
    <row r="143" spans="1:17" ht="30" customHeight="1">
      <c r="B143" s="297">
        <v>5</v>
      </c>
      <c r="D143" s="298" t="s">
        <v>647</v>
      </c>
      <c r="E143" s="298"/>
      <c r="F143" s="298"/>
      <c r="G143" s="298"/>
      <c r="H143" s="298"/>
      <c r="I143" s="298"/>
      <c r="J143" s="298"/>
      <c r="K143" s="298"/>
      <c r="L143" s="300">
        <v>73</v>
      </c>
      <c r="M143" s="299"/>
      <c r="N143" s="299"/>
      <c r="O143" s="299"/>
      <c r="P143" s="299"/>
      <c r="Q143" s="299"/>
    </row>
    <row r="144" spans="1:17" ht="30" customHeight="1">
      <c r="B144" s="297">
        <v>6</v>
      </c>
      <c r="D144" s="298" t="s">
        <v>646</v>
      </c>
      <c r="E144" s="298"/>
      <c r="F144" s="298"/>
      <c r="G144" s="298"/>
      <c r="H144" s="298"/>
      <c r="I144" s="298"/>
      <c r="J144" s="298"/>
      <c r="K144" s="298"/>
      <c r="L144" s="300">
        <v>74</v>
      </c>
      <c r="M144" s="299"/>
      <c r="N144" s="299"/>
      <c r="O144" s="299"/>
      <c r="P144" s="299"/>
      <c r="Q144" s="299"/>
    </row>
    <row r="145" spans="2:17" ht="30" customHeight="1">
      <c r="B145" s="297">
        <v>7</v>
      </c>
      <c r="D145" s="298" t="s">
        <v>645</v>
      </c>
      <c r="E145" s="298"/>
      <c r="F145" s="298"/>
      <c r="G145" s="298"/>
      <c r="H145" s="298"/>
      <c r="I145" s="298"/>
      <c r="J145" s="298"/>
      <c r="K145" s="298"/>
      <c r="L145" s="300">
        <v>74</v>
      </c>
      <c r="M145" s="299"/>
      <c r="N145" s="299"/>
      <c r="O145" s="299"/>
      <c r="P145" s="299"/>
      <c r="Q145" s="299"/>
    </row>
    <row r="146" spans="2:17" ht="30" customHeight="1">
      <c r="B146" s="297">
        <v>8</v>
      </c>
      <c r="D146" s="298" t="s">
        <v>644</v>
      </c>
      <c r="E146" s="298"/>
      <c r="F146" s="298"/>
      <c r="G146" s="298"/>
      <c r="H146" s="298"/>
      <c r="I146" s="298"/>
      <c r="J146" s="298"/>
      <c r="K146" s="298"/>
      <c r="L146" s="300">
        <v>75</v>
      </c>
      <c r="M146" s="299"/>
      <c r="N146" s="299"/>
      <c r="O146" s="299"/>
      <c r="P146" s="299"/>
      <c r="Q146" s="299"/>
    </row>
    <row r="147" spans="2:17" ht="30" customHeight="1">
      <c r="B147" s="297">
        <v>9</v>
      </c>
      <c r="D147" s="298" t="s">
        <v>643</v>
      </c>
      <c r="E147" s="298"/>
      <c r="F147" s="298"/>
      <c r="G147" s="298"/>
      <c r="H147" s="298"/>
      <c r="I147" s="298"/>
      <c r="J147" s="298"/>
      <c r="K147" s="298"/>
      <c r="L147" s="300">
        <v>75</v>
      </c>
      <c r="M147" s="299"/>
      <c r="N147" s="299"/>
      <c r="O147" s="299"/>
      <c r="P147" s="299"/>
      <c r="Q147" s="299"/>
    </row>
    <row r="148" spans="2:17" ht="30" customHeight="1">
      <c r="B148" s="297">
        <v>10</v>
      </c>
      <c r="D148" s="298" t="s">
        <v>642</v>
      </c>
      <c r="E148" s="298"/>
      <c r="F148" s="298"/>
      <c r="G148" s="298"/>
      <c r="H148" s="298"/>
      <c r="I148" s="298"/>
      <c r="J148" s="298"/>
      <c r="K148" s="298"/>
      <c r="L148" s="300">
        <v>75</v>
      </c>
      <c r="M148" s="299"/>
      <c r="N148" s="299"/>
      <c r="O148" s="299"/>
      <c r="P148" s="299"/>
      <c r="Q148" s="299"/>
    </row>
    <row r="149" spans="2:17" ht="30" customHeight="1">
      <c r="B149" s="297">
        <v>11</v>
      </c>
      <c r="D149" s="298" t="s">
        <v>641</v>
      </c>
      <c r="E149" s="298"/>
      <c r="F149" s="298"/>
      <c r="G149" s="298"/>
      <c r="H149" s="298"/>
      <c r="I149" s="298"/>
      <c r="J149" s="298"/>
      <c r="K149" s="298"/>
      <c r="L149" s="300">
        <v>76</v>
      </c>
      <c r="M149" s="299"/>
      <c r="N149" s="299"/>
      <c r="O149" s="299"/>
      <c r="P149" s="299"/>
      <c r="Q149" s="299"/>
    </row>
    <row r="150" spans="2:17" ht="30" customHeight="1">
      <c r="B150" s="297">
        <v>12</v>
      </c>
      <c r="D150" s="298" t="s">
        <v>3370</v>
      </c>
      <c r="E150" s="298"/>
      <c r="F150" s="298"/>
      <c r="G150" s="298"/>
      <c r="H150" s="298"/>
      <c r="I150" s="298"/>
      <c r="J150" s="298"/>
      <c r="K150" s="298"/>
      <c r="L150" s="300"/>
      <c r="M150" s="299"/>
      <c r="N150" s="299"/>
      <c r="O150" s="299"/>
      <c r="P150" s="299"/>
      <c r="Q150" s="299"/>
    </row>
    <row r="151" spans="2:17" ht="30" customHeight="1">
      <c r="D151" s="298" t="s">
        <v>640</v>
      </c>
      <c r="E151" s="298"/>
      <c r="F151" s="298"/>
      <c r="G151" s="298"/>
      <c r="H151" s="298"/>
      <c r="I151" s="298"/>
      <c r="J151" s="298"/>
      <c r="K151" s="298"/>
      <c r="L151" s="300">
        <v>76</v>
      </c>
      <c r="M151" s="299"/>
      <c r="N151" s="299"/>
      <c r="O151" s="299"/>
      <c r="P151" s="299"/>
      <c r="Q151" s="299"/>
    </row>
    <row r="152" spans="2:17" ht="30" customHeight="1">
      <c r="D152" s="298" t="s">
        <v>639</v>
      </c>
      <c r="E152" s="298"/>
      <c r="F152" s="298"/>
      <c r="G152" s="298"/>
      <c r="H152" s="298"/>
      <c r="I152" s="298"/>
      <c r="J152" s="298"/>
      <c r="K152" s="298"/>
      <c r="L152" s="300">
        <v>76</v>
      </c>
      <c r="M152" s="299"/>
      <c r="N152" s="299"/>
      <c r="O152" s="299"/>
      <c r="P152" s="299"/>
      <c r="Q152" s="299"/>
    </row>
    <row r="153" spans="2:17" ht="30" customHeight="1">
      <c r="B153" s="297">
        <v>13</v>
      </c>
      <c r="D153" s="298" t="s">
        <v>3369</v>
      </c>
      <c r="E153" s="298"/>
      <c r="F153" s="298"/>
      <c r="G153" s="298"/>
      <c r="H153" s="298"/>
      <c r="I153" s="298"/>
      <c r="J153" s="298"/>
      <c r="K153" s="298"/>
      <c r="L153" s="300">
        <v>77</v>
      </c>
      <c r="M153" s="299"/>
      <c r="N153" s="299"/>
      <c r="O153" s="299"/>
      <c r="P153" s="299"/>
      <c r="Q153" s="299"/>
    </row>
    <row r="154" spans="2:17" ht="30" customHeight="1">
      <c r="B154" s="297">
        <v>14</v>
      </c>
      <c r="D154" s="298" t="s">
        <v>638</v>
      </c>
      <c r="E154" s="298"/>
      <c r="F154" s="298"/>
      <c r="G154" s="298"/>
      <c r="H154" s="298"/>
      <c r="I154" s="298"/>
      <c r="J154" s="298"/>
      <c r="K154" s="298"/>
      <c r="L154" s="300">
        <v>78</v>
      </c>
      <c r="M154" s="299"/>
      <c r="N154" s="299"/>
      <c r="O154" s="299"/>
      <c r="P154" s="299"/>
      <c r="Q154" s="299"/>
    </row>
    <row r="155" spans="2:17" ht="30" customHeight="1">
      <c r="B155" s="297">
        <v>15</v>
      </c>
      <c r="D155" s="298" t="s">
        <v>637</v>
      </c>
      <c r="E155" s="298"/>
      <c r="F155" s="298"/>
      <c r="G155" s="298"/>
      <c r="H155" s="298"/>
      <c r="I155" s="298"/>
      <c r="J155" s="298"/>
      <c r="K155" s="298"/>
      <c r="L155" s="300">
        <v>79</v>
      </c>
      <c r="M155" s="299"/>
      <c r="N155" s="299"/>
      <c r="O155" s="299"/>
      <c r="P155" s="299"/>
      <c r="Q155" s="299"/>
    </row>
    <row r="156" spans="2:17" ht="30" customHeight="1">
      <c r="B156" s="297">
        <v>16</v>
      </c>
      <c r="D156" s="298" t="s">
        <v>636</v>
      </c>
      <c r="E156" s="298"/>
      <c r="F156" s="298"/>
      <c r="G156" s="298"/>
      <c r="H156" s="298"/>
      <c r="I156" s="298"/>
      <c r="J156" s="298"/>
      <c r="K156" s="298"/>
      <c r="L156" s="300">
        <v>80</v>
      </c>
      <c r="M156" s="299"/>
      <c r="N156" s="299"/>
      <c r="O156" s="299"/>
      <c r="P156" s="299"/>
      <c r="Q156" s="299"/>
    </row>
    <row r="157" spans="2:17" ht="30" customHeight="1">
      <c r="B157" s="297">
        <v>17</v>
      </c>
      <c r="D157" s="298" t="s">
        <v>635</v>
      </c>
      <c r="E157" s="298"/>
      <c r="F157" s="298"/>
      <c r="G157" s="298"/>
      <c r="H157" s="298"/>
      <c r="I157" s="298"/>
      <c r="J157" s="298"/>
      <c r="K157" s="298"/>
      <c r="L157" s="300">
        <v>80</v>
      </c>
      <c r="M157" s="299"/>
      <c r="N157" s="299"/>
      <c r="O157" s="299"/>
      <c r="P157" s="299"/>
      <c r="Q157" s="299"/>
    </row>
    <row r="158" spans="2:17" ht="30" customHeight="1">
      <c r="B158" s="297">
        <v>18</v>
      </c>
      <c r="D158" s="298" t="s">
        <v>634</v>
      </c>
      <c r="E158" s="298"/>
      <c r="F158" s="298"/>
      <c r="G158" s="298"/>
      <c r="H158" s="298"/>
      <c r="I158" s="298"/>
      <c r="J158" s="298"/>
      <c r="K158" s="298"/>
      <c r="L158" s="300"/>
      <c r="M158" s="299"/>
      <c r="N158" s="299"/>
      <c r="O158" s="299"/>
      <c r="P158" s="299"/>
      <c r="Q158" s="299"/>
    </row>
    <row r="159" spans="2:17" ht="30" customHeight="1">
      <c r="B159" s="297"/>
      <c r="D159" s="298" t="s">
        <v>633</v>
      </c>
      <c r="E159" s="298"/>
      <c r="F159" s="298"/>
      <c r="G159" s="298"/>
      <c r="H159" s="298"/>
      <c r="I159" s="298"/>
      <c r="J159" s="298"/>
      <c r="K159" s="298"/>
      <c r="L159" s="300">
        <v>81</v>
      </c>
      <c r="M159" s="299"/>
      <c r="N159" s="299"/>
      <c r="O159" s="299"/>
      <c r="P159" s="299"/>
      <c r="Q159" s="299"/>
    </row>
    <row r="160" spans="2:17" ht="30" customHeight="1">
      <c r="B160" s="297"/>
      <c r="D160" s="298" t="s">
        <v>632</v>
      </c>
      <c r="E160" s="298"/>
      <c r="F160" s="298"/>
      <c r="G160" s="298"/>
      <c r="H160" s="298"/>
      <c r="I160" s="298"/>
      <c r="J160" s="298"/>
      <c r="K160" s="298"/>
      <c r="L160" s="300">
        <v>81</v>
      </c>
      <c r="M160" s="299"/>
      <c r="N160" s="299"/>
      <c r="O160" s="299"/>
      <c r="P160" s="299"/>
      <c r="Q160" s="299"/>
    </row>
    <row r="161" spans="2:17" ht="30" customHeight="1">
      <c r="B161" s="297">
        <v>19</v>
      </c>
      <c r="D161" s="298" t="s">
        <v>631</v>
      </c>
      <c r="E161" s="298"/>
      <c r="F161" s="298"/>
      <c r="G161" s="298"/>
      <c r="H161" s="298"/>
      <c r="I161" s="298"/>
      <c r="J161" s="298"/>
      <c r="K161" s="298"/>
      <c r="L161" s="300"/>
      <c r="M161" s="299"/>
      <c r="N161" s="299"/>
      <c r="O161" s="299"/>
      <c r="P161" s="299"/>
      <c r="Q161" s="299"/>
    </row>
    <row r="162" spans="2:17" ht="30" customHeight="1">
      <c r="B162" s="297"/>
      <c r="D162" s="298" t="s">
        <v>630</v>
      </c>
      <c r="E162" s="298"/>
      <c r="F162" s="298"/>
      <c r="G162" s="298"/>
      <c r="H162" s="298"/>
      <c r="I162" s="298"/>
      <c r="J162" s="298"/>
      <c r="K162" s="298"/>
      <c r="L162" s="300">
        <v>81</v>
      </c>
      <c r="M162" s="299"/>
      <c r="N162" s="299"/>
      <c r="O162" s="299"/>
      <c r="P162" s="299"/>
      <c r="Q162" s="299"/>
    </row>
    <row r="163" spans="2:17" ht="30" customHeight="1">
      <c r="B163" s="297"/>
      <c r="D163" s="298" t="s">
        <v>629</v>
      </c>
      <c r="E163" s="298"/>
      <c r="F163" s="298"/>
      <c r="G163" s="298"/>
      <c r="H163" s="298"/>
      <c r="I163" s="298"/>
      <c r="J163" s="298"/>
      <c r="K163" s="298"/>
      <c r="L163" s="300">
        <v>81</v>
      </c>
      <c r="M163" s="299"/>
      <c r="N163" s="299"/>
      <c r="O163" s="299"/>
      <c r="P163" s="299"/>
      <c r="Q163" s="299"/>
    </row>
    <row r="164" spans="2:17" ht="30" customHeight="1">
      <c r="B164" s="297"/>
      <c r="D164" s="298" t="s">
        <v>628</v>
      </c>
      <c r="E164" s="298"/>
      <c r="F164" s="298"/>
      <c r="G164" s="298"/>
      <c r="H164" s="298"/>
      <c r="I164" s="298"/>
      <c r="J164" s="298"/>
      <c r="K164" s="298"/>
      <c r="L164" s="300">
        <v>82</v>
      </c>
      <c r="M164" s="299"/>
      <c r="N164" s="299"/>
      <c r="O164" s="299"/>
      <c r="P164" s="299"/>
      <c r="Q164" s="299"/>
    </row>
    <row r="165" spans="2:17" ht="30" customHeight="1">
      <c r="B165" s="297">
        <v>20</v>
      </c>
      <c r="D165" s="298" t="s">
        <v>627</v>
      </c>
      <c r="E165" s="298"/>
      <c r="F165" s="298"/>
      <c r="G165" s="298"/>
      <c r="H165" s="298"/>
      <c r="I165" s="298"/>
      <c r="J165" s="298"/>
      <c r="K165" s="298"/>
      <c r="L165" s="300">
        <v>85</v>
      </c>
      <c r="M165" s="299"/>
      <c r="N165" s="299"/>
      <c r="O165" s="299"/>
      <c r="P165" s="299"/>
      <c r="Q165" s="299"/>
    </row>
    <row r="166" spans="2:17" ht="30" customHeight="1">
      <c r="B166" s="297">
        <v>21</v>
      </c>
      <c r="D166" s="298" t="s">
        <v>626</v>
      </c>
      <c r="E166" s="298"/>
      <c r="F166" s="298"/>
      <c r="G166" s="298"/>
      <c r="H166" s="298"/>
      <c r="I166" s="298"/>
      <c r="J166" s="298"/>
      <c r="K166" s="298"/>
      <c r="L166" s="300">
        <v>86</v>
      </c>
      <c r="M166" s="299"/>
      <c r="N166" s="299"/>
      <c r="O166" s="299"/>
      <c r="P166" s="299"/>
      <c r="Q166" s="299"/>
    </row>
    <row r="167" spans="2:17" ht="30" customHeight="1">
      <c r="B167" s="297">
        <v>22</v>
      </c>
      <c r="D167" s="298" t="s">
        <v>625</v>
      </c>
      <c r="E167" s="298"/>
      <c r="F167" s="298"/>
      <c r="G167" s="298"/>
      <c r="H167" s="298"/>
      <c r="I167" s="298"/>
      <c r="J167" s="298"/>
      <c r="K167" s="298"/>
      <c r="L167" s="300">
        <v>86</v>
      </c>
      <c r="M167" s="299"/>
      <c r="N167" s="299"/>
      <c r="O167" s="299"/>
      <c r="P167" s="299"/>
      <c r="Q167" s="299"/>
    </row>
    <row r="168" spans="2:17" ht="30" customHeight="1">
      <c r="B168" s="297">
        <v>23</v>
      </c>
      <c r="D168" s="298" t="s">
        <v>3099</v>
      </c>
      <c r="E168" s="298"/>
      <c r="F168" s="298"/>
      <c r="G168" s="298"/>
      <c r="H168" s="298"/>
      <c r="I168" s="298"/>
      <c r="J168" s="298"/>
      <c r="K168" s="298"/>
      <c r="L168" s="300">
        <v>86</v>
      </c>
      <c r="M168" s="299"/>
      <c r="N168" s="299"/>
      <c r="O168" s="299"/>
      <c r="P168" s="299"/>
      <c r="Q168" s="299"/>
    </row>
    <row r="169" spans="2:17" ht="30" customHeight="1">
      <c r="B169" s="297">
        <v>24</v>
      </c>
      <c r="D169" s="298" t="s">
        <v>3096</v>
      </c>
      <c r="E169" s="298"/>
      <c r="F169" s="298"/>
      <c r="G169" s="298"/>
      <c r="H169" s="298"/>
      <c r="I169" s="298"/>
      <c r="J169" s="298"/>
      <c r="K169" s="298"/>
      <c r="L169" s="300">
        <v>87</v>
      </c>
      <c r="M169" s="299"/>
      <c r="N169" s="299"/>
      <c r="O169" s="299"/>
      <c r="P169" s="299"/>
      <c r="Q169" s="299"/>
    </row>
    <row r="170" spans="2:17" ht="30" customHeight="1">
      <c r="B170" s="297">
        <v>25</v>
      </c>
      <c r="D170" s="298" t="s">
        <v>624</v>
      </c>
      <c r="E170" s="298"/>
      <c r="F170" s="298"/>
      <c r="G170" s="298"/>
      <c r="H170" s="298"/>
      <c r="I170" s="298"/>
      <c r="J170" s="298"/>
      <c r="K170" s="298"/>
      <c r="L170" s="300">
        <v>87</v>
      </c>
      <c r="M170" s="299"/>
      <c r="N170" s="299"/>
      <c r="O170" s="299"/>
      <c r="P170" s="299"/>
      <c r="Q170" s="299"/>
    </row>
    <row r="171" spans="2:17" ht="30" customHeight="1">
      <c r="B171" s="297">
        <v>26</v>
      </c>
      <c r="D171" s="298" t="s">
        <v>623</v>
      </c>
      <c r="E171" s="298"/>
      <c r="F171" s="298"/>
      <c r="G171" s="298"/>
      <c r="H171" s="298"/>
      <c r="I171" s="298"/>
      <c r="J171" s="298"/>
      <c r="K171" s="298"/>
      <c r="L171" s="300">
        <v>87</v>
      </c>
      <c r="M171" s="299"/>
      <c r="N171" s="299"/>
      <c r="O171" s="299"/>
      <c r="P171" s="299"/>
      <c r="Q171" s="299"/>
    </row>
    <row r="172" spans="2:17" ht="30" customHeight="1">
      <c r="B172" s="297">
        <v>27</v>
      </c>
      <c r="D172" s="298" t="s">
        <v>622</v>
      </c>
      <c r="E172" s="298"/>
      <c r="F172" s="298"/>
      <c r="G172" s="298"/>
      <c r="H172" s="298"/>
      <c r="I172" s="298"/>
      <c r="J172" s="298"/>
      <c r="K172" s="298"/>
      <c r="L172" s="300">
        <v>87</v>
      </c>
      <c r="M172" s="299"/>
      <c r="N172" s="299"/>
      <c r="O172" s="299"/>
      <c r="P172" s="299"/>
      <c r="Q172" s="299"/>
    </row>
    <row r="173" spans="2:17" ht="30" customHeight="1">
      <c r="B173" s="297">
        <v>28</v>
      </c>
      <c r="D173" s="298" t="s">
        <v>621</v>
      </c>
      <c r="E173" s="298"/>
      <c r="F173" s="298"/>
      <c r="G173" s="298"/>
      <c r="H173" s="298"/>
      <c r="I173" s="298"/>
      <c r="J173" s="298"/>
      <c r="K173" s="298"/>
      <c r="L173" s="300"/>
      <c r="M173" s="299"/>
      <c r="N173" s="299"/>
      <c r="O173" s="299"/>
      <c r="P173" s="299"/>
      <c r="Q173" s="299"/>
    </row>
    <row r="174" spans="2:17" ht="30" customHeight="1">
      <c r="B174" s="297"/>
      <c r="D174" s="298" t="s">
        <v>620</v>
      </c>
      <c r="E174" s="298"/>
      <c r="F174" s="298"/>
      <c r="G174" s="298"/>
      <c r="H174" s="298"/>
      <c r="I174" s="298"/>
      <c r="J174" s="298"/>
      <c r="K174" s="298"/>
      <c r="L174" s="300">
        <v>88</v>
      </c>
      <c r="M174" s="299"/>
      <c r="N174" s="299"/>
      <c r="O174" s="299"/>
      <c r="P174" s="299"/>
      <c r="Q174" s="299"/>
    </row>
    <row r="175" spans="2:17" ht="30" customHeight="1">
      <c r="B175" s="297"/>
      <c r="D175" s="298" t="s">
        <v>619</v>
      </c>
      <c r="E175" s="298"/>
      <c r="F175" s="298"/>
      <c r="G175" s="298"/>
      <c r="H175" s="298"/>
      <c r="I175" s="298"/>
      <c r="J175" s="298"/>
      <c r="K175" s="298"/>
      <c r="L175" s="300">
        <v>88</v>
      </c>
      <c r="M175" s="299"/>
      <c r="N175" s="299"/>
      <c r="O175" s="299"/>
      <c r="P175" s="299"/>
      <c r="Q175" s="299"/>
    </row>
    <row r="176" spans="2:17" ht="30" customHeight="1">
      <c r="B176" s="297"/>
      <c r="D176" s="298" t="s">
        <v>618</v>
      </c>
      <c r="E176" s="298"/>
      <c r="F176" s="298"/>
      <c r="G176" s="298"/>
      <c r="H176" s="298"/>
      <c r="I176" s="298"/>
      <c r="J176" s="298"/>
      <c r="K176" s="298"/>
      <c r="L176" s="300">
        <v>89</v>
      </c>
      <c r="M176" s="299"/>
      <c r="N176" s="299"/>
      <c r="O176" s="299"/>
      <c r="P176" s="299"/>
      <c r="Q176" s="299"/>
    </row>
    <row r="177" spans="1:17" ht="30" customHeight="1">
      <c r="B177" s="297"/>
      <c r="D177" s="298" t="s">
        <v>617</v>
      </c>
      <c r="E177" s="298"/>
      <c r="F177" s="298"/>
      <c r="G177" s="298"/>
      <c r="H177" s="298"/>
      <c r="I177" s="298"/>
      <c r="J177" s="298"/>
      <c r="K177" s="298"/>
      <c r="L177" s="300">
        <v>89</v>
      </c>
      <c r="M177" s="299"/>
      <c r="N177" s="299"/>
      <c r="O177" s="299"/>
      <c r="P177" s="299"/>
      <c r="Q177" s="299"/>
    </row>
    <row r="178" spans="1:17" ht="30" customHeight="1">
      <c r="B178" s="297"/>
      <c r="D178" s="298"/>
      <c r="E178" s="298"/>
      <c r="F178" s="298"/>
      <c r="G178" s="298"/>
      <c r="H178" s="298"/>
      <c r="I178" s="298"/>
      <c r="J178" s="298"/>
      <c r="K178" s="298"/>
      <c r="L178" s="300"/>
      <c r="M178" s="299"/>
      <c r="N178" s="299"/>
      <c r="O178" s="299"/>
      <c r="P178" s="299"/>
      <c r="Q178" s="299"/>
    </row>
    <row r="179" spans="1:17" ht="30" customHeight="1">
      <c r="A179" s="294" t="s">
        <v>616</v>
      </c>
      <c r="B179" s="297"/>
      <c r="C179" s="294"/>
      <c r="D179" s="294"/>
      <c r="E179" s="298"/>
      <c r="F179" s="298"/>
      <c r="G179" s="298"/>
      <c r="H179" s="298"/>
      <c r="I179" s="298"/>
      <c r="J179" s="298"/>
      <c r="K179" s="298"/>
      <c r="L179" s="300"/>
      <c r="M179" s="299"/>
      <c r="N179" s="299"/>
      <c r="O179" s="299"/>
      <c r="P179" s="299"/>
      <c r="Q179" s="299"/>
    </row>
    <row r="180" spans="1:17" ht="30" customHeight="1">
      <c r="B180" s="297">
        <v>1</v>
      </c>
      <c r="D180" s="298" t="s">
        <v>615</v>
      </c>
      <c r="E180" s="298"/>
      <c r="F180" s="298"/>
      <c r="G180" s="298"/>
      <c r="H180" s="298"/>
      <c r="I180" s="298"/>
      <c r="J180" s="298"/>
      <c r="K180" s="298"/>
      <c r="L180" s="300"/>
      <c r="M180" s="299"/>
      <c r="N180" s="299"/>
      <c r="O180" s="299"/>
      <c r="P180" s="299"/>
      <c r="Q180" s="299"/>
    </row>
    <row r="181" spans="1:17" ht="30" customHeight="1">
      <c r="B181" s="297"/>
      <c r="D181" s="298" t="s">
        <v>612</v>
      </c>
      <c r="E181" s="298"/>
      <c r="F181" s="298"/>
      <c r="G181" s="298"/>
      <c r="H181" s="298"/>
      <c r="I181" s="298"/>
      <c r="J181" s="298"/>
      <c r="K181" s="298"/>
      <c r="L181" s="300">
        <v>91</v>
      </c>
      <c r="M181" s="299"/>
      <c r="N181" s="299"/>
      <c r="O181" s="299"/>
      <c r="P181" s="299"/>
      <c r="Q181" s="299"/>
    </row>
    <row r="182" spans="1:17" ht="30" customHeight="1">
      <c r="B182" s="297"/>
      <c r="D182" s="298" t="s">
        <v>614</v>
      </c>
      <c r="E182" s="298"/>
      <c r="F182" s="298"/>
      <c r="G182" s="298"/>
      <c r="H182" s="298"/>
      <c r="I182" s="298"/>
      <c r="J182" s="298"/>
      <c r="K182" s="298"/>
      <c r="L182" s="300">
        <v>91</v>
      </c>
      <c r="M182" s="299"/>
      <c r="N182" s="299"/>
      <c r="O182" s="299"/>
      <c r="P182" s="299"/>
      <c r="Q182" s="299"/>
    </row>
    <row r="183" spans="1:17" ht="30" customHeight="1">
      <c r="B183" s="297">
        <v>2</v>
      </c>
      <c r="D183" s="298" t="s">
        <v>613</v>
      </c>
      <c r="E183" s="298"/>
      <c r="F183" s="298"/>
      <c r="G183" s="298"/>
      <c r="H183" s="298"/>
      <c r="I183" s="298"/>
      <c r="J183" s="298"/>
      <c r="K183" s="298"/>
      <c r="L183" s="300"/>
      <c r="M183" s="299"/>
      <c r="N183" s="299"/>
      <c r="O183" s="299"/>
      <c r="P183" s="299"/>
      <c r="Q183" s="299"/>
    </row>
    <row r="184" spans="1:17" ht="30" customHeight="1">
      <c r="B184" s="297"/>
      <c r="D184" s="298" t="s">
        <v>612</v>
      </c>
      <c r="E184" s="298"/>
      <c r="F184" s="298"/>
      <c r="G184" s="298"/>
      <c r="H184" s="298"/>
      <c r="I184" s="298"/>
      <c r="J184" s="298"/>
      <c r="K184" s="298"/>
      <c r="L184" s="300">
        <v>91</v>
      </c>
      <c r="M184" s="299"/>
      <c r="N184" s="299"/>
      <c r="O184" s="299"/>
      <c r="P184" s="299"/>
      <c r="Q184" s="299"/>
    </row>
    <row r="185" spans="1:17" ht="30" customHeight="1">
      <c r="B185" s="297"/>
      <c r="D185" s="298" t="s">
        <v>611</v>
      </c>
      <c r="E185" s="298"/>
      <c r="F185" s="298"/>
      <c r="G185" s="298"/>
      <c r="H185" s="298"/>
      <c r="I185" s="298"/>
      <c r="J185" s="298"/>
      <c r="K185" s="298"/>
      <c r="L185" s="300">
        <v>91</v>
      </c>
      <c r="M185" s="299"/>
      <c r="N185" s="299"/>
      <c r="O185" s="299"/>
      <c r="P185" s="299"/>
      <c r="Q185" s="299"/>
    </row>
    <row r="186" spans="1:17" ht="30" customHeight="1">
      <c r="B186" s="297">
        <v>3</v>
      </c>
      <c r="D186" s="298" t="s">
        <v>610</v>
      </c>
      <c r="E186" s="298"/>
      <c r="F186" s="298"/>
      <c r="G186" s="298"/>
      <c r="H186" s="298"/>
      <c r="I186" s="298"/>
      <c r="J186" s="298"/>
      <c r="K186" s="298"/>
      <c r="L186" s="300">
        <v>92</v>
      </c>
      <c r="M186" s="299"/>
      <c r="N186" s="299"/>
      <c r="O186" s="299"/>
      <c r="P186" s="299"/>
      <c r="Q186" s="299"/>
    </row>
    <row r="187" spans="1:17" ht="30" customHeight="1">
      <c r="B187" s="297">
        <v>4</v>
      </c>
      <c r="D187" s="298" t="s">
        <v>609</v>
      </c>
      <c r="E187" s="298"/>
      <c r="F187" s="298"/>
      <c r="G187" s="298"/>
      <c r="H187" s="298"/>
      <c r="I187" s="298"/>
      <c r="J187" s="298"/>
      <c r="K187" s="298"/>
      <c r="L187" s="300">
        <v>92</v>
      </c>
      <c r="M187" s="299"/>
      <c r="N187" s="299"/>
      <c r="O187" s="299"/>
      <c r="P187" s="299"/>
      <c r="Q187" s="299"/>
    </row>
    <row r="188" spans="1:17" ht="30" customHeight="1">
      <c r="B188" s="297">
        <v>5</v>
      </c>
      <c r="D188" s="298" t="s">
        <v>608</v>
      </c>
      <c r="E188" s="298"/>
      <c r="F188" s="298"/>
      <c r="G188" s="298"/>
      <c r="H188" s="298"/>
      <c r="I188" s="298"/>
      <c r="J188" s="298"/>
      <c r="K188" s="298"/>
      <c r="L188" s="300">
        <v>93</v>
      </c>
      <c r="M188" s="299"/>
      <c r="N188" s="299"/>
      <c r="O188" s="299"/>
      <c r="P188" s="299"/>
      <c r="Q188" s="299"/>
    </row>
    <row r="189" spans="1:17" ht="30" customHeight="1">
      <c r="B189" s="297"/>
      <c r="D189" s="298"/>
      <c r="E189" s="298"/>
      <c r="F189" s="298"/>
      <c r="G189" s="298"/>
      <c r="H189" s="298"/>
      <c r="I189" s="298"/>
      <c r="J189" s="298"/>
      <c r="K189" s="298"/>
      <c r="L189" s="300"/>
      <c r="M189" s="299"/>
      <c r="N189" s="299"/>
      <c r="O189" s="299"/>
      <c r="P189" s="299"/>
      <c r="Q189" s="299"/>
    </row>
    <row r="190" spans="1:17" ht="30" customHeight="1">
      <c r="A190" s="294" t="s">
        <v>607</v>
      </c>
      <c r="B190" s="297"/>
      <c r="C190" s="294"/>
      <c r="D190" s="300"/>
      <c r="E190" s="300"/>
      <c r="F190" s="298"/>
      <c r="G190" s="298"/>
      <c r="H190" s="298"/>
      <c r="I190" s="298"/>
      <c r="J190" s="298"/>
      <c r="K190" s="298"/>
      <c r="L190" s="300"/>
      <c r="M190" s="299"/>
      <c r="N190" s="299"/>
      <c r="O190" s="299"/>
      <c r="P190" s="299"/>
      <c r="Q190" s="299"/>
    </row>
    <row r="191" spans="1:17" ht="30" customHeight="1">
      <c r="B191" s="297">
        <v>1</v>
      </c>
      <c r="D191" s="298" t="s">
        <v>606</v>
      </c>
      <c r="E191" s="298"/>
      <c r="F191" s="298"/>
      <c r="G191" s="298"/>
      <c r="H191" s="298"/>
      <c r="I191" s="298"/>
      <c r="J191" s="298"/>
      <c r="K191" s="298"/>
      <c r="L191" s="300">
        <v>95</v>
      </c>
      <c r="M191" s="299"/>
      <c r="N191" s="299"/>
      <c r="O191" s="299"/>
      <c r="P191" s="299"/>
      <c r="Q191" s="299"/>
    </row>
    <row r="192" spans="1:17" ht="30" customHeight="1">
      <c r="B192" s="297">
        <v>2</v>
      </c>
      <c r="D192" s="298" t="s">
        <v>604</v>
      </c>
      <c r="E192" s="298"/>
      <c r="F192" s="298"/>
      <c r="G192" s="298"/>
      <c r="H192" s="298"/>
      <c r="I192" s="298"/>
      <c r="J192" s="298"/>
      <c r="K192" s="298"/>
      <c r="L192" s="300">
        <v>95</v>
      </c>
      <c r="M192" s="299"/>
      <c r="N192" s="299"/>
      <c r="O192" s="299"/>
      <c r="P192" s="299"/>
      <c r="Q192" s="299"/>
    </row>
    <row r="193" spans="1:17" ht="30" customHeight="1">
      <c r="B193" s="297">
        <v>3</v>
      </c>
      <c r="D193" s="298" t="s">
        <v>605</v>
      </c>
      <c r="E193" s="298"/>
      <c r="F193" s="298"/>
      <c r="G193" s="298"/>
      <c r="H193" s="298"/>
      <c r="I193" s="298"/>
      <c r="J193" s="298"/>
      <c r="K193" s="298"/>
      <c r="L193" s="300">
        <v>95</v>
      </c>
      <c r="M193" s="299"/>
      <c r="N193" s="299"/>
      <c r="O193" s="299"/>
      <c r="P193" s="299"/>
      <c r="Q193" s="299"/>
    </row>
    <row r="194" spans="1:17" ht="30" customHeight="1">
      <c r="B194" s="297">
        <v>4</v>
      </c>
      <c r="D194" s="298" t="s">
        <v>603</v>
      </c>
      <c r="E194" s="298"/>
      <c r="F194" s="298"/>
      <c r="G194" s="298"/>
      <c r="H194" s="298"/>
      <c r="I194" s="298"/>
      <c r="J194" s="298"/>
      <c r="K194" s="298"/>
      <c r="L194" s="300">
        <v>96</v>
      </c>
      <c r="M194" s="299"/>
      <c r="N194" s="299"/>
      <c r="O194" s="299"/>
      <c r="P194" s="299"/>
      <c r="Q194" s="299"/>
    </row>
    <row r="195" spans="1:17" ht="30" customHeight="1">
      <c r="B195" s="297">
        <v>5</v>
      </c>
      <c r="D195" s="298" t="s">
        <v>602</v>
      </c>
      <c r="E195" s="298"/>
      <c r="F195" s="298"/>
      <c r="G195" s="298"/>
      <c r="H195" s="298"/>
      <c r="I195" s="298"/>
      <c r="J195" s="298"/>
      <c r="K195" s="298"/>
      <c r="L195" s="300">
        <v>96</v>
      </c>
      <c r="M195" s="299"/>
      <c r="N195" s="299"/>
      <c r="O195" s="299"/>
      <c r="P195" s="299"/>
      <c r="Q195" s="299"/>
    </row>
    <row r="196" spans="1:17" ht="30" customHeight="1">
      <c r="B196" s="297">
        <v>6</v>
      </c>
      <c r="D196" s="298" t="s">
        <v>601</v>
      </c>
      <c r="E196" s="298"/>
      <c r="F196" s="298"/>
      <c r="G196" s="298"/>
      <c r="H196" s="298"/>
      <c r="I196" s="298"/>
      <c r="J196" s="298"/>
      <c r="K196" s="298"/>
      <c r="L196" s="300">
        <v>96</v>
      </c>
      <c r="M196" s="299"/>
      <c r="N196" s="299"/>
      <c r="O196" s="299"/>
      <c r="P196" s="299"/>
      <c r="Q196" s="299"/>
    </row>
    <row r="197" spans="1:17" ht="30" customHeight="1">
      <c r="B197" s="297">
        <v>7</v>
      </c>
      <c r="D197" s="298" t="s">
        <v>600</v>
      </c>
      <c r="E197" s="298"/>
      <c r="F197" s="298"/>
      <c r="G197" s="298"/>
      <c r="H197" s="298"/>
      <c r="I197" s="298"/>
      <c r="J197" s="298"/>
      <c r="K197" s="298"/>
      <c r="L197" s="300">
        <v>97</v>
      </c>
      <c r="M197" s="299"/>
      <c r="N197" s="299"/>
      <c r="O197" s="299"/>
      <c r="P197" s="299"/>
      <c r="Q197" s="299"/>
    </row>
    <row r="198" spans="1:17" ht="30" customHeight="1">
      <c r="B198" s="297">
        <v>8</v>
      </c>
      <c r="D198" s="298" t="s">
        <v>599</v>
      </c>
      <c r="E198" s="298"/>
      <c r="F198" s="298"/>
      <c r="G198" s="298"/>
      <c r="H198" s="298"/>
      <c r="I198" s="298"/>
      <c r="J198" s="298"/>
      <c r="K198" s="298"/>
      <c r="L198" s="300">
        <v>97</v>
      </c>
      <c r="M198" s="299"/>
      <c r="N198" s="299"/>
      <c r="O198" s="299"/>
      <c r="P198" s="299"/>
      <c r="Q198" s="299"/>
    </row>
    <row r="199" spans="1:17" ht="30" customHeight="1">
      <c r="B199" s="297">
        <v>9</v>
      </c>
      <c r="D199" s="298" t="s">
        <v>598</v>
      </c>
      <c r="E199" s="298"/>
      <c r="F199" s="298"/>
      <c r="G199" s="298"/>
      <c r="H199" s="298"/>
      <c r="I199" s="298"/>
      <c r="J199" s="298"/>
      <c r="K199" s="298"/>
      <c r="L199" s="300">
        <v>98</v>
      </c>
      <c r="M199" s="299"/>
      <c r="N199" s="299"/>
      <c r="O199" s="299"/>
      <c r="P199" s="299"/>
      <c r="Q199" s="299"/>
    </row>
    <row r="200" spans="1:17" ht="30" customHeight="1">
      <c r="B200" s="297">
        <v>10</v>
      </c>
      <c r="D200" s="298" t="s">
        <v>597</v>
      </c>
      <c r="E200" s="298"/>
      <c r="F200" s="298"/>
      <c r="G200" s="298"/>
      <c r="H200" s="298"/>
      <c r="I200" s="298"/>
      <c r="J200" s="298"/>
      <c r="K200" s="298"/>
      <c r="L200" s="300">
        <v>98</v>
      </c>
      <c r="M200" s="299"/>
      <c r="N200" s="299"/>
      <c r="O200" s="299"/>
      <c r="P200" s="299"/>
      <c r="Q200" s="299"/>
    </row>
    <row r="201" spans="1:17" ht="30" customHeight="1">
      <c r="B201" s="297">
        <v>11</v>
      </c>
      <c r="D201" s="298" t="s">
        <v>596</v>
      </c>
      <c r="E201" s="298"/>
      <c r="F201" s="298"/>
      <c r="G201" s="298"/>
      <c r="H201" s="298"/>
      <c r="I201" s="298"/>
      <c r="J201" s="298"/>
      <c r="K201" s="298"/>
      <c r="L201" s="300">
        <v>98</v>
      </c>
      <c r="M201" s="299"/>
      <c r="N201" s="299"/>
      <c r="O201" s="299"/>
      <c r="P201" s="299"/>
      <c r="Q201" s="299"/>
    </row>
    <row r="202" spans="1:17" ht="30" customHeight="1">
      <c r="B202" s="297">
        <v>12</v>
      </c>
      <c r="D202" s="298" t="s">
        <v>595</v>
      </c>
      <c r="E202" s="298"/>
      <c r="F202" s="298"/>
      <c r="G202" s="298"/>
      <c r="H202" s="298"/>
      <c r="I202" s="298"/>
      <c r="J202" s="298"/>
      <c r="K202" s="298"/>
      <c r="L202" s="300">
        <v>99</v>
      </c>
      <c r="M202" s="299"/>
      <c r="N202" s="299"/>
      <c r="O202" s="299"/>
      <c r="P202" s="299"/>
      <c r="Q202" s="299"/>
    </row>
    <row r="203" spans="1:17" ht="30" customHeight="1">
      <c r="B203" s="297">
        <v>13</v>
      </c>
      <c r="D203" s="298" t="s">
        <v>594</v>
      </c>
      <c r="E203" s="298"/>
      <c r="F203" s="298"/>
      <c r="G203" s="298"/>
      <c r="H203" s="298"/>
      <c r="I203" s="298"/>
      <c r="J203" s="298"/>
      <c r="K203" s="298"/>
      <c r="L203" s="300">
        <v>100</v>
      </c>
      <c r="M203" s="299"/>
      <c r="N203" s="299"/>
      <c r="O203" s="299"/>
      <c r="P203" s="299"/>
      <c r="Q203" s="299"/>
    </row>
    <row r="204" spans="1:17" ht="30" customHeight="1">
      <c r="B204" s="297">
        <v>14</v>
      </c>
      <c r="D204" s="298" t="s">
        <v>593</v>
      </c>
      <c r="E204" s="298"/>
      <c r="F204" s="298"/>
      <c r="G204" s="298"/>
      <c r="H204" s="298"/>
      <c r="I204" s="298"/>
      <c r="J204" s="298"/>
      <c r="K204" s="298"/>
      <c r="L204" s="300">
        <v>100</v>
      </c>
      <c r="M204" s="299"/>
      <c r="N204" s="299"/>
      <c r="O204" s="299"/>
      <c r="P204" s="299"/>
      <c r="Q204" s="299"/>
    </row>
    <row r="205" spans="1:17" ht="30" customHeight="1">
      <c r="B205" s="297">
        <v>15</v>
      </c>
      <c r="D205" s="298" t="s">
        <v>592</v>
      </c>
      <c r="E205" s="298"/>
      <c r="F205" s="298"/>
      <c r="G205" s="298"/>
      <c r="H205" s="298"/>
      <c r="I205" s="298"/>
      <c r="J205" s="298"/>
      <c r="K205" s="298"/>
      <c r="L205" s="300">
        <v>100</v>
      </c>
      <c r="M205" s="299"/>
      <c r="N205" s="299"/>
      <c r="O205" s="299"/>
      <c r="P205" s="299"/>
      <c r="Q205" s="299"/>
    </row>
    <row r="206" spans="1:17" ht="30" customHeight="1">
      <c r="B206" s="297"/>
      <c r="D206" s="298"/>
      <c r="E206" s="298"/>
      <c r="F206" s="298"/>
      <c r="G206" s="298"/>
      <c r="H206" s="298"/>
      <c r="I206" s="298"/>
      <c r="J206" s="298"/>
      <c r="K206" s="298"/>
      <c r="L206" s="300"/>
      <c r="M206" s="299"/>
      <c r="N206" s="299"/>
      <c r="O206" s="299"/>
      <c r="P206" s="299"/>
      <c r="Q206" s="299"/>
    </row>
    <row r="207" spans="1:17" ht="30" customHeight="1">
      <c r="A207" s="294" t="s">
        <v>591</v>
      </c>
      <c r="B207" s="297"/>
      <c r="C207" s="294"/>
      <c r="D207" s="298"/>
      <c r="E207" s="298"/>
      <c r="F207" s="298"/>
      <c r="G207" s="298"/>
      <c r="H207" s="298"/>
      <c r="I207" s="298"/>
      <c r="J207" s="298"/>
      <c r="K207" s="298"/>
      <c r="L207" s="300"/>
      <c r="M207" s="299"/>
      <c r="N207" s="299"/>
      <c r="O207" s="299"/>
      <c r="P207" s="299"/>
      <c r="Q207" s="299"/>
    </row>
    <row r="208" spans="1:17" ht="30" customHeight="1">
      <c r="B208" s="297">
        <v>1</v>
      </c>
      <c r="D208" s="298" t="s">
        <v>590</v>
      </c>
      <c r="E208" s="298"/>
      <c r="F208" s="298"/>
      <c r="G208" s="298"/>
      <c r="H208" s="298"/>
      <c r="I208" s="298"/>
      <c r="J208" s="298"/>
      <c r="K208" s="298"/>
      <c r="L208" s="300">
        <v>102</v>
      </c>
      <c r="M208" s="300"/>
      <c r="N208" s="299"/>
      <c r="O208" s="299"/>
      <c r="P208" s="299"/>
      <c r="Q208" s="299"/>
    </row>
    <row r="209" spans="1:17" ht="30" customHeight="1">
      <c r="B209" s="297">
        <v>2</v>
      </c>
      <c r="D209" s="298" t="s">
        <v>589</v>
      </c>
      <c r="E209" s="298"/>
      <c r="F209" s="298"/>
      <c r="G209" s="298"/>
      <c r="H209" s="298"/>
      <c r="I209" s="298"/>
      <c r="J209" s="298"/>
      <c r="K209" s="298"/>
      <c r="L209" s="300">
        <v>102</v>
      </c>
      <c r="M209" s="300"/>
      <c r="N209" s="299"/>
      <c r="O209" s="299"/>
      <c r="P209" s="299"/>
      <c r="Q209" s="299"/>
    </row>
    <row r="210" spans="1:17" ht="30" customHeight="1">
      <c r="B210" s="297">
        <v>3</v>
      </c>
      <c r="D210" s="298" t="s">
        <v>588</v>
      </c>
      <c r="E210" s="298"/>
      <c r="F210" s="298"/>
      <c r="G210" s="298"/>
      <c r="H210" s="298"/>
      <c r="I210" s="298"/>
      <c r="J210" s="298"/>
      <c r="K210" s="298"/>
      <c r="L210" s="300">
        <v>103</v>
      </c>
      <c r="M210" s="300"/>
      <c r="N210" s="299"/>
      <c r="O210" s="299"/>
      <c r="P210" s="299"/>
      <c r="Q210" s="299"/>
    </row>
    <row r="211" spans="1:17" ht="30" customHeight="1">
      <c r="B211" s="297">
        <v>4</v>
      </c>
      <c r="D211" s="298" t="s">
        <v>587</v>
      </c>
      <c r="E211" s="298"/>
      <c r="F211" s="298"/>
      <c r="G211" s="298"/>
      <c r="H211" s="298"/>
      <c r="I211" s="298"/>
      <c r="J211" s="298"/>
      <c r="K211" s="298"/>
      <c r="L211" s="300">
        <v>103</v>
      </c>
      <c r="M211" s="300"/>
      <c r="N211" s="299"/>
      <c r="O211" s="299"/>
      <c r="P211" s="299"/>
      <c r="Q211" s="299"/>
    </row>
    <row r="212" spans="1:17" ht="30" customHeight="1">
      <c r="B212" s="297">
        <v>5</v>
      </c>
      <c r="D212" s="298" t="s">
        <v>586</v>
      </c>
      <c r="E212" s="298"/>
      <c r="F212" s="298"/>
      <c r="G212" s="298"/>
      <c r="H212" s="298"/>
      <c r="I212" s="298"/>
      <c r="J212" s="298"/>
      <c r="K212" s="298"/>
      <c r="L212" s="300">
        <v>104</v>
      </c>
      <c r="M212" s="300"/>
      <c r="N212" s="299"/>
      <c r="O212" s="299"/>
      <c r="P212" s="299"/>
      <c r="Q212" s="299"/>
    </row>
    <row r="213" spans="1:17" ht="30" customHeight="1">
      <c r="B213" s="297">
        <v>6</v>
      </c>
      <c r="D213" s="298" t="s">
        <v>585</v>
      </c>
      <c r="E213" s="298"/>
      <c r="F213" s="298"/>
      <c r="G213" s="298"/>
      <c r="H213" s="298"/>
      <c r="I213" s="298"/>
      <c r="J213" s="298"/>
      <c r="K213" s="298"/>
      <c r="L213" s="300">
        <v>104</v>
      </c>
      <c r="M213" s="300"/>
      <c r="N213" s="299"/>
      <c r="O213" s="299"/>
      <c r="P213" s="299"/>
      <c r="Q213" s="299"/>
    </row>
    <row r="214" spans="1:17" ht="30" customHeight="1">
      <c r="B214" s="297">
        <v>7</v>
      </c>
      <c r="D214" s="298" t="s">
        <v>584</v>
      </c>
      <c r="E214" s="298"/>
      <c r="F214" s="298"/>
      <c r="G214" s="298"/>
      <c r="H214" s="298"/>
      <c r="I214" s="298"/>
      <c r="J214" s="298"/>
      <c r="K214" s="298"/>
      <c r="L214" s="300">
        <v>105</v>
      </c>
      <c r="M214" s="300"/>
      <c r="N214" s="299"/>
      <c r="O214" s="299"/>
      <c r="P214" s="299"/>
      <c r="Q214" s="299"/>
    </row>
    <row r="215" spans="1:17" ht="30" customHeight="1">
      <c r="B215" s="297">
        <v>8</v>
      </c>
      <c r="D215" s="298" t="s">
        <v>583</v>
      </c>
      <c r="E215" s="298"/>
      <c r="F215" s="298"/>
      <c r="G215" s="298"/>
      <c r="H215" s="298"/>
      <c r="I215" s="298"/>
      <c r="J215" s="298"/>
      <c r="K215" s="298"/>
      <c r="L215" s="300">
        <v>105</v>
      </c>
      <c r="M215" s="300"/>
      <c r="N215" s="299"/>
      <c r="O215" s="299"/>
      <c r="P215" s="299"/>
      <c r="Q215" s="299"/>
    </row>
    <row r="216" spans="1:17" ht="30" customHeight="1">
      <c r="B216" s="297"/>
      <c r="D216" s="298"/>
      <c r="E216" s="298"/>
      <c r="F216" s="298"/>
      <c r="G216" s="298"/>
      <c r="H216" s="298"/>
      <c r="I216" s="298"/>
      <c r="J216" s="298"/>
      <c r="K216" s="298"/>
      <c r="L216" s="300"/>
      <c r="M216" s="300"/>
      <c r="N216" s="299"/>
      <c r="O216" s="299"/>
      <c r="P216" s="299"/>
      <c r="Q216" s="299"/>
    </row>
    <row r="217" spans="1:17" ht="30" customHeight="1">
      <c r="A217" s="294" t="s">
        <v>582</v>
      </c>
      <c r="B217" s="297"/>
      <c r="C217" s="294"/>
      <c r="D217" s="300"/>
      <c r="E217" s="300"/>
      <c r="F217" s="298"/>
      <c r="G217" s="298"/>
      <c r="H217" s="298"/>
      <c r="I217" s="298"/>
      <c r="J217" s="298"/>
      <c r="K217" s="298"/>
      <c r="L217" s="300"/>
      <c r="M217" s="300"/>
      <c r="N217" s="299"/>
      <c r="O217" s="299"/>
      <c r="P217" s="299"/>
      <c r="Q217" s="299"/>
    </row>
    <row r="218" spans="1:17" ht="30" customHeight="1">
      <c r="B218" s="297">
        <v>1</v>
      </c>
      <c r="D218" s="298" t="s">
        <v>581</v>
      </c>
      <c r="E218" s="298"/>
      <c r="F218" s="298"/>
      <c r="G218" s="298"/>
      <c r="H218" s="298"/>
      <c r="I218" s="298"/>
      <c r="J218" s="298"/>
      <c r="K218" s="298"/>
      <c r="L218" s="300">
        <v>107</v>
      </c>
      <c r="M218" s="300"/>
      <c r="N218" s="299"/>
      <c r="O218" s="299"/>
      <c r="P218" s="299"/>
      <c r="Q218" s="299"/>
    </row>
    <row r="219" spans="1:17" ht="30" customHeight="1">
      <c r="B219" s="297">
        <v>2</v>
      </c>
      <c r="D219" s="298" t="s">
        <v>580</v>
      </c>
      <c r="E219" s="298"/>
      <c r="F219" s="298"/>
      <c r="G219" s="298"/>
      <c r="H219" s="298"/>
      <c r="I219" s="298"/>
      <c r="J219" s="298"/>
      <c r="K219" s="298"/>
      <c r="L219" s="300">
        <v>108</v>
      </c>
      <c r="M219" s="300"/>
      <c r="N219" s="299"/>
      <c r="O219" s="299"/>
      <c r="P219" s="299"/>
      <c r="Q219" s="299"/>
    </row>
    <row r="220" spans="1:17" ht="30" customHeight="1">
      <c r="B220" s="297">
        <v>3</v>
      </c>
      <c r="D220" s="298" t="s">
        <v>579</v>
      </c>
      <c r="E220" s="298"/>
      <c r="F220" s="298"/>
      <c r="G220" s="298"/>
      <c r="H220" s="298"/>
      <c r="I220" s="298"/>
      <c r="J220" s="298"/>
      <c r="K220" s="298"/>
      <c r="L220" s="300">
        <v>108</v>
      </c>
      <c r="M220" s="300"/>
      <c r="N220" s="299"/>
      <c r="O220" s="299"/>
      <c r="P220" s="299"/>
      <c r="Q220" s="299"/>
    </row>
    <row r="221" spans="1:17" ht="30" customHeight="1">
      <c r="B221" s="297">
        <v>4</v>
      </c>
      <c r="D221" s="298" t="s">
        <v>578</v>
      </c>
      <c r="E221" s="298"/>
      <c r="F221" s="298"/>
      <c r="G221" s="298"/>
      <c r="H221" s="298"/>
      <c r="I221" s="298"/>
      <c r="J221" s="298"/>
      <c r="K221" s="298"/>
      <c r="L221" s="300">
        <v>109</v>
      </c>
      <c r="M221" s="300"/>
      <c r="N221" s="299"/>
      <c r="O221" s="299"/>
      <c r="P221" s="299"/>
      <c r="Q221" s="299"/>
    </row>
    <row r="222" spans="1:17" ht="30" customHeight="1">
      <c r="B222" s="297">
        <v>5</v>
      </c>
      <c r="D222" s="298" t="s">
        <v>577</v>
      </c>
      <c r="E222" s="298"/>
      <c r="F222" s="298"/>
      <c r="G222" s="298"/>
      <c r="H222" s="298"/>
      <c r="I222" s="298"/>
      <c r="J222" s="298"/>
      <c r="K222" s="298"/>
      <c r="L222" s="300">
        <v>110</v>
      </c>
      <c r="M222" s="300"/>
      <c r="N222" s="299"/>
      <c r="O222" s="299"/>
      <c r="P222" s="299"/>
      <c r="Q222" s="299"/>
    </row>
    <row r="223" spans="1:17" s="1335" customFormat="1" ht="30" customHeight="1">
      <c r="B223" s="1336">
        <v>6</v>
      </c>
      <c r="D223" s="1337" t="s">
        <v>576</v>
      </c>
      <c r="E223" s="1337"/>
      <c r="F223" s="1337"/>
      <c r="G223" s="1337"/>
      <c r="H223" s="1337"/>
      <c r="I223" s="1337"/>
      <c r="J223" s="1337"/>
      <c r="K223" s="1337"/>
      <c r="L223" s="1338">
        <v>111</v>
      </c>
      <c r="M223" s="1338"/>
      <c r="N223" s="1339"/>
      <c r="O223" s="1339"/>
      <c r="P223" s="1339"/>
      <c r="Q223" s="1339"/>
    </row>
    <row r="224" spans="1:17" ht="30" customHeight="1">
      <c r="B224" s="297">
        <v>7</v>
      </c>
      <c r="D224" s="298" t="s">
        <v>3371</v>
      </c>
      <c r="E224" s="298"/>
      <c r="F224" s="298"/>
      <c r="G224" s="298"/>
      <c r="H224" s="298"/>
      <c r="I224" s="298"/>
      <c r="J224" s="298"/>
      <c r="K224" s="298"/>
      <c r="L224" s="300">
        <v>111</v>
      </c>
      <c r="M224" s="300"/>
      <c r="N224" s="299"/>
      <c r="O224" s="299"/>
      <c r="P224" s="299"/>
      <c r="Q224" s="299"/>
    </row>
    <row r="225" spans="2:17" ht="30" customHeight="1">
      <c r="B225" s="297">
        <v>8</v>
      </c>
      <c r="D225" s="298" t="s">
        <v>575</v>
      </c>
      <c r="E225" s="298"/>
      <c r="F225" s="298"/>
      <c r="G225" s="298"/>
      <c r="H225" s="298"/>
      <c r="I225" s="298"/>
      <c r="J225" s="298"/>
      <c r="K225" s="298"/>
      <c r="L225" s="300">
        <v>111</v>
      </c>
      <c r="M225" s="300"/>
      <c r="N225" s="299"/>
      <c r="O225" s="299"/>
      <c r="P225" s="299"/>
      <c r="Q225" s="299"/>
    </row>
    <row r="226" spans="2:17" ht="30" customHeight="1">
      <c r="B226" s="297">
        <v>9</v>
      </c>
      <c r="D226" s="298" t="s">
        <v>574</v>
      </c>
      <c r="E226" s="298"/>
      <c r="F226" s="298"/>
      <c r="G226" s="298"/>
      <c r="H226" s="298"/>
      <c r="I226" s="298"/>
      <c r="J226" s="298"/>
      <c r="K226" s="298"/>
      <c r="L226" s="300">
        <v>111</v>
      </c>
      <c r="M226" s="300"/>
      <c r="N226" s="299"/>
      <c r="O226" s="299"/>
      <c r="P226" s="299"/>
      <c r="Q226" s="299"/>
    </row>
    <row r="227" spans="2:17" ht="30" customHeight="1">
      <c r="B227" s="297">
        <v>10</v>
      </c>
      <c r="D227" s="298" t="s">
        <v>573</v>
      </c>
      <c r="E227" s="298"/>
      <c r="F227" s="298"/>
      <c r="G227" s="298"/>
      <c r="H227" s="298"/>
      <c r="I227" s="298"/>
      <c r="J227" s="298"/>
      <c r="K227" s="298"/>
      <c r="L227" s="300">
        <v>112</v>
      </c>
      <c r="M227" s="300"/>
      <c r="N227" s="299"/>
      <c r="O227" s="299"/>
      <c r="P227" s="299"/>
      <c r="Q227" s="299"/>
    </row>
    <row r="228" spans="2:17" ht="30" customHeight="1">
      <c r="B228" s="297">
        <v>11</v>
      </c>
      <c r="D228" s="298" t="s">
        <v>572</v>
      </c>
      <c r="E228" s="298"/>
      <c r="F228" s="298"/>
      <c r="G228" s="298"/>
      <c r="H228" s="298"/>
      <c r="I228" s="298"/>
      <c r="J228" s="298"/>
      <c r="K228" s="298"/>
      <c r="L228" s="300">
        <v>112</v>
      </c>
      <c r="M228" s="300"/>
      <c r="N228" s="299"/>
      <c r="O228" s="299"/>
      <c r="P228" s="299"/>
      <c r="Q228" s="299"/>
    </row>
    <row r="229" spans="2:17" ht="30" customHeight="1">
      <c r="B229" s="297">
        <v>12</v>
      </c>
      <c r="D229" s="298" t="s">
        <v>571</v>
      </c>
      <c r="E229" s="298"/>
      <c r="F229" s="298"/>
      <c r="G229" s="298"/>
      <c r="H229" s="298"/>
      <c r="I229" s="298"/>
      <c r="J229" s="298"/>
      <c r="K229" s="298"/>
      <c r="L229" s="300">
        <v>112</v>
      </c>
      <c r="M229" s="300"/>
      <c r="N229" s="299"/>
      <c r="O229" s="299"/>
      <c r="P229" s="299"/>
      <c r="Q229" s="299"/>
    </row>
    <row r="230" spans="2:17" ht="30" customHeight="1">
      <c r="B230" s="297">
        <v>13</v>
      </c>
      <c r="D230" s="298" t="s">
        <v>570</v>
      </c>
      <c r="E230" s="298"/>
      <c r="F230" s="298"/>
      <c r="G230" s="298"/>
      <c r="H230" s="298"/>
      <c r="I230" s="298"/>
      <c r="J230" s="298"/>
      <c r="K230" s="298"/>
      <c r="L230" s="300">
        <v>112</v>
      </c>
      <c r="M230" s="300"/>
      <c r="N230" s="299"/>
      <c r="O230" s="299"/>
      <c r="P230" s="299"/>
      <c r="Q230" s="299"/>
    </row>
    <row r="231" spans="2:17" ht="30" customHeight="1">
      <c r="B231" s="297">
        <v>14</v>
      </c>
      <c r="D231" s="298" t="s">
        <v>569</v>
      </c>
      <c r="E231" s="298"/>
      <c r="F231" s="298"/>
      <c r="G231" s="298"/>
      <c r="H231" s="298"/>
      <c r="I231" s="298"/>
      <c r="J231" s="298"/>
      <c r="K231" s="298"/>
      <c r="L231" s="300">
        <v>112</v>
      </c>
      <c r="M231" s="300"/>
      <c r="N231" s="299"/>
      <c r="O231" s="299"/>
      <c r="P231" s="299"/>
      <c r="Q231" s="299"/>
    </row>
    <row r="232" spans="2:17" ht="30" customHeight="1">
      <c r="B232" s="297">
        <v>15</v>
      </c>
      <c r="D232" s="298" t="s">
        <v>568</v>
      </c>
      <c r="E232" s="298"/>
      <c r="F232" s="298"/>
      <c r="G232" s="298"/>
      <c r="H232" s="298"/>
      <c r="I232" s="298"/>
      <c r="J232" s="298"/>
      <c r="K232" s="298"/>
      <c r="L232" s="300">
        <v>113</v>
      </c>
      <c r="M232" s="300"/>
      <c r="N232" s="299"/>
      <c r="O232" s="299"/>
      <c r="P232" s="299"/>
      <c r="Q232" s="299"/>
    </row>
    <row r="233" spans="2:17" ht="30" customHeight="1">
      <c r="B233" s="297">
        <v>16</v>
      </c>
      <c r="D233" s="298" t="s">
        <v>567</v>
      </c>
      <c r="E233" s="298"/>
      <c r="F233" s="298"/>
      <c r="G233" s="298"/>
      <c r="H233" s="298"/>
      <c r="I233" s="298"/>
      <c r="J233" s="298"/>
      <c r="K233" s="298"/>
      <c r="L233" s="300">
        <v>113</v>
      </c>
      <c r="M233" s="300"/>
      <c r="N233" s="299"/>
      <c r="O233" s="299"/>
      <c r="P233" s="299"/>
      <c r="Q233" s="299"/>
    </row>
    <row r="234" spans="2:17" ht="30" customHeight="1">
      <c r="B234" s="297"/>
      <c r="D234" s="300"/>
      <c r="E234" s="300"/>
      <c r="F234" s="300"/>
      <c r="G234" s="300"/>
      <c r="H234" s="300"/>
      <c r="I234" s="300"/>
      <c r="J234" s="300"/>
      <c r="K234" s="300"/>
      <c r="L234" s="300"/>
      <c r="M234" s="300"/>
      <c r="N234" s="299"/>
      <c r="O234" s="299"/>
      <c r="P234" s="299"/>
      <c r="Q234" s="299"/>
    </row>
    <row r="235" spans="2:17" ht="30" customHeight="1">
      <c r="B235" s="297"/>
      <c r="D235" s="298"/>
      <c r="E235" s="298"/>
      <c r="F235" s="298"/>
      <c r="G235" s="298"/>
      <c r="H235" s="298"/>
      <c r="I235" s="298"/>
      <c r="J235" s="298"/>
      <c r="K235" s="298"/>
      <c r="L235" s="300"/>
      <c r="M235" s="300"/>
      <c r="N235" s="299"/>
      <c r="O235" s="299"/>
      <c r="P235" s="299"/>
      <c r="Q235" s="299"/>
    </row>
    <row r="236" spans="2:17" ht="30" customHeight="1">
      <c r="B236" s="297"/>
      <c r="D236" s="298"/>
      <c r="E236" s="298"/>
      <c r="F236" s="298"/>
      <c r="G236" s="298"/>
      <c r="H236" s="298"/>
      <c r="I236" s="298"/>
      <c r="J236" s="298"/>
      <c r="K236" s="298"/>
      <c r="L236" s="300"/>
      <c r="M236" s="300"/>
      <c r="N236" s="299"/>
      <c r="O236" s="299"/>
      <c r="P236" s="299"/>
      <c r="Q236" s="299"/>
    </row>
    <row r="237" spans="2:17" ht="30" customHeight="1">
      <c r="B237" s="297"/>
      <c r="D237" s="313"/>
      <c r="E237" s="313"/>
      <c r="F237" s="313"/>
      <c r="G237" s="313"/>
      <c r="H237" s="313"/>
      <c r="I237" s="313"/>
      <c r="J237" s="313"/>
      <c r="K237" s="313"/>
      <c r="L237" s="300"/>
      <c r="M237" s="300"/>
      <c r="N237" s="299"/>
      <c r="O237" s="299"/>
      <c r="P237" s="299"/>
      <c r="Q237" s="299"/>
    </row>
    <row r="238" spans="2:17" ht="30" customHeight="1">
      <c r="B238" s="297"/>
      <c r="D238" s="313"/>
      <c r="E238" s="313"/>
      <c r="F238" s="313"/>
      <c r="G238" s="313"/>
      <c r="H238" s="313"/>
      <c r="I238" s="313"/>
      <c r="J238" s="313"/>
      <c r="K238" s="313"/>
      <c r="L238" s="300"/>
      <c r="M238" s="300"/>
      <c r="N238" s="299"/>
      <c r="O238" s="299"/>
      <c r="P238" s="299"/>
      <c r="Q238" s="299"/>
    </row>
    <row r="239" spans="2:17" ht="30" customHeight="1">
      <c r="B239" s="297"/>
      <c r="D239" s="313"/>
      <c r="E239" s="313"/>
      <c r="F239" s="313"/>
      <c r="G239" s="313"/>
      <c r="H239" s="313"/>
      <c r="I239" s="313"/>
      <c r="J239" s="313"/>
      <c r="K239" s="313"/>
      <c r="L239" s="300"/>
      <c r="M239" s="300"/>
      <c r="N239" s="299"/>
      <c r="O239" s="299"/>
      <c r="P239" s="299"/>
      <c r="Q239" s="299"/>
    </row>
    <row r="240" spans="2:17" ht="30" customHeight="1">
      <c r="B240" s="297"/>
      <c r="L240" s="300"/>
      <c r="M240" s="300"/>
      <c r="N240" s="299"/>
      <c r="O240" s="299"/>
      <c r="P240" s="299"/>
      <c r="Q240" s="299"/>
    </row>
    <row r="241" spans="2:17" ht="30.95" customHeight="1">
      <c r="B241" s="297"/>
      <c r="L241" s="300"/>
      <c r="M241" s="300"/>
      <c r="N241" s="299"/>
      <c r="O241" s="299"/>
      <c r="P241" s="299"/>
      <c r="Q241" s="299"/>
    </row>
    <row r="242" spans="2:17" ht="30.95" customHeight="1">
      <c r="B242" s="297"/>
      <c r="L242" s="300"/>
      <c r="M242" s="300"/>
      <c r="N242" s="299"/>
      <c r="O242" s="299"/>
      <c r="P242" s="299"/>
      <c r="Q242" s="299"/>
    </row>
    <row r="243" spans="2:17" ht="30.95" customHeight="1">
      <c r="B243" s="297"/>
      <c r="L243" s="300"/>
      <c r="M243" s="300"/>
      <c r="N243" s="299"/>
      <c r="O243" s="299"/>
      <c r="P243" s="299"/>
      <c r="Q243" s="299"/>
    </row>
    <row r="244" spans="2:17" ht="30.95" customHeight="1">
      <c r="B244" s="297"/>
      <c r="L244" s="300"/>
      <c r="M244" s="300"/>
      <c r="N244" s="299"/>
      <c r="O244" s="299"/>
      <c r="P244" s="299"/>
      <c r="Q244" s="299"/>
    </row>
    <row r="245" spans="2:17" ht="30.95" customHeight="1">
      <c r="B245" s="297"/>
      <c r="L245" s="300"/>
      <c r="M245" s="300"/>
      <c r="N245" s="299"/>
      <c r="O245" s="299"/>
      <c r="P245" s="299"/>
      <c r="Q245" s="299"/>
    </row>
    <row r="246" spans="2:17" ht="30.95" customHeight="1">
      <c r="B246" s="297"/>
      <c r="L246" s="300"/>
      <c r="M246" s="300"/>
      <c r="N246" s="299"/>
      <c r="O246" s="299"/>
      <c r="P246" s="299"/>
      <c r="Q246" s="299"/>
    </row>
    <row r="247" spans="2:17" ht="27.95" customHeight="1">
      <c r="B247" s="297"/>
      <c r="L247" s="300"/>
      <c r="M247" s="300"/>
      <c r="N247" s="299"/>
      <c r="O247" s="299"/>
      <c r="P247" s="299"/>
      <c r="Q247" s="299"/>
    </row>
    <row r="248" spans="2:17" ht="20.100000000000001" customHeight="1">
      <c r="B248" s="297"/>
      <c r="L248" s="299"/>
      <c r="M248" s="299"/>
      <c r="N248" s="299"/>
      <c r="O248" s="299"/>
      <c r="P248" s="299"/>
      <c r="Q248" s="299"/>
    </row>
    <row r="249" spans="2:17" ht="20.100000000000001" customHeight="1">
      <c r="B249" s="297"/>
    </row>
    <row r="250" spans="2:17" ht="20.100000000000001" customHeight="1">
      <c r="B250" s="297"/>
    </row>
    <row r="251" spans="2:17" ht="20.100000000000001" customHeight="1">
      <c r="B251" s="297"/>
    </row>
    <row r="252" spans="2:17" ht="20.100000000000001" customHeight="1"/>
    <row r="253" spans="2:17" ht="20.100000000000001" customHeight="1"/>
    <row r="254" spans="2:17" ht="20.100000000000001" customHeight="1"/>
    <row r="255" spans="2:17" ht="20.100000000000001" customHeight="1"/>
  </sheetData>
  <mergeCells count="2">
    <mergeCell ref="D118:K118"/>
    <mergeCell ref="B2:K2"/>
  </mergeCells>
  <phoneticPr fontId="2"/>
  <pageMargins left="0.82" right="0.56000000000000005" top="0.84" bottom="0.98399999999999999" header="0.51" footer="0.51200000000000001"/>
  <pageSetup paperSize="9" scale="94" orientation="portrait" r:id="rId1"/>
  <headerFooter alignWithMargins="0"/>
  <rowBreaks count="8" manualBreakCount="8">
    <brk id="28" max="11" man="1"/>
    <brk id="55" max="11" man="1"/>
    <brk id="80" max="11" man="1"/>
    <brk id="106" max="11" man="1"/>
    <brk id="133" max="11" man="1"/>
    <brk id="160" max="11" man="1"/>
    <brk id="187" max="11" man="1"/>
    <brk id="21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9:Z232"/>
  <sheetViews>
    <sheetView view="pageBreakPreview" zoomScaleNormal="85" zoomScaleSheetLayoutView="100" workbookViewId="0">
      <selection activeCell="B263" sqref="B263:O263"/>
    </sheetView>
  </sheetViews>
  <sheetFormatPr defaultRowHeight="13.5"/>
  <cols>
    <col min="1" max="19" width="5.5" style="561" customWidth="1"/>
    <col min="20" max="62" width="5.625" style="13" customWidth="1"/>
    <col min="63" max="16384" width="9" style="13"/>
  </cols>
  <sheetData>
    <row r="29" spans="1:24" ht="30" customHeight="1">
      <c r="A29" s="1401" t="s">
        <v>121</v>
      </c>
      <c r="B29" s="1401"/>
      <c r="C29" s="1401"/>
      <c r="D29" s="1401"/>
      <c r="E29" s="1401"/>
      <c r="F29" s="1401"/>
      <c r="G29" s="1401"/>
      <c r="H29" s="1401"/>
      <c r="I29" s="1401"/>
      <c r="J29" s="1401"/>
      <c r="K29" s="1401"/>
      <c r="L29" s="1401"/>
      <c r="M29" s="1401"/>
      <c r="N29" s="1401"/>
      <c r="O29" s="1401"/>
      <c r="P29" s="1401"/>
      <c r="Q29" s="1401"/>
      <c r="R29" s="1401"/>
      <c r="S29" s="1401"/>
      <c r="T29" s="16"/>
      <c r="U29" s="16"/>
      <c r="V29" s="16"/>
      <c r="W29" s="16"/>
      <c r="X29" s="16"/>
    </row>
    <row r="30" spans="1:24" ht="14.25">
      <c r="A30" s="402"/>
      <c r="B30" s="1"/>
      <c r="C30" s="1"/>
      <c r="D30" s="1"/>
      <c r="E30" s="1"/>
      <c r="F30" s="1"/>
      <c r="G30" s="1"/>
      <c r="H30" s="1"/>
      <c r="I30" s="1"/>
      <c r="J30" s="1"/>
      <c r="K30" s="1"/>
      <c r="L30" s="1"/>
      <c r="M30" s="1"/>
      <c r="N30" s="1"/>
      <c r="O30" s="1"/>
      <c r="P30" s="1"/>
      <c r="Q30" s="679"/>
    </row>
    <row r="31" spans="1:24" ht="14.25">
      <c r="A31" s="1"/>
      <c r="B31" s="1"/>
      <c r="C31" s="1"/>
      <c r="D31" s="1"/>
      <c r="E31" s="1"/>
      <c r="F31" s="1"/>
      <c r="G31" s="1"/>
      <c r="H31" s="1"/>
      <c r="I31" s="1"/>
      <c r="J31" s="1"/>
      <c r="K31" s="1"/>
      <c r="L31" s="1"/>
      <c r="M31" s="1"/>
      <c r="N31" s="1"/>
      <c r="O31" s="1"/>
      <c r="P31" s="1"/>
      <c r="Q31" s="679"/>
    </row>
    <row r="32" spans="1:24" s="2" customFormat="1" ht="17.25" customHeight="1">
      <c r="A32" s="3" t="s">
        <v>102</v>
      </c>
      <c r="B32" s="1"/>
      <c r="C32" s="1"/>
      <c r="D32" s="1"/>
      <c r="E32" s="1"/>
      <c r="F32" s="1"/>
      <c r="G32" s="1"/>
      <c r="H32" s="1"/>
      <c r="I32" s="1"/>
      <c r="J32" s="1"/>
      <c r="K32" s="1"/>
      <c r="L32" s="1"/>
      <c r="M32" s="1"/>
      <c r="N32" s="1"/>
      <c r="O32" s="1"/>
      <c r="P32" s="1"/>
      <c r="Q32" s="1"/>
      <c r="R32" s="561"/>
      <c r="S32" s="561"/>
    </row>
    <row r="33" spans="1:19" s="2" customFormat="1" ht="21.75" customHeight="1" thickBot="1">
      <c r="A33" s="1"/>
      <c r="B33" s="1"/>
      <c r="C33" s="1"/>
      <c r="D33" s="1"/>
      <c r="E33" s="1"/>
      <c r="F33" s="1"/>
      <c r="G33" s="1"/>
      <c r="H33" s="1"/>
      <c r="I33" s="1411"/>
      <c r="J33" s="1411"/>
      <c r="K33" s="1411"/>
      <c r="L33" s="1411"/>
      <c r="M33" s="1411"/>
      <c r="N33" s="1411"/>
      <c r="O33" s="1411"/>
      <c r="P33" s="1411"/>
      <c r="Q33" s="1411"/>
      <c r="R33" s="561"/>
      <c r="S33" s="561"/>
    </row>
    <row r="34" spans="1:19" s="2" customFormat="1" ht="21.75" customHeight="1">
      <c r="A34" s="173"/>
      <c r="B34" s="1474" t="s">
        <v>92</v>
      </c>
      <c r="C34" s="1474"/>
      <c r="D34" s="1474"/>
      <c r="E34" s="1474"/>
      <c r="F34" s="1474"/>
      <c r="G34" s="1474"/>
      <c r="H34" s="1475"/>
      <c r="I34" s="1381" t="s">
        <v>3420</v>
      </c>
      <c r="J34" s="1382"/>
      <c r="K34" s="1382"/>
      <c r="L34" s="1382"/>
      <c r="M34" s="1382"/>
      <c r="N34" s="1382"/>
      <c r="O34" s="1382"/>
      <c r="P34" s="1382"/>
      <c r="Q34" s="1382"/>
      <c r="R34" s="1383"/>
      <c r="S34" s="903"/>
    </row>
    <row r="35" spans="1:19" s="2" customFormat="1" ht="21.75" customHeight="1">
      <c r="A35" s="173"/>
      <c r="B35" s="1525" t="s">
        <v>3421</v>
      </c>
      <c r="C35" s="1525"/>
      <c r="D35" s="1525"/>
      <c r="E35" s="1525"/>
      <c r="F35" s="1525"/>
      <c r="G35" s="1525"/>
      <c r="H35" s="1526"/>
      <c r="I35" s="775" t="s">
        <v>2892</v>
      </c>
      <c r="J35" s="793"/>
      <c r="K35" s="793"/>
      <c r="L35" s="793"/>
      <c r="M35" s="793"/>
      <c r="N35" s="793"/>
      <c r="O35" s="793"/>
      <c r="P35" s="793"/>
      <c r="Q35" s="793"/>
      <c r="R35" s="793"/>
      <c r="S35" s="796"/>
    </row>
    <row r="36" spans="1:19" s="2" customFormat="1" ht="21.75" customHeight="1">
      <c r="A36" s="173"/>
      <c r="B36" s="1513" t="s">
        <v>3422</v>
      </c>
      <c r="C36" s="1513"/>
      <c r="D36" s="1513"/>
      <c r="E36" s="1513"/>
      <c r="F36" s="1513"/>
      <c r="G36" s="1513"/>
      <c r="H36" s="1512"/>
      <c r="I36" s="775" t="s">
        <v>64</v>
      </c>
      <c r="J36" s="793"/>
      <c r="K36" s="793"/>
      <c r="L36" s="793"/>
      <c r="M36" s="793"/>
      <c r="N36" s="793"/>
      <c r="O36" s="793"/>
      <c r="P36" s="793"/>
      <c r="Q36" s="793"/>
      <c r="R36" s="793"/>
      <c r="S36" s="796"/>
    </row>
    <row r="37" spans="1:19" s="2" customFormat="1" ht="21.75" customHeight="1">
      <c r="A37" s="173"/>
      <c r="B37" s="1513" t="s">
        <v>3423</v>
      </c>
      <c r="C37" s="1513"/>
      <c r="D37" s="1513"/>
      <c r="E37" s="1513"/>
      <c r="F37" s="1513"/>
      <c r="G37" s="1513"/>
      <c r="H37" s="1512"/>
      <c r="I37" s="775" t="s">
        <v>65</v>
      </c>
      <c r="J37" s="793"/>
      <c r="K37" s="793"/>
      <c r="L37" s="793"/>
      <c r="M37" s="793"/>
      <c r="N37" s="793"/>
      <c r="O37" s="793"/>
      <c r="P37" s="793"/>
      <c r="Q37" s="793"/>
      <c r="R37" s="793"/>
      <c r="S37" s="796"/>
    </row>
    <row r="38" spans="1:19" s="2" customFormat="1" ht="21.75" customHeight="1">
      <c r="A38" s="173"/>
      <c r="B38" s="1513" t="s">
        <v>3424</v>
      </c>
      <c r="C38" s="1513"/>
      <c r="D38" s="1513"/>
      <c r="E38" s="1513"/>
      <c r="F38" s="1513"/>
      <c r="G38" s="1513"/>
      <c r="H38" s="1512"/>
      <c r="I38" s="775" t="s">
        <v>66</v>
      </c>
      <c r="J38" s="793"/>
      <c r="K38" s="793"/>
      <c r="L38" s="793"/>
      <c r="M38" s="793"/>
      <c r="N38" s="793"/>
      <c r="O38" s="793"/>
      <c r="P38" s="793"/>
      <c r="Q38" s="793"/>
      <c r="R38" s="793"/>
      <c r="S38" s="796"/>
    </row>
    <row r="39" spans="1:19" s="2" customFormat="1" ht="21.75" customHeight="1">
      <c r="A39" s="173"/>
      <c r="B39" s="1513" t="s">
        <v>3425</v>
      </c>
      <c r="C39" s="1513"/>
      <c r="D39" s="1513"/>
      <c r="E39" s="1513"/>
      <c r="F39" s="1513"/>
      <c r="G39" s="1513"/>
      <c r="H39" s="1512"/>
      <c r="I39" s="775" t="s">
        <v>67</v>
      </c>
      <c r="J39" s="793"/>
      <c r="K39" s="793"/>
      <c r="L39" s="793"/>
      <c r="M39" s="793"/>
      <c r="N39" s="793"/>
      <c r="O39" s="793"/>
      <c r="P39" s="793"/>
      <c r="Q39" s="793"/>
      <c r="R39" s="793"/>
      <c r="S39" s="796"/>
    </row>
    <row r="40" spans="1:19" s="2" customFormat="1" ht="21.75" customHeight="1">
      <c r="A40" s="173"/>
      <c r="B40" s="1513" t="s">
        <v>3426</v>
      </c>
      <c r="C40" s="1513"/>
      <c r="D40" s="1513"/>
      <c r="E40" s="1513"/>
      <c r="F40" s="1513"/>
      <c r="G40" s="1513"/>
      <c r="H40" s="1512"/>
      <c r="I40" s="775" t="s">
        <v>68</v>
      </c>
      <c r="J40" s="793"/>
      <c r="K40" s="793"/>
      <c r="L40" s="793"/>
      <c r="M40" s="793"/>
      <c r="N40" s="793"/>
      <c r="O40" s="793"/>
      <c r="P40" s="793"/>
      <c r="Q40" s="793"/>
      <c r="R40" s="793"/>
      <c r="S40" s="796"/>
    </row>
    <row r="41" spans="1:19" s="2" customFormat="1" ht="21.75" customHeight="1">
      <c r="A41" s="173"/>
      <c r="B41" s="714"/>
      <c r="C41" s="103"/>
      <c r="D41" s="561"/>
      <c r="E41" s="561"/>
      <c r="F41" s="561"/>
      <c r="G41" s="561"/>
      <c r="H41" s="561"/>
      <c r="I41" s="775" t="s">
        <v>69</v>
      </c>
      <c r="J41" s="793"/>
      <c r="K41" s="793"/>
      <c r="L41" s="793"/>
      <c r="M41" s="793"/>
      <c r="N41" s="793"/>
      <c r="O41" s="793"/>
      <c r="P41" s="793"/>
      <c r="Q41" s="793"/>
      <c r="R41" s="793"/>
      <c r="S41" s="796"/>
    </row>
    <row r="42" spans="1:19" s="2" customFormat="1" ht="21.75" customHeight="1">
      <c r="A42" s="173"/>
      <c r="B42" s="1513" t="s">
        <v>3427</v>
      </c>
      <c r="C42" s="1513"/>
      <c r="D42" s="1513"/>
      <c r="E42" s="1513"/>
      <c r="F42" s="1513"/>
      <c r="G42" s="1513"/>
      <c r="H42" s="1512"/>
      <c r="I42" s="775" t="s">
        <v>70</v>
      </c>
      <c r="J42" s="793"/>
      <c r="K42" s="793"/>
      <c r="L42" s="793"/>
      <c r="M42" s="793"/>
      <c r="N42" s="793"/>
      <c r="O42" s="793"/>
      <c r="P42" s="793"/>
      <c r="Q42" s="793"/>
      <c r="R42" s="793"/>
      <c r="S42" s="796"/>
    </row>
    <row r="43" spans="1:19" s="2" customFormat="1" ht="21.75" customHeight="1">
      <c r="A43" s="173"/>
      <c r="B43" s="1513" t="s">
        <v>3428</v>
      </c>
      <c r="C43" s="1513"/>
      <c r="D43" s="1513"/>
      <c r="E43" s="1513"/>
      <c r="F43" s="1513"/>
      <c r="G43" s="1513"/>
      <c r="H43" s="1512"/>
      <c r="I43" s="775" t="s">
        <v>71</v>
      </c>
      <c r="J43" s="793"/>
      <c r="K43" s="793"/>
      <c r="L43" s="793"/>
      <c r="M43" s="793"/>
      <c r="N43" s="793"/>
      <c r="O43" s="793"/>
      <c r="P43" s="793"/>
      <c r="Q43" s="793"/>
      <c r="R43" s="793"/>
      <c r="S43" s="796"/>
    </row>
    <row r="44" spans="1:19" s="2" customFormat="1" ht="21.75" customHeight="1">
      <c r="A44" s="173"/>
      <c r="B44" s="1513" t="s">
        <v>3429</v>
      </c>
      <c r="C44" s="1513"/>
      <c r="D44" s="1513"/>
      <c r="E44" s="1513"/>
      <c r="F44" s="1513"/>
      <c r="G44" s="1513"/>
      <c r="H44" s="1512"/>
      <c r="I44" s="775" t="s">
        <v>70</v>
      </c>
      <c r="J44" s="793"/>
      <c r="K44" s="793"/>
      <c r="L44" s="793"/>
      <c r="M44" s="793"/>
      <c r="N44" s="793"/>
      <c r="O44" s="793"/>
      <c r="P44" s="793"/>
      <c r="Q44" s="793"/>
      <c r="R44" s="793"/>
      <c r="S44" s="796"/>
    </row>
    <row r="45" spans="1:19" s="2" customFormat="1" ht="21.75" customHeight="1">
      <c r="A45" s="173"/>
      <c r="B45" s="1513" t="s">
        <v>3430</v>
      </c>
      <c r="C45" s="1513"/>
      <c r="D45" s="1513"/>
      <c r="E45" s="1513"/>
      <c r="F45" s="1513"/>
      <c r="G45" s="1513"/>
      <c r="H45" s="1512"/>
      <c r="I45" s="775" t="s">
        <v>69</v>
      </c>
      <c r="J45" s="793"/>
      <c r="K45" s="793"/>
      <c r="L45" s="793"/>
      <c r="M45" s="793"/>
      <c r="N45" s="793"/>
      <c r="O45" s="793"/>
      <c r="P45" s="793"/>
      <c r="Q45" s="793"/>
      <c r="R45" s="793"/>
      <c r="S45" s="796"/>
    </row>
    <row r="46" spans="1:19" s="2" customFormat="1" ht="21.75" customHeight="1">
      <c r="A46" s="173"/>
      <c r="B46" s="1513" t="s">
        <v>3431</v>
      </c>
      <c r="C46" s="1513"/>
      <c r="D46" s="1513"/>
      <c r="E46" s="1513"/>
      <c r="F46" s="1513"/>
      <c r="G46" s="1513"/>
      <c r="H46" s="1512"/>
      <c r="I46" s="713" t="s">
        <v>73</v>
      </c>
      <c r="J46" s="714"/>
      <c r="K46" s="714"/>
      <c r="L46" s="714"/>
      <c r="M46" s="714"/>
      <c r="N46" s="714"/>
      <c r="O46" s="714"/>
      <c r="P46" s="174"/>
      <c r="Q46" s="174"/>
      <c r="R46" s="174"/>
      <c r="S46" s="796"/>
    </row>
    <row r="47" spans="1:19" s="2" customFormat="1" ht="21.75" customHeight="1">
      <c r="A47" s="173"/>
      <c r="B47" s="1513" t="s">
        <v>3432</v>
      </c>
      <c r="C47" s="1513"/>
      <c r="D47" s="1513"/>
      <c r="E47" s="1513"/>
      <c r="F47" s="1513"/>
      <c r="G47" s="1513"/>
      <c r="H47" s="1512"/>
      <c r="I47" s="713" t="s">
        <v>72</v>
      </c>
      <c r="J47" s="714"/>
      <c r="K47" s="714"/>
      <c r="L47" s="714"/>
      <c r="M47" s="714"/>
      <c r="N47" s="714"/>
      <c r="O47" s="714"/>
      <c r="P47" s="714"/>
      <c r="Q47" s="714"/>
      <c r="R47" s="714"/>
      <c r="S47" s="796"/>
    </row>
    <row r="48" spans="1:19" s="2" customFormat="1" ht="21.75" customHeight="1">
      <c r="A48" s="175"/>
      <c r="B48" s="1513" t="s">
        <v>3433</v>
      </c>
      <c r="C48" s="1513"/>
      <c r="D48" s="1513"/>
      <c r="E48" s="1513"/>
      <c r="F48" s="1513"/>
      <c r="G48" s="1513"/>
      <c r="H48" s="1512"/>
      <c r="I48" s="713" t="s">
        <v>70</v>
      </c>
      <c r="J48" s="714"/>
      <c r="K48" s="714"/>
      <c r="L48" s="714"/>
      <c r="M48" s="714"/>
      <c r="N48" s="714"/>
      <c r="O48" s="714"/>
      <c r="P48" s="714"/>
      <c r="Q48" s="714"/>
      <c r="R48" s="714"/>
      <c r="S48" s="796"/>
    </row>
    <row r="49" spans="1:19" s="2" customFormat="1" ht="21.75" customHeight="1">
      <c r="A49" s="175"/>
      <c r="B49" s="714"/>
      <c r="C49" s="103"/>
      <c r="D49" s="561"/>
      <c r="E49" s="561"/>
      <c r="F49" s="561"/>
      <c r="G49" s="561"/>
      <c r="H49" s="561"/>
      <c r="I49" s="713" t="s">
        <v>73</v>
      </c>
      <c r="J49" s="714"/>
      <c r="K49" s="714"/>
      <c r="L49" s="714"/>
      <c r="M49" s="714"/>
      <c r="N49" s="714"/>
      <c r="O49" s="714"/>
      <c r="P49" s="714"/>
      <c r="Q49" s="714"/>
      <c r="R49" s="714"/>
      <c r="S49" s="796"/>
    </row>
    <row r="50" spans="1:19" s="2" customFormat="1" ht="21.75" customHeight="1">
      <c r="A50" s="175"/>
      <c r="B50" s="1513" t="s">
        <v>3434</v>
      </c>
      <c r="C50" s="1513"/>
      <c r="D50" s="1513"/>
      <c r="E50" s="1513"/>
      <c r="F50" s="1513"/>
      <c r="G50" s="1513"/>
      <c r="H50" s="1512"/>
      <c r="I50" s="713" t="s">
        <v>74</v>
      </c>
      <c r="J50" s="714"/>
      <c r="K50" s="714"/>
      <c r="L50" s="714"/>
      <c r="M50" s="714"/>
      <c r="N50" s="714"/>
      <c r="O50" s="714"/>
      <c r="P50" s="714"/>
      <c r="Q50" s="714"/>
      <c r="R50" s="714"/>
      <c r="S50" s="796"/>
    </row>
    <row r="51" spans="1:19" s="2" customFormat="1" ht="21.75" customHeight="1">
      <c r="A51" s="175"/>
      <c r="B51" s="714"/>
      <c r="C51" s="103"/>
      <c r="D51" s="561"/>
      <c r="E51" s="561"/>
      <c r="F51" s="561"/>
      <c r="G51" s="561"/>
      <c r="H51" s="561"/>
      <c r="I51" s="713" t="s">
        <v>75</v>
      </c>
      <c r="J51" s="714"/>
      <c r="K51" s="714"/>
      <c r="L51" s="714"/>
      <c r="M51" s="714"/>
      <c r="N51" s="714"/>
      <c r="O51" s="714"/>
      <c r="P51" s="714"/>
      <c r="Q51" s="714"/>
      <c r="R51" s="714"/>
      <c r="S51" s="796"/>
    </row>
    <row r="52" spans="1:19" s="2" customFormat="1" ht="21.75" customHeight="1">
      <c r="A52" s="175"/>
      <c r="B52" s="1513" t="s">
        <v>3435</v>
      </c>
      <c r="C52" s="1513"/>
      <c r="D52" s="1513"/>
      <c r="E52" s="1513"/>
      <c r="F52" s="1513"/>
      <c r="G52" s="1513"/>
      <c r="H52" s="1512"/>
      <c r="I52" s="713" t="s">
        <v>74</v>
      </c>
      <c r="J52" s="714"/>
      <c r="K52" s="714"/>
      <c r="L52" s="714"/>
      <c r="M52" s="714"/>
      <c r="N52" s="714"/>
      <c r="O52" s="714"/>
      <c r="P52" s="714"/>
      <c r="Q52" s="714"/>
      <c r="R52" s="714"/>
      <c r="S52" s="796"/>
    </row>
    <row r="53" spans="1:19" s="2" customFormat="1" ht="21.75" customHeight="1">
      <c r="A53" s="175"/>
      <c r="B53" s="1513" t="s">
        <v>3436</v>
      </c>
      <c r="C53" s="1513"/>
      <c r="D53" s="1513"/>
      <c r="E53" s="1513"/>
      <c r="F53" s="1513"/>
      <c r="G53" s="1513"/>
      <c r="H53" s="1512"/>
      <c r="I53" s="713" t="s">
        <v>76</v>
      </c>
      <c r="J53" s="714"/>
      <c r="K53" s="714"/>
      <c r="L53" s="714"/>
      <c r="M53" s="714"/>
      <c r="N53" s="714"/>
      <c r="O53" s="714"/>
      <c r="P53" s="714"/>
      <c r="Q53" s="714"/>
      <c r="R53" s="714"/>
      <c r="S53" s="796"/>
    </row>
    <row r="54" spans="1:19" s="2" customFormat="1" ht="21.75" customHeight="1">
      <c r="A54" s="175"/>
      <c r="B54" s="1513" t="s">
        <v>3437</v>
      </c>
      <c r="C54" s="1513"/>
      <c r="D54" s="1513"/>
      <c r="E54" s="1513"/>
      <c r="F54" s="1513"/>
      <c r="G54" s="1513"/>
      <c r="H54" s="1512"/>
      <c r="I54" s="713" t="s">
        <v>77</v>
      </c>
      <c r="J54" s="714"/>
      <c r="K54" s="714"/>
      <c r="L54" s="714"/>
      <c r="M54" s="714"/>
      <c r="N54" s="714"/>
      <c r="O54" s="714"/>
      <c r="P54" s="714"/>
      <c r="Q54" s="714"/>
      <c r="R54" s="714"/>
      <c r="S54" s="796"/>
    </row>
    <row r="55" spans="1:19" s="2" customFormat="1" ht="21.75" customHeight="1" thickBot="1">
      <c r="A55" s="175"/>
      <c r="B55" s="1506" t="s">
        <v>3438</v>
      </c>
      <c r="C55" s="1506"/>
      <c r="D55" s="1506"/>
      <c r="E55" s="1506"/>
      <c r="F55" s="1506"/>
      <c r="G55" s="1506"/>
      <c r="H55" s="1507"/>
      <c r="I55" s="905" t="s">
        <v>90</v>
      </c>
      <c r="J55" s="790"/>
      <c r="K55" s="790"/>
      <c r="L55" s="790"/>
      <c r="M55" s="790"/>
      <c r="N55" s="790"/>
      <c r="O55" s="790"/>
      <c r="P55" s="790"/>
      <c r="Q55" s="790"/>
      <c r="R55" s="790"/>
      <c r="S55" s="796"/>
    </row>
    <row r="56" spans="1:19" ht="18" customHeight="1">
      <c r="A56" s="168"/>
      <c r="B56" s="673"/>
      <c r="C56" s="673"/>
      <c r="D56" s="673"/>
      <c r="E56" s="673"/>
      <c r="F56" s="673"/>
      <c r="G56" s="673"/>
      <c r="H56" s="673"/>
      <c r="I56" s="714"/>
      <c r="J56" s="714"/>
      <c r="K56" s="714"/>
      <c r="L56" s="714"/>
      <c r="M56" s="714"/>
      <c r="N56" s="714"/>
      <c r="O56" s="714"/>
      <c r="P56" s="714"/>
      <c r="Q56" s="714"/>
      <c r="R56" s="714"/>
      <c r="S56" s="797"/>
    </row>
    <row r="57" spans="1:19" ht="18" customHeight="1">
      <c r="A57" s="168"/>
      <c r="B57" s="673"/>
      <c r="C57" s="673"/>
      <c r="D57" s="673"/>
      <c r="E57" s="673"/>
      <c r="F57" s="673"/>
      <c r="G57" s="673"/>
      <c r="H57" s="673"/>
      <c r="I57" s="714"/>
      <c r="J57" s="714"/>
      <c r="K57" s="714"/>
      <c r="L57" s="714"/>
      <c r="M57" s="714"/>
      <c r="N57" s="714"/>
      <c r="O57" s="714"/>
      <c r="P57" s="714"/>
      <c r="Q57" s="714"/>
      <c r="R57" s="714"/>
      <c r="S57" s="797"/>
    </row>
    <row r="58" spans="1:19" s="2" customFormat="1" ht="20.25" customHeight="1">
      <c r="A58" s="251" t="s">
        <v>103</v>
      </c>
      <c r="B58" s="252"/>
      <c r="C58" s="252"/>
      <c r="D58" s="252"/>
      <c r="E58" s="252"/>
      <c r="F58" s="252"/>
      <c r="G58" s="252"/>
      <c r="H58" s="252"/>
      <c r="I58" s="252"/>
      <c r="J58" s="252"/>
      <c r="K58" s="252"/>
      <c r="L58" s="252"/>
      <c r="M58" s="252"/>
      <c r="N58" s="252"/>
      <c r="O58" s="252"/>
      <c r="P58" s="252"/>
      <c r="Q58" s="252"/>
      <c r="R58" s="561"/>
      <c r="S58" s="561"/>
    </row>
    <row r="59" spans="1:19" s="2" customFormat="1" ht="20.25" customHeight="1" thickBot="1">
      <c r="A59" s="252"/>
      <c r="B59" s="675"/>
      <c r="C59" s="106"/>
      <c r="D59" s="106"/>
      <c r="E59" s="106"/>
      <c r="F59" s="106"/>
      <c r="G59" s="106"/>
      <c r="H59" s="106"/>
      <c r="I59" s="106"/>
      <c r="J59" s="106"/>
      <c r="K59" s="106"/>
      <c r="L59" s="106"/>
      <c r="M59" s="675"/>
      <c r="N59" s="675"/>
      <c r="O59" s="675"/>
      <c r="P59" s="790"/>
      <c r="Q59" s="885"/>
      <c r="R59" s="878"/>
      <c r="S59" s="561"/>
    </row>
    <row r="60" spans="1:19" s="2" customFormat="1" ht="20.25" customHeight="1">
      <c r="A60" s="253"/>
      <c r="B60" s="252"/>
      <c r="C60" s="709"/>
      <c r="D60" s="708"/>
      <c r="E60" s="721"/>
      <c r="F60" s="721"/>
      <c r="G60" s="721"/>
      <c r="H60" s="721"/>
      <c r="I60" s="721"/>
      <c r="J60" s="721"/>
      <c r="K60" s="254" t="s">
        <v>96</v>
      </c>
      <c r="L60" s="721"/>
      <c r="M60" s="562"/>
      <c r="N60" s="561"/>
      <c r="O60" s="561"/>
      <c r="P60" s="561"/>
      <c r="Q60" s="561"/>
      <c r="R60" s="255"/>
      <c r="S60" s="561"/>
    </row>
    <row r="61" spans="1:19" s="2" customFormat="1" ht="20.25" customHeight="1">
      <c r="A61" s="253"/>
      <c r="B61" s="1511" t="s">
        <v>3308</v>
      </c>
      <c r="C61" s="1512"/>
      <c r="E61" s="1518" t="s">
        <v>3309</v>
      </c>
      <c r="F61" s="1518"/>
      <c r="G61" s="1518"/>
      <c r="H61" s="1518"/>
      <c r="I61" s="1518"/>
      <c r="J61" s="1001"/>
      <c r="K61" s="757" t="s">
        <v>95</v>
      </c>
      <c r="L61" s="673"/>
      <c r="M61" s="561"/>
      <c r="N61" s="561"/>
      <c r="O61" s="561"/>
      <c r="P61" s="561"/>
      <c r="Q61" s="561"/>
      <c r="R61" s="778"/>
      <c r="S61" s="561"/>
    </row>
    <row r="62" spans="1:19" s="2" customFormat="1" ht="20.25" customHeight="1" thickBot="1">
      <c r="A62" s="253"/>
      <c r="B62" s="682"/>
      <c r="C62" s="676"/>
      <c r="D62" s="677"/>
      <c r="E62" s="675"/>
      <c r="F62" s="675"/>
      <c r="G62" s="675"/>
      <c r="H62" s="675"/>
      <c r="I62" s="675"/>
      <c r="J62" s="676"/>
      <c r="K62" s="791" t="s">
        <v>97</v>
      </c>
      <c r="L62" s="675"/>
      <c r="M62" s="885"/>
      <c r="N62" s="885"/>
      <c r="O62" s="885"/>
      <c r="P62" s="885"/>
      <c r="Q62" s="885"/>
      <c r="R62" s="886"/>
      <c r="S62" s="561"/>
    </row>
    <row r="63" spans="1:19" s="2" customFormat="1" ht="18.75" customHeight="1">
      <c r="A63" s="252"/>
      <c r="B63" s="678"/>
      <c r="C63" s="256"/>
      <c r="D63" s="256"/>
      <c r="E63" s="256"/>
      <c r="F63" s="256"/>
      <c r="G63" s="256"/>
      <c r="H63" s="256"/>
      <c r="I63" s="256"/>
      <c r="J63" s="256"/>
      <c r="K63" s="256"/>
      <c r="L63" s="256"/>
      <c r="M63" s="256"/>
      <c r="N63" s="256"/>
      <c r="O63" s="256"/>
      <c r="P63" s="714"/>
      <c r="Q63" s="673"/>
      <c r="R63" s="797"/>
      <c r="S63" s="561"/>
    </row>
    <row r="64" spans="1:19" s="2" customFormat="1" ht="18.75" customHeight="1">
      <c r="A64" s="252"/>
      <c r="B64" s="678"/>
      <c r="C64" s="256"/>
      <c r="D64" s="256"/>
      <c r="E64" s="256"/>
      <c r="F64" s="256"/>
      <c r="G64" s="256"/>
      <c r="H64" s="256"/>
      <c r="I64" s="256"/>
      <c r="J64" s="256"/>
      <c r="K64" s="256"/>
      <c r="L64" s="256"/>
      <c r="M64" s="256"/>
      <c r="N64" s="256"/>
      <c r="O64" s="256"/>
      <c r="P64" s="714"/>
      <c r="Q64" s="673"/>
      <c r="R64" s="797"/>
      <c r="S64" s="561"/>
    </row>
    <row r="65" spans="1:21" s="2" customFormat="1" ht="20.25" customHeight="1">
      <c r="A65" s="251" t="s">
        <v>104</v>
      </c>
      <c r="B65" s="106"/>
      <c r="C65" s="106"/>
      <c r="D65" s="106"/>
      <c r="E65" s="106"/>
      <c r="F65" s="106"/>
      <c r="G65" s="106"/>
      <c r="H65" s="106"/>
      <c r="I65" s="106"/>
      <c r="J65" s="106"/>
      <c r="K65" s="106"/>
      <c r="L65" s="1273"/>
      <c r="M65" s="106"/>
      <c r="N65" s="106"/>
      <c r="O65" s="106"/>
      <c r="P65" s="106"/>
      <c r="Q65" s="106"/>
      <c r="R65" s="561"/>
      <c r="S65" s="561"/>
    </row>
    <row r="66" spans="1:21" s="2" customFormat="1" ht="20.25" customHeight="1" thickBot="1">
      <c r="A66" s="252"/>
      <c r="B66" s="675"/>
      <c r="C66" s="675"/>
      <c r="D66" s="106"/>
      <c r="E66" s="106"/>
      <c r="F66" s="106"/>
      <c r="G66" s="106"/>
      <c r="H66" s="106"/>
      <c r="I66" s="561"/>
      <c r="J66" s="561"/>
      <c r="K66" s="561"/>
      <c r="L66" s="561"/>
      <c r="M66" s="561"/>
      <c r="N66" s="561"/>
      <c r="O66" s="716"/>
      <c r="P66" s="908"/>
      <c r="Q66" s="716"/>
      <c r="R66" s="257"/>
      <c r="S66" s="258"/>
    </row>
    <row r="67" spans="1:21" s="2" customFormat="1" ht="20.25" customHeight="1">
      <c r="A67" s="778"/>
      <c r="B67" s="1474" t="s">
        <v>3313</v>
      </c>
      <c r="C67" s="1475"/>
      <c r="D67" s="1473" t="s">
        <v>94</v>
      </c>
      <c r="E67" s="1474"/>
      <c r="F67" s="1474"/>
      <c r="G67" s="1474"/>
      <c r="H67" s="1474"/>
      <c r="I67" s="1474"/>
      <c r="J67" s="1474"/>
      <c r="K67" s="1475"/>
      <c r="L67" s="1474" t="s">
        <v>3314</v>
      </c>
      <c r="M67" s="1474"/>
      <c r="N67" s="1475"/>
      <c r="O67" s="1397" t="s">
        <v>88</v>
      </c>
      <c r="P67" s="1513"/>
      <c r="Q67" s="1513"/>
      <c r="R67" s="1398"/>
      <c r="S67" s="561"/>
    </row>
    <row r="68" spans="1:21" s="2" customFormat="1" ht="20.25" customHeight="1">
      <c r="A68" s="778"/>
      <c r="B68" s="252"/>
      <c r="C68" s="674"/>
      <c r="D68" s="1524"/>
      <c r="E68" s="1525"/>
      <c r="F68" s="1525"/>
      <c r="G68" s="1525"/>
      <c r="H68" s="1525"/>
      <c r="I68" s="1525"/>
      <c r="J68" s="1525"/>
      <c r="K68" s="1526"/>
      <c r="L68" s="1514"/>
      <c r="M68" s="1514"/>
      <c r="N68" s="1515"/>
      <c r="O68" s="906"/>
      <c r="P68" s="887"/>
      <c r="Q68" s="887"/>
      <c r="R68" s="408"/>
      <c r="S68" s="561"/>
    </row>
    <row r="69" spans="1:21" s="2" customFormat="1" ht="20.25" customHeight="1">
      <c r="A69" s="778"/>
      <c r="B69" s="1513" t="s">
        <v>2893</v>
      </c>
      <c r="C69" s="1512"/>
      <c r="D69" s="1397" t="s">
        <v>62</v>
      </c>
      <c r="E69" s="1513"/>
      <c r="F69" s="1513"/>
      <c r="G69" s="1513" t="s">
        <v>80</v>
      </c>
      <c r="H69" s="1513"/>
      <c r="I69" s="1513"/>
      <c r="J69" s="1513"/>
      <c r="K69" s="1512"/>
      <c r="L69" s="1513" t="s">
        <v>85</v>
      </c>
      <c r="M69" s="1513"/>
      <c r="N69" s="1512"/>
      <c r="O69" s="713"/>
      <c r="P69" s="561"/>
      <c r="Q69" s="561"/>
      <c r="R69" s="778"/>
      <c r="S69" s="561"/>
    </row>
    <row r="70" spans="1:21" s="2" customFormat="1" ht="20.25" customHeight="1">
      <c r="A70" s="778"/>
      <c r="B70" s="252"/>
      <c r="C70" s="674"/>
      <c r="D70" s="1397"/>
      <c r="E70" s="1513"/>
      <c r="F70" s="1513"/>
      <c r="G70" s="673"/>
      <c r="H70" s="673"/>
      <c r="I70" s="673"/>
      <c r="J70" s="673"/>
      <c r="K70" s="779"/>
      <c r="L70" s="1516"/>
      <c r="M70" s="1516"/>
      <c r="N70" s="1517"/>
      <c r="O70" s="713"/>
      <c r="P70" s="561"/>
      <c r="Q70" s="561"/>
      <c r="R70" s="778"/>
      <c r="S70" s="561"/>
    </row>
    <row r="71" spans="1:21" s="2" customFormat="1" ht="20.25" customHeight="1">
      <c r="A71" s="778"/>
      <c r="B71" s="1513" t="s">
        <v>2894</v>
      </c>
      <c r="C71" s="1512"/>
      <c r="D71" s="1397" t="s">
        <v>62</v>
      </c>
      <c r="E71" s="1513"/>
      <c r="F71" s="1513"/>
      <c r="G71" s="1513" t="s">
        <v>81</v>
      </c>
      <c r="H71" s="1513"/>
      <c r="I71" s="1513"/>
      <c r="J71" s="1513"/>
      <c r="K71" s="1512"/>
      <c r="L71" s="1513" t="s">
        <v>84</v>
      </c>
      <c r="M71" s="1513"/>
      <c r="N71" s="1512"/>
      <c r="O71" s="1397"/>
      <c r="P71" s="1513"/>
      <c r="Q71" s="561"/>
      <c r="R71" s="778"/>
      <c r="S71" s="561"/>
    </row>
    <row r="72" spans="1:21" s="2" customFormat="1" ht="20.25" customHeight="1">
      <c r="A72" s="778"/>
      <c r="B72" s="252"/>
      <c r="C72" s="674"/>
      <c r="D72" s="1397"/>
      <c r="E72" s="1513"/>
      <c r="F72" s="1513"/>
      <c r="G72" s="673"/>
      <c r="H72" s="673"/>
      <c r="I72" s="673"/>
      <c r="J72" s="673"/>
      <c r="K72" s="779"/>
      <c r="L72" s="1516"/>
      <c r="M72" s="1516"/>
      <c r="N72" s="1517"/>
      <c r="O72" s="1397" t="s">
        <v>2786</v>
      </c>
      <c r="P72" s="1513"/>
      <c r="Q72" s="1513"/>
      <c r="R72" s="1398"/>
      <c r="S72" s="561"/>
    </row>
    <row r="73" spans="1:21" s="2" customFormat="1" ht="20.25" customHeight="1">
      <c r="A73" s="778"/>
      <c r="B73" s="1513" t="s">
        <v>2895</v>
      </c>
      <c r="C73" s="1512"/>
      <c r="D73" s="1397" t="s">
        <v>63</v>
      </c>
      <c r="E73" s="1513"/>
      <c r="F73" s="1513"/>
      <c r="G73" s="1513" t="s">
        <v>82</v>
      </c>
      <c r="H73" s="1513"/>
      <c r="I73" s="1513"/>
      <c r="J73" s="1513"/>
      <c r="K73" s="1512"/>
      <c r="L73" s="1513" t="s">
        <v>86</v>
      </c>
      <c r="M73" s="1513"/>
      <c r="N73" s="1512"/>
      <c r="O73" s="672"/>
      <c r="P73" s="673"/>
      <c r="Q73" s="561"/>
      <c r="R73" s="778"/>
      <c r="S73" s="561"/>
    </row>
    <row r="74" spans="1:21" s="2" customFormat="1" ht="20.25" customHeight="1">
      <c r="A74" s="778"/>
      <c r="B74" s="252"/>
      <c r="C74" s="674"/>
      <c r="D74" s="1397"/>
      <c r="E74" s="1513"/>
      <c r="F74" s="1513"/>
      <c r="G74" s="673"/>
      <c r="H74" s="673"/>
      <c r="I74" s="673"/>
      <c r="J74" s="673"/>
      <c r="K74" s="779"/>
      <c r="L74" s="1516"/>
      <c r="M74" s="1516"/>
      <c r="N74" s="1517"/>
      <c r="O74" s="713"/>
      <c r="P74" s="561"/>
      <c r="Q74" s="561"/>
      <c r="R74" s="778"/>
      <c r="S74" s="561"/>
    </row>
    <row r="75" spans="1:21" s="2" customFormat="1" ht="20.25" customHeight="1">
      <c r="A75" s="778"/>
      <c r="B75" s="1513" t="s">
        <v>2896</v>
      </c>
      <c r="C75" s="1512"/>
      <c r="D75" s="1397" t="s">
        <v>63</v>
      </c>
      <c r="E75" s="1513"/>
      <c r="F75" s="1513"/>
      <c r="G75" s="1513" t="s">
        <v>83</v>
      </c>
      <c r="H75" s="1513"/>
      <c r="I75" s="1513"/>
      <c r="J75" s="1513"/>
      <c r="K75" s="1512"/>
      <c r="L75" s="1513" t="s">
        <v>87</v>
      </c>
      <c r="M75" s="1513"/>
      <c r="N75" s="1512"/>
      <c r="O75" s="713"/>
      <c r="P75" s="561"/>
      <c r="Q75" s="561"/>
      <c r="R75" s="778"/>
      <c r="S75" s="561"/>
    </row>
    <row r="76" spans="1:21" s="2" customFormat="1" ht="20.25" customHeight="1" thickBot="1">
      <c r="A76" s="778"/>
      <c r="B76" s="682"/>
      <c r="C76" s="676"/>
      <c r="D76" s="1510"/>
      <c r="E76" s="1506"/>
      <c r="F76" s="1506"/>
      <c r="G76" s="675"/>
      <c r="H76" s="675"/>
      <c r="I76" s="675"/>
      <c r="J76" s="675"/>
      <c r="K76" s="800"/>
      <c r="L76" s="1508"/>
      <c r="M76" s="1508"/>
      <c r="N76" s="1509"/>
      <c r="O76" s="905"/>
      <c r="P76" s="885"/>
      <c r="Q76" s="885"/>
      <c r="R76" s="886"/>
      <c r="S76" s="561"/>
    </row>
    <row r="77" spans="1:21" s="2" customFormat="1" ht="17.25">
      <c r="A77" s="3" t="s">
        <v>2794</v>
      </c>
      <c r="B77" s="1"/>
      <c r="C77" s="1"/>
      <c r="D77" s="1"/>
      <c r="E77" s="1"/>
      <c r="F77" s="1"/>
      <c r="G77" s="1"/>
      <c r="H77" s="1"/>
      <c r="I77" s="1"/>
      <c r="J77" s="1"/>
      <c r="K77" s="1"/>
      <c r="L77" s="1"/>
      <c r="M77" s="1"/>
      <c r="N77" s="1"/>
      <c r="O77" s="1"/>
      <c r="P77" s="1"/>
      <c r="Q77" s="1"/>
      <c r="R77" s="1"/>
      <c r="S77" s="1"/>
      <c r="T77" s="1"/>
      <c r="U77" s="1"/>
    </row>
    <row r="78" spans="1:21" s="2" customFormat="1" ht="15" customHeight="1">
      <c r="A78" s="561"/>
      <c r="B78" s="561"/>
      <c r="C78" s="561"/>
      <c r="D78" s="561"/>
      <c r="E78" s="561"/>
      <c r="F78" s="561"/>
      <c r="G78" s="561"/>
      <c r="H78" s="561"/>
      <c r="I78" s="561"/>
      <c r="J78" s="561"/>
      <c r="K78" s="561"/>
      <c r="L78" s="561"/>
      <c r="M78" s="561"/>
      <c r="N78" s="561"/>
      <c r="O78" s="1519" t="s">
        <v>3439</v>
      </c>
      <c r="P78" s="1519"/>
      <c r="Q78" s="1519"/>
      <c r="R78" s="1519"/>
      <c r="S78" s="168"/>
      <c r="T78" s="64"/>
      <c r="U78" s="64"/>
    </row>
    <row r="79" spans="1:21" s="2" customFormat="1" ht="15" customHeight="1" thickBot="1">
      <c r="A79" s="561" t="s">
        <v>55</v>
      </c>
      <c r="B79" s="561"/>
      <c r="C79" s="561"/>
      <c r="D79" s="561"/>
      <c r="E79" s="561"/>
      <c r="F79" s="561"/>
      <c r="G79" s="561"/>
      <c r="H79" s="561"/>
      <c r="I79" s="561"/>
      <c r="J79" s="561"/>
      <c r="K79" s="561"/>
      <c r="L79" s="561"/>
      <c r="M79" s="561"/>
      <c r="N79" s="561"/>
      <c r="O79" s="1480" t="s">
        <v>98</v>
      </c>
      <c r="P79" s="1480"/>
      <c r="Q79" s="1480"/>
      <c r="R79" s="1480"/>
      <c r="S79" s="174"/>
      <c r="T79" s="65"/>
      <c r="U79" s="65"/>
    </row>
    <row r="80" spans="1:21" s="2" customFormat="1" ht="27" customHeight="1">
      <c r="A80" s="778"/>
      <c r="B80" s="1523" t="s">
        <v>3310</v>
      </c>
      <c r="C80" s="1487"/>
      <c r="D80" s="1488"/>
      <c r="E80" s="1500" t="s">
        <v>6</v>
      </c>
      <c r="F80" s="1501"/>
      <c r="G80" s="1500" t="s">
        <v>7</v>
      </c>
      <c r="H80" s="1501"/>
      <c r="I80" s="1500" t="s">
        <v>8</v>
      </c>
      <c r="J80" s="1501"/>
      <c r="K80" s="1500" t="s">
        <v>9</v>
      </c>
      <c r="L80" s="1501"/>
      <c r="M80" s="1500" t="s">
        <v>10</v>
      </c>
      <c r="N80" s="1501"/>
      <c r="O80" s="1500" t="s">
        <v>11</v>
      </c>
      <c r="P80" s="1501"/>
      <c r="Q80" s="1500" t="s">
        <v>12</v>
      </c>
      <c r="R80" s="1502"/>
      <c r="S80" s="316"/>
      <c r="T80" s="314"/>
    </row>
    <row r="81" spans="1:22" s="2" customFormat="1" ht="30" customHeight="1">
      <c r="A81" s="778"/>
      <c r="B81" s="1520" t="s">
        <v>172</v>
      </c>
      <c r="C81" s="1521"/>
      <c r="D81" s="1522"/>
      <c r="E81" s="1503">
        <v>354.12</v>
      </c>
      <c r="F81" s="1504"/>
      <c r="G81" s="1503">
        <v>103.13</v>
      </c>
      <c r="H81" s="1504"/>
      <c r="I81" s="1503">
        <v>12.85</v>
      </c>
      <c r="J81" s="1504"/>
      <c r="K81" s="1503">
        <v>22.85</v>
      </c>
      <c r="L81" s="1504"/>
      <c r="M81" s="1503">
        <v>0.12</v>
      </c>
      <c r="N81" s="1504"/>
      <c r="O81" s="1503">
        <v>90.37</v>
      </c>
      <c r="P81" s="1504"/>
      <c r="Q81" s="1503">
        <v>1.96</v>
      </c>
      <c r="R81" s="1505"/>
      <c r="S81" s="317"/>
      <c r="T81" s="66"/>
    </row>
    <row r="82" spans="1:22" s="2" customFormat="1" ht="30" customHeight="1">
      <c r="A82" s="778"/>
      <c r="B82" s="1416" t="s">
        <v>2252</v>
      </c>
      <c r="C82" s="1417"/>
      <c r="D82" s="1418"/>
      <c r="E82" s="1477">
        <v>354.11999999999995</v>
      </c>
      <c r="F82" s="1478"/>
      <c r="G82" s="1477">
        <v>103.02</v>
      </c>
      <c r="H82" s="1478"/>
      <c r="I82" s="1477">
        <v>12.85</v>
      </c>
      <c r="J82" s="1478"/>
      <c r="K82" s="1477">
        <v>22.92</v>
      </c>
      <c r="L82" s="1478"/>
      <c r="M82" s="1477">
        <v>0.12</v>
      </c>
      <c r="N82" s="1478"/>
      <c r="O82" s="1477">
        <v>85.74</v>
      </c>
      <c r="P82" s="1478"/>
      <c r="Q82" s="1477">
        <v>1.95</v>
      </c>
      <c r="R82" s="1479"/>
      <c r="S82" s="317"/>
      <c r="T82" s="66"/>
    </row>
    <row r="83" spans="1:22" s="2" customFormat="1" ht="30" customHeight="1">
      <c r="A83" s="778"/>
      <c r="B83" s="1416" t="s">
        <v>2113</v>
      </c>
      <c r="C83" s="1417"/>
      <c r="D83" s="1418"/>
      <c r="E83" s="1477">
        <v>354.12</v>
      </c>
      <c r="F83" s="1478"/>
      <c r="G83" s="1477">
        <v>102.87</v>
      </c>
      <c r="H83" s="1478"/>
      <c r="I83" s="1477">
        <v>12.86</v>
      </c>
      <c r="J83" s="1478"/>
      <c r="K83" s="1477">
        <v>22.97</v>
      </c>
      <c r="L83" s="1478"/>
      <c r="M83" s="1477">
        <v>0.12</v>
      </c>
      <c r="N83" s="1478"/>
      <c r="O83" s="1477">
        <v>81.81</v>
      </c>
      <c r="P83" s="1478"/>
      <c r="Q83" s="1477">
        <v>1.94</v>
      </c>
      <c r="R83" s="1479"/>
      <c r="S83" s="317"/>
      <c r="T83" s="66"/>
    </row>
    <row r="84" spans="1:22" s="2" customFormat="1" ht="30" customHeight="1">
      <c r="A84" s="778"/>
      <c r="B84" s="1416" t="s">
        <v>2114</v>
      </c>
      <c r="C84" s="1417"/>
      <c r="D84" s="1418"/>
      <c r="E84" s="1477">
        <v>354.36</v>
      </c>
      <c r="F84" s="1478"/>
      <c r="G84" s="1477">
        <v>102.66</v>
      </c>
      <c r="H84" s="1478"/>
      <c r="I84" s="1477">
        <v>12.6</v>
      </c>
      <c r="J84" s="1478"/>
      <c r="K84" s="1477">
        <v>22.84</v>
      </c>
      <c r="L84" s="1478"/>
      <c r="M84" s="1477">
        <v>0.11</v>
      </c>
      <c r="N84" s="1478"/>
      <c r="O84" s="1477">
        <v>80.36</v>
      </c>
      <c r="P84" s="1478"/>
      <c r="Q84" s="1477">
        <v>1.89</v>
      </c>
      <c r="R84" s="1479"/>
      <c r="S84" s="317"/>
      <c r="T84" s="66"/>
    </row>
    <row r="85" spans="1:22" s="2" customFormat="1" ht="30" customHeight="1" thickBot="1">
      <c r="A85" s="778"/>
      <c r="B85" s="1497" t="s">
        <v>2253</v>
      </c>
      <c r="C85" s="1498"/>
      <c r="D85" s="1499"/>
      <c r="E85" s="1492">
        <v>354.36</v>
      </c>
      <c r="F85" s="1494"/>
      <c r="G85" s="1492">
        <v>102.57</v>
      </c>
      <c r="H85" s="1494"/>
      <c r="I85" s="1492">
        <v>12.57</v>
      </c>
      <c r="J85" s="1494"/>
      <c r="K85" s="1492">
        <v>22.94</v>
      </c>
      <c r="L85" s="1494"/>
      <c r="M85" s="1492">
        <v>0.12</v>
      </c>
      <c r="N85" s="1494"/>
      <c r="O85" s="1492">
        <v>79.930000000000007</v>
      </c>
      <c r="P85" s="1494"/>
      <c r="Q85" s="1492">
        <v>1.88</v>
      </c>
      <c r="R85" s="1493"/>
      <c r="S85" s="250"/>
      <c r="T85" s="67"/>
    </row>
    <row r="86" spans="1:22" s="2" customFormat="1" ht="11.25" customHeight="1" thickBot="1">
      <c r="A86" s="561"/>
      <c r="B86" s="561"/>
      <c r="C86" s="561"/>
      <c r="D86" s="561"/>
      <c r="E86" s="561"/>
      <c r="F86" s="561"/>
      <c r="G86" s="561"/>
      <c r="H86" s="561"/>
      <c r="I86" s="561"/>
      <c r="J86" s="561"/>
      <c r="K86" s="561"/>
      <c r="L86" s="561"/>
      <c r="M86" s="561"/>
      <c r="N86" s="561"/>
      <c r="O86" s="1476"/>
      <c r="P86" s="1476"/>
      <c r="Q86" s="1476"/>
      <c r="R86" s="1476"/>
      <c r="S86" s="247"/>
      <c r="T86" s="68"/>
      <c r="U86" s="68"/>
    </row>
    <row r="87" spans="1:22" s="2" customFormat="1" ht="25.5" customHeight="1">
      <c r="A87" s="778"/>
      <c r="B87" s="1487" t="s">
        <v>3310</v>
      </c>
      <c r="C87" s="1487"/>
      <c r="D87" s="1488"/>
      <c r="E87" s="1500" t="s">
        <v>13</v>
      </c>
      <c r="F87" s="1501"/>
      <c r="G87" s="1500" t="s">
        <v>14</v>
      </c>
      <c r="H87" s="1502"/>
      <c r="I87" s="561"/>
      <c r="J87" s="561"/>
      <c r="K87" s="561"/>
      <c r="L87" s="561"/>
      <c r="M87" s="561"/>
      <c r="N87" s="561"/>
      <c r="O87" s="561"/>
      <c r="P87" s="561"/>
      <c r="Q87" s="561"/>
      <c r="R87" s="561"/>
      <c r="S87" s="248"/>
      <c r="T87" s="69"/>
      <c r="U87" s="69"/>
    </row>
    <row r="88" spans="1:22" s="2" customFormat="1" ht="30" customHeight="1">
      <c r="A88" s="778"/>
      <c r="B88" s="1489" t="s">
        <v>172</v>
      </c>
      <c r="C88" s="1490"/>
      <c r="D88" s="1491"/>
      <c r="E88" s="1503">
        <v>15.31</v>
      </c>
      <c r="F88" s="1504"/>
      <c r="G88" s="1503">
        <v>107.53</v>
      </c>
      <c r="H88" s="1505"/>
      <c r="I88" s="561"/>
      <c r="J88" s="561"/>
      <c r="K88" s="561"/>
      <c r="L88" s="561"/>
      <c r="M88" s="561"/>
      <c r="N88" s="561"/>
      <c r="O88" s="561"/>
      <c r="P88" s="561"/>
      <c r="Q88" s="561"/>
      <c r="R88" s="561"/>
      <c r="S88" s="248"/>
      <c r="T88" s="69"/>
      <c r="U88" s="69"/>
    </row>
    <row r="89" spans="1:22" s="2" customFormat="1" ht="30" customHeight="1">
      <c r="A89" s="778"/>
      <c r="B89" s="1481" t="s">
        <v>2252</v>
      </c>
      <c r="C89" s="1482"/>
      <c r="D89" s="1483"/>
      <c r="E89" s="1477">
        <v>15.41</v>
      </c>
      <c r="F89" s="1478"/>
      <c r="G89" s="1477">
        <v>112.11</v>
      </c>
      <c r="H89" s="1479"/>
      <c r="I89" s="561"/>
      <c r="J89" s="561"/>
      <c r="K89" s="561"/>
      <c r="L89" s="561"/>
      <c r="M89" s="561"/>
      <c r="N89" s="561"/>
      <c r="O89" s="561"/>
      <c r="P89" s="561"/>
      <c r="Q89" s="561"/>
      <c r="R89" s="561"/>
      <c r="S89" s="248"/>
      <c r="T89" s="69"/>
      <c r="U89" s="69"/>
    </row>
    <row r="90" spans="1:22" s="2" customFormat="1" ht="30" customHeight="1">
      <c r="A90" s="778"/>
      <c r="B90" s="1481" t="s">
        <v>2113</v>
      </c>
      <c r="C90" s="1482"/>
      <c r="D90" s="1483"/>
      <c r="E90" s="1477">
        <v>15.54</v>
      </c>
      <c r="F90" s="1478"/>
      <c r="G90" s="1477">
        <v>116.01000000000002</v>
      </c>
      <c r="H90" s="1479"/>
      <c r="I90" s="561"/>
      <c r="J90" s="561"/>
      <c r="K90" s="561"/>
      <c r="L90" s="561"/>
      <c r="M90" s="561"/>
      <c r="N90" s="561"/>
      <c r="O90" s="561"/>
      <c r="P90" s="561"/>
      <c r="Q90" s="561"/>
      <c r="R90" s="561"/>
      <c r="S90" s="248"/>
      <c r="T90" s="69"/>
      <c r="U90" s="69"/>
    </row>
    <row r="91" spans="1:22" s="2" customFormat="1" ht="30" customHeight="1">
      <c r="A91" s="778"/>
      <c r="B91" s="1481" t="s">
        <v>2114</v>
      </c>
      <c r="C91" s="1482"/>
      <c r="D91" s="1483"/>
      <c r="E91" s="1477">
        <v>15.66</v>
      </c>
      <c r="F91" s="1478"/>
      <c r="G91" s="1477">
        <v>118.24000000000004</v>
      </c>
      <c r="H91" s="1479"/>
      <c r="I91" s="561"/>
      <c r="J91" s="561"/>
      <c r="K91" s="561"/>
      <c r="L91" s="561"/>
      <c r="M91" s="561"/>
      <c r="N91" s="561"/>
      <c r="O91" s="561"/>
      <c r="P91" s="561"/>
      <c r="Q91" s="561"/>
      <c r="R91" s="561"/>
      <c r="S91" s="248"/>
      <c r="T91" s="69"/>
      <c r="U91" s="69"/>
    </row>
    <row r="92" spans="1:22" s="2" customFormat="1" ht="30" customHeight="1" thickBot="1">
      <c r="A92" s="778"/>
      <c r="B92" s="1484" t="s">
        <v>2253</v>
      </c>
      <c r="C92" s="1485"/>
      <c r="D92" s="1486"/>
      <c r="E92" s="1492">
        <v>15.77</v>
      </c>
      <c r="F92" s="1494"/>
      <c r="G92" s="1492">
        <v>118.58000000000001</v>
      </c>
      <c r="H92" s="1493"/>
      <c r="I92" s="561"/>
      <c r="J92" s="561"/>
      <c r="K92" s="561"/>
      <c r="L92" s="561"/>
      <c r="M92" s="561"/>
      <c r="N92" s="561"/>
      <c r="O92" s="561"/>
      <c r="P92" s="561"/>
      <c r="Q92" s="561"/>
      <c r="R92" s="561"/>
      <c r="S92" s="561"/>
    </row>
    <row r="93" spans="1:22" s="2" customFormat="1" ht="13.5" customHeight="1">
      <c r="A93" s="561"/>
      <c r="B93" s="174"/>
      <c r="C93" s="174"/>
      <c r="D93" s="174"/>
      <c r="E93" s="249"/>
      <c r="F93" s="249"/>
      <c r="G93" s="249"/>
      <c r="H93" s="67" t="s">
        <v>105</v>
      </c>
      <c r="I93" s="561"/>
      <c r="J93" s="561"/>
      <c r="K93" s="561"/>
      <c r="L93" s="561"/>
      <c r="M93" s="561"/>
      <c r="N93" s="561"/>
      <c r="O93" s="561"/>
      <c r="P93" s="561"/>
      <c r="Q93" s="561"/>
      <c r="R93" s="561"/>
      <c r="S93" s="561"/>
    </row>
    <row r="94" spans="1:22" s="2" customFormat="1" ht="18.75" customHeight="1">
      <c r="A94" s="561"/>
      <c r="B94" s="714"/>
      <c r="C94" s="714"/>
      <c r="D94" s="714"/>
      <c r="E94" s="70"/>
      <c r="F94" s="70"/>
      <c r="G94" s="70"/>
      <c r="H94" s="67"/>
      <c r="I94" s="561"/>
      <c r="J94" s="561"/>
      <c r="K94" s="561"/>
      <c r="L94" s="561"/>
      <c r="M94" s="561"/>
      <c r="N94" s="561"/>
      <c r="O94" s="561"/>
      <c r="P94" s="561"/>
      <c r="Q94" s="561"/>
      <c r="R94" s="561"/>
      <c r="S94" s="561"/>
    </row>
    <row r="95" spans="1:22" s="343" customFormat="1" ht="17.25">
      <c r="A95" s="3" t="s">
        <v>2795</v>
      </c>
      <c r="B95" s="3"/>
      <c r="C95" s="3"/>
      <c r="D95" s="1"/>
      <c r="E95" s="1"/>
      <c r="F95" s="1"/>
      <c r="G95" s="1"/>
      <c r="H95" s="1"/>
      <c r="I95" s="1"/>
      <c r="J95" s="1"/>
      <c r="K95" s="1"/>
      <c r="L95" s="1"/>
      <c r="M95" s="1"/>
      <c r="N95" s="1"/>
      <c r="O95" s="1"/>
      <c r="P95" s="1"/>
      <c r="Q95" s="561"/>
      <c r="R95" s="561"/>
      <c r="S95" s="561"/>
    </row>
    <row r="96" spans="1:22" s="343" customFormat="1" ht="15" customHeight="1">
      <c r="A96" s="3"/>
      <c r="B96" s="3"/>
      <c r="C96" s="3"/>
      <c r="D96" s="1"/>
      <c r="E96" s="1"/>
      <c r="F96" s="1"/>
      <c r="G96" s="1"/>
      <c r="H96" s="1"/>
      <c r="I96" s="1"/>
      <c r="J96" s="1"/>
      <c r="K96" s="1"/>
      <c r="L96" s="1"/>
      <c r="M96" s="1"/>
      <c r="N96" s="1"/>
      <c r="O96" s="1"/>
      <c r="P96" s="1"/>
      <c r="Q96" s="561"/>
      <c r="R96" s="679" t="s">
        <v>3440</v>
      </c>
      <c r="T96" s="566"/>
      <c r="U96" s="566"/>
      <c r="V96" s="566"/>
    </row>
    <row r="97" spans="1:20" s="343" customFormat="1" ht="15" customHeight="1" thickBot="1">
      <c r="A97" s="1"/>
      <c r="B97" s="1"/>
      <c r="C97" s="1"/>
      <c r="D97" s="1"/>
      <c r="E97" s="1"/>
      <c r="F97" s="1"/>
      <c r="G97" s="1"/>
      <c r="H97" s="1"/>
      <c r="I97" s="1"/>
      <c r="J97" s="931"/>
      <c r="K97" s="931"/>
      <c r="L97" s="931"/>
      <c r="M97" s="931"/>
      <c r="N97" s="931"/>
      <c r="O97" s="931"/>
      <c r="P97" s="931"/>
      <c r="Q97" s="932"/>
      <c r="R97" s="1075" t="s">
        <v>91</v>
      </c>
      <c r="T97" s="567"/>
    </row>
    <row r="98" spans="1:20" s="343" customFormat="1">
      <c r="A98" s="778"/>
      <c r="B98" s="1361" t="s">
        <v>2902</v>
      </c>
      <c r="C98" s="1362"/>
      <c r="D98" s="1363"/>
      <c r="E98" s="1495" t="s">
        <v>1</v>
      </c>
      <c r="F98" s="1363"/>
      <c r="G98" s="1495" t="s">
        <v>15</v>
      </c>
      <c r="H98" s="1363"/>
      <c r="I98" s="1352" t="s">
        <v>101</v>
      </c>
      <c r="J98" s="1353"/>
      <c r="K98" s="1353"/>
      <c r="L98" s="1353"/>
      <c r="M98" s="1353"/>
      <c r="N98" s="1353"/>
      <c r="O98" s="1353"/>
      <c r="P98" s="1353"/>
      <c r="Q98" s="1353"/>
      <c r="R98" s="1354"/>
      <c r="S98" s="1077"/>
      <c r="T98" s="349"/>
    </row>
    <row r="99" spans="1:20" s="343" customFormat="1">
      <c r="A99" s="778"/>
      <c r="B99" s="1364"/>
      <c r="C99" s="1365"/>
      <c r="D99" s="1366"/>
      <c r="E99" s="1496"/>
      <c r="F99" s="1366"/>
      <c r="G99" s="1496"/>
      <c r="H99" s="1366"/>
      <c r="I99" s="1379" t="s">
        <v>3</v>
      </c>
      <c r="J99" s="1380"/>
      <c r="K99" s="1350" t="s">
        <v>16</v>
      </c>
      <c r="L99" s="1426"/>
      <c r="M99" s="1350" t="s">
        <v>17</v>
      </c>
      <c r="N99" s="1426"/>
      <c r="O99" s="1350" t="s">
        <v>18</v>
      </c>
      <c r="P99" s="1426"/>
      <c r="Q99" s="1350" t="s">
        <v>19</v>
      </c>
      <c r="R99" s="1351"/>
      <c r="T99" s="567"/>
    </row>
    <row r="100" spans="1:20" s="1074" customFormat="1" ht="27.95" customHeight="1">
      <c r="A100" s="1069"/>
      <c r="B100" s="1367" t="s">
        <v>2897</v>
      </c>
      <c r="C100" s="1368"/>
      <c r="D100" s="1369"/>
      <c r="E100" s="1355">
        <v>15313</v>
      </c>
      <c r="F100" s="1376"/>
      <c r="G100" s="1355">
        <v>3030</v>
      </c>
      <c r="H100" s="1376"/>
      <c r="I100" s="1355">
        <v>12283</v>
      </c>
      <c r="J100" s="1376"/>
      <c r="K100" s="1355">
        <v>305</v>
      </c>
      <c r="L100" s="1376"/>
      <c r="M100" s="1355">
        <v>329</v>
      </c>
      <c r="N100" s="1376"/>
      <c r="O100" s="1355">
        <v>176</v>
      </c>
      <c r="P100" s="1376"/>
      <c r="Q100" s="1355">
        <v>11473</v>
      </c>
      <c r="R100" s="1356"/>
    </row>
    <row r="101" spans="1:20" s="1074" customFormat="1" ht="27.95" customHeight="1">
      <c r="A101" s="1069"/>
      <c r="B101" s="1370" t="s">
        <v>2898</v>
      </c>
      <c r="C101" s="1371"/>
      <c r="D101" s="1372"/>
      <c r="E101" s="1357">
        <v>15313</v>
      </c>
      <c r="F101" s="1377"/>
      <c r="G101" s="1357">
        <v>3030</v>
      </c>
      <c r="H101" s="1377"/>
      <c r="I101" s="1357">
        <v>12283</v>
      </c>
      <c r="J101" s="1377"/>
      <c r="K101" s="1357">
        <v>305</v>
      </c>
      <c r="L101" s="1377"/>
      <c r="M101" s="1357">
        <v>329</v>
      </c>
      <c r="N101" s="1377"/>
      <c r="O101" s="1357">
        <v>176</v>
      </c>
      <c r="P101" s="1377"/>
      <c r="Q101" s="1357">
        <v>11473</v>
      </c>
      <c r="R101" s="1358"/>
    </row>
    <row r="102" spans="1:20" s="1074" customFormat="1" ht="27.95" customHeight="1">
      <c r="A102" s="1069"/>
      <c r="B102" s="1370" t="s">
        <v>2709</v>
      </c>
      <c r="C102" s="1371"/>
      <c r="D102" s="1372"/>
      <c r="E102" s="1357">
        <v>15300</v>
      </c>
      <c r="F102" s="1377"/>
      <c r="G102" s="1357">
        <v>3030</v>
      </c>
      <c r="H102" s="1377"/>
      <c r="I102" s="1357">
        <v>12270</v>
      </c>
      <c r="J102" s="1377"/>
      <c r="K102" s="1357">
        <v>305</v>
      </c>
      <c r="L102" s="1377"/>
      <c r="M102" s="1357">
        <v>331</v>
      </c>
      <c r="N102" s="1377"/>
      <c r="O102" s="1357">
        <v>176</v>
      </c>
      <c r="P102" s="1377"/>
      <c r="Q102" s="1357">
        <v>11458</v>
      </c>
      <c r="R102" s="1358"/>
    </row>
    <row r="103" spans="1:20" s="1074" customFormat="1" ht="27.95" customHeight="1">
      <c r="A103" s="1069"/>
      <c r="B103" s="1370" t="s">
        <v>2710</v>
      </c>
      <c r="C103" s="1371"/>
      <c r="D103" s="1372"/>
      <c r="E103" s="1357">
        <v>15301</v>
      </c>
      <c r="F103" s="1377"/>
      <c r="G103" s="1357">
        <v>3030</v>
      </c>
      <c r="H103" s="1377"/>
      <c r="I103" s="1357">
        <v>12270</v>
      </c>
      <c r="J103" s="1377"/>
      <c r="K103" s="1357">
        <v>305</v>
      </c>
      <c r="L103" s="1377"/>
      <c r="M103" s="1357">
        <v>331</v>
      </c>
      <c r="N103" s="1377"/>
      <c r="O103" s="1357">
        <v>176</v>
      </c>
      <c r="P103" s="1377"/>
      <c r="Q103" s="1357">
        <v>11458</v>
      </c>
      <c r="R103" s="1358"/>
    </row>
    <row r="104" spans="1:20" s="1074" customFormat="1" ht="27.95" customHeight="1" thickBot="1">
      <c r="A104" s="1069"/>
      <c r="B104" s="1373" t="s">
        <v>2899</v>
      </c>
      <c r="C104" s="1374"/>
      <c r="D104" s="1375"/>
      <c r="E104" s="1359">
        <v>15302</v>
      </c>
      <c r="F104" s="1378"/>
      <c r="G104" s="1359">
        <v>3030</v>
      </c>
      <c r="H104" s="1378"/>
      <c r="I104" s="1359">
        <v>12272</v>
      </c>
      <c r="J104" s="1378"/>
      <c r="K104" s="1359">
        <v>305</v>
      </c>
      <c r="L104" s="1378"/>
      <c r="M104" s="1359">
        <v>329</v>
      </c>
      <c r="N104" s="1378"/>
      <c r="O104" s="1359">
        <v>176</v>
      </c>
      <c r="P104" s="1378"/>
      <c r="Q104" s="1359">
        <v>11462</v>
      </c>
      <c r="R104" s="1360"/>
    </row>
    <row r="105" spans="1:20" s="343" customFormat="1">
      <c r="A105" s="561"/>
      <c r="B105" s="46" t="s">
        <v>3251</v>
      </c>
      <c r="C105" s="46"/>
      <c r="D105" s="46"/>
      <c r="E105" s="46"/>
      <c r="F105" s="46"/>
      <c r="G105" s="46"/>
      <c r="H105" s="46"/>
      <c r="I105" s="46"/>
      <c r="J105" s="46"/>
      <c r="K105" s="46"/>
      <c r="L105" s="46"/>
      <c r="M105" s="46"/>
      <c r="N105" s="562"/>
      <c r="O105" s="561"/>
      <c r="P105" s="561"/>
      <c r="Q105" s="58"/>
      <c r="R105" s="783"/>
      <c r="S105" s="58"/>
    </row>
    <row r="106" spans="1:20" s="343" customFormat="1">
      <c r="A106" s="561"/>
      <c r="B106" s="933" t="s">
        <v>2904</v>
      </c>
      <c r="C106" s="933"/>
      <c r="D106" s="933"/>
      <c r="E106" s="933"/>
      <c r="F106" s="933"/>
      <c r="G106" s="933"/>
      <c r="H106" s="933"/>
      <c r="I106" s="933"/>
      <c r="J106" s="933"/>
      <c r="K106" s="933"/>
      <c r="L106" s="933"/>
      <c r="M106" s="933"/>
      <c r="N106" s="933"/>
      <c r="O106" s="933"/>
      <c r="P106" s="933"/>
      <c r="Q106" s="561"/>
      <c r="R106" s="679" t="s">
        <v>2900</v>
      </c>
    </row>
    <row r="107" spans="1:20" s="343" customFormat="1" ht="18.75" customHeight="1">
      <c r="A107" s="561"/>
      <c r="B107" s="561"/>
      <c r="C107" s="561"/>
      <c r="D107" s="561"/>
      <c r="E107" s="561"/>
      <c r="F107" s="561"/>
      <c r="G107" s="561"/>
      <c r="H107" s="561"/>
      <c r="I107" s="561"/>
      <c r="J107" s="561"/>
      <c r="K107" s="561"/>
      <c r="L107" s="561"/>
      <c r="M107" s="561"/>
      <c r="N107" s="561"/>
      <c r="O107" s="561"/>
      <c r="P107" s="561"/>
      <c r="Q107" s="561"/>
      <c r="R107" s="561"/>
      <c r="S107" s="561"/>
    </row>
    <row r="108" spans="1:20" s="343" customFormat="1" ht="17.25">
      <c r="A108" s="3" t="s">
        <v>3441</v>
      </c>
      <c r="B108" s="3"/>
      <c r="C108" s="3"/>
      <c r="D108" s="3"/>
      <c r="E108" s="3"/>
      <c r="F108" s="3"/>
      <c r="G108" s="3"/>
      <c r="H108" s="3"/>
      <c r="I108" s="3"/>
      <c r="J108" s="3"/>
      <c r="K108" s="3"/>
      <c r="L108" s="3"/>
      <c r="M108" s="3"/>
      <c r="N108" s="3"/>
      <c r="O108" s="3"/>
      <c r="P108" s="1"/>
      <c r="Q108" s="1"/>
      <c r="R108" s="1"/>
      <c r="S108" s="1"/>
    </row>
    <row r="109" spans="1:20" s="343" customFormat="1" ht="15" customHeight="1">
      <c r="A109" s="3"/>
      <c r="B109" s="3"/>
      <c r="C109" s="3"/>
      <c r="D109" s="3"/>
      <c r="E109" s="3"/>
      <c r="F109" s="3"/>
      <c r="G109" s="3"/>
      <c r="H109" s="3"/>
      <c r="I109" s="3"/>
      <c r="J109" s="3"/>
      <c r="K109" s="3"/>
      <c r="L109" s="3"/>
      <c r="M109" s="3"/>
      <c r="N109" s="3"/>
      <c r="O109" s="3"/>
      <c r="P109" s="1"/>
      <c r="Q109" s="1"/>
      <c r="R109" s="679" t="s">
        <v>3440</v>
      </c>
      <c r="S109" s="1"/>
    </row>
    <row r="110" spans="1:20" s="343" customFormat="1" ht="15" customHeight="1" thickBot="1">
      <c r="A110" s="561"/>
      <c r="B110" s="907"/>
      <c r="C110" s="907"/>
      <c r="D110" s="907"/>
      <c r="E110" s="907"/>
      <c r="F110" s="907"/>
      <c r="G110" s="907"/>
      <c r="H110" s="907"/>
      <c r="I110" s="907"/>
      <c r="J110" s="907"/>
      <c r="K110" s="907"/>
      <c r="L110" s="907"/>
      <c r="M110" s="907"/>
      <c r="N110" s="907"/>
      <c r="O110" s="1480" t="s">
        <v>106</v>
      </c>
      <c r="P110" s="1480"/>
      <c r="Q110" s="1480"/>
      <c r="R110" s="1480"/>
      <c r="S110" s="717"/>
    </row>
    <row r="111" spans="1:20" s="343" customFormat="1">
      <c r="A111" s="778"/>
      <c r="B111" s="1353" t="s">
        <v>2903</v>
      </c>
      <c r="C111" s="1353"/>
      <c r="D111" s="1389"/>
      <c r="E111" s="1352" t="s">
        <v>1</v>
      </c>
      <c r="F111" s="1389"/>
      <c r="G111" s="1352" t="s">
        <v>20</v>
      </c>
      <c r="H111" s="1389"/>
      <c r="I111" s="1352" t="s">
        <v>21</v>
      </c>
      <c r="J111" s="1389"/>
      <c r="K111" s="1352" t="s">
        <v>60</v>
      </c>
      <c r="L111" s="1389"/>
      <c r="M111" s="1352" t="s">
        <v>22</v>
      </c>
      <c r="N111" s="1389"/>
      <c r="O111" s="1352" t="s">
        <v>23</v>
      </c>
      <c r="P111" s="1389"/>
      <c r="Q111" s="1352" t="s">
        <v>14</v>
      </c>
      <c r="R111" s="1354"/>
      <c r="S111" s="561"/>
    </row>
    <row r="112" spans="1:20" s="1074" customFormat="1" ht="27.95" customHeight="1">
      <c r="A112" s="1069"/>
      <c r="B112" s="1407" t="s">
        <v>2897</v>
      </c>
      <c r="C112" s="1408"/>
      <c r="D112" s="1409"/>
      <c r="E112" s="1355">
        <v>15313</v>
      </c>
      <c r="F112" s="1376"/>
      <c r="G112" s="1355">
        <v>12331</v>
      </c>
      <c r="H112" s="1376"/>
      <c r="I112" s="1355">
        <v>2490</v>
      </c>
      <c r="J112" s="1376"/>
      <c r="K112" s="1355">
        <v>71</v>
      </c>
      <c r="L112" s="1376"/>
      <c r="M112" s="1355">
        <v>77</v>
      </c>
      <c r="N112" s="1376"/>
      <c r="O112" s="1355">
        <v>214</v>
      </c>
      <c r="P112" s="1376"/>
      <c r="Q112" s="1357">
        <v>130</v>
      </c>
      <c r="R112" s="1358"/>
      <c r="S112" s="1068"/>
    </row>
    <row r="113" spans="1:24" s="1074" customFormat="1" ht="27.95" customHeight="1">
      <c r="A113" s="1069"/>
      <c r="B113" s="1410" t="s">
        <v>2708</v>
      </c>
      <c r="C113" s="1411"/>
      <c r="D113" s="1412"/>
      <c r="E113" s="1357">
        <v>15313</v>
      </c>
      <c r="F113" s="1377"/>
      <c r="G113" s="1357">
        <v>12331</v>
      </c>
      <c r="H113" s="1377"/>
      <c r="I113" s="1357">
        <v>2490</v>
      </c>
      <c r="J113" s="1377"/>
      <c r="K113" s="1357">
        <v>71</v>
      </c>
      <c r="L113" s="1377"/>
      <c r="M113" s="1357">
        <v>77</v>
      </c>
      <c r="N113" s="1377"/>
      <c r="O113" s="1357">
        <v>214</v>
      </c>
      <c r="P113" s="1377"/>
      <c r="Q113" s="1357">
        <v>130</v>
      </c>
      <c r="R113" s="1358"/>
      <c r="S113" s="1068"/>
    </row>
    <row r="114" spans="1:24" s="1074" customFormat="1" ht="27.95" customHeight="1">
      <c r="A114" s="1069"/>
      <c r="B114" s="1410" t="s">
        <v>2709</v>
      </c>
      <c r="C114" s="1411"/>
      <c r="D114" s="1412"/>
      <c r="E114" s="1357">
        <v>15301</v>
      </c>
      <c r="F114" s="1377"/>
      <c r="G114" s="1357">
        <v>12318</v>
      </c>
      <c r="H114" s="1377"/>
      <c r="I114" s="1357">
        <v>2502</v>
      </c>
      <c r="J114" s="1377"/>
      <c r="K114" s="1357">
        <v>71</v>
      </c>
      <c r="L114" s="1377"/>
      <c r="M114" s="1357">
        <v>77</v>
      </c>
      <c r="N114" s="1377"/>
      <c r="O114" s="1357">
        <v>203</v>
      </c>
      <c r="P114" s="1377"/>
      <c r="Q114" s="1357">
        <v>130</v>
      </c>
      <c r="R114" s="1358"/>
      <c r="S114" s="1068"/>
    </row>
    <row r="115" spans="1:24" s="1074" customFormat="1" ht="27.95" customHeight="1">
      <c r="A115" s="1069"/>
      <c r="B115" s="1410" t="s">
        <v>2710</v>
      </c>
      <c r="C115" s="1411"/>
      <c r="D115" s="1412"/>
      <c r="E115" s="1357">
        <v>15301</v>
      </c>
      <c r="F115" s="1377"/>
      <c r="G115" s="1357">
        <v>12225</v>
      </c>
      <c r="H115" s="1377"/>
      <c r="I115" s="1357">
        <v>2495</v>
      </c>
      <c r="J115" s="1377"/>
      <c r="K115" s="1357">
        <v>82</v>
      </c>
      <c r="L115" s="1377"/>
      <c r="M115" s="1357">
        <v>77</v>
      </c>
      <c r="N115" s="1377"/>
      <c r="O115" s="1357">
        <v>288</v>
      </c>
      <c r="P115" s="1377"/>
      <c r="Q115" s="1357">
        <v>133</v>
      </c>
      <c r="R115" s="1358"/>
      <c r="S115" s="1068"/>
    </row>
    <row r="116" spans="1:24" s="1074" customFormat="1" ht="27.95" customHeight="1" thickBot="1">
      <c r="A116" s="1069"/>
      <c r="B116" s="1404" t="s">
        <v>2899</v>
      </c>
      <c r="C116" s="1405"/>
      <c r="D116" s="1406"/>
      <c r="E116" s="1359">
        <v>15302</v>
      </c>
      <c r="F116" s="1378"/>
      <c r="G116" s="1359">
        <v>12227</v>
      </c>
      <c r="H116" s="1378"/>
      <c r="I116" s="1359">
        <v>2495</v>
      </c>
      <c r="J116" s="1378"/>
      <c r="K116" s="1359">
        <v>82</v>
      </c>
      <c r="L116" s="1378"/>
      <c r="M116" s="1359">
        <v>77</v>
      </c>
      <c r="N116" s="1378"/>
      <c r="O116" s="1359">
        <v>288</v>
      </c>
      <c r="P116" s="1378"/>
      <c r="Q116" s="1359">
        <v>133</v>
      </c>
      <c r="R116" s="1360"/>
      <c r="S116" s="1068"/>
    </row>
    <row r="117" spans="1:24" s="343" customFormat="1" ht="13.5" customHeight="1">
      <c r="A117" s="561"/>
      <c r="B117" s="46" t="s">
        <v>3251</v>
      </c>
      <c r="C117" s="46"/>
      <c r="D117" s="46"/>
      <c r="E117" s="46"/>
      <c r="F117" s="46"/>
      <c r="G117" s="46"/>
      <c r="H117" s="46"/>
      <c r="I117" s="46"/>
      <c r="J117" s="46"/>
      <c r="K117" s="46"/>
      <c r="L117" s="46"/>
      <c r="M117" s="46"/>
      <c r="N117" s="561"/>
      <c r="O117" s="561"/>
      <c r="P117" s="561"/>
      <c r="Q117" s="58"/>
      <c r="R117" s="783"/>
      <c r="S117" s="58"/>
    </row>
    <row r="118" spans="1:24" s="343" customFormat="1" ht="13.5" customHeight="1">
      <c r="A118" s="561"/>
      <c r="B118" s="933" t="s">
        <v>2904</v>
      </c>
      <c r="C118" s="933"/>
      <c r="D118" s="933"/>
      <c r="E118" s="933"/>
      <c r="F118" s="933"/>
      <c r="G118" s="933"/>
      <c r="H118" s="933"/>
      <c r="I118" s="933"/>
      <c r="J118" s="933"/>
      <c r="K118" s="933"/>
      <c r="L118" s="933"/>
      <c r="M118" s="933"/>
      <c r="N118" s="933"/>
      <c r="O118" s="933"/>
      <c r="P118" s="933"/>
      <c r="Q118" s="561"/>
      <c r="R118" s="679" t="s">
        <v>2900</v>
      </c>
      <c r="S118" s="561"/>
    </row>
    <row r="119" spans="1:24" s="343" customFormat="1" ht="17.25">
      <c r="A119" s="3" t="s">
        <v>2796</v>
      </c>
      <c r="B119" s="1"/>
      <c r="C119" s="1"/>
      <c r="D119" s="1"/>
      <c r="E119" s="1"/>
      <c r="F119" s="1"/>
      <c r="G119" s="1"/>
      <c r="H119" s="1"/>
      <c r="I119" s="1"/>
      <c r="J119" s="1"/>
      <c r="K119" s="1"/>
      <c r="L119" s="1"/>
      <c r="M119" s="1"/>
      <c r="N119" s="1"/>
      <c r="O119" s="1"/>
      <c r="P119" s="1"/>
      <c r="Q119" s="1"/>
      <c r="R119" s="1"/>
      <c r="S119" s="1"/>
      <c r="T119" s="565"/>
      <c r="U119" s="565"/>
      <c r="V119" s="565"/>
      <c r="W119" s="565"/>
      <c r="X119" s="565"/>
    </row>
    <row r="120" spans="1:24" s="343" customFormat="1" ht="15" customHeight="1">
      <c r="A120" s="3"/>
      <c r="B120" s="1"/>
      <c r="C120" s="1"/>
      <c r="D120" s="1"/>
      <c r="E120" s="1"/>
      <c r="F120" s="1"/>
      <c r="G120" s="1"/>
      <c r="H120" s="1"/>
      <c r="I120" s="1"/>
      <c r="J120" s="1"/>
      <c r="K120" s="1"/>
      <c r="L120" s="1"/>
      <c r="M120" s="1"/>
      <c r="N120" s="1"/>
      <c r="O120" s="1"/>
      <c r="P120" s="1"/>
      <c r="Q120" s="1"/>
      <c r="R120" s="1"/>
      <c r="S120" s="679" t="s">
        <v>3440</v>
      </c>
      <c r="T120" s="565"/>
      <c r="U120" s="565"/>
      <c r="V120" s="565"/>
      <c r="W120" s="565"/>
      <c r="X120" s="565"/>
    </row>
    <row r="121" spans="1:24" s="343" customFormat="1" ht="15" customHeight="1" thickBot="1">
      <c r="A121" s="711"/>
      <c r="B121" s="711"/>
      <c r="C121" s="711"/>
      <c r="D121" s="716"/>
      <c r="E121" s="907"/>
      <c r="F121" s="907"/>
      <c r="G121" s="907"/>
      <c r="H121" s="907"/>
      <c r="I121" s="907"/>
      <c r="J121" s="907"/>
      <c r="K121" s="907"/>
      <c r="L121" s="907"/>
      <c r="M121" s="907"/>
      <c r="N121" s="907"/>
      <c r="O121" s="907"/>
      <c r="P121" s="1480" t="s">
        <v>107</v>
      </c>
      <c r="Q121" s="1480"/>
      <c r="R121" s="1480"/>
      <c r="S121" s="1480"/>
      <c r="T121" s="569"/>
      <c r="U121" s="570"/>
      <c r="V121" s="570"/>
      <c r="W121" s="570"/>
      <c r="X121" s="570"/>
    </row>
    <row r="122" spans="1:24" s="1074" customFormat="1">
      <c r="A122" s="1361" t="s">
        <v>2903</v>
      </c>
      <c r="B122" s="1362"/>
      <c r="C122" s="1363"/>
      <c r="D122" s="1463" t="s">
        <v>100</v>
      </c>
      <c r="E122" s="1464"/>
      <c r="F122" s="1464"/>
      <c r="G122" s="1464"/>
      <c r="H122" s="1464"/>
      <c r="I122" s="1464"/>
      <c r="J122" s="1464"/>
      <c r="K122" s="1467"/>
      <c r="L122" s="1463" t="s">
        <v>24</v>
      </c>
      <c r="M122" s="1464"/>
      <c r="N122" s="1464"/>
      <c r="O122" s="1464"/>
      <c r="P122" s="1464"/>
      <c r="Q122" s="1464"/>
      <c r="R122" s="1464"/>
      <c r="S122" s="1465"/>
      <c r="T122" s="1253"/>
    </row>
    <row r="123" spans="1:24" s="1074" customFormat="1">
      <c r="A123" s="1364"/>
      <c r="B123" s="1365"/>
      <c r="C123" s="1366"/>
      <c r="D123" s="1466" t="s">
        <v>1</v>
      </c>
      <c r="E123" s="1442"/>
      <c r="F123" s="1441" t="s">
        <v>26</v>
      </c>
      <c r="G123" s="1442"/>
      <c r="H123" s="1441" t="s">
        <v>27</v>
      </c>
      <c r="I123" s="1442"/>
      <c r="J123" s="1468" t="s">
        <v>14</v>
      </c>
      <c r="K123" s="1469"/>
      <c r="L123" s="1466" t="s">
        <v>1</v>
      </c>
      <c r="M123" s="1442"/>
      <c r="N123" s="1441" t="s">
        <v>61</v>
      </c>
      <c r="O123" s="1442"/>
      <c r="P123" s="1441" t="s">
        <v>28</v>
      </c>
      <c r="Q123" s="1442"/>
      <c r="R123" s="1468" t="s">
        <v>14</v>
      </c>
      <c r="S123" s="1459"/>
    </row>
    <row r="124" spans="1:24" s="1074" customFormat="1" ht="27.95" customHeight="1">
      <c r="A124" s="1370" t="s">
        <v>2897</v>
      </c>
      <c r="B124" s="1371"/>
      <c r="C124" s="1372"/>
      <c r="D124" s="1355">
        <v>15313</v>
      </c>
      <c r="E124" s="1444"/>
      <c r="F124" s="1443">
        <v>12008</v>
      </c>
      <c r="G124" s="1444"/>
      <c r="H124" s="1443">
        <v>2884</v>
      </c>
      <c r="I124" s="1444"/>
      <c r="J124" s="1470">
        <v>421</v>
      </c>
      <c r="K124" s="1376"/>
      <c r="L124" s="1355">
        <v>3030</v>
      </c>
      <c r="M124" s="1444"/>
      <c r="N124" s="1443">
        <v>2632</v>
      </c>
      <c r="O124" s="1444"/>
      <c r="P124" s="1443">
        <v>248</v>
      </c>
      <c r="Q124" s="1444"/>
      <c r="R124" s="1470">
        <v>150</v>
      </c>
      <c r="S124" s="1356"/>
    </row>
    <row r="125" spans="1:24" s="1074" customFormat="1" ht="27.95" customHeight="1">
      <c r="A125" s="1370" t="s">
        <v>2708</v>
      </c>
      <c r="B125" s="1371"/>
      <c r="C125" s="1372"/>
      <c r="D125" s="1357">
        <v>15313</v>
      </c>
      <c r="E125" s="1445"/>
      <c r="F125" s="1425">
        <v>12008</v>
      </c>
      <c r="G125" s="1445"/>
      <c r="H125" s="1425">
        <v>2884</v>
      </c>
      <c r="I125" s="1445"/>
      <c r="J125" s="1419">
        <v>421</v>
      </c>
      <c r="K125" s="1377"/>
      <c r="L125" s="1357">
        <v>3030</v>
      </c>
      <c r="M125" s="1445"/>
      <c r="N125" s="1425">
        <v>2632</v>
      </c>
      <c r="O125" s="1445"/>
      <c r="P125" s="1425">
        <v>248</v>
      </c>
      <c r="Q125" s="1445"/>
      <c r="R125" s="1377">
        <v>150</v>
      </c>
      <c r="S125" s="1358"/>
    </row>
    <row r="126" spans="1:24" s="1074" customFormat="1" ht="27.95" customHeight="1">
      <c r="A126" s="1370" t="s">
        <v>2709</v>
      </c>
      <c r="B126" s="1371"/>
      <c r="C126" s="1372"/>
      <c r="D126" s="1357">
        <v>15300</v>
      </c>
      <c r="E126" s="1445"/>
      <c r="F126" s="1425">
        <v>12025</v>
      </c>
      <c r="G126" s="1445"/>
      <c r="H126" s="1425">
        <v>2866</v>
      </c>
      <c r="I126" s="1445"/>
      <c r="J126" s="1419">
        <v>409</v>
      </c>
      <c r="K126" s="1377"/>
      <c r="L126" s="1357">
        <v>3030</v>
      </c>
      <c r="M126" s="1445"/>
      <c r="N126" s="1425">
        <v>2632</v>
      </c>
      <c r="O126" s="1445"/>
      <c r="P126" s="1425">
        <v>248</v>
      </c>
      <c r="Q126" s="1445"/>
      <c r="R126" s="1377">
        <v>150</v>
      </c>
      <c r="S126" s="1358"/>
    </row>
    <row r="127" spans="1:24" s="1074" customFormat="1" ht="27.95" customHeight="1">
      <c r="A127" s="1370" t="s">
        <v>2710</v>
      </c>
      <c r="B127" s="1371"/>
      <c r="C127" s="1372"/>
      <c r="D127" s="1357">
        <v>15301</v>
      </c>
      <c r="E127" s="1445"/>
      <c r="F127" s="1425">
        <v>11937</v>
      </c>
      <c r="G127" s="1445"/>
      <c r="H127" s="1425">
        <v>2865</v>
      </c>
      <c r="I127" s="1445"/>
      <c r="J127" s="1419">
        <v>499</v>
      </c>
      <c r="K127" s="1377"/>
      <c r="L127" s="1357">
        <v>3030</v>
      </c>
      <c r="M127" s="1445"/>
      <c r="N127" s="1425">
        <v>2544</v>
      </c>
      <c r="O127" s="1445"/>
      <c r="P127" s="1425">
        <v>247</v>
      </c>
      <c r="Q127" s="1445"/>
      <c r="R127" s="1377">
        <v>239</v>
      </c>
      <c r="S127" s="1358"/>
    </row>
    <row r="128" spans="1:24" s="1074" customFormat="1" ht="27.95" customHeight="1" thickBot="1">
      <c r="A128" s="1373" t="s">
        <v>2899</v>
      </c>
      <c r="B128" s="1374"/>
      <c r="C128" s="1375"/>
      <c r="D128" s="1455">
        <v>15302</v>
      </c>
      <c r="E128" s="1456"/>
      <c r="F128" s="1457">
        <v>11941</v>
      </c>
      <c r="G128" s="1456"/>
      <c r="H128" s="1457">
        <v>2864</v>
      </c>
      <c r="I128" s="1456"/>
      <c r="J128" s="1461">
        <v>498</v>
      </c>
      <c r="K128" s="1462"/>
      <c r="L128" s="1455">
        <v>3030</v>
      </c>
      <c r="M128" s="1456"/>
      <c r="N128" s="1457">
        <v>2544</v>
      </c>
      <c r="O128" s="1456"/>
      <c r="P128" s="1457">
        <v>247</v>
      </c>
      <c r="Q128" s="1456"/>
      <c r="R128" s="1461">
        <v>239</v>
      </c>
      <c r="S128" s="1547"/>
    </row>
    <row r="129" spans="1:19" s="343" customFormat="1" ht="11.25" customHeight="1" thickBot="1">
      <c r="A129" s="934"/>
      <c r="B129" s="180"/>
      <c r="C129" s="180"/>
      <c r="D129" s="818"/>
      <c r="E129" s="818"/>
      <c r="F129" s="818"/>
      <c r="G129" s="818"/>
      <c r="H129" s="818"/>
      <c r="I129" s="818"/>
      <c r="J129" s="818"/>
      <c r="K129" s="818"/>
      <c r="L129" s="793"/>
      <c r="M129" s="822"/>
      <c r="N129" s="822"/>
      <c r="O129" s="793"/>
      <c r="P129" s="793"/>
      <c r="Q129" s="793"/>
      <c r="R129" s="793"/>
      <c r="S129" s="793"/>
    </row>
    <row r="130" spans="1:19" s="1074" customFormat="1" ht="13.5" customHeight="1">
      <c r="A130" s="1361" t="s">
        <v>2903</v>
      </c>
      <c r="B130" s="1362"/>
      <c r="C130" s="1363"/>
      <c r="D130" s="1463" t="s">
        <v>25</v>
      </c>
      <c r="E130" s="1464"/>
      <c r="F130" s="1464"/>
      <c r="G130" s="1464"/>
      <c r="H130" s="1464"/>
      <c r="I130" s="1464"/>
      <c r="J130" s="1464"/>
      <c r="K130" s="1465"/>
      <c r="L130" s="1068"/>
      <c r="M130" s="1068"/>
      <c r="N130" s="1068"/>
      <c r="O130" s="1068"/>
      <c r="P130" s="1068"/>
      <c r="Q130" s="1068"/>
      <c r="R130" s="1068"/>
      <c r="S130" s="1068"/>
    </row>
    <row r="131" spans="1:19" s="1074" customFormat="1" ht="13.5" customHeight="1">
      <c r="A131" s="1364"/>
      <c r="B131" s="1365"/>
      <c r="C131" s="1366"/>
      <c r="D131" s="1466" t="s">
        <v>1</v>
      </c>
      <c r="E131" s="1442"/>
      <c r="F131" s="1441" t="s">
        <v>61</v>
      </c>
      <c r="G131" s="1442"/>
      <c r="H131" s="1441" t="s">
        <v>28</v>
      </c>
      <c r="I131" s="1442"/>
      <c r="J131" s="1458" t="s">
        <v>14</v>
      </c>
      <c r="K131" s="1459"/>
      <c r="L131" s="1068"/>
      <c r="M131" s="1068"/>
      <c r="N131" s="1068"/>
      <c r="O131" s="1068"/>
      <c r="P131" s="1068"/>
      <c r="Q131" s="1068"/>
      <c r="R131" s="1068"/>
      <c r="S131" s="1068"/>
    </row>
    <row r="132" spans="1:19" s="1074" customFormat="1" ht="27.95" customHeight="1">
      <c r="A132" s="1407" t="s">
        <v>2897</v>
      </c>
      <c r="B132" s="1408"/>
      <c r="C132" s="1409"/>
      <c r="D132" s="1355">
        <v>12283</v>
      </c>
      <c r="E132" s="1444"/>
      <c r="F132" s="1443">
        <v>9376</v>
      </c>
      <c r="G132" s="1444"/>
      <c r="H132" s="1443">
        <v>2636</v>
      </c>
      <c r="I132" s="1444"/>
      <c r="J132" s="1425">
        <v>271</v>
      </c>
      <c r="K132" s="1358"/>
      <c r="L132" s="1068"/>
      <c r="M132" s="1068"/>
      <c r="N132" s="1068"/>
      <c r="O132" s="1068"/>
      <c r="P132" s="1068"/>
      <c r="Q132" s="1068"/>
      <c r="R132" s="1068"/>
      <c r="S132" s="1068"/>
    </row>
    <row r="133" spans="1:19" s="1074" customFormat="1" ht="27.95" customHeight="1">
      <c r="A133" s="1410" t="s">
        <v>2708</v>
      </c>
      <c r="B133" s="1411"/>
      <c r="C133" s="1412"/>
      <c r="D133" s="1357">
        <v>12283</v>
      </c>
      <c r="E133" s="1445"/>
      <c r="F133" s="1425">
        <v>9376</v>
      </c>
      <c r="G133" s="1445"/>
      <c r="H133" s="1425">
        <v>2636</v>
      </c>
      <c r="I133" s="1445"/>
      <c r="J133" s="1425">
        <v>271</v>
      </c>
      <c r="K133" s="1358"/>
      <c r="L133" s="1068"/>
      <c r="M133" s="1068"/>
      <c r="N133" s="1068"/>
      <c r="O133" s="1068"/>
      <c r="P133" s="1068"/>
      <c r="Q133" s="1068"/>
      <c r="R133" s="1068"/>
      <c r="S133" s="1068"/>
    </row>
    <row r="134" spans="1:19" s="1074" customFormat="1" ht="27.95" customHeight="1">
      <c r="A134" s="1410" t="s">
        <v>2709</v>
      </c>
      <c r="B134" s="1411"/>
      <c r="C134" s="1412"/>
      <c r="D134" s="1357">
        <v>12270</v>
      </c>
      <c r="E134" s="1445"/>
      <c r="F134" s="1425">
        <v>9393</v>
      </c>
      <c r="G134" s="1445"/>
      <c r="H134" s="1425">
        <v>2618</v>
      </c>
      <c r="I134" s="1445"/>
      <c r="J134" s="1425">
        <v>260</v>
      </c>
      <c r="K134" s="1358"/>
      <c r="L134" s="1068"/>
      <c r="M134" s="1068"/>
      <c r="N134" s="1068"/>
      <c r="O134" s="1068"/>
      <c r="P134" s="1068"/>
      <c r="Q134" s="1068"/>
      <c r="R134" s="1068"/>
      <c r="S134" s="1068"/>
    </row>
    <row r="135" spans="1:19" s="1074" customFormat="1" ht="27.95" customHeight="1">
      <c r="A135" s="1410" t="s">
        <v>2710</v>
      </c>
      <c r="B135" s="1411"/>
      <c r="C135" s="1412"/>
      <c r="D135" s="1357">
        <v>12270</v>
      </c>
      <c r="E135" s="1445"/>
      <c r="F135" s="1425">
        <v>9393</v>
      </c>
      <c r="G135" s="1445"/>
      <c r="H135" s="1425">
        <v>2618</v>
      </c>
      <c r="I135" s="1445"/>
      <c r="J135" s="1425">
        <v>259</v>
      </c>
      <c r="K135" s="1358"/>
      <c r="L135" s="1068"/>
      <c r="M135" s="1068"/>
      <c r="N135" s="1068"/>
      <c r="O135" s="1068"/>
      <c r="P135" s="1068"/>
      <c r="Q135" s="1068"/>
      <c r="R135" s="1068"/>
      <c r="S135" s="1068"/>
    </row>
    <row r="136" spans="1:19" s="1074" customFormat="1" ht="27.95" customHeight="1" thickBot="1">
      <c r="A136" s="1404" t="s">
        <v>2899</v>
      </c>
      <c r="B136" s="1405"/>
      <c r="C136" s="1406"/>
      <c r="D136" s="1455">
        <v>12272</v>
      </c>
      <c r="E136" s="1456"/>
      <c r="F136" s="1457">
        <v>9397</v>
      </c>
      <c r="G136" s="1456"/>
      <c r="H136" s="1457">
        <v>2616</v>
      </c>
      <c r="I136" s="1456"/>
      <c r="J136" s="1457">
        <v>259</v>
      </c>
      <c r="K136" s="1547"/>
      <c r="L136" s="1067"/>
      <c r="M136" s="1078"/>
      <c r="N136" s="1078"/>
      <c r="O136" s="1078"/>
      <c r="P136" s="1068"/>
      <c r="Q136" s="1068"/>
      <c r="R136" s="1068"/>
      <c r="S136" s="1068"/>
    </row>
    <row r="137" spans="1:19" s="343" customFormat="1" ht="13.5" customHeight="1">
      <c r="A137" s="717" t="s">
        <v>3251</v>
      </c>
      <c r="B137" s="561"/>
      <c r="C137" s="717"/>
      <c r="D137" s="717"/>
      <c r="E137" s="717"/>
      <c r="F137" s="717"/>
      <c r="G137" s="717"/>
      <c r="H137" s="717"/>
      <c r="I137" s="717"/>
      <c r="J137" s="717"/>
      <c r="K137" s="717"/>
      <c r="L137" s="717"/>
      <c r="M137" s="717"/>
      <c r="N137" s="561"/>
      <c r="O137" s="561"/>
      <c r="P137" s="561"/>
      <c r="Q137" s="58"/>
      <c r="R137" s="783"/>
      <c r="S137" s="58"/>
    </row>
    <row r="138" spans="1:19" s="343" customFormat="1" ht="13.5" customHeight="1">
      <c r="A138" s="1002"/>
      <c r="B138" s="1002"/>
      <c r="C138" s="1002"/>
      <c r="D138" s="1002"/>
      <c r="E138" s="1002"/>
      <c r="F138" s="1002"/>
      <c r="G138" s="1002"/>
      <c r="H138" s="1002"/>
      <c r="I138" s="1002"/>
      <c r="J138" s="1002"/>
      <c r="K138" s="783" t="s">
        <v>2900</v>
      </c>
      <c r="L138" s="933"/>
      <c r="M138" s="933"/>
      <c r="N138" s="933"/>
      <c r="P138" s="933"/>
      <c r="Q138" s="561"/>
      <c r="R138" s="561"/>
      <c r="S138" s="561"/>
    </row>
    <row r="139" spans="1:19" ht="18.75" customHeight="1">
      <c r="K139" s="608"/>
    </row>
    <row r="140" spans="1:19" s="2" customFormat="1" ht="17.25">
      <c r="A140" s="3" t="s">
        <v>2797</v>
      </c>
      <c r="B140" s="1"/>
      <c r="C140" s="1"/>
      <c r="D140" s="1"/>
      <c r="E140" s="1"/>
      <c r="F140" s="1"/>
      <c r="G140" s="1"/>
      <c r="H140" s="1"/>
      <c r="I140" s="1"/>
      <c r="J140" s="1"/>
      <c r="K140" s="1"/>
      <c r="L140" s="1"/>
      <c r="M140" s="1"/>
      <c r="N140" s="1"/>
      <c r="O140" s="1"/>
      <c r="P140" s="1"/>
      <c r="Q140" s="1"/>
      <c r="R140" s="1"/>
      <c r="S140" s="561"/>
    </row>
    <row r="141" spans="1:19" s="334" customFormat="1" ht="15" customHeight="1">
      <c r="A141" s="3"/>
      <c r="B141" s="1"/>
      <c r="C141" s="1"/>
      <c r="D141" s="1"/>
      <c r="E141" s="1"/>
      <c r="F141" s="1"/>
      <c r="G141" s="1"/>
      <c r="H141" s="1"/>
      <c r="I141" s="1"/>
      <c r="J141" s="1"/>
      <c r="K141" s="1"/>
      <c r="L141" s="1"/>
      <c r="M141" s="1"/>
      <c r="N141" s="1"/>
      <c r="O141" s="1"/>
      <c r="P141" s="679" t="s">
        <v>3440</v>
      </c>
      <c r="Q141" s="1"/>
      <c r="R141" s="1"/>
      <c r="S141" s="561"/>
    </row>
    <row r="142" spans="1:19" s="2" customFormat="1" ht="15" customHeight="1" thickBot="1">
      <c r="A142" s="907"/>
      <c r="B142" s="716"/>
      <c r="C142" s="716"/>
      <c r="D142" s="716"/>
      <c r="E142" s="907"/>
      <c r="F142" s="907"/>
      <c r="G142" s="907"/>
      <c r="H142" s="907"/>
      <c r="I142" s="907"/>
      <c r="J142" s="907"/>
      <c r="K142" s="907"/>
      <c r="L142" s="907"/>
      <c r="M142" s="907"/>
      <c r="N142" s="907"/>
      <c r="O142" s="907"/>
      <c r="P142" s="783" t="s">
        <v>3879</v>
      </c>
      <c r="Q142" s="104"/>
      <c r="R142" s="104"/>
      <c r="S142" s="561"/>
    </row>
    <row r="143" spans="1:19" s="1068" customFormat="1">
      <c r="A143" s="1299"/>
      <c r="B143" s="1545" t="s">
        <v>2903</v>
      </c>
      <c r="C143" s="1545"/>
      <c r="D143" s="1546"/>
      <c r="E143" s="1473" t="s">
        <v>57</v>
      </c>
      <c r="F143" s="1474"/>
      <c r="G143" s="1474"/>
      <c r="H143" s="1475"/>
      <c r="I143" s="1473" t="s">
        <v>56</v>
      </c>
      <c r="J143" s="1474"/>
      <c r="K143" s="1474"/>
      <c r="L143" s="1475"/>
      <c r="M143" s="1439" t="s">
        <v>3</v>
      </c>
      <c r="N143" s="1439"/>
      <c r="O143" s="1439"/>
      <c r="P143" s="1396"/>
    </row>
    <row r="144" spans="1:19" s="1068" customFormat="1">
      <c r="A144" s="1299"/>
      <c r="B144" s="1545"/>
      <c r="C144" s="1545"/>
      <c r="D144" s="1546"/>
      <c r="E144" s="1350" t="s">
        <v>29</v>
      </c>
      <c r="F144" s="1426"/>
      <c r="G144" s="1460" t="s">
        <v>30</v>
      </c>
      <c r="H144" s="1426"/>
      <c r="I144" s="1350" t="s">
        <v>29</v>
      </c>
      <c r="J144" s="1426"/>
      <c r="K144" s="1350" t="s">
        <v>30</v>
      </c>
      <c r="L144" s="1426"/>
      <c r="M144" s="1460" t="s">
        <v>29</v>
      </c>
      <c r="N144" s="1426"/>
      <c r="O144" s="1460" t="s">
        <v>30</v>
      </c>
      <c r="P144" s="1351"/>
    </row>
    <row r="145" spans="1:20" s="1068" customFormat="1" ht="30" customHeight="1">
      <c r="A145" s="1076"/>
      <c r="B145" s="1451" t="s">
        <v>3415</v>
      </c>
      <c r="C145" s="1451"/>
      <c r="D145" s="1452"/>
      <c r="E145" s="1429">
        <v>26</v>
      </c>
      <c r="F145" s="1430"/>
      <c r="G145" s="1453">
        <v>236</v>
      </c>
      <c r="H145" s="1454"/>
      <c r="I145" s="1446">
        <v>68</v>
      </c>
      <c r="J145" s="1447"/>
      <c r="K145" s="1548">
        <v>825</v>
      </c>
      <c r="L145" s="1454"/>
      <c r="M145" s="1446">
        <v>94</v>
      </c>
      <c r="N145" s="1447"/>
      <c r="O145" s="1427">
        <v>1061</v>
      </c>
      <c r="P145" s="1428"/>
    </row>
    <row r="146" spans="1:20" s="2" customFormat="1">
      <c r="A146" s="712"/>
      <c r="B146" s="679"/>
      <c r="C146" s="679"/>
      <c r="D146" s="799"/>
      <c r="E146" s="1434"/>
      <c r="F146" s="1435"/>
      <c r="G146" s="1228"/>
      <c r="H146" s="1225"/>
      <c r="I146" s="1434"/>
      <c r="J146" s="1435"/>
      <c r="K146" s="1228"/>
      <c r="L146" s="1231"/>
      <c r="M146" s="1434"/>
      <c r="N146" s="1435"/>
      <c r="O146" s="1224"/>
      <c r="P146" s="1291"/>
      <c r="Q146" s="561"/>
      <c r="R146" s="561"/>
      <c r="S146" s="561"/>
    </row>
    <row r="147" spans="1:20" s="1068" customFormat="1" ht="30" customHeight="1">
      <c r="A147" s="1076"/>
      <c r="B147" s="1448" t="s">
        <v>3416</v>
      </c>
      <c r="C147" s="1449"/>
      <c r="D147" s="1450"/>
      <c r="E147" s="1429">
        <v>23</v>
      </c>
      <c r="F147" s="1430"/>
      <c r="G147" s="1538">
        <v>213</v>
      </c>
      <c r="H147" s="1539"/>
      <c r="I147" s="1429">
        <v>73</v>
      </c>
      <c r="J147" s="1430"/>
      <c r="K147" s="1427">
        <v>1525</v>
      </c>
      <c r="L147" s="1539"/>
      <c r="M147" s="1429">
        <v>96</v>
      </c>
      <c r="N147" s="1430"/>
      <c r="O147" s="1427">
        <v>1738</v>
      </c>
      <c r="P147" s="1428"/>
    </row>
    <row r="148" spans="1:20" s="2" customFormat="1">
      <c r="A148" s="712"/>
      <c r="B148" s="608"/>
      <c r="C148" s="608"/>
      <c r="D148" s="804"/>
      <c r="E148" s="1434"/>
      <c r="F148" s="1435"/>
      <c r="G148" s="1228"/>
      <c r="H148" s="1225"/>
      <c r="I148" s="1434"/>
      <c r="J148" s="1435"/>
      <c r="K148" s="1228"/>
      <c r="L148" s="1231"/>
      <c r="M148" s="1434"/>
      <c r="N148" s="1435"/>
      <c r="O148" s="1224"/>
      <c r="P148" s="1291"/>
      <c r="Q148" s="561"/>
      <c r="R148" s="561"/>
      <c r="S148" s="561"/>
    </row>
    <row r="149" spans="1:20" s="1068" customFormat="1" ht="30" customHeight="1">
      <c r="A149" s="1076"/>
      <c r="B149" s="1449" t="s">
        <v>3417</v>
      </c>
      <c r="C149" s="1449"/>
      <c r="D149" s="1450"/>
      <c r="E149" s="1429">
        <v>15</v>
      </c>
      <c r="F149" s="1430"/>
      <c r="G149" s="1538">
        <v>133</v>
      </c>
      <c r="H149" s="1539"/>
      <c r="I149" s="1429">
        <v>64</v>
      </c>
      <c r="J149" s="1430"/>
      <c r="K149" s="1427">
        <v>1117</v>
      </c>
      <c r="L149" s="1539"/>
      <c r="M149" s="1429">
        <v>79</v>
      </c>
      <c r="N149" s="1430"/>
      <c r="O149" s="1427">
        <v>1250</v>
      </c>
      <c r="P149" s="1428"/>
    </row>
    <row r="150" spans="1:20" s="2" customFormat="1">
      <c r="A150" s="712"/>
      <c r="B150" s="608"/>
      <c r="C150" s="608"/>
      <c r="D150" s="804"/>
      <c r="E150" s="1434"/>
      <c r="F150" s="1435"/>
      <c r="G150" s="1228"/>
      <c r="H150" s="1225"/>
      <c r="I150" s="1434"/>
      <c r="J150" s="1435"/>
      <c r="K150" s="1228"/>
      <c r="L150" s="1231"/>
      <c r="M150" s="1434"/>
      <c r="N150" s="1435"/>
      <c r="O150" s="1224"/>
      <c r="P150" s="1291"/>
      <c r="Q150" s="561"/>
      <c r="R150" s="561"/>
      <c r="S150" s="561"/>
    </row>
    <row r="151" spans="1:20" s="1068" customFormat="1" ht="30" customHeight="1">
      <c r="A151" s="1076"/>
      <c r="B151" s="1448" t="s">
        <v>3418</v>
      </c>
      <c r="C151" s="1449"/>
      <c r="D151" s="1450"/>
      <c r="E151" s="1429">
        <v>13</v>
      </c>
      <c r="F151" s="1430"/>
      <c r="G151" s="1538">
        <v>175</v>
      </c>
      <c r="H151" s="1539"/>
      <c r="I151" s="1429">
        <v>80</v>
      </c>
      <c r="J151" s="1430"/>
      <c r="K151" s="1427">
        <v>1136</v>
      </c>
      <c r="L151" s="1539"/>
      <c r="M151" s="1429">
        <v>93</v>
      </c>
      <c r="N151" s="1430"/>
      <c r="O151" s="1427">
        <v>1311</v>
      </c>
      <c r="P151" s="1428"/>
    </row>
    <row r="152" spans="1:20" s="2" customFormat="1">
      <c r="A152" s="712"/>
      <c r="B152" s="608"/>
      <c r="C152" s="608"/>
      <c r="D152" s="804"/>
      <c r="E152" s="1434"/>
      <c r="F152" s="1435"/>
      <c r="G152" s="1228"/>
      <c r="H152" s="1225"/>
      <c r="I152" s="1271"/>
      <c r="J152" s="1272"/>
      <c r="K152" s="1228"/>
      <c r="L152" s="1231"/>
      <c r="M152" s="1434"/>
      <c r="N152" s="1435"/>
      <c r="O152" s="1224"/>
      <c r="P152" s="1291"/>
      <c r="Q152" s="561"/>
      <c r="R152" s="561"/>
      <c r="S152" s="561"/>
    </row>
    <row r="153" spans="1:20" s="1068" customFormat="1" ht="30" customHeight="1" thickBot="1">
      <c r="A153" s="1076"/>
      <c r="B153" s="1541" t="s">
        <v>3419</v>
      </c>
      <c r="C153" s="1541"/>
      <c r="D153" s="1542"/>
      <c r="E153" s="1527">
        <v>8</v>
      </c>
      <c r="F153" s="1528"/>
      <c r="G153" s="1471">
        <v>192</v>
      </c>
      <c r="H153" s="1472"/>
      <c r="I153" s="1527">
        <v>86</v>
      </c>
      <c r="J153" s="1528"/>
      <c r="K153" s="1543">
        <v>1364</v>
      </c>
      <c r="L153" s="1544"/>
      <c r="M153" s="1527">
        <v>94</v>
      </c>
      <c r="N153" s="1528"/>
      <c r="O153" s="1431">
        <v>1556</v>
      </c>
      <c r="P153" s="1432"/>
    </row>
    <row r="154" spans="1:20" s="2" customFormat="1">
      <c r="A154" s="907"/>
      <c r="B154" s="907"/>
      <c r="C154" s="907"/>
      <c r="D154" s="907"/>
      <c r="E154" s="907"/>
      <c r="F154" s="907"/>
      <c r="G154" s="907"/>
      <c r="H154" s="907"/>
      <c r="I154" s="907"/>
      <c r="J154" s="907"/>
      <c r="K154" s="907"/>
      <c r="L154" s="907"/>
      <c r="M154" s="907"/>
      <c r="N154" s="907"/>
      <c r="O154" s="711"/>
      <c r="P154" s="783" t="s">
        <v>108</v>
      </c>
      <c r="Q154" s="58"/>
      <c r="R154" s="58"/>
      <c r="S154" s="561"/>
    </row>
    <row r="157" spans="1:20" s="343" customFormat="1" ht="17.25">
      <c r="A157" s="3" t="s">
        <v>3297</v>
      </c>
      <c r="B157" s="1"/>
      <c r="C157" s="1"/>
      <c r="D157" s="1"/>
      <c r="E157" s="1"/>
      <c r="F157" s="1"/>
      <c r="G157" s="1"/>
      <c r="H157" s="1"/>
      <c r="I157" s="1"/>
      <c r="J157" s="1"/>
      <c r="K157" s="1"/>
      <c r="L157" s="1"/>
      <c r="M157" s="1"/>
      <c r="N157" s="1"/>
      <c r="O157" s="1"/>
      <c r="P157" s="1"/>
      <c r="Q157" s="1"/>
      <c r="R157" s="1"/>
      <c r="S157" s="1"/>
      <c r="T157" s="565"/>
    </row>
    <row r="158" spans="1:20" s="343" customFormat="1" ht="15" customHeight="1" thickBot="1">
      <c r="A158" s="716"/>
      <c r="B158" s="716"/>
      <c r="C158" s="907"/>
      <c r="D158" s="907"/>
      <c r="E158" s="907"/>
      <c r="F158" s="907"/>
      <c r="G158" s="907"/>
      <c r="H158" s="907"/>
      <c r="I158" s="907"/>
      <c r="J158" s="907"/>
      <c r="K158" s="907"/>
      <c r="L158" s="907"/>
      <c r="M158" s="907"/>
      <c r="N158" s="716"/>
      <c r="O158" s="716"/>
      <c r="P158" s="1405"/>
      <c r="Q158" s="1405"/>
      <c r="R158" s="1405"/>
      <c r="S158" s="1405"/>
    </row>
    <row r="159" spans="1:20" s="1074" customFormat="1">
      <c r="A159" s="1361" t="s">
        <v>3311</v>
      </c>
      <c r="B159" s="1362"/>
      <c r="C159" s="1363"/>
      <c r="D159" s="1473" t="s">
        <v>3442</v>
      </c>
      <c r="E159" s="1474"/>
      <c r="F159" s="1474"/>
      <c r="G159" s="1474"/>
      <c r="H159" s="1474"/>
      <c r="I159" s="1475"/>
      <c r="J159" s="1474" t="s">
        <v>3443</v>
      </c>
      <c r="K159" s="1474"/>
      <c r="L159" s="1474"/>
      <c r="M159" s="1475"/>
      <c r="N159" s="1438" t="s">
        <v>3444</v>
      </c>
      <c r="O159" s="1439"/>
      <c r="P159" s="1439"/>
      <c r="Q159" s="1440"/>
      <c r="R159" s="1395" t="s">
        <v>3445</v>
      </c>
      <c r="S159" s="1396"/>
    </row>
    <row r="160" spans="1:20" s="1074" customFormat="1">
      <c r="A160" s="1364"/>
      <c r="B160" s="1365"/>
      <c r="C160" s="1366"/>
      <c r="D160" s="1350" t="s">
        <v>31</v>
      </c>
      <c r="E160" s="1426"/>
      <c r="F160" s="1379" t="s">
        <v>3446</v>
      </c>
      <c r="G160" s="1380"/>
      <c r="H160" s="1540" t="s">
        <v>3447</v>
      </c>
      <c r="I160" s="1380"/>
      <c r="J160" s="1379" t="s">
        <v>109</v>
      </c>
      <c r="K160" s="1380"/>
      <c r="L160" s="1460" t="s">
        <v>110</v>
      </c>
      <c r="M160" s="1426"/>
      <c r="N160" s="1350" t="s">
        <v>32</v>
      </c>
      <c r="O160" s="1426"/>
      <c r="P160" s="1436" t="s">
        <v>111</v>
      </c>
      <c r="Q160" s="1437"/>
      <c r="R160" s="1397"/>
      <c r="S160" s="1398"/>
    </row>
    <row r="161" spans="1:19" s="343" customFormat="1" ht="24.95" customHeight="1">
      <c r="A161" s="1535" t="s">
        <v>172</v>
      </c>
      <c r="B161" s="1536"/>
      <c r="C161" s="1537"/>
      <c r="D161" s="1399">
        <v>12.6</v>
      </c>
      <c r="E161" s="1433"/>
      <c r="F161" s="1399">
        <v>35.1</v>
      </c>
      <c r="G161" s="1433"/>
      <c r="H161" s="1399">
        <v>-11.3</v>
      </c>
      <c r="I161" s="1433"/>
      <c r="J161" s="1399" t="s">
        <v>2090</v>
      </c>
      <c r="K161" s="1433"/>
      <c r="L161" s="1399" t="s">
        <v>2091</v>
      </c>
      <c r="M161" s="1433"/>
      <c r="N161" s="1399">
        <v>13.8</v>
      </c>
      <c r="O161" s="1433"/>
      <c r="P161" s="1399">
        <v>2.5</v>
      </c>
      <c r="Q161" s="1433"/>
      <c r="R161" s="1399">
        <v>2060.4</v>
      </c>
      <c r="S161" s="1400"/>
    </row>
    <row r="162" spans="1:19" s="343" customFormat="1" ht="24.95" customHeight="1">
      <c r="A162" s="1532" t="s">
        <v>3409</v>
      </c>
      <c r="B162" s="1533"/>
      <c r="C162" s="1534"/>
      <c r="D162" s="1384">
        <v>13</v>
      </c>
      <c r="E162" s="1385"/>
      <c r="F162" s="1384">
        <v>35.700000000000003</v>
      </c>
      <c r="G162" s="1385"/>
      <c r="H162" s="1384">
        <v>-9.1</v>
      </c>
      <c r="I162" s="1385"/>
      <c r="J162" s="1384">
        <v>1505.5</v>
      </c>
      <c r="K162" s="1385"/>
      <c r="L162" s="1384">
        <v>123</v>
      </c>
      <c r="M162" s="1385"/>
      <c r="N162" s="1384">
        <v>18.2</v>
      </c>
      <c r="O162" s="1385"/>
      <c r="P162" s="1384">
        <v>2.5</v>
      </c>
      <c r="Q162" s="1385"/>
      <c r="R162" s="1384">
        <v>2100.6999999999998</v>
      </c>
      <c r="S162" s="1394"/>
    </row>
    <row r="163" spans="1:19" s="343" customFormat="1" ht="24.95" customHeight="1">
      <c r="A163" s="1532" t="s">
        <v>3410</v>
      </c>
      <c r="B163" s="1533"/>
      <c r="C163" s="1534"/>
      <c r="D163" s="1384">
        <v>12.8</v>
      </c>
      <c r="E163" s="1385"/>
      <c r="F163" s="1384">
        <v>36.4</v>
      </c>
      <c r="G163" s="1385"/>
      <c r="H163" s="1384">
        <v>-9.9</v>
      </c>
      <c r="I163" s="1385"/>
      <c r="J163" s="1384">
        <v>1597.5</v>
      </c>
      <c r="K163" s="1385"/>
      <c r="L163" s="1384">
        <v>91</v>
      </c>
      <c r="M163" s="1385"/>
      <c r="N163" s="1384">
        <v>15</v>
      </c>
      <c r="O163" s="1385"/>
      <c r="P163" s="1384">
        <v>2.5</v>
      </c>
      <c r="Q163" s="1385"/>
      <c r="R163" s="1384">
        <v>2192.6</v>
      </c>
      <c r="S163" s="1394"/>
    </row>
    <row r="164" spans="1:19" s="343" customFormat="1" ht="24.95" customHeight="1">
      <c r="A164" s="1532" t="s">
        <v>3411</v>
      </c>
      <c r="B164" s="1533"/>
      <c r="C164" s="1534"/>
      <c r="D164" s="1384">
        <v>13.6</v>
      </c>
      <c r="E164" s="1385"/>
      <c r="F164" s="1384">
        <v>36.799999999999997</v>
      </c>
      <c r="G164" s="1385"/>
      <c r="H164" s="1384">
        <v>-7.7</v>
      </c>
      <c r="I164" s="1385"/>
      <c r="J164" s="1384">
        <v>1362.5</v>
      </c>
      <c r="K164" s="1385"/>
      <c r="L164" s="1384">
        <v>158.5</v>
      </c>
      <c r="M164" s="1385"/>
      <c r="N164" s="1384">
        <v>17.5</v>
      </c>
      <c r="O164" s="1385"/>
      <c r="P164" s="1384">
        <v>2.4</v>
      </c>
      <c r="Q164" s="1385"/>
      <c r="R164" s="1384">
        <v>2037.8</v>
      </c>
      <c r="S164" s="1394"/>
    </row>
    <row r="165" spans="1:19" s="343" customFormat="1" ht="24.95" customHeight="1">
      <c r="A165" s="1532" t="s">
        <v>2089</v>
      </c>
      <c r="B165" s="1533"/>
      <c r="C165" s="1534"/>
      <c r="D165" s="1384">
        <v>1.8</v>
      </c>
      <c r="E165" s="1385"/>
      <c r="F165" s="1384">
        <v>16.2</v>
      </c>
      <c r="G165" s="1385"/>
      <c r="H165" s="1384">
        <v>-8.5</v>
      </c>
      <c r="I165" s="1385"/>
      <c r="J165" s="1384">
        <v>50</v>
      </c>
      <c r="K165" s="1385"/>
      <c r="L165" s="1384">
        <v>30</v>
      </c>
      <c r="M165" s="1385"/>
      <c r="N165" s="1384" t="s">
        <v>2092</v>
      </c>
      <c r="O165" s="1385"/>
      <c r="P165" s="1384" t="s">
        <v>2093</v>
      </c>
      <c r="Q165" s="1385"/>
      <c r="R165" s="1384">
        <v>194.3</v>
      </c>
      <c r="S165" s="1394"/>
    </row>
    <row r="166" spans="1:19" s="343" customFormat="1" ht="24.95" customHeight="1">
      <c r="A166" s="1410" t="s">
        <v>33</v>
      </c>
      <c r="B166" s="1411"/>
      <c r="C166" s="1412"/>
      <c r="D166" s="1384">
        <v>3.2</v>
      </c>
      <c r="E166" s="1385"/>
      <c r="F166" s="1384">
        <v>17.7</v>
      </c>
      <c r="G166" s="1385"/>
      <c r="H166" s="1384">
        <v>-7.3</v>
      </c>
      <c r="I166" s="1385"/>
      <c r="J166" s="1384">
        <v>37.5</v>
      </c>
      <c r="K166" s="1385"/>
      <c r="L166" s="1384">
        <v>19.5</v>
      </c>
      <c r="M166" s="1385"/>
      <c r="N166" s="1384">
        <v>12.6</v>
      </c>
      <c r="O166" s="1385"/>
      <c r="P166" s="1384">
        <v>2.8</v>
      </c>
      <c r="Q166" s="1385"/>
      <c r="R166" s="1384">
        <v>192.8</v>
      </c>
      <c r="S166" s="1394"/>
    </row>
    <row r="167" spans="1:19" s="343" customFormat="1" ht="24.95" customHeight="1">
      <c r="A167" s="1386" t="s">
        <v>34</v>
      </c>
      <c r="B167" s="1387"/>
      <c r="C167" s="1388"/>
      <c r="D167" s="1384">
        <v>7</v>
      </c>
      <c r="E167" s="1385"/>
      <c r="F167" s="1384">
        <v>20.3</v>
      </c>
      <c r="G167" s="1385"/>
      <c r="H167" s="1384">
        <v>-6.5</v>
      </c>
      <c r="I167" s="1385"/>
      <c r="J167" s="1384">
        <v>55</v>
      </c>
      <c r="K167" s="1385"/>
      <c r="L167" s="1384">
        <v>21.5</v>
      </c>
      <c r="M167" s="1385"/>
      <c r="N167" s="1384">
        <v>13.9</v>
      </c>
      <c r="O167" s="1385"/>
      <c r="P167" s="1384">
        <v>2.7</v>
      </c>
      <c r="Q167" s="1385"/>
      <c r="R167" s="1384">
        <v>180.6</v>
      </c>
      <c r="S167" s="1394"/>
    </row>
    <row r="168" spans="1:19" s="343" customFormat="1" ht="24.95" customHeight="1">
      <c r="A168" s="1386" t="s">
        <v>35</v>
      </c>
      <c r="B168" s="1387"/>
      <c r="C168" s="1388"/>
      <c r="D168" s="1384">
        <v>12.6</v>
      </c>
      <c r="E168" s="1385"/>
      <c r="F168" s="1384">
        <v>24.7</v>
      </c>
      <c r="G168" s="1385"/>
      <c r="H168" s="1384">
        <v>0</v>
      </c>
      <c r="I168" s="1385"/>
      <c r="J168" s="1384">
        <v>161.5</v>
      </c>
      <c r="K168" s="1385"/>
      <c r="L168" s="1384">
        <v>47.5</v>
      </c>
      <c r="M168" s="1385"/>
      <c r="N168" s="1384">
        <v>14</v>
      </c>
      <c r="O168" s="1385"/>
      <c r="P168" s="1384">
        <v>2.8</v>
      </c>
      <c r="Q168" s="1385"/>
      <c r="R168" s="1384">
        <v>173.5</v>
      </c>
      <c r="S168" s="1394"/>
    </row>
    <row r="169" spans="1:19" s="343" customFormat="1" ht="24.95" customHeight="1">
      <c r="A169" s="1386" t="s">
        <v>36</v>
      </c>
      <c r="B169" s="1387"/>
      <c r="C169" s="1388"/>
      <c r="D169" s="1384">
        <v>18.100000000000001</v>
      </c>
      <c r="E169" s="1385"/>
      <c r="F169" s="1384">
        <v>31.7</v>
      </c>
      <c r="G169" s="1385"/>
      <c r="H169" s="1384">
        <v>7.6</v>
      </c>
      <c r="I169" s="1385"/>
      <c r="J169" s="1384">
        <v>69.5</v>
      </c>
      <c r="K169" s="1385"/>
      <c r="L169" s="1384">
        <v>30.5</v>
      </c>
      <c r="M169" s="1385"/>
      <c r="N169" s="1384">
        <v>11.3</v>
      </c>
      <c r="O169" s="1385"/>
      <c r="P169" s="1384">
        <v>2.6</v>
      </c>
      <c r="Q169" s="1385"/>
      <c r="R169" s="1384">
        <v>194.6</v>
      </c>
      <c r="S169" s="1394"/>
    </row>
    <row r="170" spans="1:19" s="343" customFormat="1" ht="24.95" customHeight="1">
      <c r="A170" s="1386" t="s">
        <v>37</v>
      </c>
      <c r="B170" s="1387"/>
      <c r="C170" s="1388"/>
      <c r="D170" s="1384">
        <v>20.5</v>
      </c>
      <c r="E170" s="1385"/>
      <c r="F170" s="1384">
        <v>30.7</v>
      </c>
      <c r="G170" s="1385"/>
      <c r="H170" s="1384">
        <v>9.1</v>
      </c>
      <c r="I170" s="1385"/>
      <c r="J170" s="1384">
        <v>177</v>
      </c>
      <c r="K170" s="1385"/>
      <c r="L170" s="1384">
        <v>36.5</v>
      </c>
      <c r="M170" s="1385"/>
      <c r="N170" s="1384">
        <v>9.8000000000000007</v>
      </c>
      <c r="O170" s="1385"/>
      <c r="P170" s="1384">
        <v>2.5</v>
      </c>
      <c r="Q170" s="1385"/>
      <c r="R170" s="1384">
        <v>158.19999999999999</v>
      </c>
      <c r="S170" s="1394"/>
    </row>
    <row r="171" spans="1:19" s="343" customFormat="1" ht="24.95" customHeight="1">
      <c r="A171" s="1386" t="s">
        <v>38</v>
      </c>
      <c r="B171" s="1387"/>
      <c r="C171" s="1388"/>
      <c r="D171" s="1384">
        <v>23</v>
      </c>
      <c r="E171" s="1385"/>
      <c r="F171" s="1384">
        <v>33.299999999999997</v>
      </c>
      <c r="G171" s="1385"/>
      <c r="H171" s="1384">
        <v>14.9</v>
      </c>
      <c r="I171" s="1385"/>
      <c r="J171" s="1384">
        <v>253.5</v>
      </c>
      <c r="K171" s="1385"/>
      <c r="L171" s="1384">
        <v>134.5</v>
      </c>
      <c r="M171" s="1385"/>
      <c r="N171" s="1384">
        <v>6.9</v>
      </c>
      <c r="O171" s="1385"/>
      <c r="P171" s="1384">
        <v>1.6</v>
      </c>
      <c r="Q171" s="1385"/>
      <c r="R171" s="1384">
        <v>113.1</v>
      </c>
      <c r="S171" s="1394"/>
    </row>
    <row r="172" spans="1:19" s="343" customFormat="1" ht="24.95" customHeight="1">
      <c r="A172" s="1386" t="s">
        <v>39</v>
      </c>
      <c r="B172" s="1387"/>
      <c r="C172" s="1388"/>
      <c r="D172" s="1384">
        <v>25</v>
      </c>
      <c r="E172" s="1385"/>
      <c r="F172" s="1384">
        <v>34.700000000000003</v>
      </c>
      <c r="G172" s="1385"/>
      <c r="H172" s="1384">
        <v>18.7</v>
      </c>
      <c r="I172" s="1385"/>
      <c r="J172" s="1384">
        <v>440</v>
      </c>
      <c r="K172" s="1385"/>
      <c r="L172" s="1384">
        <v>99.5</v>
      </c>
      <c r="M172" s="1385"/>
      <c r="N172" s="1384">
        <v>9.9</v>
      </c>
      <c r="O172" s="1385"/>
      <c r="P172" s="1384">
        <v>2.2000000000000002</v>
      </c>
      <c r="Q172" s="1385"/>
      <c r="R172" s="1384">
        <v>163.9</v>
      </c>
      <c r="S172" s="1394"/>
    </row>
    <row r="173" spans="1:19" s="343" customFormat="1" ht="24.95" customHeight="1">
      <c r="A173" s="1386" t="s">
        <v>40</v>
      </c>
      <c r="B173" s="1387"/>
      <c r="C173" s="1388"/>
      <c r="D173" s="1384">
        <v>22.2</v>
      </c>
      <c r="E173" s="1385"/>
      <c r="F173" s="1384">
        <v>32.5</v>
      </c>
      <c r="G173" s="1385"/>
      <c r="H173" s="1384">
        <v>10.5</v>
      </c>
      <c r="I173" s="1385"/>
      <c r="J173" s="1384">
        <v>391.5</v>
      </c>
      <c r="K173" s="1385"/>
      <c r="L173" s="1384">
        <v>79.5</v>
      </c>
      <c r="M173" s="1385"/>
      <c r="N173" s="1384">
        <v>6.7</v>
      </c>
      <c r="O173" s="1385"/>
      <c r="P173" s="1384">
        <v>1.9</v>
      </c>
      <c r="Q173" s="1385"/>
      <c r="R173" s="1384">
        <v>103.1</v>
      </c>
      <c r="S173" s="1394"/>
    </row>
    <row r="174" spans="1:19" s="343" customFormat="1" ht="24.95" customHeight="1">
      <c r="A174" s="1386" t="s">
        <v>41</v>
      </c>
      <c r="B174" s="1387"/>
      <c r="C174" s="1388"/>
      <c r="D174" s="1384">
        <v>15.7</v>
      </c>
      <c r="E174" s="1385"/>
      <c r="F174" s="1384">
        <v>30.8</v>
      </c>
      <c r="G174" s="1385"/>
      <c r="H174" s="1384">
        <v>1.1000000000000001</v>
      </c>
      <c r="I174" s="1385"/>
      <c r="J174" s="1384">
        <v>55.5</v>
      </c>
      <c r="K174" s="1385"/>
      <c r="L174" s="1384">
        <v>28.5</v>
      </c>
      <c r="M174" s="1385"/>
      <c r="N174" s="1384">
        <v>12.7</v>
      </c>
      <c r="O174" s="1385"/>
      <c r="P174" s="1384">
        <v>2.4</v>
      </c>
      <c r="Q174" s="1385"/>
      <c r="R174" s="1384">
        <v>161.30000000000001</v>
      </c>
      <c r="S174" s="1394"/>
    </row>
    <row r="175" spans="1:19" s="343" customFormat="1" ht="24.95" customHeight="1">
      <c r="A175" s="1386" t="s">
        <v>42</v>
      </c>
      <c r="B175" s="1387"/>
      <c r="C175" s="1388"/>
      <c r="D175" s="1384">
        <v>8.1999999999999993</v>
      </c>
      <c r="E175" s="1385"/>
      <c r="F175" s="1384">
        <v>19.3</v>
      </c>
      <c r="G175" s="1385"/>
      <c r="H175" s="1384">
        <v>-5.9</v>
      </c>
      <c r="I175" s="1385"/>
      <c r="J175" s="1384">
        <v>73</v>
      </c>
      <c r="K175" s="1385"/>
      <c r="L175" s="1384">
        <v>37.5</v>
      </c>
      <c r="M175" s="1385"/>
      <c r="N175" s="1384">
        <v>13.7</v>
      </c>
      <c r="O175" s="1385"/>
      <c r="P175" s="1384">
        <v>2.7</v>
      </c>
      <c r="Q175" s="1385"/>
      <c r="R175" s="1384">
        <v>155.69999999999999</v>
      </c>
      <c r="S175" s="1394"/>
    </row>
    <row r="176" spans="1:19" s="343" customFormat="1" ht="24.95" customHeight="1" thickBot="1">
      <c r="A176" s="1529" t="s">
        <v>43</v>
      </c>
      <c r="B176" s="1530"/>
      <c r="C176" s="1531"/>
      <c r="D176" s="1392">
        <v>4.8</v>
      </c>
      <c r="E176" s="1393"/>
      <c r="F176" s="1392">
        <v>18.2</v>
      </c>
      <c r="G176" s="1393"/>
      <c r="H176" s="1392">
        <v>-6.7</v>
      </c>
      <c r="I176" s="1393"/>
      <c r="J176" s="1392">
        <v>56</v>
      </c>
      <c r="K176" s="1393"/>
      <c r="L176" s="1392">
        <v>23</v>
      </c>
      <c r="M176" s="1393"/>
      <c r="N176" s="1392">
        <v>12.9</v>
      </c>
      <c r="O176" s="1393"/>
      <c r="P176" s="1392">
        <v>2.6</v>
      </c>
      <c r="Q176" s="1393"/>
      <c r="R176" s="1392">
        <v>212</v>
      </c>
      <c r="S176" s="1413"/>
    </row>
    <row r="177" spans="1:26" s="343" customFormat="1" ht="13.5" customHeight="1">
      <c r="A177" s="907" t="s">
        <v>79</v>
      </c>
      <c r="B177" s="561"/>
      <c r="C177" s="561"/>
      <c r="D177" s="561"/>
      <c r="E177" s="561"/>
      <c r="F177" s="561"/>
      <c r="G177" s="561"/>
      <c r="H177" s="561"/>
      <c r="I177" s="561"/>
      <c r="J177" s="561"/>
      <c r="K177" s="561"/>
      <c r="L177" s="561"/>
      <c r="M177" s="561"/>
      <c r="N177" s="561"/>
      <c r="O177" s="561"/>
      <c r="P177" s="561"/>
      <c r="Q177" s="561"/>
      <c r="R177" s="561"/>
      <c r="S177" s="561"/>
    </row>
    <row r="178" spans="1:26" s="327" customFormat="1" ht="13.5" customHeight="1">
      <c r="A178" s="852" t="s">
        <v>3455</v>
      </c>
      <c r="B178" s="907"/>
      <c r="C178" s="907"/>
      <c r="D178" s="907"/>
      <c r="E178" s="907"/>
      <c r="F178" s="907"/>
      <c r="G178" s="907"/>
      <c r="H178" s="907"/>
      <c r="I178" s="907"/>
      <c r="J178" s="907"/>
      <c r="K178" s="907"/>
      <c r="L178" s="907"/>
      <c r="M178" s="783"/>
      <c r="N178" s="783"/>
      <c r="O178" s="783"/>
      <c r="P178" s="783"/>
      <c r="Q178" s="783"/>
      <c r="R178" s="783"/>
      <c r="S178" s="783"/>
    </row>
    <row r="179" spans="1:26" s="327" customFormat="1" ht="13.5" customHeight="1">
      <c r="A179" s="852" t="s">
        <v>3252</v>
      </c>
      <c r="B179" s="907"/>
      <c r="C179" s="907"/>
      <c r="D179" s="907"/>
      <c r="E179" s="907"/>
      <c r="F179" s="907"/>
      <c r="G179" s="907"/>
      <c r="H179" s="907"/>
      <c r="I179" s="907"/>
      <c r="J179" s="907"/>
      <c r="K179" s="907"/>
      <c r="L179" s="907"/>
      <c r="M179" s="783"/>
      <c r="N179" s="783"/>
      <c r="O179" s="783"/>
      <c r="P179" s="783"/>
      <c r="Q179" s="783"/>
      <c r="R179" s="783"/>
      <c r="T179" s="613"/>
      <c r="U179" s="613"/>
      <c r="V179" s="613"/>
      <c r="W179" s="613"/>
      <c r="X179" s="613"/>
      <c r="Y179" s="613"/>
    </row>
    <row r="180" spans="1:26" s="343" customFormat="1" ht="13.5" customHeight="1">
      <c r="A180" s="561"/>
      <c r="B180" s="561"/>
      <c r="C180" s="561"/>
      <c r="D180" s="561"/>
      <c r="E180" s="561"/>
      <c r="F180" s="561"/>
      <c r="G180" s="561"/>
      <c r="H180" s="561"/>
      <c r="I180" s="561"/>
      <c r="J180" s="561"/>
      <c r="K180" s="561"/>
      <c r="L180" s="561"/>
      <c r="M180" s="561"/>
      <c r="N180" s="561"/>
      <c r="O180" s="561"/>
      <c r="P180" s="561"/>
      <c r="Q180" s="561"/>
      <c r="R180" s="561"/>
      <c r="S180" s="783" t="s">
        <v>115</v>
      </c>
    </row>
    <row r="181" spans="1:26" s="343" customFormat="1" ht="22.5" customHeight="1">
      <c r="A181" s="561"/>
      <c r="B181" s="561"/>
      <c r="C181" s="561"/>
      <c r="D181" s="561"/>
      <c r="E181" s="561"/>
      <c r="F181" s="561"/>
      <c r="G181" s="561"/>
      <c r="H181" s="561"/>
      <c r="I181" s="561"/>
      <c r="J181" s="561"/>
      <c r="K181" s="561"/>
      <c r="L181" s="561"/>
      <c r="M181" s="561"/>
      <c r="N181" s="561"/>
      <c r="O181" s="561"/>
      <c r="P181" s="561"/>
      <c r="Q181" s="561"/>
      <c r="R181" s="561"/>
      <c r="S181" s="993"/>
    </row>
    <row r="182" spans="1:26" s="343" customFormat="1" ht="17.25">
      <c r="A182" s="3" t="s">
        <v>2798</v>
      </c>
      <c r="B182" s="1"/>
      <c r="C182" s="1"/>
      <c r="D182" s="1"/>
      <c r="E182" s="1"/>
      <c r="F182" s="1"/>
      <c r="G182" s="1"/>
      <c r="H182" s="1"/>
      <c r="I182" s="1"/>
      <c r="J182" s="1"/>
      <c r="K182" s="1"/>
      <c r="L182" s="1"/>
      <c r="M182" s="1"/>
      <c r="N182" s="1"/>
      <c r="O182" s="1"/>
      <c r="P182" s="1"/>
      <c r="Q182" s="1"/>
      <c r="R182" s="1"/>
      <c r="S182" s="1"/>
      <c r="T182" s="565"/>
      <c r="U182" s="565"/>
      <c r="V182" s="565"/>
      <c r="W182" s="565"/>
      <c r="X182" s="565"/>
      <c r="Y182" s="565"/>
    </row>
    <row r="183" spans="1:26" s="343" customFormat="1" ht="15" thickBot="1">
      <c r="A183" s="1"/>
      <c r="B183" s="716"/>
      <c r="C183" s="716"/>
      <c r="D183" s="716"/>
      <c r="E183" s="907"/>
      <c r="F183" s="907"/>
      <c r="G183" s="907"/>
      <c r="H183" s="907"/>
      <c r="I183" s="907"/>
      <c r="J183" s="907"/>
      <c r="K183" s="907"/>
      <c r="L183" s="907"/>
      <c r="M183" s="907"/>
      <c r="N183" s="907"/>
      <c r="O183" s="907"/>
      <c r="P183" s="907"/>
      <c r="Q183" s="907"/>
      <c r="R183" s="679" t="s">
        <v>112</v>
      </c>
      <c r="S183" s="671"/>
      <c r="T183" s="350"/>
      <c r="U183" s="350"/>
      <c r="V183" s="327"/>
    </row>
    <row r="184" spans="1:26" s="1074" customFormat="1">
      <c r="A184" s="1308"/>
      <c r="B184" s="1353" t="s">
        <v>3311</v>
      </c>
      <c r="C184" s="1353"/>
      <c r="D184" s="1389"/>
      <c r="E184" s="1295" t="s">
        <v>44</v>
      </c>
      <c r="F184" s="935" t="s">
        <v>45</v>
      </c>
      <c r="G184" s="935" t="s">
        <v>46</v>
      </c>
      <c r="H184" s="935" t="s">
        <v>47</v>
      </c>
      <c r="I184" s="935" t="s">
        <v>48</v>
      </c>
      <c r="J184" s="936" t="s">
        <v>49</v>
      </c>
      <c r="K184" s="935" t="s">
        <v>50</v>
      </c>
      <c r="L184" s="935" t="s">
        <v>51</v>
      </c>
      <c r="M184" s="935" t="s">
        <v>52</v>
      </c>
      <c r="N184" s="935" t="s">
        <v>113</v>
      </c>
      <c r="O184" s="935" t="s">
        <v>54</v>
      </c>
      <c r="P184" s="935" t="s">
        <v>114</v>
      </c>
      <c r="Q184" s="1353" t="s">
        <v>3312</v>
      </c>
      <c r="R184" s="1354"/>
      <c r="S184" s="1068"/>
    </row>
    <row r="185" spans="1:26" s="343" customFormat="1" ht="30" customHeight="1">
      <c r="A185" s="778"/>
      <c r="B185" s="1367" t="s">
        <v>172</v>
      </c>
      <c r="C185" s="1368"/>
      <c r="D185" s="1369"/>
      <c r="E185" s="1264">
        <v>0.3</v>
      </c>
      <c r="F185" s="1265">
        <v>1</v>
      </c>
      <c r="G185" s="1265">
        <v>4.8</v>
      </c>
      <c r="H185" s="1265">
        <v>10.8</v>
      </c>
      <c r="I185" s="1265">
        <v>16.399999999999999</v>
      </c>
      <c r="J185" s="1266">
        <v>19.100000000000001</v>
      </c>
      <c r="K185" s="1265">
        <v>23.9</v>
      </c>
      <c r="L185" s="1265">
        <v>26</v>
      </c>
      <c r="M185" s="1265">
        <v>22.9</v>
      </c>
      <c r="N185" s="1265">
        <v>15.1</v>
      </c>
      <c r="O185" s="1265">
        <v>8.1999999999999993</v>
      </c>
      <c r="P185" s="1265">
        <v>2.7</v>
      </c>
      <c r="Q185" s="1390">
        <v>12.6</v>
      </c>
      <c r="R185" s="1391"/>
      <c r="S185" s="561"/>
    </row>
    <row r="186" spans="1:26" s="343" customFormat="1" ht="30" customHeight="1">
      <c r="A186" s="778"/>
      <c r="B186" s="1370" t="s">
        <v>2094</v>
      </c>
      <c r="C186" s="1371"/>
      <c r="D186" s="1372"/>
      <c r="E186" s="1264">
        <v>0.7</v>
      </c>
      <c r="F186" s="1265">
        <v>1.6</v>
      </c>
      <c r="G186" s="1265">
        <v>7.6</v>
      </c>
      <c r="H186" s="1265">
        <v>10.8</v>
      </c>
      <c r="I186" s="1265">
        <v>16.600000000000001</v>
      </c>
      <c r="J186" s="1266">
        <v>20.7</v>
      </c>
      <c r="K186" s="1265">
        <v>23.8</v>
      </c>
      <c r="L186" s="1265">
        <v>25.2</v>
      </c>
      <c r="M186" s="1265">
        <v>21.2</v>
      </c>
      <c r="N186" s="1265">
        <v>16.600000000000001</v>
      </c>
      <c r="O186" s="1265">
        <v>8</v>
      </c>
      <c r="P186" s="1267">
        <v>3.4</v>
      </c>
      <c r="Q186" s="1414">
        <v>13</v>
      </c>
      <c r="R186" s="1415"/>
      <c r="S186" s="561"/>
    </row>
    <row r="187" spans="1:26" s="343" customFormat="1" ht="30" customHeight="1">
      <c r="A187" s="778"/>
      <c r="B187" s="1370" t="s">
        <v>2095</v>
      </c>
      <c r="C187" s="1371"/>
      <c r="D187" s="1372"/>
      <c r="E187" s="1264">
        <v>1.1000000000000001</v>
      </c>
      <c r="F187" s="1265">
        <v>2</v>
      </c>
      <c r="G187" s="1265">
        <v>6</v>
      </c>
      <c r="H187" s="1265">
        <v>11.3</v>
      </c>
      <c r="I187" s="1265">
        <v>17.399999999999999</v>
      </c>
      <c r="J187" s="1266">
        <v>20.9</v>
      </c>
      <c r="K187" s="1265">
        <v>23.7</v>
      </c>
      <c r="L187" s="1265">
        <v>24.5</v>
      </c>
      <c r="M187" s="1265">
        <v>19.3</v>
      </c>
      <c r="N187" s="1265">
        <v>15</v>
      </c>
      <c r="O187" s="1265">
        <v>9.6999999999999993</v>
      </c>
      <c r="P187" s="1265">
        <v>2.5</v>
      </c>
      <c r="Q187" s="1414">
        <v>12.8</v>
      </c>
      <c r="R187" s="1415"/>
      <c r="S187" s="561"/>
    </row>
    <row r="188" spans="1:26" s="343" customFormat="1" ht="30" customHeight="1">
      <c r="A188" s="778"/>
      <c r="B188" s="1370" t="s">
        <v>2096</v>
      </c>
      <c r="C188" s="1371"/>
      <c r="D188" s="1372"/>
      <c r="E188" s="1264">
        <v>2.5</v>
      </c>
      <c r="F188" s="1265">
        <v>2.6</v>
      </c>
      <c r="G188" s="1265">
        <v>6.7</v>
      </c>
      <c r="H188" s="1265">
        <v>12.3</v>
      </c>
      <c r="I188" s="1265">
        <v>18.600000000000001</v>
      </c>
      <c r="J188" s="1266">
        <v>20.2</v>
      </c>
      <c r="K188" s="1265" t="s">
        <v>3448</v>
      </c>
      <c r="L188" s="1265">
        <v>24</v>
      </c>
      <c r="M188" s="1265">
        <v>20.2</v>
      </c>
      <c r="N188" s="1265">
        <v>15.3</v>
      </c>
      <c r="O188" s="1265">
        <v>10.7</v>
      </c>
      <c r="P188" s="1265">
        <v>5.6</v>
      </c>
      <c r="Q188" s="1414">
        <v>13.6</v>
      </c>
      <c r="R188" s="1415"/>
      <c r="S188" s="561"/>
    </row>
    <row r="189" spans="1:26" s="343" customFormat="1" ht="30" customHeight="1" thickBot="1">
      <c r="A189" s="778"/>
      <c r="B189" s="1373" t="s">
        <v>2097</v>
      </c>
      <c r="C189" s="1374"/>
      <c r="D189" s="1375"/>
      <c r="E189" s="1268">
        <v>1.8</v>
      </c>
      <c r="F189" s="1269">
        <v>3.2</v>
      </c>
      <c r="G189" s="1269">
        <v>7</v>
      </c>
      <c r="H189" s="1269">
        <v>12.6</v>
      </c>
      <c r="I189" s="1269">
        <v>18.100000000000001</v>
      </c>
      <c r="J189" s="1270">
        <v>20.5</v>
      </c>
      <c r="K189" s="1269">
        <v>23</v>
      </c>
      <c r="L189" s="1269">
        <v>25</v>
      </c>
      <c r="M189" s="1269">
        <v>22.2</v>
      </c>
      <c r="N189" s="1269">
        <v>15.7</v>
      </c>
      <c r="O189" s="1269">
        <v>8.1999999999999993</v>
      </c>
      <c r="P189" s="1269">
        <v>4.8</v>
      </c>
      <c r="Q189" s="1549">
        <v>13.5</v>
      </c>
      <c r="R189" s="1550"/>
      <c r="S189" s="561"/>
    </row>
    <row r="190" spans="1:26" s="327" customFormat="1" ht="13.5" customHeight="1">
      <c r="A190" s="907"/>
      <c r="B190" s="1402" t="s">
        <v>78</v>
      </c>
      <c r="C190" s="1402"/>
      <c r="D190" s="1402"/>
      <c r="E190" s="1402"/>
      <c r="F190" s="1402"/>
      <c r="G190" s="1402"/>
      <c r="H190" s="1402"/>
      <c r="I190" s="1402"/>
      <c r="J190" s="1402"/>
      <c r="K190" s="1402"/>
      <c r="L190" s="907"/>
      <c r="M190" s="907"/>
      <c r="N190" s="907"/>
      <c r="O190" s="907"/>
      <c r="P190" s="907"/>
      <c r="Q190" s="907"/>
      <c r="R190" s="907"/>
      <c r="S190" s="7"/>
      <c r="T190" s="613"/>
      <c r="X190" s="575"/>
      <c r="Y190" s="576"/>
    </row>
    <row r="191" spans="1:26" s="327" customFormat="1" ht="13.5" customHeight="1">
      <c r="A191" s="907"/>
      <c r="B191" s="852" t="s">
        <v>3253</v>
      </c>
      <c r="C191" s="711"/>
      <c r="D191" s="711"/>
      <c r="E191" s="711"/>
      <c r="F191" s="711"/>
      <c r="G191" s="711"/>
      <c r="H191" s="711"/>
      <c r="I191" s="711"/>
      <c r="J191" s="711"/>
      <c r="K191" s="711"/>
      <c r="L191" s="711"/>
      <c r="M191" s="711"/>
      <c r="N191" s="711"/>
      <c r="O191" s="711"/>
      <c r="P191" s="711"/>
      <c r="Q191" s="711"/>
      <c r="R191" s="711"/>
      <c r="S191" s="711"/>
      <c r="T191" s="576"/>
      <c r="U191" s="576"/>
      <c r="V191" s="576"/>
      <c r="W191" s="576"/>
      <c r="X191" s="575"/>
      <c r="Y191" s="576"/>
      <c r="Z191" s="614"/>
    </row>
    <row r="192" spans="1:26" s="327" customFormat="1" ht="13.5" customHeight="1">
      <c r="A192" s="907"/>
      <c r="B192" s="852" t="s">
        <v>3254</v>
      </c>
      <c r="C192" s="4"/>
      <c r="D192" s="4"/>
      <c r="E192" s="4"/>
      <c r="F192" s="4"/>
      <c r="G192" s="4"/>
      <c r="H192" s="4"/>
      <c r="I192" s="4"/>
      <c r="J192" s="4"/>
      <c r="K192" s="4"/>
      <c r="L192" s="4"/>
      <c r="M192" s="4"/>
      <c r="N192" s="4"/>
      <c r="O192" s="4"/>
      <c r="P192" s="4"/>
      <c r="Q192" s="4"/>
      <c r="S192" s="860"/>
      <c r="T192" s="615"/>
      <c r="U192" s="615"/>
      <c r="V192" s="615"/>
      <c r="W192" s="615"/>
      <c r="X192" s="615"/>
      <c r="Y192" s="576"/>
    </row>
    <row r="193" spans="1:25" s="343" customFormat="1">
      <c r="A193" s="561"/>
      <c r="B193" s="852"/>
      <c r="C193" s="4"/>
      <c r="D193" s="4"/>
      <c r="E193" s="4"/>
      <c r="F193" s="4"/>
      <c r="G193" s="4"/>
      <c r="H193" s="4"/>
      <c r="I193" s="4"/>
      <c r="J193" s="4"/>
      <c r="K193" s="4"/>
      <c r="L193" s="4"/>
      <c r="M193" s="4"/>
      <c r="N193" s="4"/>
      <c r="O193" s="4"/>
      <c r="P193" s="4"/>
      <c r="Q193" s="4"/>
      <c r="R193" s="860" t="s">
        <v>115</v>
      </c>
      <c r="S193" s="783"/>
      <c r="T193" s="576"/>
      <c r="U193" s="576"/>
      <c r="V193" s="576"/>
      <c r="W193" s="576"/>
      <c r="X193" s="575"/>
      <c r="Y193" s="576"/>
    </row>
    <row r="194" spans="1:25">
      <c r="B194" s="741"/>
      <c r="C194" s="4"/>
      <c r="D194" s="4"/>
      <c r="E194" s="4"/>
      <c r="F194" s="4"/>
      <c r="G194" s="4"/>
      <c r="H194" s="4"/>
      <c r="I194" s="4"/>
      <c r="J194" s="4"/>
      <c r="K194" s="4"/>
      <c r="L194" s="4"/>
      <c r="M194" s="4"/>
      <c r="N194" s="4"/>
      <c r="O194" s="4"/>
      <c r="P194" s="4"/>
      <c r="Q194" s="4"/>
      <c r="R194" s="4"/>
      <c r="S194" s="4"/>
      <c r="T194" s="21"/>
      <c r="U194" s="21"/>
      <c r="V194" s="21"/>
      <c r="W194" s="21"/>
      <c r="X194" s="20"/>
      <c r="Y194" s="21"/>
    </row>
    <row r="195" spans="1:25" s="343" customFormat="1" ht="17.25">
      <c r="A195" s="3" t="s">
        <v>2799</v>
      </c>
      <c r="B195" s="6"/>
      <c r="C195" s="6"/>
      <c r="D195" s="6"/>
      <c r="E195" s="6"/>
      <c r="F195" s="6"/>
      <c r="G195" s="6"/>
      <c r="H195" s="6"/>
      <c r="I195" s="6"/>
      <c r="J195" s="6"/>
      <c r="K195" s="6"/>
      <c r="L195" s="6"/>
      <c r="M195" s="6"/>
      <c r="N195" s="6"/>
      <c r="O195" s="6"/>
      <c r="P195" s="6"/>
      <c r="Q195" s="937"/>
      <c r="R195" s="937"/>
      <c r="S195" s="937"/>
      <c r="T195" s="565"/>
      <c r="U195" s="565"/>
      <c r="V195" s="565"/>
      <c r="W195" s="565"/>
      <c r="X195" s="565"/>
      <c r="Y195" s="565"/>
    </row>
    <row r="196" spans="1:25" s="343" customFormat="1" ht="15" thickBot="1">
      <c r="A196" s="1"/>
      <c r="B196" s="716"/>
      <c r="C196" s="716"/>
      <c r="D196" s="716"/>
      <c r="E196" s="711"/>
      <c r="F196" s="711"/>
      <c r="G196" s="711"/>
      <c r="H196" s="711"/>
      <c r="I196" s="711"/>
      <c r="J196" s="711"/>
      <c r="K196" s="711"/>
      <c r="L196" s="711"/>
      <c r="M196" s="711"/>
      <c r="N196" s="711"/>
      <c r="O196" s="711"/>
      <c r="P196" s="711"/>
      <c r="Q196" s="711"/>
      <c r="R196" s="783" t="s">
        <v>116</v>
      </c>
      <c r="S196" s="785"/>
      <c r="T196" s="568"/>
      <c r="U196" s="568"/>
      <c r="V196" s="327"/>
    </row>
    <row r="197" spans="1:25" s="1074" customFormat="1">
      <c r="A197" s="1308"/>
      <c r="B197" s="1420" t="s">
        <v>3311</v>
      </c>
      <c r="C197" s="1353"/>
      <c r="D197" s="1389"/>
      <c r="E197" s="1295" t="s">
        <v>44</v>
      </c>
      <c r="F197" s="935" t="s">
        <v>45</v>
      </c>
      <c r="G197" s="935" t="s">
        <v>46</v>
      </c>
      <c r="H197" s="935" t="s">
        <v>47</v>
      </c>
      <c r="I197" s="935" t="s">
        <v>48</v>
      </c>
      <c r="J197" s="936" t="s">
        <v>49</v>
      </c>
      <c r="K197" s="935" t="s">
        <v>50</v>
      </c>
      <c r="L197" s="935" t="s">
        <v>51</v>
      </c>
      <c r="M197" s="935" t="s">
        <v>52</v>
      </c>
      <c r="N197" s="935" t="s">
        <v>113</v>
      </c>
      <c r="O197" s="935" t="s">
        <v>117</v>
      </c>
      <c r="P197" s="935" t="s">
        <v>114</v>
      </c>
      <c r="Q197" s="1474" t="s">
        <v>58</v>
      </c>
      <c r="R197" s="1551"/>
      <c r="S197" s="1068"/>
    </row>
    <row r="198" spans="1:25" s="343" customFormat="1" ht="30" customHeight="1">
      <c r="A198" s="778"/>
      <c r="B198" s="1367" t="s">
        <v>172</v>
      </c>
      <c r="C198" s="1368"/>
      <c r="D198" s="1369"/>
      <c r="E198" s="1256">
        <v>25</v>
      </c>
      <c r="F198" s="1257">
        <v>68.5</v>
      </c>
      <c r="G198" s="1258">
        <v>152.5</v>
      </c>
      <c r="H198" s="1257">
        <v>101</v>
      </c>
      <c r="I198" s="1257">
        <v>420</v>
      </c>
      <c r="J198" s="1259" t="s">
        <v>2906</v>
      </c>
      <c r="K198" s="1257">
        <v>154.5</v>
      </c>
      <c r="L198" s="1257">
        <v>48.5</v>
      </c>
      <c r="M198" s="1257">
        <v>207.5</v>
      </c>
      <c r="N198" s="1257">
        <v>97</v>
      </c>
      <c r="O198" s="1257">
        <v>99</v>
      </c>
      <c r="P198" s="1257">
        <v>73.5</v>
      </c>
      <c r="Q198" s="1552" t="s">
        <v>2090</v>
      </c>
      <c r="R198" s="1553"/>
      <c r="S198" s="561"/>
    </row>
    <row r="199" spans="1:25" s="343" customFormat="1" ht="30" customHeight="1">
      <c r="A199" s="778"/>
      <c r="B199" s="1370" t="s">
        <v>3412</v>
      </c>
      <c r="C199" s="1371"/>
      <c r="D199" s="1372"/>
      <c r="E199" s="1256">
        <v>24.5</v>
      </c>
      <c r="F199" s="1257">
        <v>21.5</v>
      </c>
      <c r="G199" s="1257">
        <v>9.5</v>
      </c>
      <c r="H199" s="1257">
        <v>168</v>
      </c>
      <c r="I199" s="1257">
        <v>75.5</v>
      </c>
      <c r="J199" s="1259">
        <v>147</v>
      </c>
      <c r="K199" s="1257">
        <v>249</v>
      </c>
      <c r="L199" s="1257">
        <v>235.5</v>
      </c>
      <c r="M199" s="1257">
        <v>257.5</v>
      </c>
      <c r="N199" s="1257">
        <v>222.5</v>
      </c>
      <c r="O199" s="1257">
        <v>38.5</v>
      </c>
      <c r="P199" s="1257">
        <v>56.5</v>
      </c>
      <c r="Q199" s="1554">
        <v>1505.5</v>
      </c>
      <c r="R199" s="1555"/>
      <c r="S199" s="561"/>
    </row>
    <row r="200" spans="1:25" s="343" customFormat="1" ht="30" customHeight="1">
      <c r="A200" s="778"/>
      <c r="B200" s="1370" t="s">
        <v>2254</v>
      </c>
      <c r="C200" s="1371"/>
      <c r="D200" s="1372"/>
      <c r="E200" s="1256">
        <v>9.5</v>
      </c>
      <c r="F200" s="1257">
        <v>50</v>
      </c>
      <c r="G200" s="1257">
        <v>125.5</v>
      </c>
      <c r="H200" s="1257">
        <v>128.5</v>
      </c>
      <c r="I200" s="1257">
        <v>71.5</v>
      </c>
      <c r="J200" s="1259">
        <v>262.5</v>
      </c>
      <c r="K200" s="1257">
        <v>242</v>
      </c>
      <c r="L200" s="1257">
        <v>190.5</v>
      </c>
      <c r="M200" s="1257">
        <v>123</v>
      </c>
      <c r="N200" s="1257">
        <v>288.5</v>
      </c>
      <c r="O200" s="1257">
        <v>51</v>
      </c>
      <c r="P200" s="1257">
        <v>55</v>
      </c>
      <c r="Q200" s="1554">
        <v>1597.5</v>
      </c>
      <c r="R200" s="1555"/>
      <c r="S200" s="561"/>
    </row>
    <row r="201" spans="1:25" s="343" customFormat="1" ht="30" customHeight="1">
      <c r="A201" s="778"/>
      <c r="B201" s="1370" t="s">
        <v>3413</v>
      </c>
      <c r="C201" s="1371"/>
      <c r="D201" s="1372"/>
      <c r="E201" s="1256">
        <v>51</v>
      </c>
      <c r="F201" s="1257">
        <v>32</v>
      </c>
      <c r="G201" s="1257">
        <v>105</v>
      </c>
      <c r="H201" s="1257">
        <v>101.5</v>
      </c>
      <c r="I201" s="1257">
        <v>71</v>
      </c>
      <c r="J201" s="1259">
        <v>143.5</v>
      </c>
      <c r="K201" s="1257" t="s">
        <v>3449</v>
      </c>
      <c r="L201" s="1257">
        <v>124</v>
      </c>
      <c r="M201" s="1257" t="s">
        <v>3450</v>
      </c>
      <c r="N201" s="1257">
        <v>41</v>
      </c>
      <c r="O201" s="1257">
        <v>117</v>
      </c>
      <c r="P201" s="1257">
        <v>62.5</v>
      </c>
      <c r="Q201" s="1554">
        <v>1362.5</v>
      </c>
      <c r="R201" s="1555"/>
      <c r="S201" s="561"/>
    </row>
    <row r="202" spans="1:25" s="343" customFormat="1" ht="30" customHeight="1" thickBot="1">
      <c r="A202" s="778"/>
      <c r="B202" s="1373" t="s">
        <v>3414</v>
      </c>
      <c r="C202" s="1374"/>
      <c r="D202" s="1375"/>
      <c r="E202" s="1260">
        <v>50</v>
      </c>
      <c r="F202" s="1261">
        <v>37.5</v>
      </c>
      <c r="G202" s="1261">
        <v>55</v>
      </c>
      <c r="H202" s="1261">
        <v>161.5</v>
      </c>
      <c r="I202" s="1262">
        <v>69.5</v>
      </c>
      <c r="J202" s="1263">
        <v>177</v>
      </c>
      <c r="K202" s="1261">
        <v>253.5</v>
      </c>
      <c r="L202" s="1261">
        <v>440</v>
      </c>
      <c r="M202" s="1261">
        <v>391.5</v>
      </c>
      <c r="N202" s="1261">
        <v>55.5</v>
      </c>
      <c r="O202" s="1261">
        <v>73</v>
      </c>
      <c r="P202" s="1261">
        <v>56</v>
      </c>
      <c r="Q202" s="1556">
        <v>1820</v>
      </c>
      <c r="R202" s="1557"/>
      <c r="S202" s="561"/>
    </row>
    <row r="203" spans="1:25" s="327" customFormat="1" ht="13.5" customHeight="1">
      <c r="A203" s="907"/>
      <c r="B203" s="1403" t="s">
        <v>78</v>
      </c>
      <c r="C203" s="1403"/>
      <c r="D203" s="1403"/>
      <c r="E203" s="1403"/>
      <c r="F203" s="1403"/>
      <c r="G203" s="1403"/>
      <c r="H203" s="1403"/>
      <c r="I203" s="1403"/>
      <c r="J203" s="1403"/>
      <c r="K203" s="1403"/>
      <c r="L203" s="907"/>
      <c r="M203" s="907"/>
      <c r="N203" s="907"/>
      <c r="O203" s="907"/>
      <c r="P203" s="907"/>
      <c r="Q203" s="907"/>
      <c r="R203" s="907"/>
      <c r="S203" s="7"/>
      <c r="T203" s="616"/>
      <c r="U203" s="616"/>
      <c r="V203" s="616"/>
      <c r="W203" s="616"/>
      <c r="X203" s="616"/>
      <c r="Y203" s="569"/>
    </row>
    <row r="204" spans="1:25" s="327" customFormat="1" ht="13.5" customHeight="1">
      <c r="A204" s="907"/>
      <c r="B204" s="852" t="s">
        <v>3255</v>
      </c>
      <c r="C204" s="907"/>
      <c r="D204" s="907"/>
      <c r="E204" s="907"/>
      <c r="F204" s="907"/>
      <c r="G204" s="907"/>
      <c r="H204" s="907"/>
      <c r="I204" s="907"/>
      <c r="J204" s="907"/>
      <c r="K204" s="907"/>
      <c r="L204" s="907"/>
      <c r="M204" s="907"/>
      <c r="N204" s="907"/>
      <c r="O204" s="907"/>
      <c r="P204" s="907"/>
      <c r="Q204" s="907"/>
      <c r="R204" s="907"/>
      <c r="S204" s="907"/>
    </row>
    <row r="205" spans="1:25" s="327" customFormat="1" ht="13.5" customHeight="1">
      <c r="A205" s="907"/>
      <c r="B205" s="852" t="s">
        <v>3254</v>
      </c>
      <c r="C205" s="907"/>
      <c r="D205" s="907"/>
      <c r="E205" s="907"/>
      <c r="F205" s="907"/>
      <c r="G205" s="907"/>
      <c r="H205" s="907"/>
      <c r="I205" s="907"/>
      <c r="J205" s="907"/>
      <c r="K205" s="907"/>
      <c r="L205" s="907"/>
      <c r="M205" s="907"/>
      <c r="N205" s="907"/>
      <c r="O205" s="907"/>
      <c r="P205" s="907"/>
      <c r="Q205" s="907"/>
      <c r="R205" s="907"/>
      <c r="S205" s="907"/>
    </row>
    <row r="206" spans="1:25" s="327" customFormat="1" ht="13.5" customHeight="1">
      <c r="A206" s="907"/>
      <c r="B206" s="852"/>
      <c r="C206" s="907"/>
      <c r="D206" s="907"/>
      <c r="E206" s="907"/>
      <c r="F206" s="907"/>
      <c r="G206" s="907"/>
      <c r="H206" s="907"/>
      <c r="I206" s="907"/>
      <c r="J206" s="907"/>
      <c r="K206" s="907"/>
      <c r="L206" s="907"/>
      <c r="M206" s="907"/>
      <c r="N206" s="907"/>
      <c r="O206" s="907"/>
      <c r="P206" s="907"/>
      <c r="Q206" s="907"/>
      <c r="R206" s="860" t="s">
        <v>115</v>
      </c>
      <c r="S206" s="907"/>
    </row>
    <row r="207" spans="1:25" s="343" customFormat="1" ht="18.75" customHeight="1">
      <c r="A207" s="561"/>
      <c r="B207" s="561"/>
      <c r="C207" s="561"/>
      <c r="D207" s="561"/>
      <c r="E207" s="561"/>
      <c r="F207" s="561"/>
      <c r="G207" s="561"/>
      <c r="H207" s="561"/>
      <c r="I207" s="561"/>
      <c r="J207" s="561"/>
      <c r="K207" s="561"/>
      <c r="L207" s="561"/>
      <c r="M207" s="561"/>
      <c r="N207" s="561"/>
      <c r="O207" s="561"/>
      <c r="P207" s="561"/>
      <c r="Q207" s="561"/>
      <c r="R207" s="561"/>
      <c r="S207" s="780"/>
    </row>
    <row r="208" spans="1:25" s="343" customFormat="1" ht="17.25">
      <c r="A208" s="3" t="s">
        <v>2800</v>
      </c>
      <c r="B208" s="1"/>
      <c r="C208" s="1"/>
      <c r="D208" s="1"/>
      <c r="E208" s="1"/>
      <c r="F208" s="1"/>
      <c r="G208" s="1"/>
      <c r="H208" s="1"/>
      <c r="I208" s="1"/>
      <c r="J208" s="1079"/>
      <c r="K208" s="1"/>
      <c r="L208" s="1"/>
      <c r="M208" s="1"/>
      <c r="N208" s="1"/>
      <c r="O208" s="1"/>
      <c r="P208" s="1"/>
      <c r="Q208" s="1"/>
      <c r="R208" s="1"/>
      <c r="S208" s="1"/>
      <c r="T208" s="565"/>
      <c r="U208" s="565"/>
      <c r="V208" s="565"/>
      <c r="W208" s="565"/>
      <c r="X208" s="565"/>
      <c r="Y208" s="565"/>
    </row>
    <row r="209" spans="1:25" s="343" customFormat="1" ht="15" thickBot="1">
      <c r="A209" s="1"/>
      <c r="B209" s="716"/>
      <c r="C209" s="716"/>
      <c r="D209" s="716"/>
      <c r="E209" s="716"/>
      <c r="F209" s="907"/>
      <c r="G209" s="907"/>
      <c r="H209" s="907"/>
      <c r="I209" s="907"/>
      <c r="J209" s="907"/>
      <c r="K209" s="907"/>
      <c r="L209" s="907"/>
      <c r="M209" s="907"/>
      <c r="N209" s="907"/>
      <c r="O209" s="907"/>
      <c r="P209" s="907"/>
      <c r="Q209" s="907"/>
      <c r="R209" s="679" t="s">
        <v>118</v>
      </c>
      <c r="S209" s="785"/>
      <c r="T209" s="568"/>
      <c r="U209" s="568"/>
      <c r="V209" s="327"/>
    </row>
    <row r="210" spans="1:25" s="1074" customFormat="1">
      <c r="A210" s="1308"/>
      <c r="B210" s="1420" t="s">
        <v>3311</v>
      </c>
      <c r="C210" s="1353"/>
      <c r="D210" s="1389"/>
      <c r="E210" s="1295" t="s">
        <v>44</v>
      </c>
      <c r="F210" s="935" t="s">
        <v>45</v>
      </c>
      <c r="G210" s="935" t="s">
        <v>46</v>
      </c>
      <c r="H210" s="935" t="s">
        <v>47</v>
      </c>
      <c r="I210" s="938" t="s">
        <v>48</v>
      </c>
      <c r="J210" s="935" t="s">
        <v>49</v>
      </c>
      <c r="K210" s="935" t="s">
        <v>50</v>
      </c>
      <c r="L210" s="935" t="s">
        <v>51</v>
      </c>
      <c r="M210" s="935" t="s">
        <v>52</v>
      </c>
      <c r="N210" s="935" t="s">
        <v>113</v>
      </c>
      <c r="O210" s="935" t="s">
        <v>117</v>
      </c>
      <c r="P210" s="935" t="s">
        <v>114</v>
      </c>
      <c r="Q210" s="1474" t="s">
        <v>3312</v>
      </c>
      <c r="R210" s="1551"/>
      <c r="S210" s="1068"/>
    </row>
    <row r="211" spans="1:25" s="343" customFormat="1" ht="30" customHeight="1">
      <c r="A211" s="778"/>
      <c r="B211" s="1367" t="s">
        <v>172</v>
      </c>
      <c r="C211" s="1368"/>
      <c r="D211" s="1369"/>
      <c r="E211" s="942">
        <v>3</v>
      </c>
      <c r="F211" s="940">
        <v>2.8</v>
      </c>
      <c r="G211" s="940">
        <v>3</v>
      </c>
      <c r="H211" s="940">
        <v>2.8</v>
      </c>
      <c r="I211" s="941">
        <v>2.6</v>
      </c>
      <c r="J211" s="940">
        <v>2.2000000000000002</v>
      </c>
      <c r="K211" s="940">
        <v>1.9</v>
      </c>
      <c r="L211" s="940">
        <v>1.6</v>
      </c>
      <c r="M211" s="940">
        <v>2.2000000000000002</v>
      </c>
      <c r="N211" s="940">
        <v>2.4</v>
      </c>
      <c r="O211" s="940">
        <v>2.7</v>
      </c>
      <c r="P211" s="943">
        <v>2.8</v>
      </c>
      <c r="Q211" s="1422">
        <v>2.5</v>
      </c>
      <c r="R211" s="1423"/>
      <c r="S211" s="561"/>
    </row>
    <row r="212" spans="1:25" s="343" customFormat="1" ht="30" customHeight="1">
      <c r="A212" s="778"/>
      <c r="B212" s="1370" t="s">
        <v>3412</v>
      </c>
      <c r="C212" s="1371"/>
      <c r="D212" s="1372"/>
      <c r="E212" s="942">
        <v>3</v>
      </c>
      <c r="F212" s="943">
        <v>3.6</v>
      </c>
      <c r="G212" s="943">
        <v>3.2</v>
      </c>
      <c r="H212" s="943">
        <v>3.2</v>
      </c>
      <c r="I212" s="944">
        <v>2.7</v>
      </c>
      <c r="J212" s="943">
        <v>1.9</v>
      </c>
      <c r="K212" s="943">
        <v>1.8</v>
      </c>
      <c r="L212" s="943">
        <v>1.6</v>
      </c>
      <c r="M212" s="943">
        <v>1.9</v>
      </c>
      <c r="N212" s="943">
        <v>2.7</v>
      </c>
      <c r="O212" s="943">
        <v>2</v>
      </c>
      <c r="P212" s="943">
        <v>2.2999999999999998</v>
      </c>
      <c r="Q212" s="1422">
        <v>2.5</v>
      </c>
      <c r="R212" s="1424"/>
      <c r="S212" s="561"/>
    </row>
    <row r="213" spans="1:25" s="343" customFormat="1" ht="30" customHeight="1">
      <c r="A213" s="778"/>
      <c r="B213" s="1370" t="s">
        <v>2254</v>
      </c>
      <c r="C213" s="1371"/>
      <c r="D213" s="1372"/>
      <c r="E213" s="939">
        <v>3.1</v>
      </c>
      <c r="F213" s="940">
        <v>3.9</v>
      </c>
      <c r="G213" s="940">
        <v>3.6</v>
      </c>
      <c r="H213" s="940">
        <v>2.7</v>
      </c>
      <c r="I213" s="941">
        <v>2.6</v>
      </c>
      <c r="J213" s="940">
        <v>2</v>
      </c>
      <c r="K213" s="940">
        <v>1.7</v>
      </c>
      <c r="L213" s="940">
        <v>1.7</v>
      </c>
      <c r="M213" s="940">
        <v>1.9</v>
      </c>
      <c r="N213" s="940">
        <v>2.2999999999999998</v>
      </c>
      <c r="O213" s="940">
        <v>2.2999999999999998</v>
      </c>
      <c r="P213" s="940">
        <v>2.2999999999999998</v>
      </c>
      <c r="Q213" s="1422">
        <v>2.5</v>
      </c>
      <c r="R213" s="1424"/>
      <c r="S213" s="561"/>
    </row>
    <row r="214" spans="1:25" s="343" customFormat="1" ht="30" customHeight="1">
      <c r="A214" s="778"/>
      <c r="B214" s="1370" t="s">
        <v>3413</v>
      </c>
      <c r="C214" s="1371"/>
      <c r="D214" s="1372"/>
      <c r="E214" s="939">
        <v>3.5</v>
      </c>
      <c r="F214" s="940">
        <v>3</v>
      </c>
      <c r="G214" s="940">
        <v>2.9</v>
      </c>
      <c r="H214" s="940">
        <v>2.2999999999999998</v>
      </c>
      <c r="I214" s="941">
        <v>2.4</v>
      </c>
      <c r="J214" s="940">
        <v>2.1</v>
      </c>
      <c r="K214" s="943" t="s">
        <v>3451</v>
      </c>
      <c r="L214" s="940">
        <v>2</v>
      </c>
      <c r="M214" s="940">
        <v>2.2999999999999998</v>
      </c>
      <c r="N214" s="940">
        <v>2.2999999999999998</v>
      </c>
      <c r="O214" s="940">
        <v>2.1</v>
      </c>
      <c r="P214" s="940">
        <v>2.5</v>
      </c>
      <c r="Q214" s="1422">
        <v>2.4</v>
      </c>
      <c r="R214" s="1424"/>
      <c r="S214" s="561"/>
    </row>
    <row r="215" spans="1:25" s="343" customFormat="1" ht="30" customHeight="1" thickBot="1">
      <c r="A215" s="778"/>
      <c r="B215" s="1373" t="s">
        <v>3414</v>
      </c>
      <c r="C215" s="1374"/>
      <c r="D215" s="1375"/>
      <c r="E215" s="1255" t="s">
        <v>3454</v>
      </c>
      <c r="F215" s="946">
        <v>2.8</v>
      </c>
      <c r="G215" s="946">
        <v>2.7</v>
      </c>
      <c r="H215" s="946">
        <v>2.8</v>
      </c>
      <c r="I215" s="947">
        <v>2.6</v>
      </c>
      <c r="J215" s="946">
        <v>2.5</v>
      </c>
      <c r="K215" s="946">
        <v>1.6</v>
      </c>
      <c r="L215" s="946">
        <v>2.2000000000000002</v>
      </c>
      <c r="M215" s="946">
        <v>1.9</v>
      </c>
      <c r="N215" s="946">
        <v>2.4</v>
      </c>
      <c r="O215" s="946">
        <v>2.7</v>
      </c>
      <c r="P215" s="946">
        <v>2.6</v>
      </c>
      <c r="Q215" s="1558">
        <v>2.4</v>
      </c>
      <c r="R215" s="1559"/>
      <c r="S215" s="561"/>
    </row>
    <row r="216" spans="1:25" s="327" customFormat="1" ht="13.5" customHeight="1">
      <c r="A216" s="907"/>
      <c r="B216" s="7" t="s">
        <v>78</v>
      </c>
      <c r="C216" s="907"/>
      <c r="D216" s="907"/>
      <c r="E216" s="907"/>
      <c r="F216" s="907"/>
      <c r="G216" s="907"/>
      <c r="H216" s="907"/>
      <c r="I216" s="907"/>
      <c r="J216" s="907"/>
      <c r="K216" s="907"/>
      <c r="L216" s="907"/>
      <c r="M216" s="907"/>
      <c r="N216" s="907"/>
      <c r="O216" s="907"/>
      <c r="P216" s="907"/>
      <c r="Q216" s="907"/>
      <c r="R216" s="907"/>
      <c r="S216" s="783"/>
      <c r="T216" s="569"/>
      <c r="U216" s="569"/>
      <c r="V216" s="569"/>
      <c r="W216" s="569"/>
    </row>
    <row r="217" spans="1:25" s="327" customFormat="1" ht="13.5" customHeight="1">
      <c r="A217" s="907"/>
      <c r="B217" s="7" t="s">
        <v>3255</v>
      </c>
      <c r="C217" s="907"/>
      <c r="D217" s="907"/>
      <c r="E217" s="907"/>
      <c r="F217" s="907"/>
      <c r="G217" s="907"/>
      <c r="H217" s="907"/>
      <c r="I217" s="907"/>
      <c r="J217" s="907"/>
      <c r="K217" s="907"/>
      <c r="L217" s="907"/>
      <c r="M217" s="907"/>
      <c r="N217" s="907"/>
      <c r="O217" s="907"/>
      <c r="P217" s="907"/>
      <c r="Q217" s="907"/>
      <c r="R217" s="679"/>
      <c r="S217" s="783"/>
      <c r="T217" s="569"/>
      <c r="U217" s="569"/>
      <c r="V217" s="569"/>
      <c r="W217" s="569"/>
    </row>
    <row r="218" spans="1:25" s="327" customFormat="1" ht="13.5" customHeight="1">
      <c r="A218" s="907"/>
      <c r="B218" s="7" t="s">
        <v>3254</v>
      </c>
      <c r="C218" s="907"/>
      <c r="D218" s="907"/>
      <c r="E218" s="907"/>
      <c r="F218" s="907"/>
      <c r="G218" s="907"/>
      <c r="H218" s="907"/>
      <c r="I218" s="907"/>
      <c r="J218" s="907"/>
      <c r="K218" s="907"/>
      <c r="L218" s="907"/>
      <c r="M218" s="907"/>
      <c r="N218" s="907"/>
      <c r="O218" s="907"/>
      <c r="P218" s="907"/>
      <c r="Q218" s="907"/>
      <c r="R218" s="907"/>
      <c r="S218" s="783"/>
      <c r="T218" s="569"/>
      <c r="U218" s="569"/>
      <c r="V218" s="569"/>
      <c r="W218" s="569"/>
    </row>
    <row r="219" spans="1:25" s="327" customFormat="1" ht="13.5" customHeight="1">
      <c r="A219" s="907"/>
      <c r="B219" s="7"/>
      <c r="C219" s="907"/>
      <c r="D219" s="907"/>
      <c r="E219" s="907"/>
      <c r="F219" s="907"/>
      <c r="G219" s="907"/>
      <c r="H219" s="907"/>
      <c r="I219" s="907"/>
      <c r="J219" s="907"/>
      <c r="K219" s="907"/>
      <c r="L219" s="907"/>
      <c r="M219" s="907"/>
      <c r="N219" s="907"/>
      <c r="O219" s="907"/>
      <c r="P219" s="907"/>
      <c r="Q219" s="907"/>
      <c r="R219" s="679" t="s">
        <v>115</v>
      </c>
      <c r="S219" s="783"/>
      <c r="T219" s="569"/>
      <c r="U219" s="569"/>
      <c r="V219" s="569"/>
      <c r="W219" s="569"/>
    </row>
    <row r="220" spans="1:25" s="343" customFormat="1" ht="18.75" customHeight="1">
      <c r="A220" s="561"/>
      <c r="B220" s="7"/>
      <c r="C220" s="561"/>
      <c r="D220" s="561"/>
      <c r="E220" s="561"/>
      <c r="F220" s="561"/>
      <c r="G220" s="561"/>
      <c r="H220" s="561"/>
      <c r="I220" s="561"/>
      <c r="J220" s="561"/>
      <c r="K220" s="561"/>
      <c r="L220" s="561"/>
      <c r="M220" s="561"/>
      <c r="N220" s="561"/>
      <c r="O220" s="561"/>
      <c r="P220" s="561"/>
      <c r="Q220" s="561"/>
      <c r="R220" s="679"/>
      <c r="S220" s="783"/>
      <c r="T220" s="569"/>
      <c r="U220" s="569"/>
      <c r="V220" s="569"/>
      <c r="W220" s="569"/>
    </row>
    <row r="221" spans="1:25" s="343" customFormat="1" ht="17.25">
      <c r="A221" s="3" t="s">
        <v>2801</v>
      </c>
      <c r="B221" s="1"/>
      <c r="C221" s="1"/>
      <c r="D221" s="1"/>
      <c r="E221" s="1"/>
      <c r="F221" s="1"/>
      <c r="G221" s="1"/>
      <c r="H221" s="1"/>
      <c r="I221" s="1"/>
      <c r="J221" s="1"/>
      <c r="K221" s="1"/>
      <c r="L221" s="1"/>
      <c r="M221" s="1"/>
      <c r="N221" s="1"/>
      <c r="O221" s="1"/>
      <c r="P221" s="1"/>
      <c r="Q221" s="1"/>
      <c r="R221" s="1"/>
      <c r="S221" s="937"/>
      <c r="T221" s="565"/>
      <c r="U221" s="565"/>
      <c r="V221" s="565"/>
      <c r="W221" s="565"/>
      <c r="X221" s="565"/>
      <c r="Y221" s="565"/>
    </row>
    <row r="222" spans="1:25" s="343" customFormat="1" ht="15" thickBot="1">
      <c r="A222" s="1"/>
      <c r="B222" s="907"/>
      <c r="C222" s="907"/>
      <c r="D222" s="907"/>
      <c r="E222" s="907"/>
      <c r="F222" s="907"/>
      <c r="G222" s="907"/>
      <c r="H222" s="907"/>
      <c r="I222" s="907"/>
      <c r="J222" s="907"/>
      <c r="K222" s="907"/>
      <c r="L222" s="907"/>
      <c r="M222" s="907"/>
      <c r="N222" s="907"/>
      <c r="O222" s="907"/>
      <c r="P222" s="679"/>
      <c r="Q222" s="907"/>
      <c r="R222" s="679" t="s">
        <v>119</v>
      </c>
      <c r="S222" s="785"/>
      <c r="T222" s="574"/>
      <c r="U222" s="574"/>
      <c r="V222" s="327"/>
    </row>
    <row r="223" spans="1:25" s="1074" customFormat="1">
      <c r="A223" s="1308"/>
      <c r="B223" s="1420" t="s">
        <v>3311</v>
      </c>
      <c r="C223" s="1353"/>
      <c r="D223" s="1389"/>
      <c r="E223" s="1295" t="s">
        <v>44</v>
      </c>
      <c r="F223" s="935" t="s">
        <v>45</v>
      </c>
      <c r="G223" s="935" t="s">
        <v>46</v>
      </c>
      <c r="H223" s="935" t="s">
        <v>47</v>
      </c>
      <c r="I223" s="938" t="s">
        <v>48</v>
      </c>
      <c r="J223" s="935" t="s">
        <v>49</v>
      </c>
      <c r="K223" s="935" t="s">
        <v>50</v>
      </c>
      <c r="L223" s="935" t="s">
        <v>51</v>
      </c>
      <c r="M223" s="935" t="s">
        <v>52</v>
      </c>
      <c r="N223" s="935" t="s">
        <v>113</v>
      </c>
      <c r="O223" s="935" t="s">
        <v>117</v>
      </c>
      <c r="P223" s="935" t="s">
        <v>114</v>
      </c>
      <c r="Q223" s="1474" t="s">
        <v>58</v>
      </c>
      <c r="R223" s="1551"/>
      <c r="S223" s="1068"/>
    </row>
    <row r="224" spans="1:25" s="343" customFormat="1" ht="30" customHeight="1">
      <c r="A224" s="778"/>
      <c r="B224" s="1367" t="s">
        <v>172</v>
      </c>
      <c r="C224" s="1368"/>
      <c r="D224" s="1369"/>
      <c r="E224" s="939">
        <v>195.2</v>
      </c>
      <c r="F224" s="940">
        <v>174</v>
      </c>
      <c r="G224" s="940">
        <v>184.6</v>
      </c>
      <c r="H224" s="940">
        <v>181.5</v>
      </c>
      <c r="I224" s="941">
        <v>192.8</v>
      </c>
      <c r="J224" s="940">
        <v>152.30000000000001</v>
      </c>
      <c r="K224" s="940">
        <v>121.6</v>
      </c>
      <c r="L224" s="940">
        <v>205.1</v>
      </c>
      <c r="M224" s="940">
        <v>146.5</v>
      </c>
      <c r="N224" s="940">
        <v>179.2</v>
      </c>
      <c r="O224" s="940">
        <v>151.4</v>
      </c>
      <c r="P224" s="940">
        <v>176.2</v>
      </c>
      <c r="Q224" s="1419">
        <v>2060.4</v>
      </c>
      <c r="R224" s="1358"/>
      <c r="S224" s="561"/>
    </row>
    <row r="225" spans="1:23" s="343" customFormat="1" ht="30" customHeight="1">
      <c r="A225" s="778"/>
      <c r="B225" s="1370" t="s">
        <v>3412</v>
      </c>
      <c r="C225" s="1371"/>
      <c r="D225" s="1372"/>
      <c r="E225" s="942">
        <v>223.4</v>
      </c>
      <c r="F225" s="943">
        <v>179.3</v>
      </c>
      <c r="G225" s="943">
        <v>194.4</v>
      </c>
      <c r="H225" s="943">
        <v>195.3</v>
      </c>
      <c r="I225" s="944">
        <v>236.8</v>
      </c>
      <c r="J225" s="943">
        <v>137.1</v>
      </c>
      <c r="K225" s="943">
        <v>118.6</v>
      </c>
      <c r="L225" s="943">
        <v>187.7</v>
      </c>
      <c r="M225" s="943">
        <v>153.9</v>
      </c>
      <c r="N225" s="943">
        <v>111</v>
      </c>
      <c r="O225" s="943">
        <v>178.9</v>
      </c>
      <c r="P225" s="940">
        <v>184.3</v>
      </c>
      <c r="Q225" s="1419">
        <v>2100.6999999999998</v>
      </c>
      <c r="R225" s="1358"/>
      <c r="S225" s="561"/>
    </row>
    <row r="226" spans="1:23" s="343" customFormat="1" ht="30" customHeight="1">
      <c r="A226" s="778"/>
      <c r="B226" s="1370" t="s">
        <v>2254</v>
      </c>
      <c r="C226" s="1371"/>
      <c r="D226" s="1372"/>
      <c r="E226" s="939">
        <v>233.8</v>
      </c>
      <c r="F226" s="940">
        <v>175</v>
      </c>
      <c r="G226" s="940">
        <v>216</v>
      </c>
      <c r="H226" s="940">
        <v>252.6</v>
      </c>
      <c r="I226" s="941">
        <v>236.4</v>
      </c>
      <c r="J226" s="940">
        <v>138.69999999999999</v>
      </c>
      <c r="K226" s="940">
        <v>149.1</v>
      </c>
      <c r="L226" s="940" t="s">
        <v>3453</v>
      </c>
      <c r="M226" s="940">
        <v>159.9</v>
      </c>
      <c r="N226" s="940">
        <v>158.6</v>
      </c>
      <c r="O226" s="940">
        <v>151</v>
      </c>
      <c r="P226" s="940">
        <v>182.8</v>
      </c>
      <c r="Q226" s="1419">
        <v>2192.6</v>
      </c>
      <c r="R226" s="1358"/>
      <c r="S226" s="561"/>
    </row>
    <row r="227" spans="1:23" s="343" customFormat="1" ht="30" customHeight="1">
      <c r="A227" s="778"/>
      <c r="B227" s="1370" t="s">
        <v>3413</v>
      </c>
      <c r="C227" s="1371"/>
      <c r="D227" s="1372"/>
      <c r="E227" s="939">
        <v>198.6</v>
      </c>
      <c r="F227" s="940">
        <v>183</v>
      </c>
      <c r="G227" s="940">
        <v>209</v>
      </c>
      <c r="H227" s="940">
        <v>163.4</v>
      </c>
      <c r="I227" s="941">
        <v>258.7</v>
      </c>
      <c r="J227" s="940">
        <v>139.9</v>
      </c>
      <c r="K227" s="940" t="s">
        <v>2098</v>
      </c>
      <c r="L227" s="940">
        <v>143.30000000000001</v>
      </c>
      <c r="M227" s="940">
        <v>106.5</v>
      </c>
      <c r="N227" s="940">
        <v>195.8</v>
      </c>
      <c r="O227" s="940">
        <v>121.8</v>
      </c>
      <c r="P227" s="940">
        <v>179.8</v>
      </c>
      <c r="Q227" s="1419">
        <v>2037.8</v>
      </c>
      <c r="R227" s="1358"/>
      <c r="S227" s="561"/>
    </row>
    <row r="228" spans="1:23" s="343" customFormat="1" ht="30" customHeight="1" thickBot="1">
      <c r="A228" s="778"/>
      <c r="B228" s="1373" t="s">
        <v>3414</v>
      </c>
      <c r="C228" s="1374"/>
      <c r="D228" s="1375"/>
      <c r="E228" s="945">
        <v>194.3</v>
      </c>
      <c r="F228" s="946">
        <v>192.8</v>
      </c>
      <c r="G228" s="946">
        <v>180.6</v>
      </c>
      <c r="H228" s="946">
        <v>173.5</v>
      </c>
      <c r="I228" s="947">
        <v>194.6</v>
      </c>
      <c r="J228" s="946">
        <v>158.19999999999999</v>
      </c>
      <c r="K228" s="946">
        <v>113.1</v>
      </c>
      <c r="L228" s="946">
        <v>163.9</v>
      </c>
      <c r="M228" s="946">
        <v>103.1</v>
      </c>
      <c r="N228" s="946">
        <v>161.30000000000001</v>
      </c>
      <c r="O228" s="946">
        <v>155.69999999999999</v>
      </c>
      <c r="P228" s="946">
        <v>212</v>
      </c>
      <c r="Q228" s="1421">
        <v>2003.1</v>
      </c>
      <c r="R228" s="1360"/>
      <c r="S228" s="561"/>
    </row>
    <row r="229" spans="1:23" s="327" customFormat="1" ht="13.5" customHeight="1">
      <c r="A229" s="907"/>
      <c r="B229" s="948" t="s">
        <v>78</v>
      </c>
      <c r="C229" s="948"/>
      <c r="D229" s="948"/>
      <c r="E229" s="948"/>
      <c r="F229" s="948"/>
      <c r="G229" s="948"/>
      <c r="H229" s="7"/>
      <c r="I229" s="7"/>
      <c r="J229" s="7"/>
      <c r="K229" s="7"/>
      <c r="L229" s="7"/>
      <c r="M229" s="7"/>
      <c r="N229" s="907"/>
      <c r="O229" s="907"/>
      <c r="P229" s="907"/>
      <c r="Q229" s="907"/>
      <c r="R229" s="907"/>
      <c r="S229" s="7"/>
    </row>
    <row r="230" spans="1:23" s="327" customFormat="1" ht="13.5" customHeight="1">
      <c r="A230" s="907"/>
      <c r="B230" s="907" t="s">
        <v>3255</v>
      </c>
      <c r="C230" s="907"/>
      <c r="D230" s="907"/>
      <c r="E230" s="907"/>
      <c r="F230" s="907"/>
      <c r="G230" s="907"/>
      <c r="H230" s="907"/>
      <c r="I230" s="907"/>
      <c r="J230" s="907"/>
      <c r="K230" s="907"/>
      <c r="L230" s="907"/>
      <c r="M230" s="907"/>
      <c r="N230" s="907"/>
      <c r="O230" s="907"/>
      <c r="P230" s="907"/>
      <c r="Q230" s="907"/>
      <c r="R230" s="711"/>
      <c r="S230" s="711"/>
      <c r="T230" s="614"/>
      <c r="U230" s="614"/>
      <c r="V230" s="614"/>
    </row>
    <row r="231" spans="1:23" s="327" customFormat="1" ht="13.5" customHeight="1">
      <c r="A231" s="907"/>
      <c r="B231" s="907" t="s">
        <v>3254</v>
      </c>
      <c r="C231" s="7"/>
      <c r="D231" s="7"/>
      <c r="E231" s="7"/>
      <c r="F231" s="7"/>
      <c r="G231" s="7"/>
      <c r="H231" s="7"/>
      <c r="I231" s="7"/>
      <c r="J231" s="7"/>
      <c r="K231" s="7"/>
      <c r="L231" s="7"/>
      <c r="M231" s="7"/>
      <c r="N231" s="7"/>
      <c r="O231" s="7"/>
      <c r="P231" s="7"/>
      <c r="Q231" s="7"/>
      <c r="R231" s="907"/>
      <c r="S231" s="860"/>
      <c r="T231" s="615"/>
      <c r="U231" s="615"/>
      <c r="V231" s="615"/>
      <c r="W231" s="613"/>
    </row>
    <row r="232" spans="1:23">
      <c r="R232" s="860" t="s">
        <v>99</v>
      </c>
    </row>
  </sheetData>
  <mergeCells count="574">
    <mergeCell ref="P121:S121"/>
    <mergeCell ref="P127:Q127"/>
    <mergeCell ref="L122:S122"/>
    <mergeCell ref="P124:Q124"/>
    <mergeCell ref="P123:Q123"/>
    <mergeCell ref="P125:Q125"/>
    <mergeCell ref="P126:Q126"/>
    <mergeCell ref="P128:Q128"/>
    <mergeCell ref="R124:S124"/>
    <mergeCell ref="L127:M127"/>
    <mergeCell ref="R123:S123"/>
    <mergeCell ref="N126:O126"/>
    <mergeCell ref="N127:O127"/>
    <mergeCell ref="N128:O128"/>
    <mergeCell ref="L123:M123"/>
    <mergeCell ref="L124:M124"/>
    <mergeCell ref="L125:M125"/>
    <mergeCell ref="N124:O124"/>
    <mergeCell ref="N123:O123"/>
    <mergeCell ref="R125:S125"/>
    <mergeCell ref="R126:S126"/>
    <mergeCell ref="R127:S127"/>
    <mergeCell ref="R128:S128"/>
    <mergeCell ref="H172:I172"/>
    <mergeCell ref="H173:I173"/>
    <mergeCell ref="H174:I174"/>
    <mergeCell ref="Q187:R187"/>
    <mergeCell ref="Q188:R188"/>
    <mergeCell ref="Q189:R189"/>
    <mergeCell ref="Q210:R210"/>
    <mergeCell ref="Q225:R225"/>
    <mergeCell ref="Q197:R197"/>
    <mergeCell ref="Q198:R198"/>
    <mergeCell ref="Q199:R199"/>
    <mergeCell ref="Q200:R200"/>
    <mergeCell ref="Q201:R201"/>
    <mergeCell ref="Q202:R202"/>
    <mergeCell ref="Q214:R214"/>
    <mergeCell ref="Q213:R213"/>
    <mergeCell ref="L172:M172"/>
    <mergeCell ref="L173:M173"/>
    <mergeCell ref="L174:M174"/>
    <mergeCell ref="L175:M175"/>
    <mergeCell ref="L176:M176"/>
    <mergeCell ref="Q215:R215"/>
    <mergeCell ref="Q223:R223"/>
    <mergeCell ref="N172:O172"/>
    <mergeCell ref="L170:M170"/>
    <mergeCell ref="L171:M171"/>
    <mergeCell ref="J167:K167"/>
    <mergeCell ref="H167:I167"/>
    <mergeCell ref="H168:I168"/>
    <mergeCell ref="H169:I169"/>
    <mergeCell ref="J168:K168"/>
    <mergeCell ref="H171:I171"/>
    <mergeCell ref="J169:K169"/>
    <mergeCell ref="J170:K170"/>
    <mergeCell ref="J171:K171"/>
    <mergeCell ref="L168:M168"/>
    <mergeCell ref="H170:I170"/>
    <mergeCell ref="E143:H143"/>
    <mergeCell ref="B143:D144"/>
    <mergeCell ref="J136:K136"/>
    <mergeCell ref="K145:L145"/>
    <mergeCell ref="K147:L147"/>
    <mergeCell ref="K149:L149"/>
    <mergeCell ref="H136:I136"/>
    <mergeCell ref="G147:H147"/>
    <mergeCell ref="G149:H149"/>
    <mergeCell ref="B147:D147"/>
    <mergeCell ref="I143:L143"/>
    <mergeCell ref="K144:L144"/>
    <mergeCell ref="E147:F147"/>
    <mergeCell ref="N161:O161"/>
    <mergeCell ref="J160:K160"/>
    <mergeCell ref="L160:M160"/>
    <mergeCell ref="K153:L153"/>
    <mergeCell ref="K151:L151"/>
    <mergeCell ref="F173:G173"/>
    <mergeCell ref="A173:C173"/>
    <mergeCell ref="F167:G167"/>
    <mergeCell ref="A164:C164"/>
    <mergeCell ref="A165:C165"/>
    <mergeCell ref="D164:E164"/>
    <mergeCell ref="F164:G164"/>
    <mergeCell ref="D165:E165"/>
    <mergeCell ref="F165:G165"/>
    <mergeCell ref="D167:E167"/>
    <mergeCell ref="D171:E171"/>
    <mergeCell ref="A169:C169"/>
    <mergeCell ref="F171:G171"/>
    <mergeCell ref="D170:E170"/>
    <mergeCell ref="A167:C167"/>
    <mergeCell ref="D166:E166"/>
    <mergeCell ref="A166:C166"/>
    <mergeCell ref="F170:G170"/>
    <mergeCell ref="L164:M164"/>
    <mergeCell ref="D169:E169"/>
    <mergeCell ref="F169:G169"/>
    <mergeCell ref="A168:C168"/>
    <mergeCell ref="J172:K172"/>
    <mergeCell ref="F160:G160"/>
    <mergeCell ref="E152:F152"/>
    <mergeCell ref="G151:H151"/>
    <mergeCell ref="E151:F151"/>
    <mergeCell ref="E153:F153"/>
    <mergeCell ref="H163:I163"/>
    <mergeCell ref="A159:C160"/>
    <mergeCell ref="H164:I164"/>
    <mergeCell ref="H160:I160"/>
    <mergeCell ref="D160:E160"/>
    <mergeCell ref="J159:M159"/>
    <mergeCell ref="I151:J151"/>
    <mergeCell ref="I153:J153"/>
    <mergeCell ref="B153:D153"/>
    <mergeCell ref="L165:M165"/>
    <mergeCell ref="L166:M166"/>
    <mergeCell ref="L167:M167"/>
    <mergeCell ref="H166:I166"/>
    <mergeCell ref="A163:C163"/>
    <mergeCell ref="L169:M169"/>
    <mergeCell ref="A176:C176"/>
    <mergeCell ref="D131:E131"/>
    <mergeCell ref="A127:C127"/>
    <mergeCell ref="F175:G175"/>
    <mergeCell ref="H165:I165"/>
    <mergeCell ref="F176:G176"/>
    <mergeCell ref="A134:C134"/>
    <mergeCell ref="F134:G134"/>
    <mergeCell ref="A135:C135"/>
    <mergeCell ref="D135:E135"/>
    <mergeCell ref="F135:G135"/>
    <mergeCell ref="A130:C131"/>
    <mergeCell ref="H127:I127"/>
    <mergeCell ref="D133:E133"/>
    <mergeCell ref="F133:G133"/>
    <mergeCell ref="H133:I133"/>
    <mergeCell ref="A172:C172"/>
    <mergeCell ref="B149:D149"/>
    <mergeCell ref="A162:C162"/>
    <mergeCell ref="A161:C161"/>
    <mergeCell ref="A170:C170"/>
    <mergeCell ref="A171:C171"/>
    <mergeCell ref="D168:E168"/>
    <mergeCell ref="F168:G168"/>
    <mergeCell ref="P158:S158"/>
    <mergeCell ref="A128:C128"/>
    <mergeCell ref="D128:E128"/>
    <mergeCell ref="F132:G132"/>
    <mergeCell ref="D126:E126"/>
    <mergeCell ref="D127:E127"/>
    <mergeCell ref="H161:I161"/>
    <mergeCell ref="H162:I162"/>
    <mergeCell ref="L163:M163"/>
    <mergeCell ref="M148:N148"/>
    <mergeCell ref="N162:O162"/>
    <mergeCell ref="N163:O163"/>
    <mergeCell ref="A132:C132"/>
    <mergeCell ref="J161:K161"/>
    <mergeCell ref="R163:S163"/>
    <mergeCell ref="P163:Q163"/>
    <mergeCell ref="J134:K134"/>
    <mergeCell ref="F126:G126"/>
    <mergeCell ref="D132:E132"/>
    <mergeCell ref="J135:K135"/>
    <mergeCell ref="H134:I134"/>
    <mergeCell ref="M149:N149"/>
    <mergeCell ref="M151:N151"/>
    <mergeCell ref="M153:N153"/>
    <mergeCell ref="Q112:R112"/>
    <mergeCell ref="Q113:R113"/>
    <mergeCell ref="Q114:R114"/>
    <mergeCell ref="Q115:R115"/>
    <mergeCell ref="M112:N112"/>
    <mergeCell ref="M113:N113"/>
    <mergeCell ref="M114:N114"/>
    <mergeCell ref="M115:N115"/>
    <mergeCell ref="Q111:R111"/>
    <mergeCell ref="O115:P115"/>
    <mergeCell ref="Q82:R82"/>
    <mergeCell ref="I80:J80"/>
    <mergeCell ref="O80:P80"/>
    <mergeCell ref="O81:P81"/>
    <mergeCell ref="I82:J82"/>
    <mergeCell ref="M84:N84"/>
    <mergeCell ref="O84:P84"/>
    <mergeCell ref="Q84:R84"/>
    <mergeCell ref="M85:N85"/>
    <mergeCell ref="K84:L84"/>
    <mergeCell ref="K85:L85"/>
    <mergeCell ref="K83:L83"/>
    <mergeCell ref="M83:N83"/>
    <mergeCell ref="O83:P83"/>
    <mergeCell ref="I84:J84"/>
    <mergeCell ref="I85:J85"/>
    <mergeCell ref="I83:J83"/>
    <mergeCell ref="O85:P85"/>
    <mergeCell ref="Q85:R85"/>
    <mergeCell ref="O82:P82"/>
    <mergeCell ref="K82:L82"/>
    <mergeCell ref="I33:Q33"/>
    <mergeCell ref="Q83:R83"/>
    <mergeCell ref="M82:N82"/>
    <mergeCell ref="L67:N67"/>
    <mergeCell ref="D67:K67"/>
    <mergeCell ref="D71:F71"/>
    <mergeCell ref="D74:F74"/>
    <mergeCell ref="D73:F73"/>
    <mergeCell ref="B34:H34"/>
    <mergeCell ref="B40:H40"/>
    <mergeCell ref="B42:H42"/>
    <mergeCell ref="B45:H45"/>
    <mergeCell ref="B46:H46"/>
    <mergeCell ref="B47:H47"/>
    <mergeCell ref="B48:H48"/>
    <mergeCell ref="E80:F80"/>
    <mergeCell ref="B80:D80"/>
    <mergeCell ref="B67:C67"/>
    <mergeCell ref="D68:K68"/>
    <mergeCell ref="D69:F69"/>
    <mergeCell ref="G71:K71"/>
    <mergeCell ref="B69:C69"/>
    <mergeCell ref="B35:H35"/>
    <mergeCell ref="B36:H36"/>
    <mergeCell ref="J173:K173"/>
    <mergeCell ref="J162:K162"/>
    <mergeCell ref="J163:K163"/>
    <mergeCell ref="J164:K164"/>
    <mergeCell ref="J165:K165"/>
    <mergeCell ref="J166:K166"/>
    <mergeCell ref="J174:K174"/>
    <mergeCell ref="J175:K175"/>
    <mergeCell ref="J176:K176"/>
    <mergeCell ref="F174:G174"/>
    <mergeCell ref="F172:G172"/>
    <mergeCell ref="F166:G166"/>
    <mergeCell ref="G73:K73"/>
    <mergeCell ref="G75:K75"/>
    <mergeCell ref="D70:F70"/>
    <mergeCell ref="D176:E176"/>
    <mergeCell ref="P161:Q161"/>
    <mergeCell ref="P162:Q162"/>
    <mergeCell ref="B83:D83"/>
    <mergeCell ref="K80:L80"/>
    <mergeCell ref="K81:L81"/>
    <mergeCell ref="G80:H80"/>
    <mergeCell ref="G81:H81"/>
    <mergeCell ref="M80:N80"/>
    <mergeCell ref="M81:N81"/>
    <mergeCell ref="O78:R78"/>
    <mergeCell ref="O79:R79"/>
    <mergeCell ref="I81:J81"/>
    <mergeCell ref="Q80:R80"/>
    <mergeCell ref="Q81:R81"/>
    <mergeCell ref="B81:D81"/>
    <mergeCell ref="E81:F81"/>
    <mergeCell ref="E84:F84"/>
    <mergeCell ref="B37:H37"/>
    <mergeCell ref="B38:H38"/>
    <mergeCell ref="B39:H39"/>
    <mergeCell ref="B50:H50"/>
    <mergeCell ref="B44:H44"/>
    <mergeCell ref="B43:H43"/>
    <mergeCell ref="B52:H52"/>
    <mergeCell ref="B53:H53"/>
    <mergeCell ref="B54:H54"/>
    <mergeCell ref="B55:H55"/>
    <mergeCell ref="L76:N76"/>
    <mergeCell ref="D76:F76"/>
    <mergeCell ref="B61:C61"/>
    <mergeCell ref="O67:R67"/>
    <mergeCell ref="O72:R72"/>
    <mergeCell ref="L73:N73"/>
    <mergeCell ref="L75:N75"/>
    <mergeCell ref="L68:N68"/>
    <mergeCell ref="L69:N69"/>
    <mergeCell ref="L71:N71"/>
    <mergeCell ref="L70:N70"/>
    <mergeCell ref="L72:N72"/>
    <mergeCell ref="G69:K69"/>
    <mergeCell ref="L74:N74"/>
    <mergeCell ref="O71:P71"/>
    <mergeCell ref="B71:C71"/>
    <mergeCell ref="B73:C73"/>
    <mergeCell ref="B75:C75"/>
    <mergeCell ref="D72:F72"/>
    <mergeCell ref="D75:F75"/>
    <mergeCell ref="E61:I61"/>
    <mergeCell ref="E85:F85"/>
    <mergeCell ref="G82:H82"/>
    <mergeCell ref="G84:H84"/>
    <mergeCell ref="G85:H85"/>
    <mergeCell ref="E83:F83"/>
    <mergeCell ref="G83:H83"/>
    <mergeCell ref="E82:F82"/>
    <mergeCell ref="B85:D85"/>
    <mergeCell ref="E91:F91"/>
    <mergeCell ref="G91:H91"/>
    <mergeCell ref="E90:F90"/>
    <mergeCell ref="G90:H90"/>
    <mergeCell ref="E87:F87"/>
    <mergeCell ref="G87:H87"/>
    <mergeCell ref="E88:F88"/>
    <mergeCell ref="G88:H88"/>
    <mergeCell ref="O86:R86"/>
    <mergeCell ref="E89:F89"/>
    <mergeCell ref="G89:H89"/>
    <mergeCell ref="O110:R110"/>
    <mergeCell ref="E100:F100"/>
    <mergeCell ref="B91:D91"/>
    <mergeCell ref="B92:D92"/>
    <mergeCell ref="B111:D111"/>
    <mergeCell ref="E111:F111"/>
    <mergeCell ref="M111:N111"/>
    <mergeCell ref="B87:D87"/>
    <mergeCell ref="B88:D88"/>
    <mergeCell ref="G92:H92"/>
    <mergeCell ref="B89:D89"/>
    <mergeCell ref="E92:F92"/>
    <mergeCell ref="B90:D90"/>
    <mergeCell ref="K111:L111"/>
    <mergeCell ref="K99:L99"/>
    <mergeCell ref="M99:N99"/>
    <mergeCell ref="O99:P99"/>
    <mergeCell ref="E98:F99"/>
    <mergeCell ref="G98:H99"/>
    <mergeCell ref="I102:J102"/>
    <mergeCell ref="I103:J103"/>
    <mergeCell ref="I111:J111"/>
    <mergeCell ref="I112:J112"/>
    <mergeCell ref="F162:G162"/>
    <mergeCell ref="F163:G163"/>
    <mergeCell ref="D163:E163"/>
    <mergeCell ref="D123:E123"/>
    <mergeCell ref="D124:E124"/>
    <mergeCell ref="F123:G123"/>
    <mergeCell ref="F124:G124"/>
    <mergeCell ref="D122:K122"/>
    <mergeCell ref="J123:K123"/>
    <mergeCell ref="J124:K124"/>
    <mergeCell ref="E113:F113"/>
    <mergeCell ref="E114:F114"/>
    <mergeCell ref="G153:H153"/>
    <mergeCell ref="D161:E161"/>
    <mergeCell ref="F161:G161"/>
    <mergeCell ref="D159:I159"/>
    <mergeCell ref="D162:E162"/>
    <mergeCell ref="I144:J144"/>
    <mergeCell ref="D125:E125"/>
    <mergeCell ref="H131:I131"/>
    <mergeCell ref="D134:E134"/>
    <mergeCell ref="H135:I135"/>
    <mergeCell ref="B115:D115"/>
    <mergeCell ref="A133:C133"/>
    <mergeCell ref="K112:L112"/>
    <mergeCell ref="K113:L113"/>
    <mergeCell ref="K114:L114"/>
    <mergeCell ref="K115:L115"/>
    <mergeCell ref="K116:L116"/>
    <mergeCell ref="G111:H111"/>
    <mergeCell ref="G112:H112"/>
    <mergeCell ref="G113:H113"/>
    <mergeCell ref="G114:H114"/>
    <mergeCell ref="G115:H115"/>
    <mergeCell ref="G116:H116"/>
    <mergeCell ref="I113:J113"/>
    <mergeCell ref="I114:J114"/>
    <mergeCell ref="E115:F115"/>
    <mergeCell ref="E116:F116"/>
    <mergeCell ref="A122:C123"/>
    <mergeCell ref="A124:C124"/>
    <mergeCell ref="A125:C125"/>
    <mergeCell ref="A126:C126"/>
    <mergeCell ref="L126:M126"/>
    <mergeCell ref="J126:K126"/>
    <mergeCell ref="E112:F112"/>
    <mergeCell ref="Q116:R116"/>
    <mergeCell ref="L128:M128"/>
    <mergeCell ref="I115:J115"/>
    <mergeCell ref="I116:J116"/>
    <mergeCell ref="F127:G127"/>
    <mergeCell ref="J131:K131"/>
    <mergeCell ref="J132:K132"/>
    <mergeCell ref="N125:O125"/>
    <mergeCell ref="E150:F150"/>
    <mergeCell ref="M143:P143"/>
    <mergeCell ref="M144:N144"/>
    <mergeCell ref="O144:P144"/>
    <mergeCell ref="O145:P145"/>
    <mergeCell ref="G144:H144"/>
    <mergeCell ref="O116:P116"/>
    <mergeCell ref="F128:G128"/>
    <mergeCell ref="M116:N116"/>
    <mergeCell ref="J128:K128"/>
    <mergeCell ref="E146:F146"/>
    <mergeCell ref="E148:F148"/>
    <mergeCell ref="E144:F144"/>
    <mergeCell ref="H128:I128"/>
    <mergeCell ref="D130:K130"/>
    <mergeCell ref="J125:K125"/>
    <mergeCell ref="J127:K127"/>
    <mergeCell ref="H123:I123"/>
    <mergeCell ref="H124:I124"/>
    <mergeCell ref="H125:I125"/>
    <mergeCell ref="M145:N145"/>
    <mergeCell ref="I147:J147"/>
    <mergeCell ref="I146:J146"/>
    <mergeCell ref="B151:D151"/>
    <mergeCell ref="B145:D145"/>
    <mergeCell ref="G145:H145"/>
    <mergeCell ref="E145:F145"/>
    <mergeCell ref="I145:J145"/>
    <mergeCell ref="F131:G131"/>
    <mergeCell ref="H132:I132"/>
    <mergeCell ref="F125:G125"/>
    <mergeCell ref="H126:I126"/>
    <mergeCell ref="E149:F149"/>
    <mergeCell ref="I150:J150"/>
    <mergeCell ref="M150:N150"/>
    <mergeCell ref="A136:C136"/>
    <mergeCell ref="D136:E136"/>
    <mergeCell ref="F136:G136"/>
    <mergeCell ref="I148:J148"/>
    <mergeCell ref="I149:J149"/>
    <mergeCell ref="N173:O173"/>
    <mergeCell ref="N174:O174"/>
    <mergeCell ref="N175:O175"/>
    <mergeCell ref="N176:O176"/>
    <mergeCell ref="J133:K133"/>
    <mergeCell ref="L162:M162"/>
    <mergeCell ref="N160:O160"/>
    <mergeCell ref="O147:P147"/>
    <mergeCell ref="O149:P149"/>
    <mergeCell ref="M147:N147"/>
    <mergeCell ref="O151:P151"/>
    <mergeCell ref="O153:P153"/>
    <mergeCell ref="L161:M161"/>
    <mergeCell ref="P174:Q174"/>
    <mergeCell ref="P175:Q175"/>
    <mergeCell ref="P164:Q164"/>
    <mergeCell ref="P165:Q165"/>
    <mergeCell ref="P166:Q166"/>
    <mergeCell ref="P167:Q167"/>
    <mergeCell ref="P168:Q168"/>
    <mergeCell ref="M146:N146"/>
    <mergeCell ref="M152:N152"/>
    <mergeCell ref="P160:Q160"/>
    <mergeCell ref="N159:Q159"/>
    <mergeCell ref="R170:S170"/>
    <mergeCell ref="R171:S171"/>
    <mergeCell ref="R164:S164"/>
    <mergeCell ref="R165:S165"/>
    <mergeCell ref="R166:S166"/>
    <mergeCell ref="R168:S168"/>
    <mergeCell ref="N169:O169"/>
    <mergeCell ref="N170:O170"/>
    <mergeCell ref="N171:O171"/>
    <mergeCell ref="N167:O167"/>
    <mergeCell ref="N164:O164"/>
    <mergeCell ref="N165:O165"/>
    <mergeCell ref="N166:O166"/>
    <mergeCell ref="B228:D228"/>
    <mergeCell ref="Q226:R226"/>
    <mergeCell ref="Q224:R224"/>
    <mergeCell ref="B213:D213"/>
    <mergeCell ref="B214:D214"/>
    <mergeCell ref="B189:D189"/>
    <mergeCell ref="B197:D197"/>
    <mergeCell ref="B200:D200"/>
    <mergeCell ref="B201:D201"/>
    <mergeCell ref="B202:D202"/>
    <mergeCell ref="B210:D210"/>
    <mergeCell ref="B211:D211"/>
    <mergeCell ref="B212:D212"/>
    <mergeCell ref="B215:D215"/>
    <mergeCell ref="Q227:R227"/>
    <mergeCell ref="Q228:R228"/>
    <mergeCell ref="B223:D223"/>
    <mergeCell ref="B224:D224"/>
    <mergeCell ref="B225:D225"/>
    <mergeCell ref="Q211:R211"/>
    <mergeCell ref="Q212:R212"/>
    <mergeCell ref="B199:D199"/>
    <mergeCell ref="B226:D226"/>
    <mergeCell ref="B227:D227"/>
    <mergeCell ref="A29:S29"/>
    <mergeCell ref="B190:K190"/>
    <mergeCell ref="B203:K203"/>
    <mergeCell ref="B116:D116"/>
    <mergeCell ref="B187:D187"/>
    <mergeCell ref="B188:D188"/>
    <mergeCell ref="B112:D112"/>
    <mergeCell ref="B113:D113"/>
    <mergeCell ref="B114:D114"/>
    <mergeCell ref="O111:P111"/>
    <mergeCell ref="O112:P112"/>
    <mergeCell ref="O113:P113"/>
    <mergeCell ref="O114:P114"/>
    <mergeCell ref="R176:S176"/>
    <mergeCell ref="P176:Q176"/>
    <mergeCell ref="B186:D186"/>
    <mergeCell ref="R167:S167"/>
    <mergeCell ref="Q186:R186"/>
    <mergeCell ref="N168:O168"/>
    <mergeCell ref="R172:S172"/>
    <mergeCell ref="R173:S173"/>
    <mergeCell ref="B82:D82"/>
    <mergeCell ref="B84:D84"/>
    <mergeCell ref="B198:D198"/>
    <mergeCell ref="I34:R34"/>
    <mergeCell ref="D174:E174"/>
    <mergeCell ref="A175:C175"/>
    <mergeCell ref="D172:E172"/>
    <mergeCell ref="D173:E173"/>
    <mergeCell ref="D175:E175"/>
    <mergeCell ref="A174:C174"/>
    <mergeCell ref="B184:D184"/>
    <mergeCell ref="B185:D185"/>
    <mergeCell ref="Q185:R185"/>
    <mergeCell ref="H175:I175"/>
    <mergeCell ref="H176:I176"/>
    <mergeCell ref="Q184:R184"/>
    <mergeCell ref="R174:S174"/>
    <mergeCell ref="R175:S175"/>
    <mergeCell ref="R169:S169"/>
    <mergeCell ref="P169:Q169"/>
    <mergeCell ref="P170:Q170"/>
    <mergeCell ref="P171:Q171"/>
    <mergeCell ref="P172:Q172"/>
    <mergeCell ref="P173:Q173"/>
    <mergeCell ref="R159:S160"/>
    <mergeCell ref="R161:S161"/>
    <mergeCell ref="R162:S162"/>
    <mergeCell ref="K102:L102"/>
    <mergeCell ref="K103:L103"/>
    <mergeCell ref="K104:L104"/>
    <mergeCell ref="E101:F101"/>
    <mergeCell ref="E102:F102"/>
    <mergeCell ref="E103:F103"/>
    <mergeCell ref="E104:F104"/>
    <mergeCell ref="I100:J100"/>
    <mergeCell ref="I101:J101"/>
    <mergeCell ref="G100:H100"/>
    <mergeCell ref="G101:H101"/>
    <mergeCell ref="G102:H102"/>
    <mergeCell ref="G103:H103"/>
    <mergeCell ref="G104:H104"/>
    <mergeCell ref="I104:J104"/>
    <mergeCell ref="K100:L100"/>
    <mergeCell ref="K101:L101"/>
    <mergeCell ref="Q99:R99"/>
    <mergeCell ref="I98:R98"/>
    <mergeCell ref="Q100:R100"/>
    <mergeCell ref="Q101:R101"/>
    <mergeCell ref="Q102:R102"/>
    <mergeCell ref="Q103:R103"/>
    <mergeCell ref="Q104:R104"/>
    <mergeCell ref="B98:D99"/>
    <mergeCell ref="B100:D100"/>
    <mergeCell ref="B101:D101"/>
    <mergeCell ref="B102:D102"/>
    <mergeCell ref="B103:D103"/>
    <mergeCell ref="B104:D104"/>
    <mergeCell ref="O100:P100"/>
    <mergeCell ref="O101:P101"/>
    <mergeCell ref="O102:P102"/>
    <mergeCell ref="O103:P103"/>
    <mergeCell ref="O104:P104"/>
    <mergeCell ref="M100:N100"/>
    <mergeCell ref="M101:N101"/>
    <mergeCell ref="M102:N102"/>
    <mergeCell ref="M103:N103"/>
    <mergeCell ref="M104:N104"/>
    <mergeCell ref="I99:J99"/>
  </mergeCells>
  <phoneticPr fontId="2"/>
  <pageMargins left="0.70866141732283472" right="0.70866141732283472" top="0.74803149606299213" bottom="0.74803149606299213" header="0.31496062992125984" footer="0.31496062992125984"/>
  <pageSetup paperSize="9" scale="85" fitToHeight="0" orientation="portrait" useFirstPageNumber="1" r:id="rId1"/>
  <headerFooter differentOddEven="1" differentFirst="1" alignWithMargins="0">
    <oddHeader>&amp;R&amp;"ＭＳ 明朝,標準"&amp;10土地・気象</oddHeader>
    <oddFooter>&amp;C&amp;"ＭＳ 明朝,標準"&amp;P</oddFooter>
    <evenHeader>&amp;L&amp;"ＭＳ 明朝,標準"&amp;10土地・気象</evenHeader>
    <evenFooter>&amp;C&amp;"ＭＳ 明朝,標準"&amp;P</evenFooter>
    <firstHeader>&amp;R&amp;"ＭＳ 明朝,標準"&amp;10土地・気象</firstHeader>
  </headerFooter>
  <rowBreaks count="5" manualBreakCount="5">
    <brk id="31" max="16383" man="1"/>
    <brk id="76" max="18" man="1"/>
    <brk id="118" max="18" man="1"/>
    <brk id="156" max="18" man="1"/>
    <brk id="194"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CR632"/>
  <sheetViews>
    <sheetView view="pageBreakPreview" zoomScaleNormal="100" zoomScaleSheetLayoutView="100" zoomScalePageLayoutView="85" workbookViewId="0">
      <selection activeCell="B263" sqref="B263:O263"/>
    </sheetView>
  </sheetViews>
  <sheetFormatPr defaultRowHeight="13.5"/>
  <cols>
    <col min="1" max="51" width="2.125" style="73" customWidth="1"/>
    <col min="52" max="57" width="2.125" style="22" customWidth="1"/>
    <col min="58" max="16384" width="9" style="22"/>
  </cols>
  <sheetData>
    <row r="28" spans="1:51" ht="13.5" customHeight="1">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79"/>
    </row>
    <row r="29" spans="1:51" s="73" customFormat="1" ht="30" customHeight="1">
      <c r="A29" s="1599" t="s">
        <v>122</v>
      </c>
      <c r="B29" s="1599"/>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row>
    <row r="30" spans="1:51" ht="30" customHeight="1">
      <c r="A30" s="479"/>
      <c r="B30" s="479"/>
      <c r="C30" s="479"/>
      <c r="D30" s="479"/>
      <c r="E30" s="479"/>
      <c r="F30" s="479"/>
      <c r="G30" s="479"/>
      <c r="H30" s="479"/>
      <c r="I30" s="479"/>
    </row>
    <row r="31" spans="1:51" ht="30" customHeight="1">
      <c r="A31" s="479"/>
      <c r="B31" s="479"/>
      <c r="C31" s="479"/>
      <c r="D31" s="479"/>
      <c r="E31" s="479"/>
      <c r="F31" s="479"/>
      <c r="G31" s="479"/>
      <c r="H31" s="479"/>
      <c r="I31" s="479"/>
    </row>
    <row r="32" spans="1:51" s="73" customFormat="1" ht="17.25">
      <c r="A32" s="360" t="s">
        <v>124</v>
      </c>
      <c r="B32" s="361"/>
      <c r="C32" s="362"/>
      <c r="D32" s="363"/>
      <c r="E32" s="363"/>
      <c r="F32" s="362"/>
      <c r="G32" s="362"/>
      <c r="H32" s="362"/>
      <c r="I32" s="362"/>
      <c r="J32" s="363"/>
      <c r="K32" s="363"/>
      <c r="L32" s="363"/>
      <c r="M32" s="363"/>
      <c r="N32" s="363"/>
    </row>
    <row r="33" spans="1:51" s="73" customFormat="1" ht="15" thickBot="1">
      <c r="A33" s="699"/>
      <c r="B33" s="364"/>
      <c r="C33" s="365"/>
      <c r="D33" s="366"/>
      <c r="E33" s="366"/>
      <c r="F33" s="365"/>
      <c r="G33" s="365"/>
      <c r="H33" s="365"/>
      <c r="I33" s="365"/>
      <c r="J33" s="363"/>
      <c r="K33" s="361"/>
      <c r="L33" s="367"/>
      <c r="M33" s="1670"/>
      <c r="N33" s="1670"/>
      <c r="AO33" s="1671" t="s">
        <v>3480</v>
      </c>
      <c r="AP33" s="1671"/>
      <c r="AQ33" s="1671"/>
      <c r="AR33" s="1671"/>
      <c r="AS33" s="1671"/>
      <c r="AT33" s="1671"/>
      <c r="AU33" s="1671"/>
      <c r="AV33" s="1671"/>
      <c r="AW33" s="1671"/>
      <c r="AX33" s="1671"/>
      <c r="AY33" s="1671"/>
    </row>
    <row r="34" spans="1:51" s="73" customFormat="1" ht="13.5" customHeight="1">
      <c r="A34" s="684"/>
      <c r="B34" s="1613" t="s">
        <v>3315</v>
      </c>
      <c r="C34" s="1614"/>
      <c r="D34" s="1614"/>
      <c r="E34" s="1614"/>
      <c r="F34" s="1614"/>
      <c r="G34" s="1614"/>
      <c r="H34" s="1615"/>
      <c r="I34" s="1678" t="s">
        <v>125</v>
      </c>
      <c r="J34" s="1614"/>
      <c r="K34" s="1614"/>
      <c r="L34" s="1614"/>
      <c r="M34" s="1614"/>
      <c r="N34" s="1614"/>
      <c r="O34" s="1614"/>
      <c r="P34" s="1614"/>
      <c r="Q34" s="1614"/>
      <c r="R34" s="1615"/>
      <c r="S34" s="1678" t="s">
        <v>126</v>
      </c>
      <c r="T34" s="1614"/>
      <c r="U34" s="1614"/>
      <c r="V34" s="1614"/>
      <c r="W34" s="1614"/>
      <c r="X34" s="1614"/>
      <c r="Y34" s="1614"/>
      <c r="Z34" s="1614"/>
      <c r="AA34" s="1614"/>
      <c r="AB34" s="1614"/>
      <c r="AC34" s="1614"/>
      <c r="AD34" s="1614"/>
      <c r="AE34" s="1614"/>
      <c r="AF34" s="1614"/>
      <c r="AG34" s="1614"/>
      <c r="AH34" s="1614"/>
      <c r="AI34" s="1614"/>
      <c r="AJ34" s="1614"/>
      <c r="AK34" s="1614"/>
      <c r="AL34" s="1615"/>
      <c r="AM34" s="1679" t="s">
        <v>127</v>
      </c>
      <c r="AN34" s="1680"/>
      <c r="AO34" s="1685" t="s">
        <v>3485</v>
      </c>
      <c r="AP34" s="1686"/>
      <c r="AQ34" s="1687"/>
      <c r="AR34" s="1678" t="s">
        <v>128</v>
      </c>
      <c r="AS34" s="1614"/>
      <c r="AT34" s="1614"/>
      <c r="AU34" s="1615"/>
      <c r="AV34" s="1695" t="s">
        <v>129</v>
      </c>
      <c r="AW34" s="1696"/>
      <c r="AX34" s="1696"/>
      <c r="AY34" s="1697"/>
    </row>
    <row r="35" spans="1:51" s="73" customFormat="1" ht="24" customHeight="1">
      <c r="A35" s="684"/>
      <c r="B35" s="1672"/>
      <c r="C35" s="1673"/>
      <c r="D35" s="1673"/>
      <c r="E35" s="1673"/>
      <c r="F35" s="1673"/>
      <c r="G35" s="1673"/>
      <c r="H35" s="1674"/>
      <c r="I35" s="368"/>
      <c r="J35" s="369"/>
      <c r="K35" s="369"/>
      <c r="L35" s="369"/>
      <c r="M35" s="1735" t="s">
        <v>130</v>
      </c>
      <c r="N35" s="1736"/>
      <c r="O35" s="1737"/>
      <c r="P35" s="1738" t="s">
        <v>3462</v>
      </c>
      <c r="Q35" s="1739"/>
      <c r="R35" s="1740"/>
      <c r="S35" s="1738" t="s">
        <v>131</v>
      </c>
      <c r="T35" s="1739"/>
      <c r="U35" s="1739"/>
      <c r="V35" s="1740"/>
      <c r="W35" s="1738" t="s">
        <v>132</v>
      </c>
      <c r="X35" s="1739"/>
      <c r="Y35" s="1739"/>
      <c r="Z35" s="1740"/>
      <c r="AA35" s="1742" t="s">
        <v>133</v>
      </c>
      <c r="AB35" s="1743"/>
      <c r="AC35" s="1743"/>
      <c r="AD35" s="1744"/>
      <c r="AE35" s="1716" t="s">
        <v>130</v>
      </c>
      <c r="AF35" s="1717"/>
      <c r="AG35" s="1717"/>
      <c r="AH35" s="1718"/>
      <c r="AI35" s="1716" t="s">
        <v>3462</v>
      </c>
      <c r="AJ35" s="1717"/>
      <c r="AK35" s="1717"/>
      <c r="AL35" s="1718"/>
      <c r="AM35" s="1681"/>
      <c r="AN35" s="1682"/>
      <c r="AO35" s="1688"/>
      <c r="AP35" s="1689"/>
      <c r="AQ35" s="1690"/>
      <c r="AR35" s="1694"/>
      <c r="AS35" s="1673"/>
      <c r="AT35" s="1673"/>
      <c r="AU35" s="1674"/>
      <c r="AV35" s="1698"/>
      <c r="AW35" s="1699"/>
      <c r="AX35" s="1699"/>
      <c r="AY35" s="1700"/>
    </row>
    <row r="36" spans="1:51" s="73" customFormat="1">
      <c r="A36" s="684"/>
      <c r="B36" s="1675"/>
      <c r="C36" s="1676"/>
      <c r="D36" s="1676"/>
      <c r="E36" s="1676"/>
      <c r="F36" s="1676"/>
      <c r="G36" s="1676"/>
      <c r="H36" s="1677"/>
      <c r="I36" s="370"/>
      <c r="J36" s="371"/>
      <c r="K36" s="371"/>
      <c r="L36" s="371"/>
      <c r="M36" s="1720"/>
      <c r="N36" s="1721"/>
      <c r="O36" s="1722"/>
      <c r="P36" s="1741"/>
      <c r="Q36" s="1618"/>
      <c r="R36" s="1619"/>
      <c r="S36" s="1741"/>
      <c r="T36" s="1618"/>
      <c r="U36" s="1618"/>
      <c r="V36" s="1619"/>
      <c r="W36" s="1741"/>
      <c r="X36" s="1618"/>
      <c r="Y36" s="1618"/>
      <c r="Z36" s="1619"/>
      <c r="AA36" s="1745"/>
      <c r="AB36" s="1746"/>
      <c r="AC36" s="1746"/>
      <c r="AD36" s="1747"/>
      <c r="AE36" s="1719"/>
      <c r="AF36" s="1676"/>
      <c r="AG36" s="1676"/>
      <c r="AH36" s="1677"/>
      <c r="AI36" s="1719"/>
      <c r="AJ36" s="1676"/>
      <c r="AK36" s="1676"/>
      <c r="AL36" s="1677"/>
      <c r="AM36" s="1683"/>
      <c r="AN36" s="1684"/>
      <c r="AO36" s="1691"/>
      <c r="AP36" s="1692"/>
      <c r="AQ36" s="1693"/>
      <c r="AR36" s="1720" t="s">
        <v>3463</v>
      </c>
      <c r="AS36" s="1721"/>
      <c r="AT36" s="1721"/>
      <c r="AU36" s="1722"/>
      <c r="AV36" s="1723" t="s">
        <v>3486</v>
      </c>
      <c r="AW36" s="1724"/>
      <c r="AX36" s="1724"/>
      <c r="AY36" s="1725"/>
    </row>
    <row r="37" spans="1:51" s="73" customFormat="1">
      <c r="A37" s="684"/>
      <c r="B37" s="1726" t="s">
        <v>3464</v>
      </c>
      <c r="C37" s="1727"/>
      <c r="D37" s="1727"/>
      <c r="E37" s="1727"/>
      <c r="F37" s="1727"/>
      <c r="G37" s="1727"/>
      <c r="H37" s="1728"/>
      <c r="I37" s="1729">
        <v>9692</v>
      </c>
      <c r="J37" s="1730"/>
      <c r="K37" s="1730"/>
      <c r="L37" s="1731"/>
      <c r="M37" s="1701" t="s">
        <v>134</v>
      </c>
      <c r="N37" s="1702"/>
      <c r="O37" s="1703"/>
      <c r="P37" s="1732" t="s">
        <v>135</v>
      </c>
      <c r="Q37" s="1733"/>
      <c r="R37" s="1734"/>
      <c r="S37" s="1729">
        <v>52657</v>
      </c>
      <c r="T37" s="1730"/>
      <c r="U37" s="1730"/>
      <c r="V37" s="1731"/>
      <c r="W37" s="1729">
        <v>25693</v>
      </c>
      <c r="X37" s="1730"/>
      <c r="Y37" s="1730"/>
      <c r="Z37" s="1731"/>
      <c r="AA37" s="1729">
        <v>26964</v>
      </c>
      <c r="AB37" s="1730"/>
      <c r="AC37" s="1730"/>
      <c r="AD37" s="1731"/>
      <c r="AE37" s="1701" t="s">
        <v>135</v>
      </c>
      <c r="AF37" s="1702"/>
      <c r="AG37" s="1702"/>
      <c r="AH37" s="1703"/>
      <c r="AI37" s="1704" t="s">
        <v>135</v>
      </c>
      <c r="AJ37" s="1705"/>
      <c r="AK37" s="1705"/>
      <c r="AL37" s="1706"/>
      <c r="AM37" s="1707">
        <f t="shared" ref="AM37:AM54" si="0">S37/I37</f>
        <v>5.4330375567478333</v>
      </c>
      <c r="AN37" s="1708"/>
      <c r="AO37" s="1709">
        <f t="shared" ref="AO37:AO42" si="1">W37/AA37*100</f>
        <v>95.28630766948524</v>
      </c>
      <c r="AP37" s="1710"/>
      <c r="AQ37" s="1711"/>
      <c r="AR37" s="1712" t="s">
        <v>135</v>
      </c>
      <c r="AS37" s="1713"/>
      <c r="AT37" s="1713"/>
      <c r="AU37" s="1714"/>
      <c r="AV37" s="1712"/>
      <c r="AW37" s="1713"/>
      <c r="AX37" s="1713"/>
      <c r="AY37" s="1715"/>
    </row>
    <row r="38" spans="1:51" s="73" customFormat="1">
      <c r="A38" s="684"/>
      <c r="B38" s="1594" t="s">
        <v>3465</v>
      </c>
      <c r="C38" s="1595"/>
      <c r="D38" s="1595"/>
      <c r="E38" s="1595"/>
      <c r="F38" s="1595"/>
      <c r="G38" s="1595"/>
      <c r="H38" s="1606"/>
      <c r="I38" s="1630">
        <v>10028</v>
      </c>
      <c r="J38" s="1631"/>
      <c r="K38" s="1631"/>
      <c r="L38" s="1632"/>
      <c r="M38" s="1633">
        <f>I38-I37</f>
        <v>336</v>
      </c>
      <c r="N38" s="1634"/>
      <c r="O38" s="1635"/>
      <c r="P38" s="1636">
        <f>M38/I37*100</f>
        <v>3.4667767230705735</v>
      </c>
      <c r="Q38" s="1637"/>
      <c r="R38" s="1638"/>
      <c r="S38" s="1630">
        <v>54311</v>
      </c>
      <c r="T38" s="1631"/>
      <c r="U38" s="1631"/>
      <c r="V38" s="1632"/>
      <c r="W38" s="1630">
        <v>26493</v>
      </c>
      <c r="X38" s="1631"/>
      <c r="Y38" s="1631"/>
      <c r="Z38" s="1632"/>
      <c r="AA38" s="1630">
        <v>27818</v>
      </c>
      <c r="AB38" s="1631"/>
      <c r="AC38" s="1631"/>
      <c r="AD38" s="1632"/>
      <c r="AE38" s="1633">
        <f>S38-S37</f>
        <v>1654</v>
      </c>
      <c r="AF38" s="1634"/>
      <c r="AG38" s="1634"/>
      <c r="AH38" s="1635"/>
      <c r="AI38" s="1636">
        <f>AE38/S37*100</f>
        <v>3.1410828569800784</v>
      </c>
      <c r="AJ38" s="1637"/>
      <c r="AK38" s="1637"/>
      <c r="AL38" s="1638"/>
      <c r="AM38" s="1636">
        <f t="shared" si="0"/>
        <v>5.4159353809333863</v>
      </c>
      <c r="AN38" s="1638"/>
      <c r="AO38" s="1639">
        <f t="shared" si="1"/>
        <v>95.236896973182823</v>
      </c>
      <c r="AP38" s="1640"/>
      <c r="AQ38" s="1641"/>
      <c r="AR38" s="1642" t="s">
        <v>3100</v>
      </c>
      <c r="AS38" s="1643"/>
      <c r="AT38" s="1643"/>
      <c r="AU38" s="1644"/>
      <c r="AV38" s="1642" t="s">
        <v>136</v>
      </c>
      <c r="AW38" s="1643"/>
      <c r="AX38" s="1643"/>
      <c r="AY38" s="1667"/>
    </row>
    <row r="39" spans="1:51" s="73" customFormat="1">
      <c r="A39" s="684"/>
      <c r="B39" s="1594" t="s">
        <v>3466</v>
      </c>
      <c r="C39" s="1595"/>
      <c r="D39" s="1595"/>
      <c r="E39" s="1595"/>
      <c r="F39" s="1595"/>
      <c r="G39" s="1595"/>
      <c r="H39" s="1606"/>
      <c r="I39" s="1630">
        <v>10127</v>
      </c>
      <c r="J39" s="1631"/>
      <c r="K39" s="1631"/>
      <c r="L39" s="1632"/>
      <c r="M39" s="1633">
        <f>I39-I38</f>
        <v>99</v>
      </c>
      <c r="N39" s="1634"/>
      <c r="O39" s="1635"/>
      <c r="P39" s="1636">
        <f>M39/I38*100</f>
        <v>0.98723573992820102</v>
      </c>
      <c r="Q39" s="1637"/>
      <c r="R39" s="1638"/>
      <c r="S39" s="1630">
        <v>57184</v>
      </c>
      <c r="T39" s="1631"/>
      <c r="U39" s="1631"/>
      <c r="V39" s="1632"/>
      <c r="W39" s="1630">
        <v>27967</v>
      </c>
      <c r="X39" s="1631"/>
      <c r="Y39" s="1631"/>
      <c r="Z39" s="1632"/>
      <c r="AA39" s="1630">
        <v>29217</v>
      </c>
      <c r="AB39" s="1631"/>
      <c r="AC39" s="1631"/>
      <c r="AD39" s="1632"/>
      <c r="AE39" s="1633">
        <f>S39-S38</f>
        <v>2873</v>
      </c>
      <c r="AF39" s="1634"/>
      <c r="AG39" s="1634"/>
      <c r="AH39" s="1635"/>
      <c r="AI39" s="1636">
        <f>AE39/S38*100</f>
        <v>5.2899044392480343</v>
      </c>
      <c r="AJ39" s="1637"/>
      <c r="AK39" s="1637"/>
      <c r="AL39" s="1638"/>
      <c r="AM39" s="1636">
        <f t="shared" si="0"/>
        <v>5.6466870741581907</v>
      </c>
      <c r="AN39" s="1638"/>
      <c r="AO39" s="1639">
        <f t="shared" si="1"/>
        <v>95.721668891398849</v>
      </c>
      <c r="AP39" s="1640"/>
      <c r="AQ39" s="1641"/>
      <c r="AR39" s="1642" t="s">
        <v>136</v>
      </c>
      <c r="AS39" s="1643"/>
      <c r="AT39" s="1643"/>
      <c r="AU39" s="1644"/>
      <c r="AV39" s="1642" t="s">
        <v>136</v>
      </c>
      <c r="AW39" s="1643"/>
      <c r="AX39" s="1643"/>
      <c r="AY39" s="1667"/>
    </row>
    <row r="40" spans="1:51" s="73" customFormat="1">
      <c r="A40" s="684"/>
      <c r="B40" s="1594" t="s">
        <v>3467</v>
      </c>
      <c r="C40" s="1595"/>
      <c r="D40" s="1595"/>
      <c r="E40" s="1595"/>
      <c r="F40" s="1595"/>
      <c r="G40" s="1595"/>
      <c r="H40" s="1606"/>
      <c r="I40" s="1630">
        <v>10526</v>
      </c>
      <c r="J40" s="1631"/>
      <c r="K40" s="1631"/>
      <c r="L40" s="1632"/>
      <c r="M40" s="1633">
        <f>I40-I39</f>
        <v>399</v>
      </c>
      <c r="N40" s="1634"/>
      <c r="O40" s="1635"/>
      <c r="P40" s="1636">
        <f>M40/I39*100</f>
        <v>3.9399624765478425</v>
      </c>
      <c r="Q40" s="1637"/>
      <c r="R40" s="1638"/>
      <c r="S40" s="1630">
        <v>60018</v>
      </c>
      <c r="T40" s="1631"/>
      <c r="U40" s="1631"/>
      <c r="V40" s="1632"/>
      <c r="W40" s="1630">
        <v>29408</v>
      </c>
      <c r="X40" s="1631"/>
      <c r="Y40" s="1631"/>
      <c r="Z40" s="1632"/>
      <c r="AA40" s="1630">
        <v>30610</v>
      </c>
      <c r="AB40" s="1631"/>
      <c r="AC40" s="1631"/>
      <c r="AD40" s="1632"/>
      <c r="AE40" s="1633">
        <f>S40-S39</f>
        <v>2834</v>
      </c>
      <c r="AF40" s="1634"/>
      <c r="AG40" s="1634"/>
      <c r="AH40" s="1635"/>
      <c r="AI40" s="1636">
        <f>AE40/S39*100</f>
        <v>4.955931729155008</v>
      </c>
      <c r="AJ40" s="1637"/>
      <c r="AK40" s="1637"/>
      <c r="AL40" s="1638"/>
      <c r="AM40" s="1636">
        <f t="shared" si="0"/>
        <v>5.7018810564316933</v>
      </c>
      <c r="AN40" s="1638"/>
      <c r="AO40" s="1639">
        <f t="shared" si="1"/>
        <v>96.073178699771304</v>
      </c>
      <c r="AP40" s="1640"/>
      <c r="AQ40" s="1641"/>
      <c r="AR40" s="1642" t="s">
        <v>136</v>
      </c>
      <c r="AS40" s="1643"/>
      <c r="AT40" s="1643"/>
      <c r="AU40" s="1644"/>
      <c r="AV40" s="1642" t="s">
        <v>136</v>
      </c>
      <c r="AW40" s="1643"/>
      <c r="AX40" s="1643"/>
      <c r="AY40" s="1667"/>
    </row>
    <row r="41" spans="1:51" s="73" customFormat="1">
      <c r="A41" s="684"/>
      <c r="B41" s="1594" t="s">
        <v>3468</v>
      </c>
      <c r="C41" s="1595"/>
      <c r="D41" s="1595"/>
      <c r="E41" s="1595"/>
      <c r="F41" s="1595"/>
      <c r="G41" s="1595"/>
      <c r="H41" s="1606"/>
      <c r="I41" s="1630">
        <v>10391</v>
      </c>
      <c r="J41" s="1631"/>
      <c r="K41" s="1631"/>
      <c r="L41" s="1632"/>
      <c r="M41" s="1633">
        <f>I41-I40</f>
        <v>-135</v>
      </c>
      <c r="N41" s="1634"/>
      <c r="O41" s="1635"/>
      <c r="P41" s="1636">
        <f>M41/I40*100</f>
        <v>-1.2825384761542846</v>
      </c>
      <c r="Q41" s="1637"/>
      <c r="R41" s="1638"/>
      <c r="S41" s="1630">
        <v>60116</v>
      </c>
      <c r="T41" s="1631"/>
      <c r="U41" s="1631"/>
      <c r="V41" s="1632"/>
      <c r="W41" s="1630">
        <v>29317</v>
      </c>
      <c r="X41" s="1631"/>
      <c r="Y41" s="1631"/>
      <c r="Z41" s="1632"/>
      <c r="AA41" s="1630">
        <v>30799</v>
      </c>
      <c r="AB41" s="1631"/>
      <c r="AC41" s="1631"/>
      <c r="AD41" s="1632"/>
      <c r="AE41" s="1633">
        <f>S41-S40</f>
        <v>98</v>
      </c>
      <c r="AF41" s="1634"/>
      <c r="AG41" s="1634"/>
      <c r="AH41" s="1635"/>
      <c r="AI41" s="1636">
        <f>AE41/S40*100</f>
        <v>0.16328434802892466</v>
      </c>
      <c r="AJ41" s="1637"/>
      <c r="AK41" s="1637"/>
      <c r="AL41" s="1638"/>
      <c r="AM41" s="1636">
        <f t="shared" si="0"/>
        <v>5.7853912039264745</v>
      </c>
      <c r="AN41" s="1638"/>
      <c r="AO41" s="1639">
        <f t="shared" si="1"/>
        <v>95.188155459592849</v>
      </c>
      <c r="AP41" s="1640"/>
      <c r="AQ41" s="1641"/>
      <c r="AR41" s="1642" t="s">
        <v>136</v>
      </c>
      <c r="AS41" s="1643"/>
      <c r="AT41" s="1643"/>
      <c r="AU41" s="1644"/>
      <c r="AV41" s="1642" t="s">
        <v>136</v>
      </c>
      <c r="AW41" s="1643"/>
      <c r="AX41" s="1643"/>
      <c r="AY41" s="1667"/>
    </row>
    <row r="42" spans="1:51" s="73" customFormat="1">
      <c r="A42" s="684"/>
      <c r="B42" s="1594" t="s">
        <v>3469</v>
      </c>
      <c r="C42" s="1595"/>
      <c r="D42" s="1595"/>
      <c r="E42" s="1595"/>
      <c r="F42" s="1595"/>
      <c r="G42" s="1595"/>
      <c r="H42" s="1606"/>
      <c r="I42" s="1630">
        <v>13992</v>
      </c>
      <c r="J42" s="1631"/>
      <c r="K42" s="1631"/>
      <c r="L42" s="1632"/>
      <c r="M42" s="1633">
        <f>I42-I41</f>
        <v>3601</v>
      </c>
      <c r="N42" s="1634"/>
      <c r="O42" s="1635"/>
      <c r="P42" s="1636">
        <f>M42/I41*100</f>
        <v>34.654989895101529</v>
      </c>
      <c r="Q42" s="1637"/>
      <c r="R42" s="1638"/>
      <c r="S42" s="1630">
        <v>79095</v>
      </c>
      <c r="T42" s="1631"/>
      <c r="U42" s="1631"/>
      <c r="V42" s="1632"/>
      <c r="W42" s="1630">
        <v>37714</v>
      </c>
      <c r="X42" s="1631"/>
      <c r="Y42" s="1631"/>
      <c r="Z42" s="1632"/>
      <c r="AA42" s="1630">
        <v>41381</v>
      </c>
      <c r="AB42" s="1631"/>
      <c r="AC42" s="1631"/>
      <c r="AD42" s="1632"/>
      <c r="AE42" s="1633">
        <f>S42-S41</f>
        <v>18979</v>
      </c>
      <c r="AF42" s="1634"/>
      <c r="AG42" s="1634"/>
      <c r="AH42" s="1635"/>
      <c r="AI42" s="1636">
        <f>AE42/S41*100</f>
        <v>31.570630115110788</v>
      </c>
      <c r="AJ42" s="1637"/>
      <c r="AK42" s="1637"/>
      <c r="AL42" s="1638"/>
      <c r="AM42" s="1636">
        <f t="shared" si="0"/>
        <v>5.6528730703259003</v>
      </c>
      <c r="AN42" s="1638"/>
      <c r="AO42" s="1639">
        <f t="shared" si="1"/>
        <v>91.138445180155145</v>
      </c>
      <c r="AP42" s="1640"/>
      <c r="AQ42" s="1641"/>
      <c r="AR42" s="1642" t="s">
        <v>136</v>
      </c>
      <c r="AS42" s="1643"/>
      <c r="AT42" s="1643"/>
      <c r="AU42" s="1644"/>
      <c r="AV42" s="1642" t="s">
        <v>136</v>
      </c>
      <c r="AW42" s="1643"/>
      <c r="AX42" s="1643"/>
      <c r="AY42" s="1667"/>
    </row>
    <row r="43" spans="1:51" s="73" customFormat="1">
      <c r="A43" s="684"/>
      <c r="B43" s="1628"/>
      <c r="C43" s="1748"/>
      <c r="D43" s="1748"/>
      <c r="E43" s="1748"/>
      <c r="F43" s="1748"/>
      <c r="G43" s="1748"/>
      <c r="H43" s="1749"/>
      <c r="I43" s="1630"/>
      <c r="J43" s="1631"/>
      <c r="K43" s="1631"/>
      <c r="L43" s="1632"/>
      <c r="M43" s="1750"/>
      <c r="N43" s="1751"/>
      <c r="O43" s="1752"/>
      <c r="P43" s="1636"/>
      <c r="Q43" s="1637"/>
      <c r="R43" s="1638"/>
      <c r="S43" s="1630"/>
      <c r="T43" s="1631"/>
      <c r="U43" s="1631"/>
      <c r="V43" s="1632"/>
      <c r="W43" s="1630"/>
      <c r="X43" s="1631"/>
      <c r="Y43" s="1631"/>
      <c r="Z43" s="1632"/>
      <c r="AA43" s="1630"/>
      <c r="AB43" s="1631"/>
      <c r="AC43" s="1631"/>
      <c r="AD43" s="1632"/>
      <c r="AE43" s="1633"/>
      <c r="AF43" s="1634"/>
      <c r="AG43" s="1634"/>
      <c r="AH43" s="1635"/>
      <c r="AI43" s="1636"/>
      <c r="AJ43" s="1637"/>
      <c r="AK43" s="1637"/>
      <c r="AL43" s="1638"/>
      <c r="AM43" s="1636"/>
      <c r="AN43" s="1638"/>
      <c r="AO43" s="1639"/>
      <c r="AP43" s="1640"/>
      <c r="AQ43" s="1641"/>
      <c r="AR43" s="1642"/>
      <c r="AS43" s="1643"/>
      <c r="AT43" s="1643"/>
      <c r="AU43" s="1644"/>
      <c r="AV43" s="1642"/>
      <c r="AW43" s="1643"/>
      <c r="AX43" s="1643"/>
      <c r="AY43" s="1667"/>
    </row>
    <row r="44" spans="1:51" s="73" customFormat="1">
      <c r="A44" s="684"/>
      <c r="B44" s="1594" t="s">
        <v>3470</v>
      </c>
      <c r="C44" s="1595"/>
      <c r="D44" s="1595"/>
      <c r="E44" s="1595"/>
      <c r="F44" s="1595"/>
      <c r="G44" s="1595"/>
      <c r="H44" s="1606"/>
      <c r="I44" s="1630">
        <v>13755</v>
      </c>
      <c r="J44" s="1631"/>
      <c r="K44" s="1631"/>
      <c r="L44" s="1632"/>
      <c r="M44" s="1633">
        <f>I44-I42</f>
        <v>-237</v>
      </c>
      <c r="N44" s="1634"/>
      <c r="O44" s="1635"/>
      <c r="P44" s="1636">
        <f>M44/I42*100</f>
        <v>-1.6938250428816466</v>
      </c>
      <c r="Q44" s="1637"/>
      <c r="R44" s="1638"/>
      <c r="S44" s="1630">
        <v>79034</v>
      </c>
      <c r="T44" s="1631"/>
      <c r="U44" s="1631"/>
      <c r="V44" s="1632"/>
      <c r="W44" s="1630">
        <v>38107</v>
      </c>
      <c r="X44" s="1631"/>
      <c r="Y44" s="1631"/>
      <c r="Z44" s="1632"/>
      <c r="AA44" s="1630">
        <v>40927</v>
      </c>
      <c r="AB44" s="1631"/>
      <c r="AC44" s="1631"/>
      <c r="AD44" s="1632"/>
      <c r="AE44" s="1633">
        <f>S44-S42</f>
        <v>-61</v>
      </c>
      <c r="AF44" s="1634"/>
      <c r="AG44" s="1634"/>
      <c r="AH44" s="1635"/>
      <c r="AI44" s="1636">
        <f>AE44/S42*100</f>
        <v>-7.7122447689487325E-2</v>
      </c>
      <c r="AJ44" s="1637"/>
      <c r="AK44" s="1637"/>
      <c r="AL44" s="1638"/>
      <c r="AM44" s="1636">
        <f t="shared" si="0"/>
        <v>5.7458378771355871</v>
      </c>
      <c r="AN44" s="1638"/>
      <c r="AO44" s="1639">
        <f>W44/AA44*100</f>
        <v>93.109683094289835</v>
      </c>
      <c r="AP44" s="1640"/>
      <c r="AQ44" s="1641"/>
      <c r="AR44" s="1642" t="s">
        <v>136</v>
      </c>
      <c r="AS44" s="1643"/>
      <c r="AT44" s="1643"/>
      <c r="AU44" s="1644"/>
      <c r="AV44" s="1642" t="s">
        <v>136</v>
      </c>
      <c r="AW44" s="1643"/>
      <c r="AX44" s="1643"/>
      <c r="AY44" s="1667"/>
    </row>
    <row r="45" spans="1:51" s="73" customFormat="1">
      <c r="A45" s="684"/>
      <c r="B45" s="1594" t="s">
        <v>3471</v>
      </c>
      <c r="C45" s="1595"/>
      <c r="D45" s="1595"/>
      <c r="E45" s="1595"/>
      <c r="F45" s="1595"/>
      <c r="G45" s="1595"/>
      <c r="H45" s="1606"/>
      <c r="I45" s="1630">
        <v>13200</v>
      </c>
      <c r="J45" s="1631"/>
      <c r="K45" s="1631"/>
      <c r="L45" s="1632"/>
      <c r="M45" s="1633">
        <f>I45-I44</f>
        <v>-555</v>
      </c>
      <c r="N45" s="1634"/>
      <c r="O45" s="1635"/>
      <c r="P45" s="1636">
        <f>M45/I44*100</f>
        <v>-4.0348964013086155</v>
      </c>
      <c r="Q45" s="1637"/>
      <c r="R45" s="1638"/>
      <c r="S45" s="1630">
        <f>W45+AA45</f>
        <v>74783</v>
      </c>
      <c r="T45" s="1631"/>
      <c r="U45" s="1631"/>
      <c r="V45" s="1632"/>
      <c r="W45" s="1630">
        <v>35798</v>
      </c>
      <c r="X45" s="1631"/>
      <c r="Y45" s="1631"/>
      <c r="Z45" s="1632"/>
      <c r="AA45" s="1630">
        <v>38985</v>
      </c>
      <c r="AB45" s="1631"/>
      <c r="AC45" s="1631"/>
      <c r="AD45" s="1632"/>
      <c r="AE45" s="1633">
        <f>S45-S44</f>
        <v>-4251</v>
      </c>
      <c r="AF45" s="1634"/>
      <c r="AG45" s="1634"/>
      <c r="AH45" s="1635"/>
      <c r="AI45" s="1636">
        <f>AE45/S44*100</f>
        <v>-5.3786977756408634</v>
      </c>
      <c r="AJ45" s="1637"/>
      <c r="AK45" s="1637"/>
      <c r="AL45" s="1638"/>
      <c r="AM45" s="1636">
        <f t="shared" si="0"/>
        <v>5.6653787878787876</v>
      </c>
      <c r="AN45" s="1638"/>
      <c r="AO45" s="1639">
        <f>W45/AA45*100</f>
        <v>91.825060920867003</v>
      </c>
      <c r="AP45" s="1640"/>
      <c r="AQ45" s="1641"/>
      <c r="AR45" s="1642">
        <v>354.59</v>
      </c>
      <c r="AS45" s="1643"/>
      <c r="AT45" s="1643"/>
      <c r="AU45" s="1644"/>
      <c r="AV45" s="1642">
        <f>S45/AR45</f>
        <v>210.89991257508674</v>
      </c>
      <c r="AW45" s="1643"/>
      <c r="AX45" s="1643"/>
      <c r="AY45" s="1667"/>
    </row>
    <row r="46" spans="1:51" s="73" customFormat="1">
      <c r="A46" s="684"/>
      <c r="B46" s="1594" t="s">
        <v>3472</v>
      </c>
      <c r="C46" s="1595"/>
      <c r="D46" s="1595"/>
      <c r="E46" s="1595"/>
      <c r="F46" s="1595"/>
      <c r="G46" s="1595"/>
      <c r="H46" s="1606"/>
      <c r="I46" s="1630">
        <v>13580</v>
      </c>
      <c r="J46" s="1631"/>
      <c r="K46" s="1631"/>
      <c r="L46" s="1632"/>
      <c r="M46" s="1633">
        <f>I46-I45</f>
        <v>380</v>
      </c>
      <c r="N46" s="1634"/>
      <c r="O46" s="1635"/>
      <c r="P46" s="1636">
        <f>M46/I45*100</f>
        <v>2.8787878787878789</v>
      </c>
      <c r="Q46" s="1637"/>
      <c r="R46" s="1638"/>
      <c r="S46" s="1630">
        <f>W46+AA46</f>
        <v>71806</v>
      </c>
      <c r="T46" s="1631"/>
      <c r="U46" s="1631"/>
      <c r="V46" s="1632"/>
      <c r="W46" s="1630">
        <v>34276</v>
      </c>
      <c r="X46" s="1631"/>
      <c r="Y46" s="1631"/>
      <c r="Z46" s="1632"/>
      <c r="AA46" s="1630">
        <v>37530</v>
      </c>
      <c r="AB46" s="1631"/>
      <c r="AC46" s="1631"/>
      <c r="AD46" s="1632"/>
      <c r="AE46" s="1633">
        <f>S46-S45</f>
        <v>-2977</v>
      </c>
      <c r="AF46" s="1634"/>
      <c r="AG46" s="1634"/>
      <c r="AH46" s="1635"/>
      <c r="AI46" s="1636">
        <f>AE46/S45*100</f>
        <v>-3.9808512629875774</v>
      </c>
      <c r="AJ46" s="1637"/>
      <c r="AK46" s="1637"/>
      <c r="AL46" s="1638"/>
      <c r="AM46" s="1636">
        <f t="shared" si="0"/>
        <v>5.2876288659793813</v>
      </c>
      <c r="AN46" s="1638"/>
      <c r="AO46" s="1639">
        <f>W46/AA46*100</f>
        <v>91.329602984279248</v>
      </c>
      <c r="AP46" s="1640"/>
      <c r="AQ46" s="1641"/>
      <c r="AR46" s="1642">
        <v>354.59</v>
      </c>
      <c r="AS46" s="1643"/>
      <c r="AT46" s="1643"/>
      <c r="AU46" s="1644"/>
      <c r="AV46" s="1642">
        <f>S46/AR46</f>
        <v>202.50430074170168</v>
      </c>
      <c r="AW46" s="1643"/>
      <c r="AX46" s="1643"/>
      <c r="AY46" s="1667"/>
    </row>
    <row r="47" spans="1:51" s="73" customFormat="1">
      <c r="A47" s="684"/>
      <c r="B47" s="1594" t="s">
        <v>3473</v>
      </c>
      <c r="C47" s="1595"/>
      <c r="D47" s="1595"/>
      <c r="E47" s="1595"/>
      <c r="F47" s="1595"/>
      <c r="G47" s="1595"/>
      <c r="H47" s="1606"/>
      <c r="I47" s="1630">
        <v>13968</v>
      </c>
      <c r="J47" s="1631"/>
      <c r="K47" s="1631"/>
      <c r="L47" s="1632"/>
      <c r="M47" s="1633">
        <f>I47-I46</f>
        <v>388</v>
      </c>
      <c r="N47" s="1634"/>
      <c r="O47" s="1635"/>
      <c r="P47" s="1636">
        <f>M47/I46*100</f>
        <v>2.8571428571428572</v>
      </c>
      <c r="Q47" s="1637"/>
      <c r="R47" s="1638"/>
      <c r="S47" s="1630">
        <f>W47+AA47</f>
        <v>67830</v>
      </c>
      <c r="T47" s="1631"/>
      <c r="U47" s="1631"/>
      <c r="V47" s="1632"/>
      <c r="W47" s="1630">
        <v>32462</v>
      </c>
      <c r="X47" s="1631"/>
      <c r="Y47" s="1631"/>
      <c r="Z47" s="1632"/>
      <c r="AA47" s="1630">
        <v>35368</v>
      </c>
      <c r="AB47" s="1631"/>
      <c r="AC47" s="1631"/>
      <c r="AD47" s="1632"/>
      <c r="AE47" s="1633">
        <f>S47-S46</f>
        <v>-3976</v>
      </c>
      <c r="AF47" s="1634"/>
      <c r="AG47" s="1634"/>
      <c r="AH47" s="1635"/>
      <c r="AI47" s="1636">
        <f>AE47/S46*100</f>
        <v>-5.5371417430298306</v>
      </c>
      <c r="AJ47" s="1637"/>
      <c r="AK47" s="1637"/>
      <c r="AL47" s="1638"/>
      <c r="AM47" s="1636">
        <f t="shared" si="0"/>
        <v>4.8560996563573884</v>
      </c>
      <c r="AN47" s="1638"/>
      <c r="AO47" s="1639">
        <f>W47/AA47*100</f>
        <v>91.783533137299258</v>
      </c>
      <c r="AP47" s="1640"/>
      <c r="AQ47" s="1641"/>
      <c r="AR47" s="1642">
        <v>354.52</v>
      </c>
      <c r="AS47" s="1643"/>
      <c r="AT47" s="1643"/>
      <c r="AU47" s="1644"/>
      <c r="AV47" s="1642">
        <f>S47/AR47</f>
        <v>191.32912106510213</v>
      </c>
      <c r="AW47" s="1643"/>
      <c r="AX47" s="1643"/>
      <c r="AY47" s="1667"/>
    </row>
    <row r="48" spans="1:51" s="73" customFormat="1">
      <c r="A48" s="684"/>
      <c r="B48" s="1594" t="s">
        <v>3474</v>
      </c>
      <c r="C48" s="1595"/>
      <c r="D48" s="1595"/>
      <c r="E48" s="1595"/>
      <c r="F48" s="1595"/>
      <c r="G48" s="1595"/>
      <c r="H48" s="1606"/>
      <c r="I48" s="1630">
        <v>14470</v>
      </c>
      <c r="J48" s="1631"/>
      <c r="K48" s="1631"/>
      <c r="L48" s="1632"/>
      <c r="M48" s="1633">
        <f>I48-I47</f>
        <v>502</v>
      </c>
      <c r="N48" s="1634"/>
      <c r="O48" s="1635"/>
      <c r="P48" s="1636">
        <f>M48/I47*100</f>
        <v>3.5939289805269183</v>
      </c>
      <c r="Q48" s="1637"/>
      <c r="R48" s="1638"/>
      <c r="S48" s="1630">
        <f>W48+AA48</f>
        <v>65232</v>
      </c>
      <c r="T48" s="1631"/>
      <c r="U48" s="1631"/>
      <c r="V48" s="1632"/>
      <c r="W48" s="1630">
        <v>31398</v>
      </c>
      <c r="X48" s="1631"/>
      <c r="Y48" s="1631"/>
      <c r="Z48" s="1632"/>
      <c r="AA48" s="1630">
        <v>33834</v>
      </c>
      <c r="AB48" s="1631"/>
      <c r="AC48" s="1631"/>
      <c r="AD48" s="1632"/>
      <c r="AE48" s="1633">
        <f>S48-S47</f>
        <v>-2598</v>
      </c>
      <c r="AF48" s="1634"/>
      <c r="AG48" s="1634"/>
      <c r="AH48" s="1635"/>
      <c r="AI48" s="1636">
        <f>AE48/S47*100</f>
        <v>-3.8301636444051304</v>
      </c>
      <c r="AJ48" s="1637"/>
      <c r="AK48" s="1637"/>
      <c r="AL48" s="1638"/>
      <c r="AM48" s="1636">
        <f t="shared" si="0"/>
        <v>4.5080856945404282</v>
      </c>
      <c r="AN48" s="1638"/>
      <c r="AO48" s="1639">
        <f>W48/AA48*100</f>
        <v>92.800141869125724</v>
      </c>
      <c r="AP48" s="1640"/>
      <c r="AQ48" s="1641"/>
      <c r="AR48" s="1642">
        <v>354.52</v>
      </c>
      <c r="AS48" s="1643"/>
      <c r="AT48" s="1643"/>
      <c r="AU48" s="1644"/>
      <c r="AV48" s="1642">
        <f>S48/AR48</f>
        <v>184.00090262890669</v>
      </c>
      <c r="AW48" s="1643"/>
      <c r="AX48" s="1643"/>
      <c r="AY48" s="1667"/>
    </row>
    <row r="49" spans="1:52" s="73" customFormat="1">
      <c r="A49" s="684"/>
      <c r="B49" s="1628"/>
      <c r="C49" s="1748"/>
      <c r="D49" s="1748"/>
      <c r="E49" s="1748"/>
      <c r="F49" s="1748"/>
      <c r="G49" s="1748"/>
      <c r="H49" s="1749"/>
      <c r="I49" s="1630"/>
      <c r="J49" s="1631"/>
      <c r="K49" s="1631"/>
      <c r="L49" s="1632"/>
      <c r="M49" s="1750"/>
      <c r="N49" s="1751"/>
      <c r="O49" s="1752"/>
      <c r="P49" s="1636"/>
      <c r="Q49" s="1637"/>
      <c r="R49" s="1638"/>
      <c r="S49" s="1630"/>
      <c r="T49" s="1631"/>
      <c r="U49" s="1631"/>
      <c r="V49" s="1632"/>
      <c r="W49" s="1630"/>
      <c r="X49" s="1631"/>
      <c r="Y49" s="1631"/>
      <c r="Z49" s="1632"/>
      <c r="AA49" s="1630"/>
      <c r="AB49" s="1631"/>
      <c r="AC49" s="1631"/>
      <c r="AD49" s="1632"/>
      <c r="AE49" s="1755"/>
      <c r="AF49" s="1756"/>
      <c r="AG49" s="1756"/>
      <c r="AH49" s="1757"/>
      <c r="AI49" s="1636"/>
      <c r="AJ49" s="1637"/>
      <c r="AK49" s="1637"/>
      <c r="AL49" s="1638"/>
      <c r="AM49" s="1636"/>
      <c r="AN49" s="1638"/>
      <c r="AO49" s="1639"/>
      <c r="AP49" s="1640"/>
      <c r="AQ49" s="1641"/>
      <c r="AR49" s="1642"/>
      <c r="AS49" s="1643"/>
      <c r="AT49" s="1643"/>
      <c r="AU49" s="1644"/>
      <c r="AV49" s="1600"/>
      <c r="AW49" s="1601"/>
      <c r="AX49" s="1601"/>
      <c r="AY49" s="1602"/>
    </row>
    <row r="50" spans="1:52" s="73" customFormat="1">
      <c r="A50" s="684"/>
      <c r="B50" s="1594" t="s">
        <v>3475</v>
      </c>
      <c r="C50" s="1595"/>
      <c r="D50" s="1595"/>
      <c r="E50" s="1595"/>
      <c r="F50" s="1595"/>
      <c r="G50" s="1595"/>
      <c r="H50" s="1606"/>
      <c r="I50" s="1630">
        <v>15667</v>
      </c>
      <c r="J50" s="1631"/>
      <c r="K50" s="1631"/>
      <c r="L50" s="1632"/>
      <c r="M50" s="1633">
        <f>I50-I48</f>
        <v>1197</v>
      </c>
      <c r="N50" s="1634"/>
      <c r="O50" s="1635"/>
      <c r="P50" s="1636">
        <f>M50/I48*100</f>
        <v>8.2722874913614373</v>
      </c>
      <c r="Q50" s="1637"/>
      <c r="R50" s="1638"/>
      <c r="S50" s="1630">
        <f>W50+AA50</f>
        <v>67312</v>
      </c>
      <c r="T50" s="1631"/>
      <c r="U50" s="1631"/>
      <c r="V50" s="1632"/>
      <c r="W50" s="1630">
        <v>33284</v>
      </c>
      <c r="X50" s="1631"/>
      <c r="Y50" s="1631"/>
      <c r="Z50" s="1632"/>
      <c r="AA50" s="1630">
        <v>34028</v>
      </c>
      <c r="AB50" s="1631"/>
      <c r="AC50" s="1631"/>
      <c r="AD50" s="1632"/>
      <c r="AE50" s="1633">
        <f>S50-S48</f>
        <v>2080</v>
      </c>
      <c r="AF50" s="1634"/>
      <c r="AG50" s="1634"/>
      <c r="AH50" s="1635"/>
      <c r="AI50" s="1636">
        <f>AE50/S48*100</f>
        <v>3.1886190826588177</v>
      </c>
      <c r="AJ50" s="1637"/>
      <c r="AK50" s="1637"/>
      <c r="AL50" s="1638"/>
      <c r="AM50" s="1636">
        <f t="shared" si="0"/>
        <v>4.2964192251228699</v>
      </c>
      <c r="AN50" s="1638"/>
      <c r="AO50" s="1639">
        <f>W50/AA50*100</f>
        <v>97.81356529916539</v>
      </c>
      <c r="AP50" s="1640"/>
      <c r="AQ50" s="1641"/>
      <c r="AR50" s="1642">
        <v>354.52</v>
      </c>
      <c r="AS50" s="1753"/>
      <c r="AT50" s="1753"/>
      <c r="AU50" s="1754"/>
      <c r="AV50" s="1642">
        <f>S50/AR50</f>
        <v>189.8679905223965</v>
      </c>
      <c r="AW50" s="1643"/>
      <c r="AX50" s="1643"/>
      <c r="AY50" s="1667"/>
    </row>
    <row r="51" spans="1:52" s="73" customFormat="1">
      <c r="A51" s="684"/>
      <c r="B51" s="1594" t="s">
        <v>3476</v>
      </c>
      <c r="C51" s="1595"/>
      <c r="D51" s="1595"/>
      <c r="E51" s="1595"/>
      <c r="F51" s="1595"/>
      <c r="G51" s="1595"/>
      <c r="H51" s="1606"/>
      <c r="I51" s="1630">
        <v>17370</v>
      </c>
      <c r="J51" s="1631"/>
      <c r="K51" s="1631"/>
      <c r="L51" s="1632"/>
      <c r="M51" s="1633">
        <f>I51-I50</f>
        <v>1703</v>
      </c>
      <c r="N51" s="1634"/>
      <c r="O51" s="1635"/>
      <c r="P51" s="1636">
        <f>M51/I50*100</f>
        <v>10.869981489755537</v>
      </c>
      <c r="Q51" s="1637"/>
      <c r="R51" s="1638"/>
      <c r="S51" s="1630">
        <f>W51+AA51</f>
        <v>71276</v>
      </c>
      <c r="T51" s="1631"/>
      <c r="U51" s="1631"/>
      <c r="V51" s="1632"/>
      <c r="W51" s="1630">
        <v>35683</v>
      </c>
      <c r="X51" s="1631"/>
      <c r="Y51" s="1631"/>
      <c r="Z51" s="1632"/>
      <c r="AA51" s="1630">
        <v>35593</v>
      </c>
      <c r="AB51" s="1631"/>
      <c r="AC51" s="1631"/>
      <c r="AD51" s="1632"/>
      <c r="AE51" s="1633">
        <f>S51-S50</f>
        <v>3964</v>
      </c>
      <c r="AF51" s="1634"/>
      <c r="AG51" s="1634"/>
      <c r="AH51" s="1635"/>
      <c r="AI51" s="1636">
        <f>AE51/S50*100</f>
        <v>5.8889945329213216</v>
      </c>
      <c r="AJ51" s="1637"/>
      <c r="AK51" s="1637"/>
      <c r="AL51" s="1638"/>
      <c r="AM51" s="1636">
        <f t="shared" si="0"/>
        <v>4.1033966609096142</v>
      </c>
      <c r="AN51" s="1638"/>
      <c r="AO51" s="1639">
        <f>W51/AA51*100</f>
        <v>100.25285870817295</v>
      </c>
      <c r="AP51" s="1640"/>
      <c r="AQ51" s="1641"/>
      <c r="AR51" s="1642">
        <v>354.52</v>
      </c>
      <c r="AS51" s="1643"/>
      <c r="AT51" s="1643"/>
      <c r="AU51" s="1644"/>
      <c r="AV51" s="1642">
        <f>S51/AR51</f>
        <v>201.04930610402801</v>
      </c>
      <c r="AW51" s="1643"/>
      <c r="AX51" s="1643"/>
      <c r="AY51" s="1667"/>
    </row>
    <row r="52" spans="1:52" s="73" customFormat="1">
      <c r="A52" s="684"/>
      <c r="B52" s="1594" t="s">
        <v>3477</v>
      </c>
      <c r="C52" s="1595"/>
      <c r="D52" s="1595"/>
      <c r="E52" s="1595"/>
      <c r="F52" s="1595"/>
      <c r="G52" s="1595"/>
      <c r="H52" s="1606"/>
      <c r="I52" s="1630">
        <v>18342</v>
      </c>
      <c r="J52" s="1631"/>
      <c r="K52" s="1631"/>
      <c r="L52" s="1632"/>
      <c r="M52" s="1633">
        <f>I52-I51</f>
        <v>972</v>
      </c>
      <c r="N52" s="1634"/>
      <c r="O52" s="1635"/>
      <c r="P52" s="1636">
        <f>M52/I51*100</f>
        <v>5.5958549222797931</v>
      </c>
      <c r="Q52" s="1637"/>
      <c r="R52" s="1638"/>
      <c r="S52" s="1630">
        <f>W52+AA52</f>
        <v>74033</v>
      </c>
      <c r="T52" s="1631"/>
      <c r="U52" s="1631"/>
      <c r="V52" s="1632"/>
      <c r="W52" s="1630">
        <v>37244</v>
      </c>
      <c r="X52" s="1631"/>
      <c r="Y52" s="1631"/>
      <c r="Z52" s="1632"/>
      <c r="AA52" s="1630">
        <v>36789</v>
      </c>
      <c r="AB52" s="1631"/>
      <c r="AC52" s="1631"/>
      <c r="AD52" s="1632"/>
      <c r="AE52" s="1633">
        <f>S52-S51</f>
        <v>2757</v>
      </c>
      <c r="AF52" s="1634"/>
      <c r="AG52" s="1634"/>
      <c r="AH52" s="1635"/>
      <c r="AI52" s="1636">
        <f>AE52/S51*100</f>
        <v>3.8680621808182276</v>
      </c>
      <c r="AJ52" s="1637"/>
      <c r="AK52" s="1637"/>
      <c r="AL52" s="1638"/>
      <c r="AM52" s="1636">
        <f t="shared" si="0"/>
        <v>4.0362555882673643</v>
      </c>
      <c r="AN52" s="1638"/>
      <c r="AO52" s="1639">
        <f>W52/AA52*100</f>
        <v>101.23678273396939</v>
      </c>
      <c r="AP52" s="1640"/>
      <c r="AQ52" s="1641"/>
      <c r="AR52" s="1642">
        <v>354.52</v>
      </c>
      <c r="AS52" s="1643"/>
      <c r="AT52" s="1643"/>
      <c r="AU52" s="1644"/>
      <c r="AV52" s="1642">
        <f>S52/AR52</f>
        <v>208.82601827823538</v>
      </c>
      <c r="AW52" s="1643"/>
      <c r="AX52" s="1643"/>
      <c r="AY52" s="1667"/>
    </row>
    <row r="53" spans="1:52" s="73" customFormat="1">
      <c r="A53" s="684"/>
      <c r="B53" s="1594" t="s">
        <v>3478</v>
      </c>
      <c r="C53" s="1595"/>
      <c r="D53" s="1595"/>
      <c r="E53" s="1595"/>
      <c r="F53" s="1595"/>
      <c r="G53" s="1595"/>
      <c r="H53" s="1606"/>
      <c r="I53" s="1630">
        <v>19894</v>
      </c>
      <c r="J53" s="1631"/>
      <c r="K53" s="1631"/>
      <c r="L53" s="1632"/>
      <c r="M53" s="1633">
        <f>I53-I52</f>
        <v>1552</v>
      </c>
      <c r="N53" s="1634"/>
      <c r="O53" s="1635"/>
      <c r="P53" s="1636">
        <f>M53/I52*100</f>
        <v>8.4614545851052227</v>
      </c>
      <c r="Q53" s="1637"/>
      <c r="R53" s="1638"/>
      <c r="S53" s="1630">
        <f>W53+AA53</f>
        <v>76406</v>
      </c>
      <c r="T53" s="1631"/>
      <c r="U53" s="1631"/>
      <c r="V53" s="1632"/>
      <c r="W53" s="1630">
        <v>38437</v>
      </c>
      <c r="X53" s="1631"/>
      <c r="Y53" s="1631"/>
      <c r="Z53" s="1632"/>
      <c r="AA53" s="1630">
        <v>37969</v>
      </c>
      <c r="AB53" s="1631"/>
      <c r="AC53" s="1631"/>
      <c r="AD53" s="1632"/>
      <c r="AE53" s="1633">
        <f>S53-S52</f>
        <v>2373</v>
      </c>
      <c r="AF53" s="1634"/>
      <c r="AG53" s="1634"/>
      <c r="AH53" s="1635"/>
      <c r="AI53" s="1636">
        <f>AE53/S52*100</f>
        <v>3.2053273540178027</v>
      </c>
      <c r="AJ53" s="1637"/>
      <c r="AK53" s="1637"/>
      <c r="AL53" s="1638"/>
      <c r="AM53" s="1636">
        <f t="shared" si="0"/>
        <v>3.8406554740122649</v>
      </c>
      <c r="AN53" s="1638"/>
      <c r="AO53" s="1639">
        <f>W53/AA53*100</f>
        <v>101.23258447681003</v>
      </c>
      <c r="AP53" s="1640"/>
      <c r="AQ53" s="1641"/>
      <c r="AR53" s="1642">
        <v>354.26</v>
      </c>
      <c r="AS53" s="1643"/>
      <c r="AT53" s="1643"/>
      <c r="AU53" s="1644"/>
      <c r="AV53" s="1642">
        <f>S53/AR53</f>
        <v>215.67775080449388</v>
      </c>
      <c r="AW53" s="1643"/>
      <c r="AX53" s="1643"/>
      <c r="AY53" s="1667"/>
    </row>
    <row r="54" spans="1:52" s="73" customFormat="1">
      <c r="A54" s="684"/>
      <c r="B54" s="1594" t="s">
        <v>3479</v>
      </c>
      <c r="C54" s="1595"/>
      <c r="D54" s="1595"/>
      <c r="E54" s="1595"/>
      <c r="F54" s="1595"/>
      <c r="G54" s="1595"/>
      <c r="H54" s="1606"/>
      <c r="I54" s="1630">
        <v>21376</v>
      </c>
      <c r="J54" s="1631"/>
      <c r="K54" s="1631"/>
      <c r="L54" s="1632"/>
      <c r="M54" s="1633">
        <f>I54-I53</f>
        <v>1482</v>
      </c>
      <c r="N54" s="1634"/>
      <c r="O54" s="1635"/>
      <c r="P54" s="1636">
        <f>M54/I53*100</f>
        <v>7.4494822559565703</v>
      </c>
      <c r="Q54" s="1637"/>
      <c r="R54" s="1638"/>
      <c r="S54" s="1630">
        <f>W54+AA54</f>
        <v>77063</v>
      </c>
      <c r="T54" s="1631"/>
      <c r="U54" s="1631"/>
      <c r="V54" s="1632"/>
      <c r="W54" s="1630">
        <v>38884</v>
      </c>
      <c r="X54" s="1631"/>
      <c r="Y54" s="1631"/>
      <c r="Z54" s="1632"/>
      <c r="AA54" s="1630">
        <v>38179</v>
      </c>
      <c r="AB54" s="1631"/>
      <c r="AC54" s="1631"/>
      <c r="AD54" s="1632"/>
      <c r="AE54" s="1633">
        <f>S54-S53</f>
        <v>657</v>
      </c>
      <c r="AF54" s="1634"/>
      <c r="AG54" s="1634"/>
      <c r="AH54" s="1635"/>
      <c r="AI54" s="1636">
        <f>AE54/S53*100</f>
        <v>0.85988011412716281</v>
      </c>
      <c r="AJ54" s="1637"/>
      <c r="AK54" s="1637"/>
      <c r="AL54" s="1638"/>
      <c r="AM54" s="1636">
        <f t="shared" si="0"/>
        <v>3.6051178892215567</v>
      </c>
      <c r="AN54" s="1638"/>
      <c r="AO54" s="1639">
        <f>W54/AA54*100</f>
        <v>101.84656486550199</v>
      </c>
      <c r="AP54" s="1640"/>
      <c r="AQ54" s="1641"/>
      <c r="AR54" s="1642">
        <v>354.12</v>
      </c>
      <c r="AS54" s="1643"/>
      <c r="AT54" s="1643"/>
      <c r="AU54" s="1644"/>
      <c r="AV54" s="1642">
        <f>S54/AR54</f>
        <v>217.61832147294703</v>
      </c>
      <c r="AW54" s="1643"/>
      <c r="AX54" s="1643"/>
      <c r="AY54" s="1667"/>
    </row>
    <row r="55" spans="1:52" s="73" customFormat="1">
      <c r="A55" s="684"/>
      <c r="B55" s="1628"/>
      <c r="C55" s="1748"/>
      <c r="D55" s="1748"/>
      <c r="E55" s="1748"/>
      <c r="F55" s="1748"/>
      <c r="G55" s="1748"/>
      <c r="H55" s="1749"/>
      <c r="I55" s="1630"/>
      <c r="J55" s="1631"/>
      <c r="K55" s="1631"/>
      <c r="L55" s="1632"/>
      <c r="M55" s="1758"/>
      <c r="N55" s="1759"/>
      <c r="O55" s="1760"/>
      <c r="P55" s="1636"/>
      <c r="Q55" s="1637"/>
      <c r="R55" s="1638"/>
      <c r="S55" s="1630"/>
      <c r="T55" s="1631"/>
      <c r="U55" s="1631"/>
      <c r="V55" s="1632"/>
      <c r="W55" s="1630"/>
      <c r="X55" s="1631"/>
      <c r="Y55" s="1631"/>
      <c r="Z55" s="1632"/>
      <c r="AA55" s="1630"/>
      <c r="AB55" s="1631"/>
      <c r="AC55" s="1631"/>
      <c r="AD55" s="1632"/>
      <c r="AE55" s="1755"/>
      <c r="AF55" s="1756"/>
      <c r="AG55" s="1756"/>
      <c r="AH55" s="1757"/>
      <c r="AI55" s="1636"/>
      <c r="AJ55" s="1637"/>
      <c r="AK55" s="1637"/>
      <c r="AL55" s="1638"/>
      <c r="AM55" s="1636"/>
      <c r="AN55" s="1638"/>
      <c r="AO55" s="1639"/>
      <c r="AP55" s="1640"/>
      <c r="AQ55" s="1641"/>
      <c r="AR55" s="1642"/>
      <c r="AS55" s="1643"/>
      <c r="AT55" s="1643"/>
      <c r="AU55" s="1644"/>
      <c r="AV55" s="1600"/>
      <c r="AW55" s="1601"/>
      <c r="AX55" s="1601"/>
      <c r="AY55" s="1602"/>
    </row>
    <row r="56" spans="1:52" s="73" customFormat="1">
      <c r="A56" s="684"/>
      <c r="B56" s="1594" t="s">
        <v>137</v>
      </c>
      <c r="C56" s="1595"/>
      <c r="D56" s="1595"/>
      <c r="E56" s="1595"/>
      <c r="F56" s="1595"/>
      <c r="G56" s="1595"/>
      <c r="H56" s="1606"/>
      <c r="I56" s="1630">
        <v>25044</v>
      </c>
      <c r="J56" s="1631"/>
      <c r="K56" s="1631"/>
      <c r="L56" s="1632"/>
      <c r="M56" s="1633">
        <f>I56-I54</f>
        <v>3668</v>
      </c>
      <c r="N56" s="1634"/>
      <c r="O56" s="1635"/>
      <c r="P56" s="1636">
        <f>M56/I54*100</f>
        <v>17.15943113772455</v>
      </c>
      <c r="Q56" s="1637"/>
      <c r="R56" s="1638"/>
      <c r="S56" s="1630">
        <f>W56+AA56</f>
        <v>78993</v>
      </c>
      <c r="T56" s="1631"/>
      <c r="U56" s="1631"/>
      <c r="V56" s="1632"/>
      <c r="W56" s="1630">
        <v>39627</v>
      </c>
      <c r="X56" s="1631"/>
      <c r="Y56" s="1631"/>
      <c r="Z56" s="1632"/>
      <c r="AA56" s="1630">
        <v>39366</v>
      </c>
      <c r="AB56" s="1631"/>
      <c r="AC56" s="1631"/>
      <c r="AD56" s="1632"/>
      <c r="AE56" s="1633">
        <f>S56-S54</f>
        <v>1930</v>
      </c>
      <c r="AF56" s="1634"/>
      <c r="AG56" s="1634"/>
      <c r="AH56" s="1635"/>
      <c r="AI56" s="1636">
        <f>AE56/S54*100</f>
        <v>2.5044444156080088</v>
      </c>
      <c r="AJ56" s="1637"/>
      <c r="AK56" s="1637"/>
      <c r="AL56" s="1638"/>
      <c r="AM56" s="1636">
        <f>S56/I56</f>
        <v>3.1541686631528512</v>
      </c>
      <c r="AN56" s="1638"/>
      <c r="AO56" s="1639">
        <f>W56/AA56*100</f>
        <v>100.66300868770004</v>
      </c>
      <c r="AP56" s="1640"/>
      <c r="AQ56" s="1641"/>
      <c r="AR56" s="1642">
        <v>354.12</v>
      </c>
      <c r="AS56" s="1643"/>
      <c r="AT56" s="1643"/>
      <c r="AU56" s="1644"/>
      <c r="AV56" s="1642">
        <f>S56/AR56</f>
        <v>223.06845137241612</v>
      </c>
      <c r="AW56" s="1643"/>
      <c r="AX56" s="1643"/>
      <c r="AY56" s="1667"/>
    </row>
    <row r="57" spans="1:52" s="73" customFormat="1">
      <c r="A57" s="684"/>
      <c r="B57" s="1594" t="s">
        <v>138</v>
      </c>
      <c r="C57" s="1595"/>
      <c r="D57" s="1595"/>
      <c r="E57" s="1595"/>
      <c r="F57" s="1595"/>
      <c r="G57" s="1595"/>
      <c r="H57" s="1606"/>
      <c r="I57" s="1630">
        <v>26617</v>
      </c>
      <c r="J57" s="1631"/>
      <c r="K57" s="1631"/>
      <c r="L57" s="1632"/>
      <c r="M57" s="1633">
        <f>I57-I56</f>
        <v>1573</v>
      </c>
      <c r="N57" s="1634"/>
      <c r="O57" s="1635"/>
      <c r="P57" s="1636">
        <f>M57/I56*100</f>
        <v>6.2809455358568922</v>
      </c>
      <c r="Q57" s="1637"/>
      <c r="R57" s="1638"/>
      <c r="S57" s="1630">
        <f>W57+AA57</f>
        <v>79023</v>
      </c>
      <c r="T57" s="1631"/>
      <c r="U57" s="1631"/>
      <c r="V57" s="1632"/>
      <c r="W57" s="1630">
        <v>40094</v>
      </c>
      <c r="X57" s="1631"/>
      <c r="Y57" s="1631"/>
      <c r="Z57" s="1632"/>
      <c r="AA57" s="1630">
        <v>38929</v>
      </c>
      <c r="AB57" s="1631"/>
      <c r="AC57" s="1631"/>
      <c r="AD57" s="1632"/>
      <c r="AE57" s="1633">
        <f>S57-S56</f>
        <v>30</v>
      </c>
      <c r="AF57" s="1634"/>
      <c r="AG57" s="1634"/>
      <c r="AH57" s="1635"/>
      <c r="AI57" s="1636">
        <f>AE57/S56*100</f>
        <v>3.7978048687858416E-2</v>
      </c>
      <c r="AJ57" s="1637"/>
      <c r="AK57" s="1637"/>
      <c r="AL57" s="1638"/>
      <c r="AM57" s="1636">
        <f>S57/I57</f>
        <v>2.9688920614644774</v>
      </c>
      <c r="AN57" s="1638"/>
      <c r="AO57" s="1639">
        <f>W57/AA57*100</f>
        <v>102.99262760409977</v>
      </c>
      <c r="AP57" s="1640"/>
      <c r="AQ57" s="1641"/>
      <c r="AR57" s="1642">
        <v>354.12</v>
      </c>
      <c r="AS57" s="1643"/>
      <c r="AT57" s="1643"/>
      <c r="AU57" s="1644"/>
      <c r="AV57" s="1642">
        <f>S57/AR57</f>
        <v>223.1531684174856</v>
      </c>
      <c r="AW57" s="1643"/>
      <c r="AX57" s="1643"/>
      <c r="AY57" s="1667"/>
    </row>
    <row r="58" spans="1:52" s="73" customFormat="1">
      <c r="A58" s="684"/>
      <c r="B58" s="1594" t="s">
        <v>139</v>
      </c>
      <c r="C58" s="1595"/>
      <c r="D58" s="1595"/>
      <c r="E58" s="1595"/>
      <c r="F58" s="1595"/>
      <c r="G58" s="1595"/>
      <c r="H58" s="1606"/>
      <c r="I58" s="1630">
        <v>28075</v>
      </c>
      <c r="J58" s="1631"/>
      <c r="K58" s="1631"/>
      <c r="L58" s="1632"/>
      <c r="M58" s="1633">
        <v>1458</v>
      </c>
      <c r="N58" s="1634"/>
      <c r="O58" s="1635"/>
      <c r="P58" s="1636">
        <v>5.5</v>
      </c>
      <c r="Q58" s="1637"/>
      <c r="R58" s="1638"/>
      <c r="S58" s="1630">
        <v>77729</v>
      </c>
      <c r="T58" s="1631"/>
      <c r="U58" s="1631"/>
      <c r="V58" s="1632"/>
      <c r="W58" s="1630">
        <v>39118</v>
      </c>
      <c r="X58" s="1631"/>
      <c r="Y58" s="1631"/>
      <c r="Z58" s="1632"/>
      <c r="AA58" s="1630">
        <v>38611</v>
      </c>
      <c r="AB58" s="1631"/>
      <c r="AC58" s="1631"/>
      <c r="AD58" s="1632"/>
      <c r="AE58" s="1633">
        <v>-1294</v>
      </c>
      <c r="AF58" s="1634"/>
      <c r="AG58" s="1634"/>
      <c r="AH58" s="1635"/>
      <c r="AI58" s="1636">
        <v>-1.6</v>
      </c>
      <c r="AJ58" s="1637"/>
      <c r="AK58" s="1637"/>
      <c r="AL58" s="1638"/>
      <c r="AM58" s="1636">
        <f>S58/I58</f>
        <v>2.7686197684772931</v>
      </c>
      <c r="AN58" s="1638"/>
      <c r="AO58" s="1639">
        <f>W58/AA58*100</f>
        <v>101.31309730387714</v>
      </c>
      <c r="AP58" s="1640"/>
      <c r="AQ58" s="1641"/>
      <c r="AR58" s="1642">
        <v>354.12</v>
      </c>
      <c r="AS58" s="1643"/>
      <c r="AT58" s="1643"/>
      <c r="AU58" s="1644"/>
      <c r="AV58" s="1642">
        <f>S58/AR58</f>
        <v>219.49903987348921</v>
      </c>
      <c r="AW58" s="1643"/>
      <c r="AX58" s="1643"/>
      <c r="AY58" s="1667"/>
    </row>
    <row r="59" spans="1:52" s="73" customFormat="1" ht="13.5" customHeight="1" thickBot="1">
      <c r="A59" s="684"/>
      <c r="B59" s="1596" t="s">
        <v>2907</v>
      </c>
      <c r="C59" s="1597"/>
      <c r="D59" s="1597"/>
      <c r="E59" s="1597"/>
      <c r="F59" s="1597"/>
      <c r="G59" s="1597"/>
      <c r="H59" s="1598"/>
      <c r="I59" s="1761">
        <v>28753</v>
      </c>
      <c r="J59" s="1762"/>
      <c r="K59" s="1762"/>
      <c r="L59" s="1763"/>
      <c r="M59" s="1764">
        <v>678</v>
      </c>
      <c r="N59" s="1765"/>
      <c r="O59" s="1766"/>
      <c r="P59" s="1767">
        <v>2.4</v>
      </c>
      <c r="Q59" s="1768"/>
      <c r="R59" s="1769"/>
      <c r="S59" s="1761">
        <v>75457</v>
      </c>
      <c r="T59" s="1762"/>
      <c r="U59" s="1762"/>
      <c r="V59" s="1763"/>
      <c r="W59" s="1761">
        <v>37673</v>
      </c>
      <c r="X59" s="1762"/>
      <c r="Y59" s="1762"/>
      <c r="Z59" s="1763"/>
      <c r="AA59" s="1761">
        <v>37784</v>
      </c>
      <c r="AB59" s="1762"/>
      <c r="AC59" s="1762"/>
      <c r="AD59" s="1763"/>
      <c r="AE59" s="1782">
        <v>-2272</v>
      </c>
      <c r="AF59" s="1783"/>
      <c r="AG59" s="1783"/>
      <c r="AH59" s="1784"/>
      <c r="AI59" s="1767">
        <v>-2.9</v>
      </c>
      <c r="AJ59" s="1768"/>
      <c r="AK59" s="1768"/>
      <c r="AL59" s="1769"/>
      <c r="AM59" s="1707">
        <f>S59/I59</f>
        <v>2.6243174625256493</v>
      </c>
      <c r="AN59" s="1708"/>
      <c r="AO59" s="1785">
        <f>W59/AA59*100</f>
        <v>99.706224857082361</v>
      </c>
      <c r="AP59" s="1786"/>
      <c r="AQ59" s="1787"/>
      <c r="AR59" s="1770">
        <v>354.36</v>
      </c>
      <c r="AS59" s="1771"/>
      <c r="AT59" s="1771"/>
      <c r="AU59" s="1788"/>
      <c r="AV59" s="1770">
        <f>S59/AR59</f>
        <v>212.93881927982841</v>
      </c>
      <c r="AW59" s="1771"/>
      <c r="AX59" s="1771"/>
      <c r="AY59" s="1772"/>
      <c r="AZ59" s="372"/>
    </row>
    <row r="60" spans="1:52" s="73" customFormat="1">
      <c r="A60" s="373"/>
      <c r="B60" s="374" t="s">
        <v>3256</v>
      </c>
      <c r="C60" s="375"/>
      <c r="D60" s="375"/>
      <c r="E60" s="375"/>
      <c r="F60" s="375"/>
      <c r="G60" s="375"/>
      <c r="H60" s="375"/>
      <c r="I60" s="375"/>
      <c r="J60" s="375"/>
      <c r="K60" s="375"/>
      <c r="L60" s="375"/>
      <c r="M60" s="375"/>
      <c r="N60" s="375"/>
      <c r="O60" s="375"/>
      <c r="AH60" s="83"/>
      <c r="AM60" s="1011"/>
      <c r="AN60" s="376"/>
      <c r="AO60" s="376"/>
      <c r="AP60" s="376"/>
      <c r="AQ60" s="1773" t="s">
        <v>140</v>
      </c>
      <c r="AR60" s="1773"/>
      <c r="AS60" s="1773"/>
      <c r="AT60" s="1773"/>
      <c r="AU60" s="1773"/>
      <c r="AV60" s="1773"/>
      <c r="AW60" s="1773"/>
      <c r="AX60" s="1773"/>
      <c r="AY60" s="1773"/>
    </row>
    <row r="61" spans="1:52" ht="17.25" customHeight="1"/>
    <row r="62" spans="1:52" s="73" customFormat="1" ht="17.25">
      <c r="A62" s="485" t="s">
        <v>141</v>
      </c>
      <c r="B62" s="486"/>
      <c r="C62" s="487"/>
      <c r="D62" s="486"/>
      <c r="E62" s="486"/>
      <c r="F62" s="486"/>
      <c r="G62" s="486"/>
      <c r="H62" s="486"/>
      <c r="I62" s="486"/>
      <c r="J62" s="486"/>
      <c r="K62" s="486"/>
    </row>
    <row r="63" spans="1:52" s="73" customFormat="1" ht="15" customHeight="1" thickBot="1">
      <c r="A63" s="377"/>
      <c r="B63" s="378"/>
      <c r="C63" s="378"/>
      <c r="D63" s="379"/>
      <c r="E63" s="379"/>
      <c r="F63" s="379"/>
      <c r="G63" s="379"/>
      <c r="H63" s="380"/>
      <c r="I63" s="380"/>
      <c r="J63" s="1774"/>
      <c r="K63" s="1774"/>
      <c r="AG63" s="1775" t="s">
        <v>3480</v>
      </c>
      <c r="AH63" s="1775"/>
      <c r="AI63" s="1775"/>
      <c r="AJ63" s="1775"/>
      <c r="AK63" s="1775"/>
      <c r="AL63" s="1775"/>
      <c r="AM63" s="1775"/>
      <c r="AN63" s="1775"/>
      <c r="AO63" s="1775"/>
      <c r="AP63" s="1775"/>
      <c r="AQ63" s="1775"/>
      <c r="AR63" s="1775"/>
      <c r="AS63" s="1775"/>
    </row>
    <row r="64" spans="1:52" s="1024" customFormat="1" ht="13.5" customHeight="1">
      <c r="A64" s="1021"/>
      <c r="B64" s="1776" t="s">
        <v>3310</v>
      </c>
      <c r="C64" s="1776"/>
      <c r="D64" s="1776"/>
      <c r="E64" s="1776"/>
      <c r="F64" s="1776"/>
      <c r="G64" s="1776"/>
      <c r="H64" s="1777"/>
      <c r="I64" s="1778" t="s">
        <v>2</v>
      </c>
      <c r="J64" s="1776"/>
      <c r="K64" s="1776"/>
      <c r="L64" s="1776"/>
      <c r="M64" s="1779" t="s">
        <v>142</v>
      </c>
      <c r="N64" s="1780"/>
      <c r="O64" s="1780"/>
      <c r="P64" s="1780"/>
      <c r="Q64" s="1780"/>
      <c r="R64" s="1780"/>
      <c r="S64" s="1780"/>
      <c r="T64" s="1780"/>
      <c r="U64" s="1780"/>
      <c r="V64" s="1780"/>
      <c r="W64" s="1780"/>
      <c r="X64" s="1780"/>
      <c r="Y64" s="1780"/>
      <c r="Z64" s="1780"/>
      <c r="AA64" s="1780"/>
      <c r="AB64" s="1780"/>
      <c r="AC64" s="1780"/>
      <c r="AD64" s="1780"/>
      <c r="AE64" s="1780"/>
      <c r="AF64" s="1781"/>
      <c r="AG64" s="1778" t="s">
        <v>143</v>
      </c>
      <c r="AH64" s="1776"/>
      <c r="AI64" s="1777"/>
      <c r="AJ64" s="1778" t="s">
        <v>144</v>
      </c>
      <c r="AK64" s="1776"/>
      <c r="AL64" s="1776"/>
      <c r="AM64" s="1777"/>
      <c r="AN64" s="1789" t="s">
        <v>3905</v>
      </c>
      <c r="AO64" s="1790"/>
      <c r="AP64" s="1790"/>
      <c r="AQ64" s="1790"/>
      <c r="AR64" s="1790"/>
      <c r="AS64" s="1791"/>
      <c r="AT64" s="1022"/>
      <c r="AU64" s="1022"/>
      <c r="AV64" s="1023"/>
      <c r="AW64" s="1023"/>
      <c r="AX64" s="1023"/>
    </row>
    <row r="65" spans="1:45" s="1024" customFormat="1">
      <c r="A65" s="1021"/>
      <c r="B65" s="1646"/>
      <c r="C65" s="1646"/>
      <c r="D65" s="1646"/>
      <c r="E65" s="1646"/>
      <c r="F65" s="1646"/>
      <c r="G65" s="1646"/>
      <c r="H65" s="1647"/>
      <c r="I65" s="1645"/>
      <c r="J65" s="1646"/>
      <c r="K65" s="1646"/>
      <c r="L65" s="1646"/>
      <c r="M65" s="1664" t="s">
        <v>59</v>
      </c>
      <c r="N65" s="1665"/>
      <c r="O65" s="1665"/>
      <c r="P65" s="1666"/>
      <c r="Q65" s="1664" t="s">
        <v>4</v>
      </c>
      <c r="R65" s="1665"/>
      <c r="S65" s="1665"/>
      <c r="T65" s="1666"/>
      <c r="U65" s="1664" t="s">
        <v>5</v>
      </c>
      <c r="V65" s="1665"/>
      <c r="W65" s="1665"/>
      <c r="X65" s="1666"/>
      <c r="Y65" s="1664" t="s">
        <v>145</v>
      </c>
      <c r="Z65" s="1665"/>
      <c r="AA65" s="1665"/>
      <c r="AB65" s="1666"/>
      <c r="AC65" s="1664" t="s">
        <v>3456</v>
      </c>
      <c r="AD65" s="1665"/>
      <c r="AE65" s="1665"/>
      <c r="AF65" s="1666"/>
      <c r="AG65" s="1645" t="s">
        <v>3487</v>
      </c>
      <c r="AH65" s="1646"/>
      <c r="AI65" s="1647"/>
      <c r="AJ65" s="1645" t="s">
        <v>3488</v>
      </c>
      <c r="AK65" s="1646"/>
      <c r="AL65" s="1646"/>
      <c r="AM65" s="1647"/>
      <c r="AN65" s="1792"/>
      <c r="AO65" s="1793"/>
      <c r="AP65" s="1793"/>
      <c r="AQ65" s="1793"/>
      <c r="AR65" s="1793"/>
      <c r="AS65" s="1794"/>
    </row>
    <row r="66" spans="1:45" s="1024" customFormat="1">
      <c r="A66" s="1021"/>
      <c r="B66" s="1648" t="s">
        <v>147</v>
      </c>
      <c r="C66" s="1648"/>
      <c r="D66" s="1648"/>
      <c r="E66" s="1648"/>
      <c r="F66" s="1648"/>
      <c r="G66" s="1648"/>
      <c r="H66" s="1649"/>
      <c r="I66" s="1650">
        <v>2203</v>
      </c>
      <c r="J66" s="1651"/>
      <c r="K66" s="1651"/>
      <c r="L66" s="1651"/>
      <c r="M66" s="1650">
        <f>SUM(Q66:U66)</f>
        <v>9353</v>
      </c>
      <c r="N66" s="1651"/>
      <c r="O66" s="1651"/>
      <c r="P66" s="1652"/>
      <c r="Q66" s="1650">
        <v>4344</v>
      </c>
      <c r="R66" s="1651"/>
      <c r="S66" s="1651"/>
      <c r="T66" s="1652"/>
      <c r="U66" s="1650">
        <v>5009</v>
      </c>
      <c r="V66" s="1651"/>
      <c r="W66" s="1651"/>
      <c r="X66" s="1652"/>
      <c r="Y66" s="1653" t="s">
        <v>148</v>
      </c>
      <c r="Z66" s="1654"/>
      <c r="AA66" s="1654"/>
      <c r="AB66" s="1655"/>
      <c r="AC66" s="1656" t="s">
        <v>148</v>
      </c>
      <c r="AD66" s="1657"/>
      <c r="AE66" s="1657"/>
      <c r="AF66" s="1658"/>
      <c r="AG66" s="1808">
        <v>1.1000000000000001</v>
      </c>
      <c r="AH66" s="1809"/>
      <c r="AI66" s="1810"/>
      <c r="AJ66" s="1650">
        <v>8503</v>
      </c>
      <c r="AK66" s="1651"/>
      <c r="AL66" s="1651"/>
      <c r="AM66" s="1652"/>
      <c r="AN66" s="1798">
        <v>22.2</v>
      </c>
      <c r="AO66" s="1648"/>
      <c r="AP66" s="1648"/>
      <c r="AQ66" s="1648"/>
      <c r="AR66" s="1648"/>
      <c r="AS66" s="1021"/>
    </row>
    <row r="67" spans="1:45" s="1024" customFormat="1">
      <c r="A67" s="1021"/>
      <c r="B67" s="1648" t="s">
        <v>149</v>
      </c>
      <c r="C67" s="1648"/>
      <c r="D67" s="1648"/>
      <c r="E67" s="1648"/>
      <c r="F67" s="1648"/>
      <c r="G67" s="1648"/>
      <c r="H67" s="1649"/>
      <c r="I67" s="1795">
        <v>2188</v>
      </c>
      <c r="J67" s="1796"/>
      <c r="K67" s="1796"/>
      <c r="L67" s="1796"/>
      <c r="M67" s="1795">
        <v>8755</v>
      </c>
      <c r="N67" s="1796"/>
      <c r="O67" s="1796"/>
      <c r="P67" s="1797"/>
      <c r="Q67" s="1795">
        <v>4057</v>
      </c>
      <c r="R67" s="1796"/>
      <c r="S67" s="1796"/>
      <c r="T67" s="1797"/>
      <c r="U67" s="1795">
        <v>4698</v>
      </c>
      <c r="V67" s="1796"/>
      <c r="W67" s="1796"/>
      <c r="X67" s="1797"/>
      <c r="Y67" s="1799">
        <v>-598</v>
      </c>
      <c r="Z67" s="1800"/>
      <c r="AA67" s="1800"/>
      <c r="AB67" s="1801"/>
      <c r="AC67" s="1802">
        <v>-6.4</v>
      </c>
      <c r="AD67" s="1803"/>
      <c r="AE67" s="1803"/>
      <c r="AF67" s="1804"/>
      <c r="AG67" s="1805">
        <v>1.1000000000000001</v>
      </c>
      <c r="AH67" s="1806"/>
      <c r="AI67" s="1807"/>
      <c r="AJ67" s="1795">
        <v>7959</v>
      </c>
      <c r="AK67" s="1796"/>
      <c r="AL67" s="1796"/>
      <c r="AM67" s="1797"/>
      <c r="AN67" s="1798">
        <v>21.3</v>
      </c>
      <c r="AO67" s="1648"/>
      <c r="AP67" s="1648"/>
      <c r="AQ67" s="1648"/>
      <c r="AR67" s="1648"/>
      <c r="AS67" s="1021"/>
    </row>
    <row r="68" spans="1:45" s="1024" customFormat="1">
      <c r="A68" s="1021"/>
      <c r="B68" s="1648" t="s">
        <v>150</v>
      </c>
      <c r="C68" s="1648"/>
      <c r="D68" s="1648"/>
      <c r="E68" s="1648"/>
      <c r="F68" s="1648"/>
      <c r="G68" s="1648"/>
      <c r="H68" s="1649"/>
      <c r="I68" s="1795">
        <v>2615</v>
      </c>
      <c r="J68" s="1796"/>
      <c r="K68" s="1796"/>
      <c r="L68" s="1796"/>
      <c r="M68" s="1795">
        <v>9713</v>
      </c>
      <c r="N68" s="1796"/>
      <c r="O68" s="1796"/>
      <c r="P68" s="1797"/>
      <c r="Q68" s="1795">
        <v>4492</v>
      </c>
      <c r="R68" s="1796"/>
      <c r="S68" s="1796"/>
      <c r="T68" s="1797"/>
      <c r="U68" s="1795">
        <v>5221</v>
      </c>
      <c r="V68" s="1796"/>
      <c r="W68" s="1796"/>
      <c r="X68" s="1797"/>
      <c r="Y68" s="1799">
        <v>958</v>
      </c>
      <c r="Z68" s="1800"/>
      <c r="AA68" s="1800"/>
      <c r="AB68" s="1801"/>
      <c r="AC68" s="1802">
        <v>10.9</v>
      </c>
      <c r="AD68" s="1803"/>
      <c r="AE68" s="1803"/>
      <c r="AF68" s="1804"/>
      <c r="AG68" s="1805">
        <v>1.6</v>
      </c>
      <c r="AH68" s="1806"/>
      <c r="AI68" s="1807"/>
      <c r="AJ68" s="1795">
        <v>6071</v>
      </c>
      <c r="AK68" s="1796"/>
      <c r="AL68" s="1796"/>
      <c r="AM68" s="1797"/>
      <c r="AN68" s="1798">
        <v>23.9</v>
      </c>
      <c r="AO68" s="1648"/>
      <c r="AP68" s="1648"/>
      <c r="AQ68" s="1648"/>
      <c r="AR68" s="1648"/>
      <c r="AS68" s="1021"/>
    </row>
    <row r="69" spans="1:45" s="1024" customFormat="1">
      <c r="A69" s="1021"/>
      <c r="B69" s="1648" t="s">
        <v>151</v>
      </c>
      <c r="C69" s="1648"/>
      <c r="D69" s="1648"/>
      <c r="E69" s="1648"/>
      <c r="F69" s="1648"/>
      <c r="G69" s="1648"/>
      <c r="H69" s="1649"/>
      <c r="I69" s="1811" t="s">
        <v>3896</v>
      </c>
      <c r="J69" s="1812"/>
      <c r="K69" s="1812"/>
      <c r="L69" s="1812"/>
      <c r="M69" s="1795">
        <v>10901</v>
      </c>
      <c r="N69" s="1796"/>
      <c r="O69" s="1796"/>
      <c r="P69" s="1797"/>
      <c r="Q69" s="1795">
        <v>5110</v>
      </c>
      <c r="R69" s="1796"/>
      <c r="S69" s="1796"/>
      <c r="T69" s="1797"/>
      <c r="U69" s="1795">
        <v>5791</v>
      </c>
      <c r="V69" s="1796"/>
      <c r="W69" s="1796"/>
      <c r="X69" s="1797"/>
      <c r="Y69" s="1799">
        <v>1188</v>
      </c>
      <c r="Z69" s="1800"/>
      <c r="AA69" s="1800"/>
      <c r="AB69" s="1801"/>
      <c r="AC69" s="1802">
        <v>12.2</v>
      </c>
      <c r="AD69" s="1803"/>
      <c r="AE69" s="1803"/>
      <c r="AF69" s="1804"/>
      <c r="AG69" s="1805">
        <v>2.4</v>
      </c>
      <c r="AH69" s="1806"/>
      <c r="AI69" s="1807"/>
      <c r="AJ69" s="1795">
        <v>4542</v>
      </c>
      <c r="AK69" s="1796"/>
      <c r="AL69" s="1796"/>
      <c r="AM69" s="1797"/>
      <c r="AN69" s="1798">
        <v>25.8</v>
      </c>
      <c r="AO69" s="1648"/>
      <c r="AP69" s="1648"/>
      <c r="AQ69" s="1648"/>
      <c r="AR69" s="1648"/>
      <c r="AS69" s="1021"/>
    </row>
    <row r="70" spans="1:45" s="1024" customFormat="1">
      <c r="A70" s="1021"/>
      <c r="B70" s="1648" t="s">
        <v>152</v>
      </c>
      <c r="C70" s="1648"/>
      <c r="D70" s="1648"/>
      <c r="E70" s="1648"/>
      <c r="F70" s="1648"/>
      <c r="G70" s="1648"/>
      <c r="H70" s="1649"/>
      <c r="I70" s="1795">
        <v>3611</v>
      </c>
      <c r="J70" s="1796"/>
      <c r="K70" s="1796"/>
      <c r="L70" s="1796"/>
      <c r="M70" s="1795">
        <v>11957</v>
      </c>
      <c r="N70" s="1796"/>
      <c r="O70" s="1796"/>
      <c r="P70" s="1797"/>
      <c r="Q70" s="1795">
        <v>5733</v>
      </c>
      <c r="R70" s="1796"/>
      <c r="S70" s="1796"/>
      <c r="T70" s="1797"/>
      <c r="U70" s="1795">
        <v>6224</v>
      </c>
      <c r="V70" s="1796"/>
      <c r="W70" s="1796"/>
      <c r="X70" s="1797"/>
      <c r="Y70" s="1799">
        <v>1056</v>
      </c>
      <c r="Z70" s="1800"/>
      <c r="AA70" s="1800"/>
      <c r="AB70" s="1801"/>
      <c r="AC70" s="1802">
        <v>9.6999999999999993</v>
      </c>
      <c r="AD70" s="1803"/>
      <c r="AE70" s="1803"/>
      <c r="AF70" s="1804"/>
      <c r="AG70" s="1805">
        <v>2.8</v>
      </c>
      <c r="AH70" s="1806"/>
      <c r="AI70" s="1807"/>
      <c r="AJ70" s="1795">
        <v>4270</v>
      </c>
      <c r="AK70" s="1796"/>
      <c r="AL70" s="1796"/>
      <c r="AM70" s="1797"/>
      <c r="AN70" s="1798">
        <v>25.6</v>
      </c>
      <c r="AO70" s="1648"/>
      <c r="AP70" s="1648"/>
      <c r="AQ70" s="1648"/>
      <c r="AR70" s="1648"/>
      <c r="AS70" s="1021"/>
    </row>
    <row r="71" spans="1:45" s="1024" customFormat="1">
      <c r="A71" s="1021"/>
      <c r="B71" s="1648" t="s">
        <v>153</v>
      </c>
      <c r="C71" s="1648"/>
      <c r="D71" s="1648"/>
      <c r="E71" s="1648"/>
      <c r="F71" s="1648"/>
      <c r="G71" s="1648"/>
      <c r="H71" s="1649"/>
      <c r="I71" s="1795">
        <v>3867</v>
      </c>
      <c r="J71" s="1796"/>
      <c r="K71" s="1796"/>
      <c r="L71" s="1796"/>
      <c r="M71" s="1795">
        <v>12338</v>
      </c>
      <c r="N71" s="1796"/>
      <c r="O71" s="1796"/>
      <c r="P71" s="1797"/>
      <c r="Q71" s="1795">
        <v>5962</v>
      </c>
      <c r="R71" s="1796"/>
      <c r="S71" s="1796"/>
      <c r="T71" s="1797"/>
      <c r="U71" s="1795">
        <v>6376</v>
      </c>
      <c r="V71" s="1796"/>
      <c r="W71" s="1796"/>
      <c r="X71" s="1797"/>
      <c r="Y71" s="1799">
        <v>381</v>
      </c>
      <c r="Z71" s="1800"/>
      <c r="AA71" s="1800"/>
      <c r="AB71" s="1801"/>
      <c r="AC71" s="1802">
        <v>3.2</v>
      </c>
      <c r="AD71" s="1803"/>
      <c r="AE71" s="1803"/>
      <c r="AF71" s="1804"/>
      <c r="AG71" s="1805">
        <v>3.2</v>
      </c>
      <c r="AH71" s="1806"/>
      <c r="AI71" s="1807"/>
      <c r="AJ71" s="1795">
        <v>3856</v>
      </c>
      <c r="AK71" s="1796"/>
      <c r="AL71" s="1796"/>
      <c r="AM71" s="1797"/>
      <c r="AN71" s="1798">
        <v>24.9</v>
      </c>
      <c r="AO71" s="1648"/>
      <c r="AP71" s="1648"/>
      <c r="AQ71" s="1648"/>
      <c r="AR71" s="1648"/>
      <c r="AS71" s="1021"/>
    </row>
    <row r="72" spans="1:45" s="1024" customFormat="1">
      <c r="A72" s="1021"/>
      <c r="B72" s="1648" t="s">
        <v>154</v>
      </c>
      <c r="C72" s="1648"/>
      <c r="D72" s="1648"/>
      <c r="E72" s="1648"/>
      <c r="F72" s="1648"/>
      <c r="G72" s="1648"/>
      <c r="H72" s="1649"/>
      <c r="I72" s="1795">
        <v>4145</v>
      </c>
      <c r="J72" s="1796"/>
      <c r="K72" s="1796"/>
      <c r="L72" s="1796"/>
      <c r="M72" s="1795">
        <v>12697</v>
      </c>
      <c r="N72" s="1796"/>
      <c r="O72" s="1796"/>
      <c r="P72" s="1797"/>
      <c r="Q72" s="1795">
        <v>6204</v>
      </c>
      <c r="R72" s="1796"/>
      <c r="S72" s="1796"/>
      <c r="T72" s="1797"/>
      <c r="U72" s="1795">
        <v>6493</v>
      </c>
      <c r="V72" s="1796"/>
      <c r="W72" s="1796"/>
      <c r="X72" s="1797"/>
      <c r="Y72" s="1799">
        <v>359</v>
      </c>
      <c r="Z72" s="1800"/>
      <c r="AA72" s="1800"/>
      <c r="AB72" s="1801"/>
      <c r="AC72" s="1802">
        <v>2.9</v>
      </c>
      <c r="AD72" s="1803"/>
      <c r="AE72" s="1803"/>
      <c r="AF72" s="1804"/>
      <c r="AG72" s="1805">
        <v>3.4</v>
      </c>
      <c r="AH72" s="1806"/>
      <c r="AI72" s="1807"/>
      <c r="AJ72" s="1795">
        <v>3734</v>
      </c>
      <c r="AK72" s="1796"/>
      <c r="AL72" s="1796"/>
      <c r="AM72" s="1797"/>
      <c r="AN72" s="1798">
        <v>24.2</v>
      </c>
      <c r="AO72" s="1648"/>
      <c r="AP72" s="1648"/>
      <c r="AQ72" s="1648"/>
      <c r="AR72" s="1648"/>
      <c r="AS72" s="1021"/>
    </row>
    <row r="73" spans="1:45" s="1024" customFormat="1">
      <c r="A73" s="1021"/>
      <c r="B73" s="1648" t="s">
        <v>155</v>
      </c>
      <c r="C73" s="1648"/>
      <c r="D73" s="1648"/>
      <c r="E73" s="1648"/>
      <c r="F73" s="1648"/>
      <c r="G73" s="1648"/>
      <c r="H73" s="1649"/>
      <c r="I73" s="1795">
        <v>4667</v>
      </c>
      <c r="J73" s="1796"/>
      <c r="K73" s="1796"/>
      <c r="L73" s="1796"/>
      <c r="M73" s="1795">
        <v>13260</v>
      </c>
      <c r="N73" s="1796"/>
      <c r="O73" s="1796"/>
      <c r="P73" s="1797"/>
      <c r="Q73" s="1795">
        <v>6380</v>
      </c>
      <c r="R73" s="1796"/>
      <c r="S73" s="1796"/>
      <c r="T73" s="1797"/>
      <c r="U73" s="1795">
        <v>6880</v>
      </c>
      <c r="V73" s="1796"/>
      <c r="W73" s="1796"/>
      <c r="X73" s="1797"/>
      <c r="Y73" s="1799">
        <v>563</v>
      </c>
      <c r="Z73" s="1800"/>
      <c r="AA73" s="1800"/>
      <c r="AB73" s="1801"/>
      <c r="AC73" s="1802">
        <v>4.4000000000000004</v>
      </c>
      <c r="AD73" s="1803"/>
      <c r="AE73" s="1803"/>
      <c r="AF73" s="1804"/>
      <c r="AG73" s="1805">
        <v>3.5</v>
      </c>
      <c r="AH73" s="1806"/>
      <c r="AI73" s="1807"/>
      <c r="AJ73" s="1795">
        <v>3821</v>
      </c>
      <c r="AK73" s="1796"/>
      <c r="AL73" s="1796"/>
      <c r="AM73" s="1797"/>
      <c r="AN73" s="1798">
        <v>24.7</v>
      </c>
      <c r="AO73" s="1648"/>
      <c r="AP73" s="1648"/>
      <c r="AQ73" s="1648"/>
      <c r="AR73" s="1648"/>
      <c r="AS73" s="1021"/>
    </row>
    <row r="74" spans="1:45" s="1024" customFormat="1">
      <c r="A74" s="1021"/>
      <c r="B74" s="1648" t="s">
        <v>156</v>
      </c>
      <c r="C74" s="1648"/>
      <c r="D74" s="1648"/>
      <c r="E74" s="1648"/>
      <c r="F74" s="1648"/>
      <c r="G74" s="1648"/>
      <c r="H74" s="1649"/>
      <c r="I74" s="1795">
        <v>5917</v>
      </c>
      <c r="J74" s="1796"/>
      <c r="K74" s="1796"/>
      <c r="L74" s="1796"/>
      <c r="M74" s="1795">
        <v>13989</v>
      </c>
      <c r="N74" s="1796"/>
      <c r="O74" s="1796"/>
      <c r="P74" s="1797"/>
      <c r="Q74" s="1795">
        <v>6596</v>
      </c>
      <c r="R74" s="1796"/>
      <c r="S74" s="1796"/>
      <c r="T74" s="1797"/>
      <c r="U74" s="1795">
        <v>7393</v>
      </c>
      <c r="V74" s="1796"/>
      <c r="W74" s="1796"/>
      <c r="X74" s="1797"/>
      <c r="Y74" s="1799">
        <v>729</v>
      </c>
      <c r="Z74" s="1800"/>
      <c r="AA74" s="1800"/>
      <c r="AB74" s="1801"/>
      <c r="AC74" s="1802">
        <v>5.5</v>
      </c>
      <c r="AD74" s="1803"/>
      <c r="AE74" s="1803"/>
      <c r="AF74" s="1804"/>
      <c r="AG74" s="1805">
        <v>3.68</v>
      </c>
      <c r="AH74" s="1806"/>
      <c r="AI74" s="1807"/>
      <c r="AJ74" s="1795">
        <v>3801.4</v>
      </c>
      <c r="AK74" s="1796"/>
      <c r="AL74" s="1796"/>
      <c r="AM74" s="1797"/>
      <c r="AN74" s="1798">
        <v>24.7</v>
      </c>
      <c r="AO74" s="1648"/>
      <c r="AP74" s="1648"/>
      <c r="AQ74" s="1648"/>
      <c r="AR74" s="1648"/>
      <c r="AS74" s="1021"/>
    </row>
    <row r="75" spans="1:45" s="1024" customFormat="1">
      <c r="A75" s="1021"/>
      <c r="B75" s="1648" t="s">
        <v>157</v>
      </c>
      <c r="C75" s="1648"/>
      <c r="D75" s="1648"/>
      <c r="E75" s="1648"/>
      <c r="F75" s="1648"/>
      <c r="G75" s="1648"/>
      <c r="H75" s="1649"/>
      <c r="I75" s="1795">
        <v>6548</v>
      </c>
      <c r="J75" s="1796"/>
      <c r="K75" s="1796"/>
      <c r="L75" s="1796"/>
      <c r="M75" s="1795">
        <v>14999</v>
      </c>
      <c r="N75" s="1796"/>
      <c r="O75" s="1796"/>
      <c r="P75" s="1797"/>
      <c r="Q75" s="1795">
        <v>7186</v>
      </c>
      <c r="R75" s="1796"/>
      <c r="S75" s="1796"/>
      <c r="T75" s="1797"/>
      <c r="U75" s="1795">
        <v>7813</v>
      </c>
      <c r="V75" s="1796"/>
      <c r="W75" s="1796"/>
      <c r="X75" s="1797"/>
      <c r="Y75" s="1799">
        <v>1010</v>
      </c>
      <c r="Z75" s="1800"/>
      <c r="AA75" s="1800"/>
      <c r="AB75" s="1801"/>
      <c r="AC75" s="1802">
        <v>7.2</v>
      </c>
      <c r="AD75" s="1803"/>
      <c r="AE75" s="1803"/>
      <c r="AF75" s="1804"/>
      <c r="AG75" s="1805">
        <v>3.91</v>
      </c>
      <c r="AH75" s="1806"/>
      <c r="AI75" s="1807"/>
      <c r="AJ75" s="1795">
        <v>3836</v>
      </c>
      <c r="AK75" s="1796"/>
      <c r="AL75" s="1796"/>
      <c r="AM75" s="1797"/>
      <c r="AN75" s="1829">
        <v>19</v>
      </c>
      <c r="AO75" s="1830"/>
      <c r="AP75" s="1830"/>
      <c r="AQ75" s="1830"/>
      <c r="AR75" s="1830"/>
      <c r="AS75" s="1021"/>
    </row>
    <row r="76" spans="1:45" s="1024" customFormat="1">
      <c r="A76" s="1021"/>
      <c r="B76" s="1831" t="s">
        <v>89</v>
      </c>
      <c r="C76" s="1648"/>
      <c r="D76" s="1648"/>
      <c r="E76" s="1648"/>
      <c r="F76" s="1648"/>
      <c r="G76" s="1648"/>
      <c r="H76" s="1649"/>
      <c r="I76" s="1832">
        <v>7372</v>
      </c>
      <c r="J76" s="1833"/>
      <c r="K76" s="1833"/>
      <c r="L76" s="1833"/>
      <c r="M76" s="1832">
        <v>15813</v>
      </c>
      <c r="N76" s="1833"/>
      <c r="O76" s="1833"/>
      <c r="P76" s="1834"/>
      <c r="Q76" s="1832">
        <v>7633</v>
      </c>
      <c r="R76" s="1833"/>
      <c r="S76" s="1833"/>
      <c r="T76" s="1834"/>
      <c r="U76" s="1832">
        <v>8180</v>
      </c>
      <c r="V76" s="1833"/>
      <c r="W76" s="1833"/>
      <c r="X76" s="1834"/>
      <c r="Y76" s="1835">
        <v>814</v>
      </c>
      <c r="Z76" s="1836"/>
      <c r="AA76" s="1836"/>
      <c r="AB76" s="1837"/>
      <c r="AC76" s="1838">
        <v>5.4</v>
      </c>
      <c r="AD76" s="1839"/>
      <c r="AE76" s="1839"/>
      <c r="AF76" s="1840"/>
      <c r="AG76" s="1841">
        <v>4.1399999999999997</v>
      </c>
      <c r="AH76" s="1842"/>
      <c r="AI76" s="1843"/>
      <c r="AJ76" s="1844">
        <v>3820</v>
      </c>
      <c r="AK76" s="1845"/>
      <c r="AL76" s="1845"/>
      <c r="AM76" s="1846"/>
      <c r="AN76" s="1668">
        <v>20.3</v>
      </c>
      <c r="AO76" s="1669"/>
      <c r="AP76" s="1669"/>
      <c r="AQ76" s="1669"/>
      <c r="AR76" s="1669"/>
      <c r="AS76" s="1021"/>
    </row>
    <row r="77" spans="1:45" s="1024" customFormat="1" ht="14.25" thickBot="1">
      <c r="A77" s="1021"/>
      <c r="B77" s="1824" t="s">
        <v>2114</v>
      </c>
      <c r="C77" s="1824"/>
      <c r="D77" s="1824"/>
      <c r="E77" s="1824"/>
      <c r="F77" s="1824"/>
      <c r="G77" s="1824"/>
      <c r="H77" s="1825"/>
      <c r="I77" s="1819">
        <v>7797</v>
      </c>
      <c r="J77" s="1820"/>
      <c r="K77" s="1820"/>
      <c r="L77" s="1821"/>
      <c r="M77" s="1819">
        <v>16314</v>
      </c>
      <c r="N77" s="1820"/>
      <c r="O77" s="1820"/>
      <c r="P77" s="1821"/>
      <c r="Q77" s="1819">
        <v>7668</v>
      </c>
      <c r="R77" s="1820"/>
      <c r="S77" s="1820"/>
      <c r="T77" s="1821"/>
      <c r="U77" s="1819">
        <v>8646</v>
      </c>
      <c r="V77" s="1820"/>
      <c r="W77" s="1820"/>
      <c r="X77" s="1821"/>
      <c r="Y77" s="1826">
        <v>501</v>
      </c>
      <c r="Z77" s="1827"/>
      <c r="AA77" s="1827"/>
      <c r="AB77" s="1828"/>
      <c r="AC77" s="1813">
        <v>3.2</v>
      </c>
      <c r="AD77" s="1814"/>
      <c r="AE77" s="1814"/>
      <c r="AF77" s="1815"/>
      <c r="AG77" s="1816">
        <v>4.4800000000000004</v>
      </c>
      <c r="AH77" s="1817"/>
      <c r="AI77" s="1818"/>
      <c r="AJ77" s="1819">
        <v>3642</v>
      </c>
      <c r="AK77" s="1820"/>
      <c r="AL77" s="1820"/>
      <c r="AM77" s="1821"/>
      <c r="AN77" s="1822">
        <v>21.6</v>
      </c>
      <c r="AO77" s="1823"/>
      <c r="AP77" s="1823"/>
      <c r="AQ77" s="1823"/>
      <c r="AR77" s="1823"/>
      <c r="AS77" s="1025"/>
    </row>
    <row r="78" spans="1:45" s="1027" customFormat="1">
      <c r="A78" s="1026" t="s">
        <v>158</v>
      </c>
      <c r="B78" s="1026"/>
      <c r="C78" s="1026"/>
      <c r="D78" s="1026"/>
      <c r="E78" s="1026"/>
      <c r="F78" s="1026"/>
      <c r="G78" s="1026"/>
      <c r="H78" s="1026"/>
      <c r="I78" s="1026"/>
      <c r="J78" s="1026"/>
      <c r="K78" s="1026"/>
      <c r="L78" s="1026"/>
      <c r="M78" s="1026"/>
      <c r="N78" s="1026"/>
      <c r="O78" s="1026"/>
      <c r="P78" s="1026"/>
      <c r="Q78" s="1026"/>
      <c r="R78" s="1026"/>
      <c r="S78" s="1026"/>
      <c r="T78" s="1026"/>
      <c r="U78" s="1026"/>
      <c r="V78" s="1026"/>
      <c r="W78" s="1026"/>
      <c r="X78" s="1026"/>
      <c r="Y78" s="1026"/>
      <c r="Z78" s="1026"/>
      <c r="AA78" s="1026"/>
      <c r="AB78" s="1026"/>
      <c r="AC78" s="1026"/>
      <c r="AD78" s="1026"/>
      <c r="AE78" s="1026"/>
      <c r="AF78" s="1026"/>
      <c r="AI78" s="1773" t="s">
        <v>159</v>
      </c>
      <c r="AJ78" s="1773"/>
      <c r="AK78" s="1773"/>
      <c r="AL78" s="1773"/>
      <c r="AM78" s="1773"/>
      <c r="AN78" s="1773"/>
      <c r="AO78" s="1773"/>
      <c r="AP78" s="1773"/>
      <c r="AQ78" s="1773"/>
      <c r="AR78" s="1773"/>
      <c r="AS78" s="1773"/>
    </row>
    <row r="79" spans="1:45">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Q79" s="683"/>
      <c r="AR79" s="706"/>
    </row>
    <row r="80" spans="1:45">
      <c r="A80" s="380"/>
      <c r="B80" s="380"/>
      <c r="C80" s="380"/>
      <c r="D80" s="380"/>
      <c r="E80" s="380"/>
      <c r="F80" s="380"/>
      <c r="G80" s="380"/>
      <c r="H80" s="380"/>
      <c r="I80" s="380"/>
      <c r="J80" s="493"/>
      <c r="K80" s="493"/>
    </row>
    <row r="81" spans="1:51" s="73" customFormat="1" ht="17.25">
      <c r="A81" s="390" t="s">
        <v>160</v>
      </c>
      <c r="B81" s="391"/>
      <c r="C81" s="391"/>
      <c r="D81" s="391"/>
      <c r="E81" s="391"/>
      <c r="F81" s="391"/>
      <c r="G81" s="391"/>
      <c r="H81" s="391"/>
      <c r="I81" s="391"/>
      <c r="J81" s="391"/>
      <c r="K81" s="391"/>
      <c r="L81" s="391"/>
      <c r="M81" s="391"/>
      <c r="N81" s="391"/>
    </row>
    <row r="82" spans="1:51" s="73" customFormat="1" ht="15" thickBot="1">
      <c r="A82" s="391"/>
      <c r="B82" s="392"/>
      <c r="C82" s="392"/>
      <c r="D82" s="392"/>
      <c r="E82" s="392"/>
      <c r="F82" s="392"/>
      <c r="G82" s="392"/>
      <c r="H82" s="392"/>
      <c r="I82" s="391"/>
      <c r="J82" s="391"/>
      <c r="K82" s="391"/>
      <c r="L82" s="1661"/>
      <c r="M82" s="1661"/>
      <c r="N82" s="1661"/>
      <c r="AB82" s="382"/>
      <c r="AC82" s="382"/>
      <c r="AD82" s="382"/>
      <c r="AE82" s="382"/>
      <c r="AF82" s="382"/>
      <c r="AG82" s="382"/>
      <c r="AH82" s="382"/>
      <c r="AI82" s="382"/>
      <c r="AJ82" s="382"/>
      <c r="AK82" s="382"/>
      <c r="AL82" s="382"/>
      <c r="AM82" s="382"/>
      <c r="AN82" s="382"/>
      <c r="AO82" s="382"/>
      <c r="AP82" s="382"/>
      <c r="AQ82" s="382"/>
      <c r="AR82" s="382"/>
      <c r="AS82" s="382"/>
      <c r="AT82" s="701" t="s">
        <v>3480</v>
      </c>
    </row>
    <row r="83" spans="1:51" s="73" customFormat="1" ht="14.25">
      <c r="A83" s="389"/>
      <c r="B83" s="1863" t="s">
        <v>3316</v>
      </c>
      <c r="C83" s="1864"/>
      <c r="D83" s="1864"/>
      <c r="E83" s="1864"/>
      <c r="F83" s="1864"/>
      <c r="G83" s="1864"/>
      <c r="H83" s="1865"/>
      <c r="I83" s="1872" t="s">
        <v>161</v>
      </c>
      <c r="J83" s="1873"/>
      <c r="K83" s="1873"/>
      <c r="L83" s="1873"/>
      <c r="M83" s="1873"/>
      <c r="N83" s="1873"/>
      <c r="O83" s="1873"/>
      <c r="P83" s="1873"/>
      <c r="Q83" s="1873"/>
      <c r="R83" s="1874"/>
      <c r="S83" s="1872" t="s">
        <v>162</v>
      </c>
      <c r="T83" s="1873"/>
      <c r="U83" s="1873"/>
      <c r="V83" s="1873"/>
      <c r="W83" s="1873"/>
      <c r="X83" s="1873"/>
      <c r="Y83" s="1873"/>
      <c r="Z83" s="1873"/>
      <c r="AA83" s="1873"/>
      <c r="AB83" s="1873"/>
      <c r="AC83" s="1873"/>
      <c r="AD83" s="1873"/>
      <c r="AE83" s="1873"/>
      <c r="AF83" s="1873"/>
      <c r="AG83" s="1873"/>
      <c r="AH83" s="1873"/>
      <c r="AI83" s="1873"/>
      <c r="AJ83" s="1873"/>
      <c r="AK83" s="1873"/>
      <c r="AL83" s="1873"/>
      <c r="AM83" s="1873"/>
      <c r="AN83" s="1873"/>
      <c r="AO83" s="1873"/>
      <c r="AP83" s="1873"/>
      <c r="AQ83" s="1873"/>
      <c r="AR83" s="1873"/>
      <c r="AS83" s="1873"/>
      <c r="AT83" s="1875"/>
    </row>
    <row r="84" spans="1:51" s="73" customFormat="1" ht="14.25">
      <c r="A84" s="389"/>
      <c r="B84" s="1866"/>
      <c r="C84" s="1867"/>
      <c r="D84" s="1867"/>
      <c r="E84" s="1867"/>
      <c r="F84" s="1867"/>
      <c r="G84" s="1867"/>
      <c r="H84" s="1868"/>
      <c r="I84" s="1850" t="s">
        <v>163</v>
      </c>
      <c r="J84" s="1851"/>
      <c r="K84" s="1852"/>
      <c r="L84" s="1850" t="s">
        <v>164</v>
      </c>
      <c r="M84" s="1851"/>
      <c r="N84" s="1852"/>
      <c r="O84" s="1850" t="s">
        <v>165</v>
      </c>
      <c r="P84" s="1851"/>
      <c r="Q84" s="1851"/>
      <c r="R84" s="1852"/>
      <c r="S84" s="1847" t="s">
        <v>166</v>
      </c>
      <c r="T84" s="1848"/>
      <c r="U84" s="1848"/>
      <c r="V84" s="1848"/>
      <c r="W84" s="1848"/>
      <c r="X84" s="1848"/>
      <c r="Y84" s="1848"/>
      <c r="Z84" s="1848"/>
      <c r="AA84" s="1848"/>
      <c r="AB84" s="1848"/>
      <c r="AC84" s="1848"/>
      <c r="AD84" s="1849"/>
      <c r="AE84" s="1847" t="s">
        <v>167</v>
      </c>
      <c r="AF84" s="1848"/>
      <c r="AG84" s="1848"/>
      <c r="AH84" s="1848"/>
      <c r="AI84" s="1848"/>
      <c r="AJ84" s="1848"/>
      <c r="AK84" s="1848"/>
      <c r="AL84" s="1848"/>
      <c r="AM84" s="1848"/>
      <c r="AN84" s="1848"/>
      <c r="AO84" s="1848"/>
      <c r="AP84" s="1849"/>
      <c r="AQ84" s="1850" t="s">
        <v>165</v>
      </c>
      <c r="AR84" s="1851"/>
      <c r="AS84" s="1851"/>
      <c r="AT84" s="1877"/>
    </row>
    <row r="85" spans="1:51" s="73" customFormat="1" ht="14.25">
      <c r="A85" s="389"/>
      <c r="B85" s="1869"/>
      <c r="C85" s="1870"/>
      <c r="D85" s="1870"/>
      <c r="E85" s="1870"/>
      <c r="F85" s="1870"/>
      <c r="G85" s="1870"/>
      <c r="H85" s="1871"/>
      <c r="I85" s="1876"/>
      <c r="J85" s="1870"/>
      <c r="K85" s="1871"/>
      <c r="L85" s="1876"/>
      <c r="M85" s="1870"/>
      <c r="N85" s="1871"/>
      <c r="O85" s="1876"/>
      <c r="P85" s="1870"/>
      <c r="Q85" s="1870"/>
      <c r="R85" s="1871"/>
      <c r="S85" s="1862" t="s">
        <v>168</v>
      </c>
      <c r="T85" s="1862"/>
      <c r="U85" s="1862"/>
      <c r="V85" s="1847" t="s">
        <v>169</v>
      </c>
      <c r="W85" s="1848"/>
      <c r="X85" s="1849"/>
      <c r="Y85" s="1847" t="s">
        <v>170</v>
      </c>
      <c r="Z85" s="1848"/>
      <c r="AA85" s="1849"/>
      <c r="AB85" s="1847" t="s">
        <v>171</v>
      </c>
      <c r="AC85" s="1848"/>
      <c r="AD85" s="1849"/>
      <c r="AE85" s="1847" t="s">
        <v>168</v>
      </c>
      <c r="AF85" s="1848"/>
      <c r="AG85" s="1849"/>
      <c r="AH85" s="1847" t="s">
        <v>169</v>
      </c>
      <c r="AI85" s="1848"/>
      <c r="AJ85" s="1849"/>
      <c r="AK85" s="1847" t="s">
        <v>170</v>
      </c>
      <c r="AL85" s="1848"/>
      <c r="AM85" s="1849"/>
      <c r="AN85" s="1850" t="s">
        <v>171</v>
      </c>
      <c r="AO85" s="1851"/>
      <c r="AP85" s="1852"/>
      <c r="AQ85" s="1876"/>
      <c r="AR85" s="1870"/>
      <c r="AS85" s="1870"/>
      <c r="AT85" s="1878"/>
    </row>
    <row r="86" spans="1:51" s="73" customFormat="1" ht="14.25">
      <c r="A86" s="389"/>
      <c r="B86" s="1853" t="s">
        <v>2908</v>
      </c>
      <c r="C86" s="1854"/>
      <c r="D86" s="1854"/>
      <c r="E86" s="1854"/>
      <c r="F86" s="1854"/>
      <c r="G86" s="1854"/>
      <c r="H86" s="1855"/>
      <c r="I86" s="1856">
        <v>585</v>
      </c>
      <c r="J86" s="1857"/>
      <c r="K86" s="1858"/>
      <c r="L86" s="1856">
        <v>794</v>
      </c>
      <c r="M86" s="1857"/>
      <c r="N86" s="1858"/>
      <c r="O86" s="1859">
        <f>I86-L86</f>
        <v>-209</v>
      </c>
      <c r="P86" s="1860"/>
      <c r="Q86" s="1860"/>
      <c r="R86" s="1861"/>
      <c r="S86" s="1856">
        <v>2350</v>
      </c>
      <c r="T86" s="1857"/>
      <c r="U86" s="1858"/>
      <c r="V86" s="1856">
        <v>1204</v>
      </c>
      <c r="W86" s="1857"/>
      <c r="X86" s="1858"/>
      <c r="Y86" s="1856">
        <v>1115</v>
      </c>
      <c r="Z86" s="1857"/>
      <c r="AA86" s="1858"/>
      <c r="AB86" s="1856">
        <v>31</v>
      </c>
      <c r="AC86" s="1857"/>
      <c r="AD86" s="1858"/>
      <c r="AE86" s="1856">
        <v>2716</v>
      </c>
      <c r="AF86" s="1857"/>
      <c r="AG86" s="1858"/>
      <c r="AH86" s="1856">
        <v>1335</v>
      </c>
      <c r="AI86" s="1857"/>
      <c r="AJ86" s="1858"/>
      <c r="AK86" s="1856">
        <v>1249</v>
      </c>
      <c r="AL86" s="1857"/>
      <c r="AM86" s="1858"/>
      <c r="AN86" s="1856">
        <v>132</v>
      </c>
      <c r="AO86" s="1857"/>
      <c r="AP86" s="1858"/>
      <c r="AQ86" s="1882">
        <f>S86-AE86</f>
        <v>-366</v>
      </c>
      <c r="AR86" s="1883"/>
      <c r="AS86" s="1883"/>
      <c r="AT86" s="1884"/>
    </row>
    <row r="87" spans="1:51" s="73" customFormat="1" ht="14.25">
      <c r="A87" s="389"/>
      <c r="B87" s="1853" t="s">
        <v>3101</v>
      </c>
      <c r="C87" s="1854"/>
      <c r="D87" s="1854"/>
      <c r="E87" s="1854"/>
      <c r="F87" s="1854"/>
      <c r="G87" s="1854"/>
      <c r="H87" s="1855"/>
      <c r="I87" s="1879">
        <v>511</v>
      </c>
      <c r="J87" s="1880"/>
      <c r="K87" s="1881"/>
      <c r="L87" s="1879">
        <v>753</v>
      </c>
      <c r="M87" s="1880"/>
      <c r="N87" s="1881"/>
      <c r="O87" s="1882">
        <f>I87-L87</f>
        <v>-242</v>
      </c>
      <c r="P87" s="1883"/>
      <c r="Q87" s="1883"/>
      <c r="R87" s="1885"/>
      <c r="S87" s="1879">
        <v>2288</v>
      </c>
      <c r="T87" s="1880"/>
      <c r="U87" s="1881"/>
      <c r="V87" s="1879">
        <v>1132</v>
      </c>
      <c r="W87" s="1880"/>
      <c r="X87" s="1881"/>
      <c r="Y87" s="1879">
        <v>1127</v>
      </c>
      <c r="Z87" s="1880"/>
      <c r="AA87" s="1881"/>
      <c r="AB87" s="1879">
        <v>29</v>
      </c>
      <c r="AC87" s="1880"/>
      <c r="AD87" s="1881"/>
      <c r="AE87" s="1879">
        <v>2593</v>
      </c>
      <c r="AF87" s="1880"/>
      <c r="AG87" s="1881"/>
      <c r="AH87" s="1879">
        <v>1298</v>
      </c>
      <c r="AI87" s="1880"/>
      <c r="AJ87" s="1881"/>
      <c r="AK87" s="1879">
        <v>1196</v>
      </c>
      <c r="AL87" s="1880"/>
      <c r="AM87" s="1881"/>
      <c r="AN87" s="1879">
        <v>99</v>
      </c>
      <c r="AO87" s="1880"/>
      <c r="AP87" s="1881"/>
      <c r="AQ87" s="1882">
        <f>S87-AE87</f>
        <v>-305</v>
      </c>
      <c r="AR87" s="1883"/>
      <c r="AS87" s="1883"/>
      <c r="AT87" s="1884"/>
    </row>
    <row r="88" spans="1:51" s="73" customFormat="1" ht="14.25">
      <c r="A88" s="389"/>
      <c r="B88" s="1853" t="s">
        <v>3102</v>
      </c>
      <c r="C88" s="1854"/>
      <c r="D88" s="1854"/>
      <c r="E88" s="1854"/>
      <c r="F88" s="1854"/>
      <c r="G88" s="1854"/>
      <c r="H88" s="1855"/>
      <c r="I88" s="1879">
        <v>545</v>
      </c>
      <c r="J88" s="1880"/>
      <c r="K88" s="1881"/>
      <c r="L88" s="1879">
        <v>757</v>
      </c>
      <c r="M88" s="1880"/>
      <c r="N88" s="1881"/>
      <c r="O88" s="1882">
        <f>I88-L88</f>
        <v>-212</v>
      </c>
      <c r="P88" s="1883"/>
      <c r="Q88" s="1883"/>
      <c r="R88" s="1885"/>
      <c r="S88" s="1879">
        <v>2360</v>
      </c>
      <c r="T88" s="1880"/>
      <c r="U88" s="1881"/>
      <c r="V88" s="1879">
        <v>1302</v>
      </c>
      <c r="W88" s="1880"/>
      <c r="X88" s="1881"/>
      <c r="Y88" s="1879">
        <v>1034</v>
      </c>
      <c r="Z88" s="1880"/>
      <c r="AA88" s="1881"/>
      <c r="AB88" s="1879">
        <v>24</v>
      </c>
      <c r="AC88" s="1880"/>
      <c r="AD88" s="1881"/>
      <c r="AE88" s="1879">
        <v>2609</v>
      </c>
      <c r="AF88" s="1880"/>
      <c r="AG88" s="1881"/>
      <c r="AH88" s="1879">
        <v>1288</v>
      </c>
      <c r="AI88" s="1880"/>
      <c r="AJ88" s="1881"/>
      <c r="AK88" s="1879">
        <v>1242</v>
      </c>
      <c r="AL88" s="1880"/>
      <c r="AM88" s="1881"/>
      <c r="AN88" s="1879">
        <v>79</v>
      </c>
      <c r="AO88" s="1880"/>
      <c r="AP88" s="1881"/>
      <c r="AQ88" s="1882">
        <f>S88-AE88</f>
        <v>-249</v>
      </c>
      <c r="AR88" s="1883"/>
      <c r="AS88" s="1883"/>
      <c r="AT88" s="1884"/>
    </row>
    <row r="89" spans="1:51" s="73" customFormat="1" ht="14.25">
      <c r="A89" s="389"/>
      <c r="B89" s="1853" t="s">
        <v>3103</v>
      </c>
      <c r="C89" s="1854"/>
      <c r="D89" s="1854"/>
      <c r="E89" s="1854"/>
      <c r="F89" s="1854"/>
      <c r="G89" s="1854"/>
      <c r="H89" s="1855"/>
      <c r="I89" s="1879">
        <v>525</v>
      </c>
      <c r="J89" s="1880"/>
      <c r="K89" s="1881"/>
      <c r="L89" s="1879">
        <v>857</v>
      </c>
      <c r="M89" s="1880"/>
      <c r="N89" s="1881"/>
      <c r="O89" s="1882">
        <f>I89-L89</f>
        <v>-332</v>
      </c>
      <c r="P89" s="1883"/>
      <c r="Q89" s="1883"/>
      <c r="R89" s="1885"/>
      <c r="S89" s="1879">
        <v>2390</v>
      </c>
      <c r="T89" s="1880"/>
      <c r="U89" s="1881"/>
      <c r="V89" s="1879">
        <v>1246</v>
      </c>
      <c r="W89" s="1880"/>
      <c r="X89" s="1881"/>
      <c r="Y89" s="1879">
        <v>1108</v>
      </c>
      <c r="Z89" s="1880"/>
      <c r="AA89" s="1881"/>
      <c r="AB89" s="1879">
        <v>36</v>
      </c>
      <c r="AC89" s="1880"/>
      <c r="AD89" s="1881"/>
      <c r="AE89" s="1879">
        <v>2412</v>
      </c>
      <c r="AF89" s="1880"/>
      <c r="AG89" s="1881"/>
      <c r="AH89" s="1879">
        <v>1252</v>
      </c>
      <c r="AI89" s="1880"/>
      <c r="AJ89" s="1881"/>
      <c r="AK89" s="1879">
        <v>1113</v>
      </c>
      <c r="AL89" s="1880"/>
      <c r="AM89" s="1881"/>
      <c r="AN89" s="1879">
        <v>47</v>
      </c>
      <c r="AO89" s="1880"/>
      <c r="AP89" s="1881"/>
      <c r="AQ89" s="1882">
        <f>S89-AE89</f>
        <v>-22</v>
      </c>
      <c r="AR89" s="1883"/>
      <c r="AS89" s="1883"/>
      <c r="AT89" s="1884"/>
    </row>
    <row r="90" spans="1:51" s="73" customFormat="1" ht="15" thickBot="1">
      <c r="A90" s="389"/>
      <c r="B90" s="1892" t="s">
        <v>3104</v>
      </c>
      <c r="C90" s="1893"/>
      <c r="D90" s="1893"/>
      <c r="E90" s="1893"/>
      <c r="F90" s="1893"/>
      <c r="G90" s="1893"/>
      <c r="H90" s="1894"/>
      <c r="I90" s="1895">
        <v>539</v>
      </c>
      <c r="J90" s="1896"/>
      <c r="K90" s="1897"/>
      <c r="L90" s="1609">
        <v>838</v>
      </c>
      <c r="M90" s="1609"/>
      <c r="N90" s="1609"/>
      <c r="O90" s="1610">
        <f>I90-L90</f>
        <v>-299</v>
      </c>
      <c r="P90" s="1611"/>
      <c r="Q90" s="1611"/>
      <c r="R90" s="1612"/>
      <c r="S90" s="1609">
        <v>2278</v>
      </c>
      <c r="T90" s="1609"/>
      <c r="U90" s="1609"/>
      <c r="V90" s="1889">
        <v>1158</v>
      </c>
      <c r="W90" s="1890"/>
      <c r="X90" s="1891"/>
      <c r="Y90" s="1609">
        <v>1082</v>
      </c>
      <c r="Z90" s="1609"/>
      <c r="AA90" s="1609"/>
      <c r="AB90" s="1609">
        <v>38</v>
      </c>
      <c r="AC90" s="1609"/>
      <c r="AD90" s="1609"/>
      <c r="AE90" s="1609">
        <v>2489</v>
      </c>
      <c r="AF90" s="1609"/>
      <c r="AG90" s="1609"/>
      <c r="AH90" s="1609">
        <v>1281</v>
      </c>
      <c r="AI90" s="1609"/>
      <c r="AJ90" s="1609"/>
      <c r="AK90" s="1609">
        <v>1145</v>
      </c>
      <c r="AL90" s="1609"/>
      <c r="AM90" s="1609"/>
      <c r="AN90" s="1889">
        <v>63</v>
      </c>
      <c r="AO90" s="1890"/>
      <c r="AP90" s="1891"/>
      <c r="AQ90" s="1659">
        <f>S90-AE90</f>
        <v>-211</v>
      </c>
      <c r="AR90" s="1659"/>
      <c r="AS90" s="1659"/>
      <c r="AT90" s="1660"/>
    </row>
    <row r="91" spans="1:51" s="73" customFormat="1" ht="13.5" customHeight="1">
      <c r="A91" s="391"/>
      <c r="B91" s="393"/>
      <c r="C91" s="393"/>
      <c r="D91" s="393"/>
      <c r="E91" s="393"/>
      <c r="F91" s="393"/>
      <c r="G91" s="393"/>
      <c r="H91" s="393"/>
      <c r="I91" s="393"/>
      <c r="J91" s="393"/>
      <c r="K91" s="393"/>
      <c r="L91" s="1661"/>
      <c r="M91" s="1662"/>
      <c r="N91" s="1662"/>
      <c r="AP91" s="683"/>
      <c r="AQ91" s="683"/>
      <c r="AR91" s="683"/>
      <c r="AS91" s="683"/>
      <c r="AT91" s="706" t="s">
        <v>173</v>
      </c>
    </row>
    <row r="92" spans="1:51" ht="14.25">
      <c r="A92" s="391"/>
      <c r="B92" s="393"/>
      <c r="C92" s="393"/>
      <c r="D92" s="393"/>
      <c r="E92" s="393"/>
      <c r="F92" s="393"/>
      <c r="G92" s="393"/>
      <c r="H92" s="393"/>
      <c r="I92" s="393"/>
      <c r="J92" s="393"/>
      <c r="K92" s="393"/>
      <c r="L92" s="700"/>
      <c r="M92" s="707"/>
      <c r="N92" s="707"/>
    </row>
    <row r="94" spans="1:51" s="73" customFormat="1" ht="17.25">
      <c r="A94" s="360" t="s">
        <v>174</v>
      </c>
      <c r="B94" s="361"/>
      <c r="C94" s="362"/>
      <c r="D94" s="363"/>
      <c r="E94" s="363"/>
      <c r="F94" s="362"/>
      <c r="G94" s="362"/>
      <c r="H94" s="362"/>
      <c r="I94" s="362"/>
      <c r="J94" s="363"/>
      <c r="K94" s="363"/>
      <c r="L94" s="363"/>
      <c r="M94" s="363"/>
    </row>
    <row r="95" spans="1:51" s="73" customFormat="1" ht="15" thickBot="1">
      <c r="A95" s="381"/>
      <c r="B95" s="364"/>
      <c r="C95" s="365"/>
      <c r="D95" s="366"/>
      <c r="E95" s="1073"/>
      <c r="F95" s="1072"/>
      <c r="G95" s="1072"/>
      <c r="H95" s="362"/>
      <c r="I95" s="362"/>
      <c r="J95" s="363"/>
      <c r="K95" s="1663"/>
      <c r="L95" s="1663"/>
      <c r="M95" s="1663"/>
      <c r="AT95" s="382"/>
      <c r="AU95" s="382"/>
      <c r="AV95" s="382"/>
      <c r="AY95" s="701" t="s">
        <v>3480</v>
      </c>
    </row>
    <row r="96" spans="1:51" s="73" customFormat="1" ht="15" customHeight="1">
      <c r="A96" s="1613" t="s">
        <v>3317</v>
      </c>
      <c r="B96" s="1614"/>
      <c r="C96" s="1614"/>
      <c r="D96" s="1614"/>
      <c r="E96" s="1614"/>
      <c r="F96" s="1614"/>
      <c r="G96" s="1615"/>
      <c r="H96" s="1886" t="s">
        <v>3318</v>
      </c>
      <c r="I96" s="1887"/>
      <c r="J96" s="1887"/>
      <c r="K96" s="1888"/>
      <c r="L96" s="1886" t="s">
        <v>176</v>
      </c>
      <c r="M96" s="1887"/>
      <c r="N96" s="1887"/>
      <c r="O96" s="1888"/>
      <c r="P96" s="1886" t="s">
        <v>177</v>
      </c>
      <c r="Q96" s="1887"/>
      <c r="R96" s="1887"/>
      <c r="S96" s="1888"/>
      <c r="T96" s="1886" t="s">
        <v>178</v>
      </c>
      <c r="U96" s="1887"/>
      <c r="V96" s="1887"/>
      <c r="W96" s="1888"/>
      <c r="X96" s="1886" t="s">
        <v>179</v>
      </c>
      <c r="Y96" s="1887"/>
      <c r="Z96" s="1887"/>
      <c r="AA96" s="1888"/>
      <c r="AB96" s="1886" t="s">
        <v>180</v>
      </c>
      <c r="AC96" s="1887"/>
      <c r="AD96" s="1887"/>
      <c r="AE96" s="1888"/>
      <c r="AF96" s="1886" t="s">
        <v>181</v>
      </c>
      <c r="AG96" s="1887"/>
      <c r="AH96" s="1887"/>
      <c r="AI96" s="1888"/>
      <c r="AJ96" s="1886" t="s">
        <v>182</v>
      </c>
      <c r="AK96" s="1887"/>
      <c r="AL96" s="1887"/>
      <c r="AM96" s="1888"/>
      <c r="AN96" s="1886" t="s">
        <v>183</v>
      </c>
      <c r="AO96" s="1887"/>
      <c r="AP96" s="1887"/>
      <c r="AQ96" s="1888"/>
      <c r="AR96" s="1886" t="s">
        <v>184</v>
      </c>
      <c r="AS96" s="1887"/>
      <c r="AT96" s="1887"/>
      <c r="AU96" s="1888"/>
      <c r="AV96" s="1886" t="s">
        <v>185</v>
      </c>
      <c r="AW96" s="1887"/>
      <c r="AX96" s="1887"/>
      <c r="AY96" s="1899"/>
    </row>
    <row r="97" spans="1:51" s="73" customFormat="1">
      <c r="A97" s="1726" t="s">
        <v>3458</v>
      </c>
      <c r="B97" s="1727"/>
      <c r="C97" s="1727"/>
      <c r="D97" s="1727"/>
      <c r="E97" s="1727"/>
      <c r="F97" s="1727"/>
      <c r="G97" s="1728"/>
      <c r="H97" s="1623">
        <v>42111</v>
      </c>
      <c r="I97" s="1624"/>
      <c r="J97" s="1624"/>
      <c r="K97" s="1625"/>
      <c r="L97" s="1623">
        <v>16926</v>
      </c>
      <c r="M97" s="1624"/>
      <c r="N97" s="1624"/>
      <c r="O97" s="1625"/>
      <c r="P97" s="1623">
        <v>12057</v>
      </c>
      <c r="Q97" s="1624"/>
      <c r="R97" s="1624"/>
      <c r="S97" s="1625"/>
      <c r="T97" s="1623">
        <v>4842</v>
      </c>
      <c r="U97" s="1624"/>
      <c r="V97" s="1624"/>
      <c r="W97" s="1625"/>
      <c r="X97" s="1623">
        <v>3493</v>
      </c>
      <c r="Y97" s="1624"/>
      <c r="Z97" s="1624"/>
      <c r="AA97" s="1625"/>
      <c r="AB97" s="1623">
        <v>4793</v>
      </c>
      <c r="AC97" s="1624"/>
      <c r="AD97" s="1624"/>
      <c r="AE97" s="1625"/>
      <c r="AF97" s="1623" t="s">
        <v>186</v>
      </c>
      <c r="AG97" s="1624"/>
      <c r="AH97" s="1624"/>
      <c r="AI97" s="1625"/>
      <c r="AJ97" s="1623" t="s">
        <v>186</v>
      </c>
      <c r="AK97" s="1624"/>
      <c r="AL97" s="1624"/>
      <c r="AM97" s="1625"/>
      <c r="AN97" s="1623" t="s">
        <v>186</v>
      </c>
      <c r="AO97" s="1624"/>
      <c r="AP97" s="1624"/>
      <c r="AQ97" s="1625"/>
      <c r="AR97" s="1623" t="s">
        <v>186</v>
      </c>
      <c r="AS97" s="1624"/>
      <c r="AT97" s="1624"/>
      <c r="AU97" s="1625"/>
      <c r="AV97" s="1566" t="s">
        <v>186</v>
      </c>
      <c r="AW97" s="1567"/>
      <c r="AX97" s="1567"/>
      <c r="AY97" s="1898"/>
    </row>
    <row r="98" spans="1:51" s="73" customFormat="1">
      <c r="A98" s="1594" t="s">
        <v>3473</v>
      </c>
      <c r="B98" s="1595"/>
      <c r="C98" s="1595"/>
      <c r="D98" s="1595"/>
      <c r="E98" s="1595"/>
      <c r="F98" s="1595"/>
      <c r="G98" s="1595"/>
      <c r="H98" s="1566">
        <v>41026</v>
      </c>
      <c r="I98" s="1567"/>
      <c r="J98" s="1567"/>
      <c r="K98" s="1568"/>
      <c r="L98" s="1566">
        <v>17359</v>
      </c>
      <c r="M98" s="1607"/>
      <c r="N98" s="1607"/>
      <c r="O98" s="1608"/>
      <c r="P98" s="1566">
        <v>11072</v>
      </c>
      <c r="Q98" s="1567"/>
      <c r="R98" s="1567"/>
      <c r="S98" s="1568"/>
      <c r="T98" s="1566">
        <v>4754</v>
      </c>
      <c r="U98" s="1567"/>
      <c r="V98" s="1567"/>
      <c r="W98" s="1568"/>
      <c r="X98" s="1566">
        <v>3548</v>
      </c>
      <c r="Y98" s="1567"/>
      <c r="Z98" s="1567"/>
      <c r="AA98" s="1568"/>
      <c r="AB98" s="1566">
        <v>4293</v>
      </c>
      <c r="AC98" s="1567"/>
      <c r="AD98" s="1567"/>
      <c r="AE98" s="1568"/>
      <c r="AF98" s="1566" t="s">
        <v>186</v>
      </c>
      <c r="AG98" s="1567"/>
      <c r="AH98" s="1567"/>
      <c r="AI98" s="1568"/>
      <c r="AJ98" s="1566" t="s">
        <v>186</v>
      </c>
      <c r="AK98" s="1567"/>
      <c r="AL98" s="1567"/>
      <c r="AM98" s="1568"/>
      <c r="AN98" s="1566" t="s">
        <v>186</v>
      </c>
      <c r="AO98" s="1567"/>
      <c r="AP98" s="1567"/>
      <c r="AQ98" s="1568"/>
      <c r="AR98" s="1566" t="s">
        <v>186</v>
      </c>
      <c r="AS98" s="1567"/>
      <c r="AT98" s="1567"/>
      <c r="AU98" s="1568"/>
      <c r="AV98" s="1566" t="s">
        <v>186</v>
      </c>
      <c r="AW98" s="1567"/>
      <c r="AX98" s="1567"/>
      <c r="AY98" s="1898"/>
    </row>
    <row r="99" spans="1:51" s="73" customFormat="1">
      <c r="A99" s="1594" t="s">
        <v>3474</v>
      </c>
      <c r="B99" s="1595"/>
      <c r="C99" s="1595"/>
      <c r="D99" s="1595"/>
      <c r="E99" s="1595"/>
      <c r="F99" s="1595"/>
      <c r="G99" s="1595"/>
      <c r="H99" s="1566">
        <v>40698</v>
      </c>
      <c r="I99" s="1567"/>
      <c r="J99" s="1567"/>
      <c r="K99" s="1568"/>
      <c r="L99" s="1566">
        <v>18118</v>
      </c>
      <c r="M99" s="1567"/>
      <c r="N99" s="1567"/>
      <c r="O99" s="1568"/>
      <c r="P99" s="1566">
        <v>10511</v>
      </c>
      <c r="Q99" s="1567"/>
      <c r="R99" s="1567"/>
      <c r="S99" s="1568"/>
      <c r="T99" s="1566">
        <v>4382</v>
      </c>
      <c r="U99" s="1567"/>
      <c r="V99" s="1567"/>
      <c r="W99" s="1568"/>
      <c r="X99" s="1566">
        <v>3766</v>
      </c>
      <c r="Y99" s="1567"/>
      <c r="Z99" s="1567"/>
      <c r="AA99" s="1568"/>
      <c r="AB99" s="1566">
        <v>3921</v>
      </c>
      <c r="AC99" s="1567"/>
      <c r="AD99" s="1567"/>
      <c r="AE99" s="1568"/>
      <c r="AF99" s="1566" t="s">
        <v>186</v>
      </c>
      <c r="AG99" s="1567"/>
      <c r="AH99" s="1567"/>
      <c r="AI99" s="1568"/>
      <c r="AJ99" s="1566" t="s">
        <v>186</v>
      </c>
      <c r="AK99" s="1567"/>
      <c r="AL99" s="1567"/>
      <c r="AM99" s="1568"/>
      <c r="AN99" s="1566" t="s">
        <v>186</v>
      </c>
      <c r="AO99" s="1567"/>
      <c r="AP99" s="1567"/>
      <c r="AQ99" s="1568"/>
      <c r="AR99" s="1566" t="s">
        <v>186</v>
      </c>
      <c r="AS99" s="1567"/>
      <c r="AT99" s="1567"/>
      <c r="AU99" s="1568"/>
      <c r="AV99" s="1566" t="s">
        <v>186</v>
      </c>
      <c r="AW99" s="1567"/>
      <c r="AX99" s="1567"/>
      <c r="AY99" s="1898"/>
    </row>
    <row r="100" spans="1:51" s="73" customFormat="1">
      <c r="A100" s="1594" t="s">
        <v>3475</v>
      </c>
      <c r="B100" s="1595"/>
      <c r="C100" s="1595"/>
      <c r="D100" s="1595"/>
      <c r="E100" s="1595"/>
      <c r="F100" s="1595"/>
      <c r="G100" s="1595"/>
      <c r="H100" s="1566">
        <v>42332</v>
      </c>
      <c r="I100" s="1567"/>
      <c r="J100" s="1567"/>
      <c r="K100" s="1568"/>
      <c r="L100" s="1566">
        <v>19363</v>
      </c>
      <c r="M100" s="1567"/>
      <c r="N100" s="1567"/>
      <c r="O100" s="1568"/>
      <c r="P100" s="1566">
        <v>10998</v>
      </c>
      <c r="Q100" s="1567"/>
      <c r="R100" s="1567"/>
      <c r="S100" s="1568"/>
      <c r="T100" s="1566">
        <v>4202</v>
      </c>
      <c r="U100" s="1567"/>
      <c r="V100" s="1567"/>
      <c r="W100" s="1568"/>
      <c r="X100" s="1566">
        <v>4049</v>
      </c>
      <c r="Y100" s="1567"/>
      <c r="Z100" s="1567"/>
      <c r="AA100" s="1568"/>
      <c r="AB100" s="1566">
        <v>3720</v>
      </c>
      <c r="AC100" s="1567"/>
      <c r="AD100" s="1567"/>
      <c r="AE100" s="1568"/>
      <c r="AF100" s="1566" t="s">
        <v>186</v>
      </c>
      <c r="AG100" s="1567"/>
      <c r="AH100" s="1567"/>
      <c r="AI100" s="1568"/>
      <c r="AJ100" s="1566" t="s">
        <v>186</v>
      </c>
      <c r="AK100" s="1567"/>
      <c r="AL100" s="1567"/>
      <c r="AM100" s="1568"/>
      <c r="AN100" s="1566" t="s">
        <v>187</v>
      </c>
      <c r="AO100" s="1567"/>
      <c r="AP100" s="1567"/>
      <c r="AQ100" s="1568"/>
      <c r="AR100" s="1566" t="s">
        <v>186</v>
      </c>
      <c r="AS100" s="1567"/>
      <c r="AT100" s="1567"/>
      <c r="AU100" s="1568"/>
      <c r="AV100" s="1566" t="s">
        <v>186</v>
      </c>
      <c r="AW100" s="1567"/>
      <c r="AX100" s="1567"/>
      <c r="AY100" s="1898"/>
    </row>
    <row r="101" spans="1:51" s="73" customFormat="1">
      <c r="A101" s="1594" t="s">
        <v>3476</v>
      </c>
      <c r="B101" s="1595"/>
      <c r="C101" s="1595"/>
      <c r="D101" s="1595"/>
      <c r="E101" s="1595"/>
      <c r="F101" s="1595"/>
      <c r="G101" s="1595"/>
      <c r="H101" s="1566">
        <v>46662</v>
      </c>
      <c r="I101" s="1567"/>
      <c r="J101" s="1567"/>
      <c r="K101" s="1568"/>
      <c r="L101" s="1566">
        <v>21709</v>
      </c>
      <c r="M101" s="1567"/>
      <c r="N101" s="1567"/>
      <c r="O101" s="1568"/>
      <c r="P101" s="1566">
        <v>11863</v>
      </c>
      <c r="Q101" s="1567"/>
      <c r="R101" s="1567"/>
      <c r="S101" s="1568"/>
      <c r="T101" s="1566">
        <v>4214</v>
      </c>
      <c r="U101" s="1567"/>
      <c r="V101" s="1567"/>
      <c r="W101" s="1568"/>
      <c r="X101" s="1566">
        <v>5269</v>
      </c>
      <c r="Y101" s="1567"/>
      <c r="Z101" s="1567"/>
      <c r="AA101" s="1568"/>
      <c r="AB101" s="1566">
        <v>3607</v>
      </c>
      <c r="AC101" s="1567"/>
      <c r="AD101" s="1567"/>
      <c r="AE101" s="1568"/>
      <c r="AF101" s="1566" t="s">
        <v>186</v>
      </c>
      <c r="AG101" s="1567"/>
      <c r="AH101" s="1567"/>
      <c r="AI101" s="1568"/>
      <c r="AJ101" s="1566" t="s">
        <v>186</v>
      </c>
      <c r="AK101" s="1567"/>
      <c r="AL101" s="1567"/>
      <c r="AM101" s="1568"/>
      <c r="AN101" s="1566" t="s">
        <v>186</v>
      </c>
      <c r="AO101" s="1567"/>
      <c r="AP101" s="1567"/>
      <c r="AQ101" s="1568"/>
      <c r="AR101" s="1566" t="s">
        <v>186</v>
      </c>
      <c r="AS101" s="1567"/>
      <c r="AT101" s="1567"/>
      <c r="AU101" s="1568"/>
      <c r="AV101" s="1566" t="s">
        <v>186</v>
      </c>
      <c r="AW101" s="1567"/>
      <c r="AX101" s="1567"/>
      <c r="AY101" s="1898"/>
    </row>
    <row r="102" spans="1:51" s="385" customFormat="1">
      <c r="A102" s="1628"/>
      <c r="B102" s="1629"/>
      <c r="C102" s="1629"/>
      <c r="D102" s="1629"/>
      <c r="E102" s="1629"/>
      <c r="F102" s="1629"/>
      <c r="G102" s="1629"/>
      <c r="H102" s="1566"/>
      <c r="I102" s="1567"/>
      <c r="J102" s="1567"/>
      <c r="K102" s="1568"/>
      <c r="L102" s="1566"/>
      <c r="M102" s="1567"/>
      <c r="N102" s="1567"/>
      <c r="O102" s="1568"/>
      <c r="P102" s="1566"/>
      <c r="Q102" s="1567"/>
      <c r="R102" s="1567"/>
      <c r="S102" s="1568"/>
      <c r="T102" s="1566"/>
      <c r="U102" s="1567"/>
      <c r="V102" s="1567"/>
      <c r="W102" s="1568"/>
      <c r="X102" s="1566"/>
      <c r="Y102" s="1567"/>
      <c r="Z102" s="1567"/>
      <c r="AA102" s="1568"/>
      <c r="AB102" s="1566"/>
      <c r="AC102" s="1567"/>
      <c r="AD102" s="1567"/>
      <c r="AE102" s="1568"/>
      <c r="AF102" s="1566"/>
      <c r="AG102" s="1567"/>
      <c r="AH102" s="1567"/>
      <c r="AI102" s="1568"/>
      <c r="AJ102" s="1566"/>
      <c r="AK102" s="1567"/>
      <c r="AL102" s="1567"/>
      <c r="AM102" s="1568"/>
      <c r="AN102" s="1566"/>
      <c r="AO102" s="1567"/>
      <c r="AP102" s="1567"/>
      <c r="AQ102" s="1568"/>
      <c r="AR102" s="1566"/>
      <c r="AS102" s="1567"/>
      <c r="AT102" s="1567"/>
      <c r="AU102" s="1568"/>
      <c r="AV102" s="1603"/>
      <c r="AW102" s="1604"/>
      <c r="AX102" s="1604"/>
      <c r="AY102" s="1605"/>
    </row>
    <row r="103" spans="1:51" s="73" customFormat="1">
      <c r="A103" s="1594" t="s">
        <v>3477</v>
      </c>
      <c r="B103" s="1595"/>
      <c r="C103" s="1595"/>
      <c r="D103" s="1595"/>
      <c r="E103" s="1595"/>
      <c r="F103" s="1595"/>
      <c r="G103" s="1595"/>
      <c r="H103" s="1566">
        <v>49542</v>
      </c>
      <c r="I103" s="1567"/>
      <c r="J103" s="1567"/>
      <c r="K103" s="1568"/>
      <c r="L103" s="1566">
        <v>23014</v>
      </c>
      <c r="M103" s="1567"/>
      <c r="N103" s="1567"/>
      <c r="O103" s="1568"/>
      <c r="P103" s="1566">
        <v>12702</v>
      </c>
      <c r="Q103" s="1567"/>
      <c r="R103" s="1567"/>
      <c r="S103" s="1568"/>
      <c r="T103" s="1566">
        <v>4307</v>
      </c>
      <c r="U103" s="1567"/>
      <c r="V103" s="1567"/>
      <c r="W103" s="1568"/>
      <c r="X103" s="1566">
        <v>5869</v>
      </c>
      <c r="Y103" s="1567"/>
      <c r="Z103" s="1567"/>
      <c r="AA103" s="1568"/>
      <c r="AB103" s="1566">
        <v>3650</v>
      </c>
      <c r="AC103" s="1567"/>
      <c r="AD103" s="1567"/>
      <c r="AE103" s="1568"/>
      <c r="AF103" s="1566" t="s">
        <v>186</v>
      </c>
      <c r="AG103" s="1567"/>
      <c r="AH103" s="1567"/>
      <c r="AI103" s="1568"/>
      <c r="AJ103" s="1566" t="s">
        <v>186</v>
      </c>
      <c r="AK103" s="1567"/>
      <c r="AL103" s="1567"/>
      <c r="AM103" s="1568"/>
      <c r="AN103" s="1566" t="s">
        <v>186</v>
      </c>
      <c r="AO103" s="1567"/>
      <c r="AP103" s="1567"/>
      <c r="AQ103" s="1568"/>
      <c r="AR103" s="1566" t="s">
        <v>186</v>
      </c>
      <c r="AS103" s="1567"/>
      <c r="AT103" s="1567"/>
      <c r="AU103" s="1568"/>
      <c r="AV103" s="1566" t="s">
        <v>186</v>
      </c>
      <c r="AW103" s="1567"/>
      <c r="AX103" s="1567"/>
      <c r="AY103" s="1898"/>
    </row>
    <row r="104" spans="1:51" s="73" customFormat="1">
      <c r="A104" s="1594" t="s">
        <v>3478</v>
      </c>
      <c r="B104" s="1595"/>
      <c r="C104" s="1595"/>
      <c r="D104" s="1595"/>
      <c r="E104" s="1595"/>
      <c r="F104" s="1595"/>
      <c r="G104" s="1595"/>
      <c r="H104" s="1566">
        <v>52547</v>
      </c>
      <c r="I104" s="1567"/>
      <c r="J104" s="1567"/>
      <c r="K104" s="1568"/>
      <c r="L104" s="1566">
        <v>24655</v>
      </c>
      <c r="M104" s="1567"/>
      <c r="N104" s="1567"/>
      <c r="O104" s="1568"/>
      <c r="P104" s="1566">
        <v>12903</v>
      </c>
      <c r="Q104" s="1567"/>
      <c r="R104" s="1567"/>
      <c r="S104" s="1568"/>
      <c r="T104" s="1566">
        <v>4799</v>
      </c>
      <c r="U104" s="1567"/>
      <c r="V104" s="1567"/>
      <c r="W104" s="1568"/>
      <c r="X104" s="1566">
        <v>6668</v>
      </c>
      <c r="Y104" s="1567"/>
      <c r="Z104" s="1567"/>
      <c r="AA104" s="1568"/>
      <c r="AB104" s="1566">
        <v>3522</v>
      </c>
      <c r="AC104" s="1567"/>
      <c r="AD104" s="1567"/>
      <c r="AE104" s="1568"/>
      <c r="AF104" s="1566" t="s">
        <v>186</v>
      </c>
      <c r="AG104" s="1567"/>
      <c r="AH104" s="1567"/>
      <c r="AI104" s="1568"/>
      <c r="AJ104" s="1566" t="s">
        <v>186</v>
      </c>
      <c r="AK104" s="1567"/>
      <c r="AL104" s="1567"/>
      <c r="AM104" s="1568"/>
      <c r="AN104" s="1566" t="s">
        <v>186</v>
      </c>
      <c r="AO104" s="1567"/>
      <c r="AP104" s="1567"/>
      <c r="AQ104" s="1568"/>
      <c r="AR104" s="1566" t="s">
        <v>186</v>
      </c>
      <c r="AS104" s="1567"/>
      <c r="AT104" s="1567"/>
      <c r="AU104" s="1568"/>
      <c r="AV104" s="1566" t="s">
        <v>186</v>
      </c>
      <c r="AW104" s="1567"/>
      <c r="AX104" s="1567"/>
      <c r="AY104" s="1898"/>
    </row>
    <row r="105" spans="1:51" s="73" customFormat="1">
      <c r="A105" s="1594" t="s">
        <v>3479</v>
      </c>
      <c r="B105" s="1595"/>
      <c r="C105" s="1595"/>
      <c r="D105" s="1595"/>
      <c r="E105" s="1595"/>
      <c r="F105" s="1595"/>
      <c r="G105" s="1595"/>
      <c r="H105" s="1566">
        <v>53683</v>
      </c>
      <c r="I105" s="1567"/>
      <c r="J105" s="1567"/>
      <c r="K105" s="1568"/>
      <c r="L105" s="1566">
        <v>25795</v>
      </c>
      <c r="M105" s="1567"/>
      <c r="N105" s="1567"/>
      <c r="O105" s="1568"/>
      <c r="P105" s="1566">
        <v>13193</v>
      </c>
      <c r="Q105" s="1567"/>
      <c r="R105" s="1567"/>
      <c r="S105" s="1568"/>
      <c r="T105" s="1566">
        <v>4875</v>
      </c>
      <c r="U105" s="1567"/>
      <c r="V105" s="1567"/>
      <c r="W105" s="1568"/>
      <c r="X105" s="1566">
        <v>6494</v>
      </c>
      <c r="Y105" s="1567"/>
      <c r="Z105" s="1567"/>
      <c r="AA105" s="1568"/>
      <c r="AB105" s="1566">
        <v>3326</v>
      </c>
      <c r="AC105" s="1567"/>
      <c r="AD105" s="1567"/>
      <c r="AE105" s="1568"/>
      <c r="AF105" s="1566" t="s">
        <v>186</v>
      </c>
      <c r="AG105" s="1567"/>
      <c r="AH105" s="1567"/>
      <c r="AI105" s="1568"/>
      <c r="AJ105" s="1566" t="s">
        <v>186</v>
      </c>
      <c r="AK105" s="1567"/>
      <c r="AL105" s="1567"/>
      <c r="AM105" s="1568"/>
      <c r="AN105" s="1566" t="s">
        <v>186</v>
      </c>
      <c r="AO105" s="1567"/>
      <c r="AP105" s="1567"/>
      <c r="AQ105" s="1568"/>
      <c r="AR105" s="1566" t="s">
        <v>186</v>
      </c>
      <c r="AS105" s="1567"/>
      <c r="AT105" s="1567"/>
      <c r="AU105" s="1568"/>
      <c r="AV105" s="1566" t="s">
        <v>186</v>
      </c>
      <c r="AW105" s="1567"/>
      <c r="AX105" s="1567"/>
      <c r="AY105" s="1898"/>
    </row>
    <row r="106" spans="1:51" s="73" customFormat="1">
      <c r="A106" s="1594" t="s">
        <v>137</v>
      </c>
      <c r="B106" s="1595"/>
      <c r="C106" s="1595"/>
      <c r="D106" s="1595"/>
      <c r="E106" s="1595"/>
      <c r="F106" s="1595"/>
      <c r="G106" s="1595"/>
      <c r="H106" s="1566">
        <v>56557</v>
      </c>
      <c r="I106" s="1567"/>
      <c r="J106" s="1567"/>
      <c r="K106" s="1568"/>
      <c r="L106" s="1566">
        <v>28338</v>
      </c>
      <c r="M106" s="1567"/>
      <c r="N106" s="1567"/>
      <c r="O106" s="1568"/>
      <c r="P106" s="1566">
        <v>13840</v>
      </c>
      <c r="Q106" s="1567"/>
      <c r="R106" s="1567"/>
      <c r="S106" s="1568"/>
      <c r="T106" s="1566">
        <v>4918</v>
      </c>
      <c r="U106" s="1567"/>
      <c r="V106" s="1567"/>
      <c r="W106" s="1568"/>
      <c r="X106" s="1566">
        <v>6313</v>
      </c>
      <c r="Y106" s="1567"/>
      <c r="Z106" s="1567"/>
      <c r="AA106" s="1568"/>
      <c r="AB106" s="1566">
        <v>3148</v>
      </c>
      <c r="AC106" s="1567"/>
      <c r="AD106" s="1567"/>
      <c r="AE106" s="1568"/>
      <c r="AF106" s="1566" t="s">
        <v>186</v>
      </c>
      <c r="AG106" s="1567"/>
      <c r="AH106" s="1567"/>
      <c r="AI106" s="1568"/>
      <c r="AJ106" s="1566" t="s">
        <v>186</v>
      </c>
      <c r="AK106" s="1567"/>
      <c r="AL106" s="1567"/>
      <c r="AM106" s="1568"/>
      <c r="AN106" s="1566" t="s">
        <v>186</v>
      </c>
      <c r="AO106" s="1567"/>
      <c r="AP106" s="1567"/>
      <c r="AQ106" s="1568"/>
      <c r="AR106" s="1566" t="s">
        <v>186</v>
      </c>
      <c r="AS106" s="1567"/>
      <c r="AT106" s="1567"/>
      <c r="AU106" s="1568"/>
      <c r="AV106" s="1566" t="s">
        <v>186</v>
      </c>
      <c r="AW106" s="1567"/>
      <c r="AX106" s="1567"/>
      <c r="AY106" s="1898"/>
    </row>
    <row r="107" spans="1:51" s="73" customFormat="1">
      <c r="A107" s="1594" t="s">
        <v>138</v>
      </c>
      <c r="B107" s="1595"/>
      <c r="C107" s="1595"/>
      <c r="D107" s="1595"/>
      <c r="E107" s="1595"/>
      <c r="F107" s="1595"/>
      <c r="G107" s="1595"/>
      <c r="H107" s="1566">
        <v>79023</v>
      </c>
      <c r="I107" s="1567"/>
      <c r="J107" s="1567"/>
      <c r="K107" s="1568"/>
      <c r="L107" s="1566">
        <v>29374</v>
      </c>
      <c r="M107" s="1567"/>
      <c r="N107" s="1567"/>
      <c r="O107" s="1568"/>
      <c r="P107" s="1566">
        <v>13817</v>
      </c>
      <c r="Q107" s="1567"/>
      <c r="R107" s="1567"/>
      <c r="S107" s="1568"/>
      <c r="T107" s="1566">
        <v>4945</v>
      </c>
      <c r="U107" s="1567"/>
      <c r="V107" s="1567"/>
      <c r="W107" s="1568"/>
      <c r="X107" s="1566">
        <v>6218</v>
      </c>
      <c r="Y107" s="1567"/>
      <c r="Z107" s="1567"/>
      <c r="AA107" s="1568"/>
      <c r="AB107" s="1566">
        <v>2885</v>
      </c>
      <c r="AC107" s="1567"/>
      <c r="AD107" s="1567"/>
      <c r="AE107" s="1568"/>
      <c r="AF107" s="1566">
        <v>5103</v>
      </c>
      <c r="AG107" s="1567"/>
      <c r="AH107" s="1567"/>
      <c r="AI107" s="1568"/>
      <c r="AJ107" s="1566">
        <v>4613</v>
      </c>
      <c r="AK107" s="1567"/>
      <c r="AL107" s="1567"/>
      <c r="AM107" s="1568"/>
      <c r="AN107" s="1566">
        <v>7404</v>
      </c>
      <c r="AO107" s="1567"/>
      <c r="AP107" s="1567"/>
      <c r="AQ107" s="1568"/>
      <c r="AR107" s="1566">
        <v>2477</v>
      </c>
      <c r="AS107" s="1567"/>
      <c r="AT107" s="1567"/>
      <c r="AU107" s="1568"/>
      <c r="AV107" s="1566">
        <v>2187</v>
      </c>
      <c r="AW107" s="1567"/>
      <c r="AX107" s="1567"/>
      <c r="AY107" s="1898"/>
    </row>
    <row r="108" spans="1:51" s="73" customFormat="1">
      <c r="A108" s="1594" t="s">
        <v>139</v>
      </c>
      <c r="B108" s="1595"/>
      <c r="C108" s="1595"/>
      <c r="D108" s="1595"/>
      <c r="E108" s="1595"/>
      <c r="F108" s="1595"/>
      <c r="G108" s="1595"/>
      <c r="H108" s="1566">
        <v>77729</v>
      </c>
      <c r="I108" s="1567"/>
      <c r="J108" s="1567"/>
      <c r="K108" s="1568"/>
      <c r="L108" s="1566">
        <v>30594</v>
      </c>
      <c r="M108" s="1567"/>
      <c r="N108" s="1567"/>
      <c r="O108" s="1568"/>
      <c r="P108" s="1566">
        <v>13626</v>
      </c>
      <c r="Q108" s="1567"/>
      <c r="R108" s="1567"/>
      <c r="S108" s="1568"/>
      <c r="T108" s="1566">
        <v>5027</v>
      </c>
      <c r="U108" s="1567"/>
      <c r="V108" s="1567"/>
      <c r="W108" s="1568"/>
      <c r="X108" s="1566">
        <v>6196</v>
      </c>
      <c r="Y108" s="1567"/>
      <c r="Z108" s="1567"/>
      <c r="AA108" s="1568"/>
      <c r="AB108" s="1566">
        <v>2667</v>
      </c>
      <c r="AC108" s="1567"/>
      <c r="AD108" s="1567"/>
      <c r="AE108" s="1568"/>
      <c r="AF108" s="1566">
        <v>4782</v>
      </c>
      <c r="AG108" s="1567"/>
      <c r="AH108" s="1567"/>
      <c r="AI108" s="1568"/>
      <c r="AJ108" s="1566">
        <v>4173</v>
      </c>
      <c r="AK108" s="1567"/>
      <c r="AL108" s="1567"/>
      <c r="AM108" s="1568"/>
      <c r="AN108" s="1566">
        <v>6406</v>
      </c>
      <c r="AO108" s="1567"/>
      <c r="AP108" s="1567"/>
      <c r="AQ108" s="1568"/>
      <c r="AR108" s="1566">
        <v>2360</v>
      </c>
      <c r="AS108" s="1567"/>
      <c r="AT108" s="1567"/>
      <c r="AU108" s="1568"/>
      <c r="AV108" s="1566">
        <v>1898</v>
      </c>
      <c r="AW108" s="1567"/>
      <c r="AX108" s="1567"/>
      <c r="AY108" s="1898"/>
    </row>
    <row r="109" spans="1:51" s="73" customFormat="1" ht="14.25" thickBot="1">
      <c r="A109" s="1596" t="s">
        <v>2907</v>
      </c>
      <c r="B109" s="1597"/>
      <c r="C109" s="1597"/>
      <c r="D109" s="1597"/>
      <c r="E109" s="1597"/>
      <c r="F109" s="1597"/>
      <c r="G109" s="1598"/>
      <c r="H109" s="1900">
        <v>75457</v>
      </c>
      <c r="I109" s="1901"/>
      <c r="J109" s="1901"/>
      <c r="K109" s="1902"/>
      <c r="L109" s="1900">
        <v>30715</v>
      </c>
      <c r="M109" s="1901"/>
      <c r="N109" s="1901"/>
      <c r="O109" s="1902"/>
      <c r="P109" s="1900">
        <v>13480</v>
      </c>
      <c r="Q109" s="1901"/>
      <c r="R109" s="1901"/>
      <c r="S109" s="1902"/>
      <c r="T109" s="1900">
        <v>4876</v>
      </c>
      <c r="U109" s="1901"/>
      <c r="V109" s="1901"/>
      <c r="W109" s="1902"/>
      <c r="X109" s="1900">
        <v>6160</v>
      </c>
      <c r="Y109" s="1901"/>
      <c r="Z109" s="1901"/>
      <c r="AA109" s="1902"/>
      <c r="AB109" s="1900">
        <v>2428</v>
      </c>
      <c r="AC109" s="1901"/>
      <c r="AD109" s="1901"/>
      <c r="AE109" s="1902"/>
      <c r="AF109" s="1900">
        <v>4360</v>
      </c>
      <c r="AG109" s="1901"/>
      <c r="AH109" s="1901"/>
      <c r="AI109" s="1902"/>
      <c r="AJ109" s="1900">
        <v>3766</v>
      </c>
      <c r="AK109" s="1901"/>
      <c r="AL109" s="1901"/>
      <c r="AM109" s="1902"/>
      <c r="AN109" s="1900">
        <v>5868</v>
      </c>
      <c r="AO109" s="1901"/>
      <c r="AP109" s="1901"/>
      <c r="AQ109" s="1902"/>
      <c r="AR109" s="1900">
        <v>2193</v>
      </c>
      <c r="AS109" s="1901"/>
      <c r="AT109" s="1901"/>
      <c r="AU109" s="1902"/>
      <c r="AV109" s="1900">
        <v>1611</v>
      </c>
      <c r="AW109" s="1901"/>
      <c r="AX109" s="1901"/>
      <c r="AY109" s="1903"/>
    </row>
    <row r="110" spans="1:51" s="73" customFormat="1">
      <c r="A110" s="373"/>
      <c r="B110" s="383"/>
      <c r="C110" s="362"/>
      <c r="D110" s="363"/>
      <c r="E110" s="363"/>
      <c r="F110" s="373"/>
      <c r="G110" s="373"/>
      <c r="H110" s="373"/>
      <c r="I110" s="373"/>
      <c r="J110" s="361"/>
      <c r="K110" s="361"/>
      <c r="L110" s="361"/>
      <c r="M110" s="384"/>
      <c r="AY110" s="697" t="s">
        <v>159</v>
      </c>
    </row>
    <row r="111" spans="1:51">
      <c r="A111" s="373"/>
      <c r="B111" s="383"/>
      <c r="C111" s="362"/>
      <c r="D111" s="363"/>
      <c r="E111" s="363"/>
      <c r="F111" s="373"/>
      <c r="G111" s="373"/>
      <c r="H111" s="373"/>
      <c r="I111" s="373"/>
      <c r="J111" s="361"/>
      <c r="K111" s="361"/>
      <c r="L111" s="361"/>
      <c r="M111" s="384"/>
      <c r="AW111" s="697"/>
    </row>
    <row r="112" spans="1:51" s="73" customFormat="1" ht="17.25">
      <c r="A112" s="360" t="s">
        <v>3298</v>
      </c>
      <c r="B112" s="420"/>
      <c r="C112" s="422"/>
      <c r="D112" s="422"/>
      <c r="E112" s="422"/>
      <c r="F112" s="421"/>
      <c r="G112" s="421"/>
      <c r="H112" s="422"/>
      <c r="I112" s="422"/>
    </row>
    <row r="113" spans="1:37" s="73" customFormat="1" ht="15" thickBot="1">
      <c r="B113" s="381"/>
      <c r="C113" s="480" t="s">
        <v>188</v>
      </c>
      <c r="D113" s="363"/>
      <c r="E113" s="363"/>
      <c r="F113" s="363"/>
      <c r="G113" s="362"/>
      <c r="H113" s="362"/>
      <c r="I113" s="1663"/>
      <c r="J113" s="1663"/>
      <c r="AB113" s="481"/>
      <c r="AC113" s="481"/>
      <c r="AD113" s="481"/>
      <c r="AE113" s="481"/>
      <c r="AF113" s="481"/>
      <c r="AG113" s="481"/>
      <c r="AH113" s="481"/>
      <c r="AI113" s="481"/>
      <c r="AJ113" s="481"/>
      <c r="AK113" s="697" t="s">
        <v>3480</v>
      </c>
    </row>
    <row r="114" spans="1:37" s="73" customFormat="1" ht="19.5" customHeight="1">
      <c r="A114" s="684"/>
      <c r="B114" s="1904" t="s">
        <v>189</v>
      </c>
      <c r="C114" s="1905"/>
      <c r="D114" s="1905"/>
      <c r="E114" s="1905"/>
      <c r="F114" s="1906"/>
      <c r="G114" s="1910" t="s">
        <v>190</v>
      </c>
      <c r="H114" s="1911"/>
      <c r="I114" s="1911"/>
      <c r="J114" s="1911"/>
      <c r="K114" s="1911"/>
      <c r="L114" s="1911"/>
      <c r="M114" s="1912"/>
      <c r="N114" s="1910" t="s">
        <v>191</v>
      </c>
      <c r="O114" s="1911"/>
      <c r="P114" s="1911"/>
      <c r="Q114" s="1912"/>
      <c r="R114" s="1678" t="s">
        <v>192</v>
      </c>
      <c r="S114" s="1614"/>
      <c r="T114" s="1614"/>
      <c r="U114" s="1614"/>
      <c r="V114" s="1614"/>
      <c r="W114" s="1614"/>
      <c r="X114" s="1614"/>
      <c r="Y114" s="1614"/>
      <c r="Z114" s="1614"/>
      <c r="AA114" s="1614"/>
      <c r="AB114" s="1614"/>
      <c r="AC114" s="1615"/>
      <c r="AD114" s="1695" t="s">
        <v>193</v>
      </c>
      <c r="AE114" s="1696"/>
      <c r="AF114" s="1696"/>
      <c r="AG114" s="1696"/>
      <c r="AH114" s="1695" t="s">
        <v>3457</v>
      </c>
      <c r="AI114" s="1614"/>
      <c r="AJ114" s="1614"/>
      <c r="AK114" s="1915"/>
    </row>
    <row r="115" spans="1:37" s="73" customFormat="1" ht="19.5" customHeight="1">
      <c r="A115" s="684"/>
      <c r="B115" s="1907"/>
      <c r="C115" s="1908"/>
      <c r="D115" s="1908"/>
      <c r="E115" s="1908"/>
      <c r="F115" s="1909"/>
      <c r="G115" s="1720"/>
      <c r="H115" s="1721"/>
      <c r="I115" s="1721"/>
      <c r="J115" s="1721"/>
      <c r="K115" s="1721"/>
      <c r="L115" s="1721"/>
      <c r="M115" s="1722"/>
      <c r="N115" s="1720"/>
      <c r="O115" s="1721"/>
      <c r="P115" s="1721"/>
      <c r="Q115" s="1722"/>
      <c r="R115" s="1917" t="s">
        <v>131</v>
      </c>
      <c r="S115" s="1918"/>
      <c r="T115" s="1918"/>
      <c r="U115" s="1919"/>
      <c r="V115" s="1920" t="s">
        <v>194</v>
      </c>
      <c r="W115" s="1921"/>
      <c r="X115" s="1921"/>
      <c r="Y115" s="1922"/>
      <c r="Z115" s="1917" t="s">
        <v>195</v>
      </c>
      <c r="AA115" s="1918"/>
      <c r="AB115" s="1918"/>
      <c r="AC115" s="1919"/>
      <c r="AD115" s="1913"/>
      <c r="AE115" s="1914"/>
      <c r="AF115" s="1914"/>
      <c r="AG115" s="1914"/>
      <c r="AH115" s="1719"/>
      <c r="AI115" s="1676"/>
      <c r="AJ115" s="1676"/>
      <c r="AK115" s="1916"/>
    </row>
    <row r="116" spans="1:37" s="73" customFormat="1" ht="13.5" customHeight="1">
      <c r="A116" s="684"/>
      <c r="B116" s="1923" t="s">
        <v>3489</v>
      </c>
      <c r="C116" s="1739"/>
      <c r="D116" s="1739"/>
      <c r="E116" s="1739"/>
      <c r="F116" s="1740"/>
      <c r="G116" s="1620" t="s">
        <v>196</v>
      </c>
      <c r="H116" s="1621"/>
      <c r="I116" s="1621"/>
      <c r="J116" s="1621"/>
      <c r="K116" s="1621"/>
      <c r="L116" s="1621"/>
      <c r="M116" s="1622"/>
      <c r="N116" s="1623">
        <v>15965</v>
      </c>
      <c r="O116" s="1624"/>
      <c r="P116" s="1624"/>
      <c r="Q116" s="1625"/>
      <c r="R116" s="1623">
        <v>53683</v>
      </c>
      <c r="S116" s="1624"/>
      <c r="T116" s="1624"/>
      <c r="U116" s="1625"/>
      <c r="V116" s="1623">
        <v>26628</v>
      </c>
      <c r="W116" s="1624"/>
      <c r="X116" s="1624"/>
      <c r="Y116" s="1625"/>
      <c r="Z116" s="1623">
        <v>27055</v>
      </c>
      <c r="AA116" s="1624"/>
      <c r="AB116" s="1624"/>
      <c r="AC116" s="1625"/>
      <c r="AD116" s="1626">
        <v>3.4</v>
      </c>
      <c r="AE116" s="1627"/>
      <c r="AF116" s="1627"/>
      <c r="AG116" s="1627"/>
      <c r="AH116" s="1560">
        <v>98.4</v>
      </c>
      <c r="AI116" s="1561"/>
      <c r="AJ116" s="1561"/>
      <c r="AK116" s="1562"/>
    </row>
    <row r="117" spans="1:37" s="73" customFormat="1">
      <c r="A117" s="684"/>
      <c r="B117" s="1924"/>
      <c r="C117" s="1616"/>
      <c r="D117" s="1616"/>
      <c r="E117" s="1616"/>
      <c r="F117" s="1617"/>
      <c r="G117" s="1563" t="s">
        <v>197</v>
      </c>
      <c r="H117" s="1564"/>
      <c r="I117" s="1564"/>
      <c r="J117" s="1564"/>
      <c r="K117" s="1564"/>
      <c r="L117" s="1564"/>
      <c r="M117" s="1565"/>
      <c r="N117" s="1566">
        <v>8772</v>
      </c>
      <c r="O117" s="1567"/>
      <c r="P117" s="1567"/>
      <c r="Q117" s="1568"/>
      <c r="R117" s="1566">
        <v>25795</v>
      </c>
      <c r="S117" s="1567"/>
      <c r="T117" s="1567"/>
      <c r="U117" s="1568"/>
      <c r="V117" s="1566">
        <v>12647</v>
      </c>
      <c r="W117" s="1567"/>
      <c r="X117" s="1567"/>
      <c r="Y117" s="1568"/>
      <c r="Z117" s="1566">
        <v>13148</v>
      </c>
      <c r="AA117" s="1567"/>
      <c r="AB117" s="1567"/>
      <c r="AC117" s="1568"/>
      <c r="AD117" s="1560">
        <v>2.9</v>
      </c>
      <c r="AE117" s="1561"/>
      <c r="AF117" s="1561"/>
      <c r="AG117" s="1561"/>
      <c r="AH117" s="1560">
        <v>96.2</v>
      </c>
      <c r="AI117" s="1561"/>
      <c r="AJ117" s="1561"/>
      <c r="AK117" s="1562"/>
    </row>
    <row r="118" spans="1:37" s="73" customFormat="1">
      <c r="A118" s="684"/>
      <c r="B118" s="1924"/>
      <c r="C118" s="1616"/>
      <c r="D118" s="1616"/>
      <c r="E118" s="1616"/>
      <c r="F118" s="1617"/>
      <c r="G118" s="1563" t="s">
        <v>198</v>
      </c>
      <c r="H118" s="1564"/>
      <c r="I118" s="1564"/>
      <c r="J118" s="1564"/>
      <c r="K118" s="1564"/>
      <c r="L118" s="1564"/>
      <c r="M118" s="1565"/>
      <c r="N118" s="1566">
        <v>3204</v>
      </c>
      <c r="O118" s="1567"/>
      <c r="P118" s="1567"/>
      <c r="Q118" s="1568"/>
      <c r="R118" s="1566">
        <v>13193</v>
      </c>
      <c r="S118" s="1567"/>
      <c r="T118" s="1567"/>
      <c r="U118" s="1568"/>
      <c r="V118" s="1566">
        <v>6581</v>
      </c>
      <c r="W118" s="1567"/>
      <c r="X118" s="1567"/>
      <c r="Y118" s="1568"/>
      <c r="Z118" s="1566">
        <v>6612</v>
      </c>
      <c r="AA118" s="1567"/>
      <c r="AB118" s="1567"/>
      <c r="AC118" s="1568"/>
      <c r="AD118" s="1560">
        <v>4.0999999999999996</v>
      </c>
      <c r="AE118" s="1561"/>
      <c r="AF118" s="1561"/>
      <c r="AG118" s="1561"/>
      <c r="AH118" s="1560">
        <v>99.5</v>
      </c>
      <c r="AI118" s="1561"/>
      <c r="AJ118" s="1561"/>
      <c r="AK118" s="1562"/>
    </row>
    <row r="119" spans="1:37" s="73" customFormat="1">
      <c r="A119" s="684"/>
      <c r="B119" s="1924"/>
      <c r="C119" s="1616"/>
      <c r="D119" s="1616"/>
      <c r="E119" s="1616"/>
      <c r="F119" s="1617"/>
      <c r="G119" s="1563" t="s">
        <v>199</v>
      </c>
      <c r="H119" s="1564"/>
      <c r="I119" s="1564"/>
      <c r="J119" s="1564"/>
      <c r="K119" s="1564"/>
      <c r="L119" s="1564"/>
      <c r="M119" s="1565"/>
      <c r="N119" s="1566">
        <v>1177</v>
      </c>
      <c r="O119" s="1567"/>
      <c r="P119" s="1567"/>
      <c r="Q119" s="1568"/>
      <c r="R119" s="1566">
        <v>4875</v>
      </c>
      <c r="S119" s="1567"/>
      <c r="T119" s="1567"/>
      <c r="U119" s="1568"/>
      <c r="V119" s="1566">
        <v>2410</v>
      </c>
      <c r="W119" s="1567"/>
      <c r="X119" s="1567"/>
      <c r="Y119" s="1568"/>
      <c r="Z119" s="1566">
        <v>2465</v>
      </c>
      <c r="AA119" s="1567"/>
      <c r="AB119" s="1567"/>
      <c r="AC119" s="1568"/>
      <c r="AD119" s="1560">
        <v>4.0999999999999996</v>
      </c>
      <c r="AE119" s="1561"/>
      <c r="AF119" s="1561"/>
      <c r="AG119" s="1561"/>
      <c r="AH119" s="1560">
        <v>97.8</v>
      </c>
      <c r="AI119" s="1561"/>
      <c r="AJ119" s="1561"/>
      <c r="AK119" s="1562"/>
    </row>
    <row r="120" spans="1:37" s="73" customFormat="1">
      <c r="A120" s="684"/>
      <c r="B120" s="1924"/>
      <c r="C120" s="1616"/>
      <c r="D120" s="1616"/>
      <c r="E120" s="1616"/>
      <c r="F120" s="1617"/>
      <c r="G120" s="1563" t="s">
        <v>200</v>
      </c>
      <c r="H120" s="1564"/>
      <c r="I120" s="1564"/>
      <c r="J120" s="1564"/>
      <c r="K120" s="1564"/>
      <c r="L120" s="1564"/>
      <c r="M120" s="1565"/>
      <c r="N120" s="1566">
        <v>2023</v>
      </c>
      <c r="O120" s="1567"/>
      <c r="P120" s="1567"/>
      <c r="Q120" s="1568"/>
      <c r="R120" s="1566">
        <v>6494</v>
      </c>
      <c r="S120" s="1567"/>
      <c r="T120" s="1567"/>
      <c r="U120" s="1568"/>
      <c r="V120" s="1566">
        <v>3336</v>
      </c>
      <c r="W120" s="1567"/>
      <c r="X120" s="1567"/>
      <c r="Y120" s="1568"/>
      <c r="Z120" s="1566">
        <v>3158</v>
      </c>
      <c r="AA120" s="1567"/>
      <c r="AB120" s="1567"/>
      <c r="AC120" s="1568"/>
      <c r="AD120" s="1560">
        <v>3.2</v>
      </c>
      <c r="AE120" s="1561"/>
      <c r="AF120" s="1561"/>
      <c r="AG120" s="1561"/>
      <c r="AH120" s="1560">
        <v>105.6</v>
      </c>
      <c r="AI120" s="1561"/>
      <c r="AJ120" s="1561"/>
      <c r="AK120" s="1562"/>
    </row>
    <row r="121" spans="1:37" s="73" customFormat="1">
      <c r="A121" s="684"/>
      <c r="B121" s="1925"/>
      <c r="C121" s="1618"/>
      <c r="D121" s="1618"/>
      <c r="E121" s="1618"/>
      <c r="F121" s="1619"/>
      <c r="G121" s="1585" t="s">
        <v>201</v>
      </c>
      <c r="H121" s="1586"/>
      <c r="I121" s="1586"/>
      <c r="J121" s="1586"/>
      <c r="K121" s="1586"/>
      <c r="L121" s="1586"/>
      <c r="M121" s="1587"/>
      <c r="N121" s="1588">
        <v>789</v>
      </c>
      <c r="O121" s="1589"/>
      <c r="P121" s="1589"/>
      <c r="Q121" s="1590"/>
      <c r="R121" s="1588">
        <v>3326</v>
      </c>
      <c r="S121" s="1589"/>
      <c r="T121" s="1589"/>
      <c r="U121" s="1590"/>
      <c r="V121" s="1588">
        <v>1654</v>
      </c>
      <c r="W121" s="1589"/>
      <c r="X121" s="1589"/>
      <c r="Y121" s="1590"/>
      <c r="Z121" s="1588">
        <v>1672</v>
      </c>
      <c r="AA121" s="1589"/>
      <c r="AB121" s="1589"/>
      <c r="AC121" s="1590"/>
      <c r="AD121" s="1591">
        <v>4.2</v>
      </c>
      <c r="AE121" s="1592"/>
      <c r="AF121" s="1592"/>
      <c r="AG121" s="1592"/>
      <c r="AH121" s="1591">
        <v>98.9</v>
      </c>
      <c r="AI121" s="1592"/>
      <c r="AJ121" s="1592"/>
      <c r="AK121" s="1593"/>
    </row>
    <row r="122" spans="1:37" s="73" customFormat="1" ht="13.5" customHeight="1">
      <c r="A122" s="684"/>
      <c r="B122" s="1616" t="s">
        <v>3490</v>
      </c>
      <c r="C122" s="1616"/>
      <c r="D122" s="1616"/>
      <c r="E122" s="1616"/>
      <c r="F122" s="1617"/>
      <c r="G122" s="1620" t="s">
        <v>196</v>
      </c>
      <c r="H122" s="1621"/>
      <c r="I122" s="1621"/>
      <c r="J122" s="1621"/>
      <c r="K122" s="1621"/>
      <c r="L122" s="1621"/>
      <c r="M122" s="1622"/>
      <c r="N122" s="1623">
        <v>19550</v>
      </c>
      <c r="O122" s="1624"/>
      <c r="P122" s="1624"/>
      <c r="Q122" s="1625"/>
      <c r="R122" s="1623">
        <v>56557</v>
      </c>
      <c r="S122" s="1624"/>
      <c r="T122" s="1624"/>
      <c r="U122" s="1625"/>
      <c r="V122" s="1623">
        <v>27744</v>
      </c>
      <c r="W122" s="1624"/>
      <c r="X122" s="1624"/>
      <c r="Y122" s="1625"/>
      <c r="Z122" s="1623">
        <v>28813</v>
      </c>
      <c r="AA122" s="1624"/>
      <c r="AB122" s="1624"/>
      <c r="AC122" s="1625"/>
      <c r="AD122" s="1626">
        <f>R122/N122</f>
        <v>2.8929411764705883</v>
      </c>
      <c r="AE122" s="1627"/>
      <c r="AF122" s="1627"/>
      <c r="AG122" s="1627"/>
      <c r="AH122" s="1560">
        <f>V122/Z122*100</f>
        <v>96.289869156283629</v>
      </c>
      <c r="AI122" s="1561"/>
      <c r="AJ122" s="1561"/>
      <c r="AK122" s="1562"/>
    </row>
    <row r="123" spans="1:37" s="73" customFormat="1">
      <c r="A123" s="684"/>
      <c r="B123" s="1616"/>
      <c r="C123" s="1616"/>
      <c r="D123" s="1616"/>
      <c r="E123" s="1616"/>
      <c r="F123" s="1617"/>
      <c r="G123" s="1563" t="s">
        <v>197</v>
      </c>
      <c r="H123" s="1564"/>
      <c r="I123" s="1564"/>
      <c r="J123" s="1564"/>
      <c r="K123" s="1564"/>
      <c r="L123" s="1564"/>
      <c r="M123" s="1565"/>
      <c r="N123" s="1566">
        <v>11366</v>
      </c>
      <c r="O123" s="1567"/>
      <c r="P123" s="1567"/>
      <c r="Q123" s="1568"/>
      <c r="R123" s="1566">
        <v>28338</v>
      </c>
      <c r="S123" s="1567"/>
      <c r="T123" s="1567"/>
      <c r="U123" s="1568"/>
      <c r="V123" s="1566">
        <v>13699</v>
      </c>
      <c r="W123" s="1567"/>
      <c r="X123" s="1567"/>
      <c r="Y123" s="1568"/>
      <c r="Z123" s="1566">
        <v>14639</v>
      </c>
      <c r="AA123" s="1567"/>
      <c r="AB123" s="1567"/>
      <c r="AC123" s="1568"/>
      <c r="AD123" s="1560">
        <v>2.5</v>
      </c>
      <c r="AE123" s="1561"/>
      <c r="AF123" s="1561"/>
      <c r="AG123" s="1561"/>
      <c r="AH123" s="1560">
        <v>93.6</v>
      </c>
      <c r="AI123" s="1561"/>
      <c r="AJ123" s="1561"/>
      <c r="AK123" s="1562"/>
    </row>
    <row r="124" spans="1:37" s="73" customFormat="1">
      <c r="A124" s="684"/>
      <c r="B124" s="1616"/>
      <c r="C124" s="1616"/>
      <c r="D124" s="1616"/>
      <c r="E124" s="1616"/>
      <c r="F124" s="1617"/>
      <c r="G124" s="1563" t="s">
        <v>198</v>
      </c>
      <c r="H124" s="1564"/>
      <c r="I124" s="1564"/>
      <c r="J124" s="1564"/>
      <c r="K124" s="1564"/>
      <c r="L124" s="1564"/>
      <c r="M124" s="1565"/>
      <c r="N124" s="1566">
        <v>4070</v>
      </c>
      <c r="O124" s="1567"/>
      <c r="P124" s="1567"/>
      <c r="Q124" s="1568"/>
      <c r="R124" s="1566">
        <v>13840</v>
      </c>
      <c r="S124" s="1567"/>
      <c r="T124" s="1567"/>
      <c r="U124" s="1568"/>
      <c r="V124" s="1566">
        <v>6871</v>
      </c>
      <c r="W124" s="1567"/>
      <c r="X124" s="1567"/>
      <c r="Y124" s="1568"/>
      <c r="Z124" s="1566">
        <v>6969</v>
      </c>
      <c r="AA124" s="1567"/>
      <c r="AB124" s="1567"/>
      <c r="AC124" s="1568"/>
      <c r="AD124" s="1560">
        <v>3.4</v>
      </c>
      <c r="AE124" s="1561"/>
      <c r="AF124" s="1561"/>
      <c r="AG124" s="1561"/>
      <c r="AH124" s="1560">
        <v>98.6</v>
      </c>
      <c r="AI124" s="1561"/>
      <c r="AJ124" s="1561"/>
      <c r="AK124" s="1562"/>
    </row>
    <row r="125" spans="1:37" s="73" customFormat="1">
      <c r="A125" s="684"/>
      <c r="B125" s="1616"/>
      <c r="C125" s="1616"/>
      <c r="D125" s="1616"/>
      <c r="E125" s="1616"/>
      <c r="F125" s="1617"/>
      <c r="G125" s="1563" t="s">
        <v>199</v>
      </c>
      <c r="H125" s="1564"/>
      <c r="I125" s="1564"/>
      <c r="J125" s="1564"/>
      <c r="K125" s="1564"/>
      <c r="L125" s="1564"/>
      <c r="M125" s="1565"/>
      <c r="N125" s="1566">
        <v>1267</v>
      </c>
      <c r="O125" s="1567"/>
      <c r="P125" s="1567"/>
      <c r="Q125" s="1568"/>
      <c r="R125" s="1566">
        <v>4918</v>
      </c>
      <c r="S125" s="1567"/>
      <c r="T125" s="1567"/>
      <c r="U125" s="1568"/>
      <c r="V125" s="1566">
        <v>2415</v>
      </c>
      <c r="W125" s="1567"/>
      <c r="X125" s="1567"/>
      <c r="Y125" s="1568"/>
      <c r="Z125" s="1566">
        <v>2503</v>
      </c>
      <c r="AA125" s="1567"/>
      <c r="AB125" s="1567"/>
      <c r="AC125" s="1568"/>
      <c r="AD125" s="1560">
        <v>3.9</v>
      </c>
      <c r="AE125" s="1561"/>
      <c r="AF125" s="1561"/>
      <c r="AG125" s="1561"/>
      <c r="AH125" s="1560">
        <v>96.5</v>
      </c>
      <c r="AI125" s="1561"/>
      <c r="AJ125" s="1561"/>
      <c r="AK125" s="1562"/>
    </row>
    <row r="126" spans="1:37" s="73" customFormat="1">
      <c r="A126" s="684"/>
      <c r="B126" s="1616"/>
      <c r="C126" s="1616"/>
      <c r="D126" s="1616"/>
      <c r="E126" s="1616"/>
      <c r="F126" s="1617"/>
      <c r="G126" s="1563" t="s">
        <v>200</v>
      </c>
      <c r="H126" s="1564"/>
      <c r="I126" s="1564"/>
      <c r="J126" s="1564"/>
      <c r="K126" s="1564"/>
      <c r="L126" s="1564"/>
      <c r="M126" s="1565"/>
      <c r="N126" s="1566">
        <v>2042</v>
      </c>
      <c r="O126" s="1567"/>
      <c r="P126" s="1567"/>
      <c r="Q126" s="1568"/>
      <c r="R126" s="1566">
        <v>6313</v>
      </c>
      <c r="S126" s="1567"/>
      <c r="T126" s="1567"/>
      <c r="U126" s="1568"/>
      <c r="V126" s="1566">
        <v>3192</v>
      </c>
      <c r="W126" s="1567"/>
      <c r="X126" s="1567"/>
      <c r="Y126" s="1568"/>
      <c r="Z126" s="1566">
        <v>3121</v>
      </c>
      <c r="AA126" s="1567"/>
      <c r="AB126" s="1567"/>
      <c r="AC126" s="1568"/>
      <c r="AD126" s="1560">
        <v>3.1</v>
      </c>
      <c r="AE126" s="1561"/>
      <c r="AF126" s="1561"/>
      <c r="AG126" s="1561"/>
      <c r="AH126" s="1560">
        <v>102.3</v>
      </c>
      <c r="AI126" s="1561"/>
      <c r="AJ126" s="1561"/>
      <c r="AK126" s="1562"/>
    </row>
    <row r="127" spans="1:37" s="73" customFormat="1">
      <c r="A127" s="684"/>
      <c r="B127" s="1618"/>
      <c r="C127" s="1618"/>
      <c r="D127" s="1618"/>
      <c r="E127" s="1618"/>
      <c r="F127" s="1619"/>
      <c r="G127" s="1585" t="s">
        <v>201</v>
      </c>
      <c r="H127" s="1586"/>
      <c r="I127" s="1586"/>
      <c r="J127" s="1586"/>
      <c r="K127" s="1586"/>
      <c r="L127" s="1586"/>
      <c r="M127" s="1587"/>
      <c r="N127" s="1588">
        <v>805</v>
      </c>
      <c r="O127" s="1589"/>
      <c r="P127" s="1589"/>
      <c r="Q127" s="1590"/>
      <c r="R127" s="1588">
        <v>3148</v>
      </c>
      <c r="S127" s="1589"/>
      <c r="T127" s="1589"/>
      <c r="U127" s="1590"/>
      <c r="V127" s="1588">
        <v>1567</v>
      </c>
      <c r="W127" s="1589"/>
      <c r="X127" s="1589"/>
      <c r="Y127" s="1590"/>
      <c r="Z127" s="1588">
        <v>1581</v>
      </c>
      <c r="AA127" s="1589"/>
      <c r="AB127" s="1589"/>
      <c r="AC127" s="1590"/>
      <c r="AD127" s="1591">
        <v>3.9</v>
      </c>
      <c r="AE127" s="1592"/>
      <c r="AF127" s="1592"/>
      <c r="AG127" s="1592"/>
      <c r="AH127" s="1591">
        <v>99.1</v>
      </c>
      <c r="AI127" s="1592"/>
      <c r="AJ127" s="1592"/>
      <c r="AK127" s="1593"/>
    </row>
    <row r="128" spans="1:37" s="73" customFormat="1" ht="13.5" customHeight="1">
      <c r="A128" s="684"/>
      <c r="B128" s="1739" t="s">
        <v>3491</v>
      </c>
      <c r="C128" s="1739"/>
      <c r="D128" s="1739"/>
      <c r="E128" s="1739"/>
      <c r="F128" s="1740"/>
      <c r="G128" s="1563" t="s">
        <v>196</v>
      </c>
      <c r="H128" s="1564"/>
      <c r="I128" s="1564"/>
      <c r="J128" s="1564"/>
      <c r="K128" s="1564"/>
      <c r="L128" s="1564"/>
      <c r="M128" s="1565"/>
      <c r="N128" s="1623">
        <v>26617</v>
      </c>
      <c r="O128" s="1624"/>
      <c r="P128" s="1624"/>
      <c r="Q128" s="1625"/>
      <c r="R128" s="1623">
        <v>79023</v>
      </c>
      <c r="S128" s="1624"/>
      <c r="T128" s="1624"/>
      <c r="U128" s="1625"/>
      <c r="V128" s="1623">
        <v>40094</v>
      </c>
      <c r="W128" s="1624"/>
      <c r="X128" s="1624"/>
      <c r="Y128" s="1625"/>
      <c r="Z128" s="1623">
        <v>38929</v>
      </c>
      <c r="AA128" s="1624"/>
      <c r="AB128" s="1624"/>
      <c r="AC128" s="1625"/>
      <c r="AD128" s="1626">
        <f t="shared" ref="AD128:AD138" si="2">R128/N128</f>
        <v>2.9688920614644774</v>
      </c>
      <c r="AE128" s="1627"/>
      <c r="AF128" s="1627"/>
      <c r="AG128" s="1627"/>
      <c r="AH128" s="1560">
        <f>V128/Z128*100</f>
        <v>102.99262760409977</v>
      </c>
      <c r="AI128" s="1561"/>
      <c r="AJ128" s="1561"/>
      <c r="AK128" s="1562"/>
    </row>
    <row r="129" spans="1:37" s="73" customFormat="1">
      <c r="A129" s="684"/>
      <c r="B129" s="1616"/>
      <c r="C129" s="1616"/>
      <c r="D129" s="1616"/>
      <c r="E129" s="1616"/>
      <c r="F129" s="1617"/>
      <c r="G129" s="1563" t="s">
        <v>197</v>
      </c>
      <c r="H129" s="1564"/>
      <c r="I129" s="1564"/>
      <c r="J129" s="1564"/>
      <c r="K129" s="1564"/>
      <c r="L129" s="1564"/>
      <c r="M129" s="1565"/>
      <c r="N129" s="1566">
        <v>12492</v>
      </c>
      <c r="O129" s="1567"/>
      <c r="P129" s="1567"/>
      <c r="Q129" s="1568"/>
      <c r="R129" s="1566">
        <v>29374</v>
      </c>
      <c r="S129" s="1567"/>
      <c r="T129" s="1567"/>
      <c r="U129" s="1568"/>
      <c r="V129" s="1566">
        <v>14428</v>
      </c>
      <c r="W129" s="1567"/>
      <c r="X129" s="1567"/>
      <c r="Y129" s="1568"/>
      <c r="Z129" s="1566">
        <v>14946</v>
      </c>
      <c r="AA129" s="1567"/>
      <c r="AB129" s="1567"/>
      <c r="AC129" s="1568"/>
      <c r="AD129" s="1560">
        <f t="shared" si="2"/>
        <v>2.3514249119436439</v>
      </c>
      <c r="AE129" s="1561"/>
      <c r="AF129" s="1561"/>
      <c r="AG129" s="1561"/>
      <c r="AH129" s="1560">
        <v>96.6</v>
      </c>
      <c r="AI129" s="1561"/>
      <c r="AJ129" s="1561"/>
      <c r="AK129" s="1562"/>
    </row>
    <row r="130" spans="1:37" s="73" customFormat="1">
      <c r="A130" s="684"/>
      <c r="B130" s="1616"/>
      <c r="C130" s="1616"/>
      <c r="D130" s="1616"/>
      <c r="E130" s="1616"/>
      <c r="F130" s="1617"/>
      <c r="G130" s="1563" t="s">
        <v>198</v>
      </c>
      <c r="H130" s="1564"/>
      <c r="I130" s="1564"/>
      <c r="J130" s="1564"/>
      <c r="K130" s="1564"/>
      <c r="L130" s="1564"/>
      <c r="M130" s="1565"/>
      <c r="N130" s="1566">
        <v>4340</v>
      </c>
      <c r="O130" s="1567"/>
      <c r="P130" s="1567"/>
      <c r="Q130" s="1568"/>
      <c r="R130" s="1566">
        <v>13817</v>
      </c>
      <c r="S130" s="1567"/>
      <c r="T130" s="1567"/>
      <c r="U130" s="1568"/>
      <c r="V130" s="1566">
        <v>6908</v>
      </c>
      <c r="W130" s="1567"/>
      <c r="X130" s="1567"/>
      <c r="Y130" s="1568"/>
      <c r="Z130" s="1566">
        <v>6909</v>
      </c>
      <c r="AA130" s="1567"/>
      <c r="AB130" s="1567"/>
      <c r="AC130" s="1568"/>
      <c r="AD130" s="1560">
        <f t="shared" si="2"/>
        <v>3.1836405529953917</v>
      </c>
      <c r="AE130" s="1561"/>
      <c r="AF130" s="1561"/>
      <c r="AG130" s="1561"/>
      <c r="AH130" s="1560">
        <v>100</v>
      </c>
      <c r="AI130" s="1561"/>
      <c r="AJ130" s="1561"/>
      <c r="AK130" s="1562"/>
    </row>
    <row r="131" spans="1:37" s="73" customFormat="1">
      <c r="A131" s="684"/>
      <c r="B131" s="1616"/>
      <c r="C131" s="1616"/>
      <c r="D131" s="1616"/>
      <c r="E131" s="1616"/>
      <c r="F131" s="1617"/>
      <c r="G131" s="1563" t="s">
        <v>199</v>
      </c>
      <c r="H131" s="1564"/>
      <c r="I131" s="1564"/>
      <c r="J131" s="1564"/>
      <c r="K131" s="1564"/>
      <c r="L131" s="1564"/>
      <c r="M131" s="1565"/>
      <c r="N131" s="1566">
        <v>1369</v>
      </c>
      <c r="O131" s="1567"/>
      <c r="P131" s="1567"/>
      <c r="Q131" s="1568"/>
      <c r="R131" s="1566">
        <v>4945</v>
      </c>
      <c r="S131" s="1567"/>
      <c r="T131" s="1567"/>
      <c r="U131" s="1568"/>
      <c r="V131" s="1566">
        <v>2423</v>
      </c>
      <c r="W131" s="1567"/>
      <c r="X131" s="1567"/>
      <c r="Y131" s="1568"/>
      <c r="Z131" s="1566">
        <v>2522</v>
      </c>
      <c r="AA131" s="1567"/>
      <c r="AB131" s="1567"/>
      <c r="AC131" s="1568"/>
      <c r="AD131" s="1560">
        <f t="shared" si="2"/>
        <v>3.6121256391526662</v>
      </c>
      <c r="AE131" s="1561"/>
      <c r="AF131" s="1561"/>
      <c r="AG131" s="1561"/>
      <c r="AH131" s="1560">
        <v>96.1</v>
      </c>
      <c r="AI131" s="1561"/>
      <c r="AJ131" s="1561"/>
      <c r="AK131" s="1562"/>
    </row>
    <row r="132" spans="1:37" s="73" customFormat="1">
      <c r="A132" s="684"/>
      <c r="B132" s="1616"/>
      <c r="C132" s="1616"/>
      <c r="D132" s="1616"/>
      <c r="E132" s="1616"/>
      <c r="F132" s="1617"/>
      <c r="G132" s="1563" t="s">
        <v>200</v>
      </c>
      <c r="H132" s="1564"/>
      <c r="I132" s="1564"/>
      <c r="J132" s="1564"/>
      <c r="K132" s="1564"/>
      <c r="L132" s="1564"/>
      <c r="M132" s="1565"/>
      <c r="N132" s="1566">
        <v>2084</v>
      </c>
      <c r="O132" s="1567"/>
      <c r="P132" s="1567"/>
      <c r="Q132" s="1568"/>
      <c r="R132" s="1566">
        <v>6218</v>
      </c>
      <c r="S132" s="1567"/>
      <c r="T132" s="1567"/>
      <c r="U132" s="1568"/>
      <c r="V132" s="1566">
        <v>3109</v>
      </c>
      <c r="W132" s="1567"/>
      <c r="X132" s="1567"/>
      <c r="Y132" s="1568"/>
      <c r="Z132" s="1566">
        <v>3109</v>
      </c>
      <c r="AA132" s="1567"/>
      <c r="AB132" s="1567"/>
      <c r="AC132" s="1568"/>
      <c r="AD132" s="1560">
        <f t="shared" si="2"/>
        <v>2.9836852207293667</v>
      </c>
      <c r="AE132" s="1561"/>
      <c r="AF132" s="1561"/>
      <c r="AG132" s="1561"/>
      <c r="AH132" s="1560">
        <f t="shared" ref="AH132:AH138" si="3">V132/Z132*100</f>
        <v>100</v>
      </c>
      <c r="AI132" s="1561"/>
      <c r="AJ132" s="1561"/>
      <c r="AK132" s="1562"/>
    </row>
    <row r="133" spans="1:37" s="73" customFormat="1">
      <c r="A133" s="684"/>
      <c r="B133" s="1616"/>
      <c r="C133" s="1616"/>
      <c r="D133" s="1616"/>
      <c r="E133" s="1616"/>
      <c r="F133" s="1617"/>
      <c r="G133" s="1563" t="s">
        <v>201</v>
      </c>
      <c r="H133" s="1564"/>
      <c r="I133" s="1564"/>
      <c r="J133" s="1564"/>
      <c r="K133" s="1564"/>
      <c r="L133" s="1564"/>
      <c r="M133" s="1565"/>
      <c r="N133" s="1566">
        <v>800</v>
      </c>
      <c r="O133" s="1567"/>
      <c r="P133" s="1567"/>
      <c r="Q133" s="1568"/>
      <c r="R133" s="1566">
        <v>2885</v>
      </c>
      <c r="S133" s="1567"/>
      <c r="T133" s="1567"/>
      <c r="U133" s="1568"/>
      <c r="V133" s="1566">
        <v>1417</v>
      </c>
      <c r="W133" s="1567"/>
      <c r="X133" s="1567"/>
      <c r="Y133" s="1568"/>
      <c r="Z133" s="1566">
        <v>1468</v>
      </c>
      <c r="AA133" s="1567"/>
      <c r="AB133" s="1567"/>
      <c r="AC133" s="1568"/>
      <c r="AD133" s="1560">
        <f t="shared" si="2"/>
        <v>3.6062500000000002</v>
      </c>
      <c r="AE133" s="1561"/>
      <c r="AF133" s="1561"/>
      <c r="AG133" s="1561"/>
      <c r="AH133" s="1560">
        <f t="shared" si="3"/>
        <v>96.525885558583099</v>
      </c>
      <c r="AI133" s="1561"/>
      <c r="AJ133" s="1561"/>
      <c r="AK133" s="1562"/>
    </row>
    <row r="134" spans="1:37" s="73" customFormat="1">
      <c r="A134" s="684"/>
      <c r="B134" s="1616"/>
      <c r="C134" s="1616"/>
      <c r="D134" s="1616"/>
      <c r="E134" s="1616"/>
      <c r="F134" s="1617"/>
      <c r="G134" s="1563" t="s">
        <v>202</v>
      </c>
      <c r="H134" s="1564"/>
      <c r="I134" s="1564"/>
      <c r="J134" s="1564"/>
      <c r="K134" s="1564"/>
      <c r="L134" s="1564"/>
      <c r="M134" s="1565"/>
      <c r="N134" s="1566">
        <v>1363</v>
      </c>
      <c r="O134" s="1567"/>
      <c r="P134" s="1567"/>
      <c r="Q134" s="1568"/>
      <c r="R134" s="1566">
        <v>5103</v>
      </c>
      <c r="S134" s="1567"/>
      <c r="T134" s="1567"/>
      <c r="U134" s="1568"/>
      <c r="V134" s="1566">
        <v>2497</v>
      </c>
      <c r="W134" s="1567"/>
      <c r="X134" s="1567"/>
      <c r="Y134" s="1568"/>
      <c r="Z134" s="1566">
        <v>2606</v>
      </c>
      <c r="AA134" s="1567"/>
      <c r="AB134" s="1567"/>
      <c r="AC134" s="1568"/>
      <c r="AD134" s="1560">
        <f t="shared" si="2"/>
        <v>3.7439471753484961</v>
      </c>
      <c r="AE134" s="1561"/>
      <c r="AF134" s="1561"/>
      <c r="AG134" s="1561"/>
      <c r="AH134" s="1560">
        <f t="shared" si="3"/>
        <v>95.817344589409061</v>
      </c>
      <c r="AI134" s="1561"/>
      <c r="AJ134" s="1561"/>
      <c r="AK134" s="1562"/>
    </row>
    <row r="135" spans="1:37" s="73" customFormat="1">
      <c r="A135" s="684"/>
      <c r="B135" s="1616"/>
      <c r="C135" s="1616"/>
      <c r="D135" s="1616"/>
      <c r="E135" s="1616"/>
      <c r="F135" s="1617"/>
      <c r="G135" s="1563" t="s">
        <v>203</v>
      </c>
      <c r="H135" s="1564"/>
      <c r="I135" s="1564"/>
      <c r="J135" s="1564"/>
      <c r="K135" s="1564"/>
      <c r="L135" s="1564"/>
      <c r="M135" s="1565"/>
      <c r="N135" s="1566">
        <v>1292</v>
      </c>
      <c r="O135" s="1567"/>
      <c r="P135" s="1567"/>
      <c r="Q135" s="1568"/>
      <c r="R135" s="1566">
        <v>4613</v>
      </c>
      <c r="S135" s="1567"/>
      <c r="T135" s="1567"/>
      <c r="U135" s="1568"/>
      <c r="V135" s="1566">
        <v>2290</v>
      </c>
      <c r="W135" s="1567"/>
      <c r="X135" s="1567"/>
      <c r="Y135" s="1568"/>
      <c r="Z135" s="1566">
        <v>2323</v>
      </c>
      <c r="AA135" s="1567"/>
      <c r="AB135" s="1567"/>
      <c r="AC135" s="1568"/>
      <c r="AD135" s="1560">
        <f t="shared" si="2"/>
        <v>3.5704334365325079</v>
      </c>
      <c r="AE135" s="1561"/>
      <c r="AF135" s="1561"/>
      <c r="AG135" s="1561"/>
      <c r="AH135" s="1560">
        <f t="shared" si="3"/>
        <v>98.579423159707275</v>
      </c>
      <c r="AI135" s="1561"/>
      <c r="AJ135" s="1561"/>
      <c r="AK135" s="1562"/>
    </row>
    <row r="136" spans="1:37" s="73" customFormat="1">
      <c r="A136" s="684"/>
      <c r="B136" s="1616"/>
      <c r="C136" s="1616"/>
      <c r="D136" s="1616"/>
      <c r="E136" s="1616"/>
      <c r="F136" s="1617"/>
      <c r="G136" s="1563" t="s">
        <v>204</v>
      </c>
      <c r="H136" s="1564"/>
      <c r="I136" s="1564"/>
      <c r="J136" s="1564"/>
      <c r="K136" s="1564"/>
      <c r="L136" s="1564"/>
      <c r="M136" s="1565"/>
      <c r="N136" s="1566">
        <v>1599</v>
      </c>
      <c r="O136" s="1567"/>
      <c r="P136" s="1567"/>
      <c r="Q136" s="1568"/>
      <c r="R136" s="1566">
        <v>7404</v>
      </c>
      <c r="S136" s="1567"/>
      <c r="T136" s="1567"/>
      <c r="U136" s="1568"/>
      <c r="V136" s="1566">
        <v>4750</v>
      </c>
      <c r="W136" s="1567"/>
      <c r="X136" s="1567"/>
      <c r="Y136" s="1568"/>
      <c r="Z136" s="1566">
        <v>2654</v>
      </c>
      <c r="AA136" s="1567"/>
      <c r="AB136" s="1567"/>
      <c r="AC136" s="1568"/>
      <c r="AD136" s="1560">
        <f t="shared" si="2"/>
        <v>4.6303939962476548</v>
      </c>
      <c r="AE136" s="1561"/>
      <c r="AF136" s="1561"/>
      <c r="AG136" s="1561"/>
      <c r="AH136" s="1560">
        <f t="shared" si="3"/>
        <v>178.97513187641297</v>
      </c>
      <c r="AI136" s="1561"/>
      <c r="AJ136" s="1561"/>
      <c r="AK136" s="1562"/>
    </row>
    <row r="137" spans="1:37" s="73" customFormat="1">
      <c r="A137" s="684"/>
      <c r="B137" s="1616"/>
      <c r="C137" s="1616"/>
      <c r="D137" s="1616"/>
      <c r="E137" s="1616"/>
      <c r="F137" s="1617"/>
      <c r="G137" s="1563" t="s">
        <v>205</v>
      </c>
      <c r="H137" s="1564"/>
      <c r="I137" s="1564"/>
      <c r="J137" s="1564"/>
      <c r="K137" s="1564"/>
      <c r="L137" s="1564"/>
      <c r="M137" s="1565"/>
      <c r="N137" s="1566">
        <v>626</v>
      </c>
      <c r="O137" s="1567"/>
      <c r="P137" s="1567"/>
      <c r="Q137" s="1568"/>
      <c r="R137" s="1566">
        <v>2477</v>
      </c>
      <c r="S137" s="1567"/>
      <c r="T137" s="1567"/>
      <c r="U137" s="1568"/>
      <c r="V137" s="1566">
        <v>1194</v>
      </c>
      <c r="W137" s="1567"/>
      <c r="X137" s="1567"/>
      <c r="Y137" s="1568"/>
      <c r="Z137" s="1566">
        <v>1283</v>
      </c>
      <c r="AA137" s="1567"/>
      <c r="AB137" s="1567"/>
      <c r="AC137" s="1568"/>
      <c r="AD137" s="1560">
        <f t="shared" si="2"/>
        <v>3.9568690095846644</v>
      </c>
      <c r="AE137" s="1561"/>
      <c r="AF137" s="1561"/>
      <c r="AG137" s="1561"/>
      <c r="AH137" s="1560">
        <f t="shared" si="3"/>
        <v>93.06313328137179</v>
      </c>
      <c r="AI137" s="1561"/>
      <c r="AJ137" s="1561"/>
      <c r="AK137" s="1562"/>
    </row>
    <row r="138" spans="1:37" s="73" customFormat="1">
      <c r="A138" s="684"/>
      <c r="B138" s="1618"/>
      <c r="C138" s="1618"/>
      <c r="D138" s="1618"/>
      <c r="E138" s="1618"/>
      <c r="F138" s="1619"/>
      <c r="G138" s="1585" t="s">
        <v>206</v>
      </c>
      <c r="H138" s="1586"/>
      <c r="I138" s="1586"/>
      <c r="J138" s="1586"/>
      <c r="K138" s="1586"/>
      <c r="L138" s="1586"/>
      <c r="M138" s="1587"/>
      <c r="N138" s="1588">
        <v>652</v>
      </c>
      <c r="O138" s="1589"/>
      <c r="P138" s="1589"/>
      <c r="Q138" s="1590"/>
      <c r="R138" s="1588">
        <v>2187</v>
      </c>
      <c r="S138" s="1589"/>
      <c r="T138" s="1589"/>
      <c r="U138" s="1590"/>
      <c r="V138" s="1588">
        <v>1078</v>
      </c>
      <c r="W138" s="1589"/>
      <c r="X138" s="1589"/>
      <c r="Y138" s="1590"/>
      <c r="Z138" s="1588">
        <v>1109</v>
      </c>
      <c r="AA138" s="1589"/>
      <c r="AB138" s="1589"/>
      <c r="AC138" s="1590"/>
      <c r="AD138" s="1591">
        <f t="shared" si="2"/>
        <v>3.3542944785276072</v>
      </c>
      <c r="AE138" s="1592"/>
      <c r="AF138" s="1592"/>
      <c r="AG138" s="1592"/>
      <c r="AH138" s="1591">
        <f t="shared" si="3"/>
        <v>97.204688908926968</v>
      </c>
      <c r="AI138" s="1592"/>
      <c r="AJ138" s="1592"/>
      <c r="AK138" s="1593"/>
    </row>
    <row r="139" spans="1:37" s="73" customFormat="1" ht="13.5" customHeight="1">
      <c r="A139" s="684"/>
      <c r="B139" s="1616" t="s">
        <v>3492</v>
      </c>
      <c r="C139" s="1616"/>
      <c r="D139" s="1616"/>
      <c r="E139" s="1616"/>
      <c r="F139" s="1617"/>
      <c r="G139" s="1620" t="s">
        <v>196</v>
      </c>
      <c r="H139" s="1621"/>
      <c r="I139" s="1621"/>
      <c r="J139" s="1621"/>
      <c r="K139" s="1621"/>
      <c r="L139" s="1621"/>
      <c r="M139" s="1622"/>
      <c r="N139" s="1623">
        <v>28075</v>
      </c>
      <c r="O139" s="1624"/>
      <c r="P139" s="1624"/>
      <c r="Q139" s="1625"/>
      <c r="R139" s="1623">
        <v>77729</v>
      </c>
      <c r="S139" s="1624"/>
      <c r="T139" s="1624"/>
      <c r="U139" s="1625"/>
      <c r="V139" s="1623">
        <v>39118</v>
      </c>
      <c r="W139" s="1624"/>
      <c r="X139" s="1624"/>
      <c r="Y139" s="1625"/>
      <c r="Z139" s="1623">
        <v>38611</v>
      </c>
      <c r="AA139" s="1624"/>
      <c r="AB139" s="1624"/>
      <c r="AC139" s="1625"/>
      <c r="AD139" s="1626">
        <f t="shared" ref="AD139:AD149" si="4">R139/N139</f>
        <v>2.7686197684772931</v>
      </c>
      <c r="AE139" s="1627"/>
      <c r="AF139" s="1627"/>
      <c r="AG139" s="1627"/>
      <c r="AH139" s="1560">
        <f t="shared" ref="AH139:AH149" si="5">V139/Z139*100</f>
        <v>101.31309730387714</v>
      </c>
      <c r="AI139" s="1561"/>
      <c r="AJ139" s="1561"/>
      <c r="AK139" s="1562"/>
    </row>
    <row r="140" spans="1:37" s="73" customFormat="1">
      <c r="A140" s="684"/>
      <c r="B140" s="1616"/>
      <c r="C140" s="1616"/>
      <c r="D140" s="1616"/>
      <c r="E140" s="1616"/>
      <c r="F140" s="1617"/>
      <c r="G140" s="1563" t="s">
        <v>197</v>
      </c>
      <c r="H140" s="1564"/>
      <c r="I140" s="1564"/>
      <c r="J140" s="1564"/>
      <c r="K140" s="1564"/>
      <c r="L140" s="1564"/>
      <c r="M140" s="1565"/>
      <c r="N140" s="1566">
        <v>13521</v>
      </c>
      <c r="O140" s="1567"/>
      <c r="P140" s="1567"/>
      <c r="Q140" s="1568"/>
      <c r="R140" s="1566">
        <v>30594</v>
      </c>
      <c r="S140" s="1567"/>
      <c r="T140" s="1567"/>
      <c r="U140" s="1568"/>
      <c r="V140" s="1566">
        <v>15022</v>
      </c>
      <c r="W140" s="1567"/>
      <c r="X140" s="1567"/>
      <c r="Y140" s="1568"/>
      <c r="Z140" s="1566">
        <v>15572</v>
      </c>
      <c r="AA140" s="1567"/>
      <c r="AB140" s="1567"/>
      <c r="AC140" s="1568"/>
      <c r="AD140" s="1560">
        <f t="shared" si="4"/>
        <v>2.262702462835589</v>
      </c>
      <c r="AE140" s="1561"/>
      <c r="AF140" s="1561"/>
      <c r="AG140" s="1561"/>
      <c r="AH140" s="1560">
        <f t="shared" si="5"/>
        <v>96.468019522219379</v>
      </c>
      <c r="AI140" s="1561"/>
      <c r="AJ140" s="1561"/>
      <c r="AK140" s="1562"/>
    </row>
    <row r="141" spans="1:37" s="73" customFormat="1">
      <c r="A141" s="684"/>
      <c r="B141" s="1616"/>
      <c r="C141" s="1616"/>
      <c r="D141" s="1616"/>
      <c r="E141" s="1616"/>
      <c r="F141" s="1617"/>
      <c r="G141" s="1563" t="s">
        <v>198</v>
      </c>
      <c r="H141" s="1564"/>
      <c r="I141" s="1564"/>
      <c r="J141" s="1564"/>
      <c r="K141" s="1564"/>
      <c r="L141" s="1564"/>
      <c r="M141" s="1565"/>
      <c r="N141" s="1566">
        <v>4547</v>
      </c>
      <c r="O141" s="1567"/>
      <c r="P141" s="1567"/>
      <c r="Q141" s="1568"/>
      <c r="R141" s="1566">
        <v>13626</v>
      </c>
      <c r="S141" s="1567"/>
      <c r="T141" s="1567"/>
      <c r="U141" s="1568"/>
      <c r="V141" s="1566">
        <v>6829</v>
      </c>
      <c r="W141" s="1567"/>
      <c r="X141" s="1567"/>
      <c r="Y141" s="1568"/>
      <c r="Z141" s="1566">
        <v>6797</v>
      </c>
      <c r="AA141" s="1567"/>
      <c r="AB141" s="1567"/>
      <c r="AC141" s="1568"/>
      <c r="AD141" s="1560">
        <f t="shared" si="4"/>
        <v>2.9967011216186497</v>
      </c>
      <c r="AE141" s="1561"/>
      <c r="AF141" s="1561"/>
      <c r="AG141" s="1561"/>
      <c r="AH141" s="1560">
        <f t="shared" si="5"/>
        <v>100.47079593938501</v>
      </c>
      <c r="AI141" s="1561"/>
      <c r="AJ141" s="1561"/>
      <c r="AK141" s="1562"/>
    </row>
    <row r="142" spans="1:37" s="73" customFormat="1">
      <c r="A142" s="684"/>
      <c r="B142" s="1616"/>
      <c r="C142" s="1616"/>
      <c r="D142" s="1616"/>
      <c r="E142" s="1616"/>
      <c r="F142" s="1617"/>
      <c r="G142" s="1563" t="s">
        <v>199</v>
      </c>
      <c r="H142" s="1564"/>
      <c r="I142" s="1564"/>
      <c r="J142" s="1564"/>
      <c r="K142" s="1564"/>
      <c r="L142" s="1564"/>
      <c r="M142" s="1565"/>
      <c r="N142" s="1566">
        <v>1491</v>
      </c>
      <c r="O142" s="1567"/>
      <c r="P142" s="1567"/>
      <c r="Q142" s="1568"/>
      <c r="R142" s="1566">
        <v>5027</v>
      </c>
      <c r="S142" s="1567"/>
      <c r="T142" s="1567"/>
      <c r="U142" s="1568"/>
      <c r="V142" s="1566">
        <v>2476</v>
      </c>
      <c r="W142" s="1567"/>
      <c r="X142" s="1567"/>
      <c r="Y142" s="1568"/>
      <c r="Z142" s="1566">
        <v>2551</v>
      </c>
      <c r="AA142" s="1567"/>
      <c r="AB142" s="1567"/>
      <c r="AC142" s="1568"/>
      <c r="AD142" s="1560">
        <f t="shared" si="4"/>
        <v>3.3715627095908784</v>
      </c>
      <c r="AE142" s="1561"/>
      <c r="AF142" s="1561"/>
      <c r="AG142" s="1561"/>
      <c r="AH142" s="1560">
        <f t="shared" si="5"/>
        <v>97.059976479811837</v>
      </c>
      <c r="AI142" s="1561"/>
      <c r="AJ142" s="1561"/>
      <c r="AK142" s="1562"/>
    </row>
    <row r="143" spans="1:37" s="73" customFormat="1">
      <c r="A143" s="684"/>
      <c r="B143" s="1616"/>
      <c r="C143" s="1616"/>
      <c r="D143" s="1616"/>
      <c r="E143" s="1616"/>
      <c r="F143" s="1617"/>
      <c r="G143" s="1563" t="s">
        <v>200</v>
      </c>
      <c r="H143" s="1564"/>
      <c r="I143" s="1564"/>
      <c r="J143" s="1564"/>
      <c r="K143" s="1564"/>
      <c r="L143" s="1564"/>
      <c r="M143" s="1565"/>
      <c r="N143" s="1566">
        <v>2222</v>
      </c>
      <c r="O143" s="1567"/>
      <c r="P143" s="1567"/>
      <c r="Q143" s="1568"/>
      <c r="R143" s="1566">
        <v>6196</v>
      </c>
      <c r="S143" s="1567"/>
      <c r="T143" s="1567"/>
      <c r="U143" s="1568"/>
      <c r="V143" s="1566">
        <v>3065</v>
      </c>
      <c r="W143" s="1567"/>
      <c r="X143" s="1567"/>
      <c r="Y143" s="1568"/>
      <c r="Z143" s="1566">
        <v>3131</v>
      </c>
      <c r="AA143" s="1567"/>
      <c r="AB143" s="1567"/>
      <c r="AC143" s="1568"/>
      <c r="AD143" s="1560">
        <f t="shared" si="4"/>
        <v>2.7884788478847886</v>
      </c>
      <c r="AE143" s="1561"/>
      <c r="AF143" s="1561"/>
      <c r="AG143" s="1561"/>
      <c r="AH143" s="1560">
        <f t="shared" si="5"/>
        <v>97.892047269243051</v>
      </c>
      <c r="AI143" s="1561"/>
      <c r="AJ143" s="1561"/>
      <c r="AK143" s="1562"/>
    </row>
    <row r="144" spans="1:37" s="73" customFormat="1">
      <c r="A144" s="684"/>
      <c r="B144" s="1616"/>
      <c r="C144" s="1616"/>
      <c r="D144" s="1616"/>
      <c r="E144" s="1616"/>
      <c r="F144" s="1617"/>
      <c r="G144" s="1563" t="s">
        <v>201</v>
      </c>
      <c r="H144" s="1564"/>
      <c r="I144" s="1564"/>
      <c r="J144" s="1564"/>
      <c r="K144" s="1564"/>
      <c r="L144" s="1564"/>
      <c r="M144" s="1565"/>
      <c r="N144" s="1566">
        <v>793</v>
      </c>
      <c r="O144" s="1567"/>
      <c r="P144" s="1567"/>
      <c r="Q144" s="1568"/>
      <c r="R144" s="1566">
        <v>2667</v>
      </c>
      <c r="S144" s="1567"/>
      <c r="T144" s="1567"/>
      <c r="U144" s="1568"/>
      <c r="V144" s="1566">
        <v>1296</v>
      </c>
      <c r="W144" s="1567"/>
      <c r="X144" s="1567"/>
      <c r="Y144" s="1568"/>
      <c r="Z144" s="1566">
        <v>1371</v>
      </c>
      <c r="AA144" s="1567"/>
      <c r="AB144" s="1567"/>
      <c r="AC144" s="1568"/>
      <c r="AD144" s="1560">
        <f t="shared" si="4"/>
        <v>3.3631778058007566</v>
      </c>
      <c r="AE144" s="1561"/>
      <c r="AF144" s="1561"/>
      <c r="AG144" s="1561"/>
      <c r="AH144" s="1560">
        <f t="shared" si="5"/>
        <v>94.529540481400446</v>
      </c>
      <c r="AI144" s="1561"/>
      <c r="AJ144" s="1561"/>
      <c r="AK144" s="1562"/>
    </row>
    <row r="145" spans="1:37" s="73" customFormat="1">
      <c r="A145" s="684"/>
      <c r="B145" s="1616"/>
      <c r="C145" s="1616"/>
      <c r="D145" s="1616"/>
      <c r="E145" s="1616"/>
      <c r="F145" s="1617"/>
      <c r="G145" s="1563" t="s">
        <v>202</v>
      </c>
      <c r="H145" s="1564"/>
      <c r="I145" s="1564"/>
      <c r="J145" s="1564"/>
      <c r="K145" s="1564"/>
      <c r="L145" s="1564"/>
      <c r="M145" s="1565"/>
      <c r="N145" s="1566">
        <v>1376</v>
      </c>
      <c r="O145" s="1567"/>
      <c r="P145" s="1567"/>
      <c r="Q145" s="1568"/>
      <c r="R145" s="1566">
        <v>4782</v>
      </c>
      <c r="S145" s="1567"/>
      <c r="T145" s="1567"/>
      <c r="U145" s="1568"/>
      <c r="V145" s="1566">
        <v>2346</v>
      </c>
      <c r="W145" s="1567"/>
      <c r="X145" s="1567"/>
      <c r="Y145" s="1568"/>
      <c r="Z145" s="1566">
        <v>2436</v>
      </c>
      <c r="AA145" s="1607"/>
      <c r="AB145" s="1607"/>
      <c r="AC145" s="1608"/>
      <c r="AD145" s="1560">
        <f t="shared" si="4"/>
        <v>3.4752906976744184</v>
      </c>
      <c r="AE145" s="1561"/>
      <c r="AF145" s="1561"/>
      <c r="AG145" s="1561"/>
      <c r="AH145" s="1560">
        <f t="shared" si="5"/>
        <v>96.305418719211815</v>
      </c>
      <c r="AI145" s="1561"/>
      <c r="AJ145" s="1561"/>
      <c r="AK145" s="1562"/>
    </row>
    <row r="146" spans="1:37" s="73" customFormat="1">
      <c r="A146" s="684"/>
      <c r="B146" s="1616"/>
      <c r="C146" s="1616"/>
      <c r="D146" s="1616"/>
      <c r="E146" s="1616"/>
      <c r="F146" s="1617"/>
      <c r="G146" s="1563" t="s">
        <v>203</v>
      </c>
      <c r="H146" s="1564"/>
      <c r="I146" s="1564"/>
      <c r="J146" s="1564"/>
      <c r="K146" s="1564"/>
      <c r="L146" s="1564"/>
      <c r="M146" s="1565"/>
      <c r="N146" s="1566">
        <v>1271</v>
      </c>
      <c r="O146" s="1567"/>
      <c r="P146" s="1567"/>
      <c r="Q146" s="1568"/>
      <c r="R146" s="1566">
        <v>4173</v>
      </c>
      <c r="S146" s="1567"/>
      <c r="T146" s="1567"/>
      <c r="U146" s="1568"/>
      <c r="V146" s="1566">
        <v>2080</v>
      </c>
      <c r="W146" s="1567"/>
      <c r="X146" s="1567"/>
      <c r="Y146" s="1568"/>
      <c r="Z146" s="1566">
        <v>2093</v>
      </c>
      <c r="AA146" s="1567"/>
      <c r="AB146" s="1567"/>
      <c r="AC146" s="1568"/>
      <c r="AD146" s="1560">
        <f t="shared" si="4"/>
        <v>3.2832415420928402</v>
      </c>
      <c r="AE146" s="1561"/>
      <c r="AF146" s="1561"/>
      <c r="AG146" s="1561"/>
      <c r="AH146" s="1560">
        <f t="shared" si="5"/>
        <v>99.378881987577643</v>
      </c>
      <c r="AI146" s="1561"/>
      <c r="AJ146" s="1561"/>
      <c r="AK146" s="1562"/>
    </row>
    <row r="147" spans="1:37" s="73" customFormat="1">
      <c r="A147" s="684"/>
      <c r="B147" s="1616"/>
      <c r="C147" s="1616"/>
      <c r="D147" s="1616"/>
      <c r="E147" s="1616"/>
      <c r="F147" s="1617"/>
      <c r="G147" s="1563" t="s">
        <v>204</v>
      </c>
      <c r="H147" s="1564"/>
      <c r="I147" s="1564"/>
      <c r="J147" s="1564"/>
      <c r="K147" s="1564"/>
      <c r="L147" s="1564"/>
      <c r="M147" s="1565"/>
      <c r="N147" s="1566">
        <v>1601</v>
      </c>
      <c r="O147" s="1567"/>
      <c r="P147" s="1567"/>
      <c r="Q147" s="1568"/>
      <c r="R147" s="1566">
        <v>6406</v>
      </c>
      <c r="S147" s="1567"/>
      <c r="T147" s="1567"/>
      <c r="U147" s="1568"/>
      <c r="V147" s="1566">
        <v>3926</v>
      </c>
      <c r="W147" s="1567"/>
      <c r="X147" s="1567"/>
      <c r="Y147" s="1568"/>
      <c r="Z147" s="1566">
        <v>2480</v>
      </c>
      <c r="AA147" s="1567"/>
      <c r="AB147" s="1567"/>
      <c r="AC147" s="1568"/>
      <c r="AD147" s="1560">
        <f t="shared" si="4"/>
        <v>4.0012492192379758</v>
      </c>
      <c r="AE147" s="1561"/>
      <c r="AF147" s="1561"/>
      <c r="AG147" s="1561"/>
      <c r="AH147" s="1560">
        <f t="shared" si="5"/>
        <v>158.30645161290323</v>
      </c>
      <c r="AI147" s="1561"/>
      <c r="AJ147" s="1561"/>
      <c r="AK147" s="1562"/>
    </row>
    <row r="148" spans="1:37" s="73" customFormat="1">
      <c r="A148" s="684"/>
      <c r="B148" s="1616"/>
      <c r="C148" s="1616"/>
      <c r="D148" s="1616"/>
      <c r="E148" s="1616"/>
      <c r="F148" s="1617"/>
      <c r="G148" s="1563" t="s">
        <v>205</v>
      </c>
      <c r="H148" s="1564"/>
      <c r="I148" s="1564"/>
      <c r="J148" s="1564"/>
      <c r="K148" s="1564"/>
      <c r="L148" s="1564"/>
      <c r="M148" s="1565"/>
      <c r="N148" s="1566">
        <v>626</v>
      </c>
      <c r="O148" s="1567"/>
      <c r="P148" s="1567"/>
      <c r="Q148" s="1568"/>
      <c r="R148" s="1566">
        <v>2360</v>
      </c>
      <c r="S148" s="1567"/>
      <c r="T148" s="1567"/>
      <c r="U148" s="1568"/>
      <c r="V148" s="1566">
        <v>1137</v>
      </c>
      <c r="W148" s="1567"/>
      <c r="X148" s="1567"/>
      <c r="Y148" s="1568"/>
      <c r="Z148" s="1566">
        <v>1223</v>
      </c>
      <c r="AA148" s="1567"/>
      <c r="AB148" s="1567"/>
      <c r="AC148" s="1568"/>
      <c r="AD148" s="1560">
        <f t="shared" si="4"/>
        <v>3.769968051118211</v>
      </c>
      <c r="AE148" s="1561"/>
      <c r="AF148" s="1561"/>
      <c r="AG148" s="1561"/>
      <c r="AH148" s="1560">
        <f t="shared" si="5"/>
        <v>92.968111201962387</v>
      </c>
      <c r="AI148" s="1561"/>
      <c r="AJ148" s="1561"/>
      <c r="AK148" s="1562"/>
    </row>
    <row r="149" spans="1:37" s="73" customFormat="1">
      <c r="A149" s="684"/>
      <c r="B149" s="1618"/>
      <c r="C149" s="1618"/>
      <c r="D149" s="1618"/>
      <c r="E149" s="1618"/>
      <c r="F149" s="1619"/>
      <c r="G149" s="1585" t="s">
        <v>206</v>
      </c>
      <c r="H149" s="1586"/>
      <c r="I149" s="1586"/>
      <c r="J149" s="1586"/>
      <c r="K149" s="1586"/>
      <c r="L149" s="1586"/>
      <c r="M149" s="1587"/>
      <c r="N149" s="1588">
        <v>627</v>
      </c>
      <c r="O149" s="1589"/>
      <c r="P149" s="1589"/>
      <c r="Q149" s="1590"/>
      <c r="R149" s="1588">
        <v>1898</v>
      </c>
      <c r="S149" s="1589"/>
      <c r="T149" s="1589"/>
      <c r="U149" s="1590"/>
      <c r="V149" s="1588">
        <v>941</v>
      </c>
      <c r="W149" s="1589"/>
      <c r="X149" s="1589"/>
      <c r="Y149" s="1590"/>
      <c r="Z149" s="1588">
        <v>957</v>
      </c>
      <c r="AA149" s="1589"/>
      <c r="AB149" s="1589"/>
      <c r="AC149" s="1590"/>
      <c r="AD149" s="1591">
        <f t="shared" si="4"/>
        <v>3.0271132376395533</v>
      </c>
      <c r="AE149" s="1592"/>
      <c r="AF149" s="1592"/>
      <c r="AG149" s="1592"/>
      <c r="AH149" s="1591">
        <f t="shared" si="5"/>
        <v>98.328108672936253</v>
      </c>
      <c r="AI149" s="1592"/>
      <c r="AJ149" s="1592"/>
      <c r="AK149" s="1593"/>
    </row>
    <row r="150" spans="1:37" s="73" customFormat="1" ht="13.5" customHeight="1">
      <c r="A150" s="684"/>
      <c r="B150" s="1616" t="s">
        <v>3493</v>
      </c>
      <c r="C150" s="1616"/>
      <c r="D150" s="1616"/>
      <c r="E150" s="1616"/>
      <c r="F150" s="1617"/>
      <c r="G150" s="1563" t="s">
        <v>196</v>
      </c>
      <c r="H150" s="1564"/>
      <c r="I150" s="1564"/>
      <c r="J150" s="1564"/>
      <c r="K150" s="1564"/>
      <c r="L150" s="1564"/>
      <c r="M150" s="1565"/>
      <c r="N150" s="1575">
        <v>28753</v>
      </c>
      <c r="O150" s="1576"/>
      <c r="P150" s="1576"/>
      <c r="Q150" s="1577"/>
      <c r="R150" s="1575">
        <v>75457</v>
      </c>
      <c r="S150" s="1576"/>
      <c r="T150" s="1576"/>
      <c r="U150" s="1577"/>
      <c r="V150" s="1575">
        <v>37673</v>
      </c>
      <c r="W150" s="1576"/>
      <c r="X150" s="1576"/>
      <c r="Y150" s="1577"/>
      <c r="Z150" s="1575">
        <v>37784</v>
      </c>
      <c r="AA150" s="1576"/>
      <c r="AB150" s="1576"/>
      <c r="AC150" s="1577"/>
      <c r="AD150" s="1926">
        <f t="shared" ref="AD150:AD160" si="6">R150/N150</f>
        <v>2.6243174625256493</v>
      </c>
      <c r="AE150" s="1927"/>
      <c r="AF150" s="1927"/>
      <c r="AG150" s="1927"/>
      <c r="AH150" s="1926">
        <f t="shared" ref="AH150:AH160" si="7">V150/Z150*100</f>
        <v>99.706224857082361</v>
      </c>
      <c r="AI150" s="1927"/>
      <c r="AJ150" s="1927"/>
      <c r="AK150" s="1928"/>
    </row>
    <row r="151" spans="1:37" s="73" customFormat="1">
      <c r="A151" s="684"/>
      <c r="B151" s="1616"/>
      <c r="C151" s="1616"/>
      <c r="D151" s="1616"/>
      <c r="E151" s="1616"/>
      <c r="F151" s="1617"/>
      <c r="G151" s="1563" t="s">
        <v>197</v>
      </c>
      <c r="H151" s="1564"/>
      <c r="I151" s="1564"/>
      <c r="J151" s="1564"/>
      <c r="K151" s="1564"/>
      <c r="L151" s="1564"/>
      <c r="M151" s="1565"/>
      <c r="N151" s="1575">
        <v>13970</v>
      </c>
      <c r="O151" s="1576"/>
      <c r="P151" s="1576"/>
      <c r="Q151" s="1577"/>
      <c r="R151" s="1575">
        <v>30715</v>
      </c>
      <c r="S151" s="1576"/>
      <c r="T151" s="1576"/>
      <c r="U151" s="1577"/>
      <c r="V151" s="1575">
        <v>14826</v>
      </c>
      <c r="W151" s="1576"/>
      <c r="X151" s="1576"/>
      <c r="Y151" s="1577"/>
      <c r="Z151" s="1575">
        <v>15889</v>
      </c>
      <c r="AA151" s="1576"/>
      <c r="AB151" s="1576"/>
      <c r="AC151" s="1577"/>
      <c r="AD151" s="1926">
        <f t="shared" si="6"/>
        <v>2.198639942734431</v>
      </c>
      <c r="AE151" s="1927"/>
      <c r="AF151" s="1927"/>
      <c r="AG151" s="1927"/>
      <c r="AH151" s="1926">
        <f t="shared" si="7"/>
        <v>93.309836994146892</v>
      </c>
      <c r="AI151" s="1927"/>
      <c r="AJ151" s="1927"/>
      <c r="AK151" s="1928"/>
    </row>
    <row r="152" spans="1:37" s="73" customFormat="1">
      <c r="A152" s="684"/>
      <c r="B152" s="1616"/>
      <c r="C152" s="1616"/>
      <c r="D152" s="1616"/>
      <c r="E152" s="1616"/>
      <c r="F152" s="1617"/>
      <c r="G152" s="1563" t="s">
        <v>198</v>
      </c>
      <c r="H152" s="1564"/>
      <c r="I152" s="1564"/>
      <c r="J152" s="1564"/>
      <c r="K152" s="1564"/>
      <c r="L152" s="1564"/>
      <c r="M152" s="1565"/>
      <c r="N152" s="1575">
        <v>4806</v>
      </c>
      <c r="O152" s="1576"/>
      <c r="P152" s="1576"/>
      <c r="Q152" s="1577"/>
      <c r="R152" s="1575">
        <v>13480</v>
      </c>
      <c r="S152" s="1576"/>
      <c r="T152" s="1576"/>
      <c r="U152" s="1577"/>
      <c r="V152" s="1575">
        <v>6704</v>
      </c>
      <c r="W152" s="1576"/>
      <c r="X152" s="1576"/>
      <c r="Y152" s="1577"/>
      <c r="Z152" s="1575">
        <v>6776</v>
      </c>
      <c r="AA152" s="1576"/>
      <c r="AB152" s="1576"/>
      <c r="AC152" s="1577"/>
      <c r="AD152" s="1926">
        <f t="shared" si="6"/>
        <v>2.8048272992093217</v>
      </c>
      <c r="AE152" s="1927"/>
      <c r="AF152" s="1927"/>
      <c r="AG152" s="1927"/>
      <c r="AH152" s="1926">
        <f t="shared" si="7"/>
        <v>98.937426210153475</v>
      </c>
      <c r="AI152" s="1927"/>
      <c r="AJ152" s="1927"/>
      <c r="AK152" s="1928"/>
    </row>
    <row r="153" spans="1:37" s="73" customFormat="1">
      <c r="A153" s="684"/>
      <c r="B153" s="1616"/>
      <c r="C153" s="1616"/>
      <c r="D153" s="1616"/>
      <c r="E153" s="1616"/>
      <c r="F153" s="1617"/>
      <c r="G153" s="1563" t="s">
        <v>199</v>
      </c>
      <c r="H153" s="1564"/>
      <c r="I153" s="1564"/>
      <c r="J153" s="1564"/>
      <c r="K153" s="1564"/>
      <c r="L153" s="1564"/>
      <c r="M153" s="1565"/>
      <c r="N153" s="1575">
        <v>1556</v>
      </c>
      <c r="O153" s="1576"/>
      <c r="P153" s="1576"/>
      <c r="Q153" s="1577"/>
      <c r="R153" s="1575">
        <v>4876</v>
      </c>
      <c r="S153" s="1576"/>
      <c r="T153" s="1576"/>
      <c r="U153" s="1577"/>
      <c r="V153" s="1575">
        <v>2394</v>
      </c>
      <c r="W153" s="1576"/>
      <c r="X153" s="1576"/>
      <c r="Y153" s="1577"/>
      <c r="Z153" s="1575">
        <v>2482</v>
      </c>
      <c r="AA153" s="1576"/>
      <c r="AB153" s="1576"/>
      <c r="AC153" s="1577"/>
      <c r="AD153" s="1926">
        <f t="shared" si="6"/>
        <v>3.1336760925449871</v>
      </c>
      <c r="AE153" s="1927"/>
      <c r="AF153" s="1927"/>
      <c r="AG153" s="1927"/>
      <c r="AH153" s="1926">
        <f t="shared" si="7"/>
        <v>96.454472199838833</v>
      </c>
      <c r="AI153" s="1927"/>
      <c r="AJ153" s="1927"/>
      <c r="AK153" s="1928"/>
    </row>
    <row r="154" spans="1:37" s="73" customFormat="1">
      <c r="A154" s="684"/>
      <c r="B154" s="1616"/>
      <c r="C154" s="1616"/>
      <c r="D154" s="1616"/>
      <c r="E154" s="1616"/>
      <c r="F154" s="1617"/>
      <c r="G154" s="1563" t="s">
        <v>200</v>
      </c>
      <c r="H154" s="1564"/>
      <c r="I154" s="1564"/>
      <c r="J154" s="1564"/>
      <c r="K154" s="1564"/>
      <c r="L154" s="1564"/>
      <c r="M154" s="1565"/>
      <c r="N154" s="1575">
        <v>2287</v>
      </c>
      <c r="O154" s="1576"/>
      <c r="P154" s="1576"/>
      <c r="Q154" s="1577"/>
      <c r="R154" s="1575">
        <v>6160</v>
      </c>
      <c r="S154" s="1576"/>
      <c r="T154" s="1576"/>
      <c r="U154" s="1577"/>
      <c r="V154" s="1575">
        <v>3031</v>
      </c>
      <c r="W154" s="1576"/>
      <c r="X154" s="1576"/>
      <c r="Y154" s="1577"/>
      <c r="Z154" s="1575">
        <v>3129</v>
      </c>
      <c r="AA154" s="1576"/>
      <c r="AB154" s="1576"/>
      <c r="AC154" s="1577"/>
      <c r="AD154" s="1926">
        <f t="shared" si="6"/>
        <v>2.6934849147354614</v>
      </c>
      <c r="AE154" s="1927"/>
      <c r="AF154" s="1927"/>
      <c r="AG154" s="1927"/>
      <c r="AH154" s="1926">
        <f t="shared" si="7"/>
        <v>96.868008948545864</v>
      </c>
      <c r="AI154" s="1927"/>
      <c r="AJ154" s="1927"/>
      <c r="AK154" s="1928"/>
    </row>
    <row r="155" spans="1:37" s="73" customFormat="1">
      <c r="A155" s="684"/>
      <c r="B155" s="1616"/>
      <c r="C155" s="1616"/>
      <c r="D155" s="1616"/>
      <c r="E155" s="1616"/>
      <c r="F155" s="1617"/>
      <c r="G155" s="1563" t="s">
        <v>201</v>
      </c>
      <c r="H155" s="1564"/>
      <c r="I155" s="1564"/>
      <c r="J155" s="1564"/>
      <c r="K155" s="1564"/>
      <c r="L155" s="1564"/>
      <c r="M155" s="1565"/>
      <c r="N155" s="1575">
        <v>764</v>
      </c>
      <c r="O155" s="1576"/>
      <c r="P155" s="1576"/>
      <c r="Q155" s="1577"/>
      <c r="R155" s="1575">
        <v>2428</v>
      </c>
      <c r="S155" s="1576"/>
      <c r="T155" s="1576"/>
      <c r="U155" s="1577"/>
      <c r="V155" s="1575">
        <v>1194</v>
      </c>
      <c r="W155" s="1576"/>
      <c r="X155" s="1576"/>
      <c r="Y155" s="1577"/>
      <c r="Z155" s="1575">
        <v>1234</v>
      </c>
      <c r="AA155" s="1576"/>
      <c r="AB155" s="1576"/>
      <c r="AC155" s="1577"/>
      <c r="AD155" s="1926">
        <f t="shared" si="6"/>
        <v>3.1780104712041886</v>
      </c>
      <c r="AE155" s="1927"/>
      <c r="AF155" s="1927"/>
      <c r="AG155" s="1927"/>
      <c r="AH155" s="1926">
        <f t="shared" si="7"/>
        <v>96.758508914100489</v>
      </c>
      <c r="AI155" s="1927"/>
      <c r="AJ155" s="1927"/>
      <c r="AK155" s="1928"/>
    </row>
    <row r="156" spans="1:37" s="73" customFormat="1">
      <c r="A156" s="684"/>
      <c r="B156" s="1616"/>
      <c r="C156" s="1616"/>
      <c r="D156" s="1616"/>
      <c r="E156" s="1616"/>
      <c r="F156" s="1617"/>
      <c r="G156" s="1563" t="s">
        <v>202</v>
      </c>
      <c r="H156" s="1564"/>
      <c r="I156" s="1564"/>
      <c r="J156" s="1564"/>
      <c r="K156" s="1564"/>
      <c r="L156" s="1564"/>
      <c r="M156" s="1565"/>
      <c r="N156" s="1575">
        <v>1324</v>
      </c>
      <c r="O156" s="1576"/>
      <c r="P156" s="1576"/>
      <c r="Q156" s="1577"/>
      <c r="R156" s="1575">
        <v>4360</v>
      </c>
      <c r="S156" s="1576"/>
      <c r="T156" s="1576"/>
      <c r="U156" s="1577"/>
      <c r="V156" s="1575">
        <v>2191</v>
      </c>
      <c r="W156" s="1576"/>
      <c r="X156" s="1576"/>
      <c r="Y156" s="1577"/>
      <c r="Z156" s="1575">
        <v>2169</v>
      </c>
      <c r="AA156" s="1931"/>
      <c r="AB156" s="1931"/>
      <c r="AC156" s="1932"/>
      <c r="AD156" s="1926">
        <f t="shared" si="6"/>
        <v>3.2930513595166162</v>
      </c>
      <c r="AE156" s="1927"/>
      <c r="AF156" s="1927"/>
      <c r="AG156" s="1927"/>
      <c r="AH156" s="1926">
        <f t="shared" si="7"/>
        <v>101.01429230059935</v>
      </c>
      <c r="AI156" s="1927"/>
      <c r="AJ156" s="1927"/>
      <c r="AK156" s="1928"/>
    </row>
    <row r="157" spans="1:37" s="73" customFormat="1">
      <c r="A157" s="684"/>
      <c r="B157" s="1616"/>
      <c r="C157" s="1616"/>
      <c r="D157" s="1616"/>
      <c r="E157" s="1616"/>
      <c r="F157" s="1617"/>
      <c r="G157" s="1563" t="s">
        <v>203</v>
      </c>
      <c r="H157" s="1564"/>
      <c r="I157" s="1564"/>
      <c r="J157" s="1564"/>
      <c r="K157" s="1564"/>
      <c r="L157" s="1564"/>
      <c r="M157" s="1565"/>
      <c r="N157" s="1575">
        <v>1233</v>
      </c>
      <c r="O157" s="1576"/>
      <c r="P157" s="1576"/>
      <c r="Q157" s="1577"/>
      <c r="R157" s="1575">
        <v>3766</v>
      </c>
      <c r="S157" s="1576"/>
      <c r="T157" s="1576"/>
      <c r="U157" s="1577"/>
      <c r="V157" s="1575">
        <v>1875</v>
      </c>
      <c r="W157" s="1576"/>
      <c r="X157" s="1576"/>
      <c r="Y157" s="1577"/>
      <c r="Z157" s="1575">
        <v>1891</v>
      </c>
      <c r="AA157" s="1576"/>
      <c r="AB157" s="1576"/>
      <c r="AC157" s="1577"/>
      <c r="AD157" s="1926">
        <f t="shared" si="6"/>
        <v>3.0543390105433903</v>
      </c>
      <c r="AE157" s="1927"/>
      <c r="AF157" s="1927"/>
      <c r="AG157" s="1927"/>
      <c r="AH157" s="1926">
        <f t="shared" si="7"/>
        <v>99.153886832363824</v>
      </c>
      <c r="AI157" s="1927"/>
      <c r="AJ157" s="1927"/>
      <c r="AK157" s="1928"/>
    </row>
    <row r="158" spans="1:37" s="73" customFormat="1">
      <c r="A158" s="684"/>
      <c r="B158" s="1616"/>
      <c r="C158" s="1616"/>
      <c r="D158" s="1616"/>
      <c r="E158" s="1616"/>
      <c r="F158" s="1617"/>
      <c r="G158" s="1563" t="s">
        <v>204</v>
      </c>
      <c r="H158" s="1564"/>
      <c r="I158" s="1564"/>
      <c r="J158" s="1564"/>
      <c r="K158" s="1564"/>
      <c r="L158" s="1564"/>
      <c r="M158" s="1565"/>
      <c r="N158" s="1575">
        <v>1587</v>
      </c>
      <c r="O158" s="1576"/>
      <c r="P158" s="1576"/>
      <c r="Q158" s="1577"/>
      <c r="R158" s="1575">
        <v>5868</v>
      </c>
      <c r="S158" s="1576"/>
      <c r="T158" s="1576"/>
      <c r="U158" s="1577"/>
      <c r="V158" s="1575">
        <v>3592</v>
      </c>
      <c r="W158" s="1576"/>
      <c r="X158" s="1576"/>
      <c r="Y158" s="1577"/>
      <c r="Z158" s="1575">
        <v>2276</v>
      </c>
      <c r="AA158" s="1576"/>
      <c r="AB158" s="1576"/>
      <c r="AC158" s="1577"/>
      <c r="AD158" s="1926">
        <f t="shared" si="6"/>
        <v>3.6975425330812857</v>
      </c>
      <c r="AE158" s="1927"/>
      <c r="AF158" s="1927"/>
      <c r="AG158" s="1927"/>
      <c r="AH158" s="1926">
        <f t="shared" si="7"/>
        <v>157.8207381370826</v>
      </c>
      <c r="AI158" s="1927"/>
      <c r="AJ158" s="1927"/>
      <c r="AK158" s="1928"/>
    </row>
    <row r="159" spans="1:37" s="73" customFormat="1">
      <c r="A159" s="684"/>
      <c r="B159" s="1616"/>
      <c r="C159" s="1616"/>
      <c r="D159" s="1616"/>
      <c r="E159" s="1616"/>
      <c r="F159" s="1617"/>
      <c r="G159" s="1563" t="s">
        <v>205</v>
      </c>
      <c r="H159" s="1564"/>
      <c r="I159" s="1564"/>
      <c r="J159" s="1564"/>
      <c r="K159" s="1564"/>
      <c r="L159" s="1564"/>
      <c r="M159" s="1565"/>
      <c r="N159" s="1575">
        <v>641</v>
      </c>
      <c r="O159" s="1576"/>
      <c r="P159" s="1576"/>
      <c r="Q159" s="1577"/>
      <c r="R159" s="1575">
        <v>2193</v>
      </c>
      <c r="S159" s="1576"/>
      <c r="T159" s="1576"/>
      <c r="U159" s="1577"/>
      <c r="V159" s="1575">
        <v>1057</v>
      </c>
      <c r="W159" s="1576"/>
      <c r="X159" s="1576"/>
      <c r="Y159" s="1577"/>
      <c r="Z159" s="1575">
        <v>1136</v>
      </c>
      <c r="AA159" s="1576"/>
      <c r="AB159" s="1576"/>
      <c r="AC159" s="1577"/>
      <c r="AD159" s="1926">
        <f t="shared" si="6"/>
        <v>3.4212168486739469</v>
      </c>
      <c r="AE159" s="1927"/>
      <c r="AF159" s="1927"/>
      <c r="AG159" s="1927"/>
      <c r="AH159" s="1926">
        <f t="shared" si="7"/>
        <v>93.045774647887328</v>
      </c>
      <c r="AI159" s="1927"/>
      <c r="AJ159" s="1927"/>
      <c r="AK159" s="1928"/>
    </row>
    <row r="160" spans="1:37" s="73" customFormat="1" ht="14.25" thickBot="1">
      <c r="A160" s="684"/>
      <c r="B160" s="1929"/>
      <c r="C160" s="1929"/>
      <c r="D160" s="1929"/>
      <c r="E160" s="1929"/>
      <c r="F160" s="1930"/>
      <c r="G160" s="1941" t="s">
        <v>206</v>
      </c>
      <c r="H160" s="1942"/>
      <c r="I160" s="1942"/>
      <c r="J160" s="1942"/>
      <c r="K160" s="1942"/>
      <c r="L160" s="1942"/>
      <c r="M160" s="1943"/>
      <c r="N160" s="1900">
        <v>585</v>
      </c>
      <c r="O160" s="1901"/>
      <c r="P160" s="1901"/>
      <c r="Q160" s="1902"/>
      <c r="R160" s="1900">
        <v>1611</v>
      </c>
      <c r="S160" s="1901"/>
      <c r="T160" s="1901"/>
      <c r="U160" s="1902"/>
      <c r="V160" s="1900">
        <v>809</v>
      </c>
      <c r="W160" s="1901"/>
      <c r="X160" s="1901"/>
      <c r="Y160" s="1902"/>
      <c r="Z160" s="1900">
        <v>802</v>
      </c>
      <c r="AA160" s="1901"/>
      <c r="AB160" s="1901"/>
      <c r="AC160" s="1902"/>
      <c r="AD160" s="1933">
        <f t="shared" si="6"/>
        <v>2.7538461538461538</v>
      </c>
      <c r="AE160" s="1934"/>
      <c r="AF160" s="1934"/>
      <c r="AG160" s="1934"/>
      <c r="AH160" s="1933">
        <f t="shared" si="7"/>
        <v>100.87281795511223</v>
      </c>
      <c r="AI160" s="1934"/>
      <c r="AJ160" s="1934"/>
      <c r="AK160" s="1935"/>
    </row>
    <row r="161" spans="1:41" s="73" customFormat="1">
      <c r="B161" s="386"/>
      <c r="C161" s="387"/>
      <c r="D161" s="387"/>
      <c r="E161" s="388"/>
      <c r="F161" s="388"/>
      <c r="G161" s="388"/>
      <c r="H161" s="388"/>
      <c r="I161" s="1936"/>
      <c r="J161" s="1936"/>
      <c r="K161" s="693"/>
      <c r="L161" s="693"/>
      <c r="M161" s="693"/>
      <c r="N161" s="693"/>
      <c r="O161" s="693"/>
      <c r="P161" s="693"/>
      <c r="Q161" s="693"/>
      <c r="AA161" s="1773" t="s">
        <v>159</v>
      </c>
      <c r="AB161" s="1773"/>
      <c r="AC161" s="1773"/>
      <c r="AD161" s="1773"/>
      <c r="AE161" s="1773"/>
      <c r="AF161" s="1773"/>
      <c r="AG161" s="1773"/>
      <c r="AH161" s="1773"/>
      <c r="AI161" s="1773"/>
      <c r="AJ161" s="1773"/>
      <c r="AK161" s="1773"/>
    </row>
    <row r="163" spans="1:41" s="73" customFormat="1" ht="17.25">
      <c r="A163" s="360" t="s">
        <v>3494</v>
      </c>
      <c r="B163" s="362"/>
      <c r="C163" s="362"/>
      <c r="D163" s="363"/>
      <c r="E163" s="363"/>
      <c r="F163" s="362"/>
      <c r="G163" s="363"/>
      <c r="H163" s="363"/>
      <c r="I163" s="362"/>
      <c r="J163" s="363"/>
      <c r="K163" s="363"/>
    </row>
    <row r="164" spans="1:41" s="73" customFormat="1" ht="13.5" customHeight="1" thickBot="1">
      <c r="A164" s="362"/>
      <c r="B164" s="436"/>
      <c r="C164" s="362"/>
      <c r="D164" s="363"/>
      <c r="E164" s="363"/>
      <c r="F164" s="362"/>
      <c r="G164" s="363"/>
      <c r="H164" s="363"/>
      <c r="I164" s="362"/>
      <c r="J164" s="482"/>
      <c r="K164" s="704"/>
      <c r="AD164" s="382"/>
      <c r="AE164" s="382"/>
      <c r="AF164" s="382"/>
      <c r="AG164" s="382"/>
      <c r="AH164" s="382"/>
      <c r="AI164" s="382"/>
      <c r="AJ164" s="382"/>
      <c r="AK164" s="382"/>
      <c r="AL164" s="382"/>
      <c r="AM164" s="382"/>
      <c r="AN164" s="382"/>
      <c r="AO164" s="701" t="s">
        <v>3480</v>
      </c>
    </row>
    <row r="165" spans="1:41" s="1024" customFormat="1">
      <c r="A165" s="1342"/>
      <c r="B165" s="1614" t="s">
        <v>3319</v>
      </c>
      <c r="C165" s="1614"/>
      <c r="D165" s="1614"/>
      <c r="E165" s="1615"/>
      <c r="F165" s="1937" t="s">
        <v>3459</v>
      </c>
      <c r="G165" s="1938"/>
      <c r="H165" s="1938"/>
      <c r="I165" s="1938"/>
      <c r="J165" s="1938"/>
      <c r="K165" s="1938"/>
      <c r="L165" s="1938"/>
      <c r="M165" s="1938"/>
      <c r="N165" s="1938"/>
      <c r="O165" s="1938"/>
      <c r="P165" s="1938"/>
      <c r="Q165" s="1939"/>
      <c r="R165" s="1937" t="s">
        <v>3460</v>
      </c>
      <c r="S165" s="1938"/>
      <c r="T165" s="1938"/>
      <c r="U165" s="1938"/>
      <c r="V165" s="1938"/>
      <c r="W165" s="1938"/>
      <c r="X165" s="1938"/>
      <c r="Y165" s="1938"/>
      <c r="Z165" s="1938"/>
      <c r="AA165" s="1938"/>
      <c r="AB165" s="1938"/>
      <c r="AC165" s="1939"/>
      <c r="AD165" s="1938" t="s">
        <v>3461</v>
      </c>
      <c r="AE165" s="1938"/>
      <c r="AF165" s="1938"/>
      <c r="AG165" s="1938"/>
      <c r="AH165" s="1938"/>
      <c r="AI165" s="1938"/>
      <c r="AJ165" s="1938"/>
      <c r="AK165" s="1938"/>
      <c r="AL165" s="1938"/>
      <c r="AM165" s="1938"/>
      <c r="AN165" s="1938"/>
      <c r="AO165" s="1940"/>
    </row>
    <row r="166" spans="1:41" s="1024" customFormat="1">
      <c r="A166" s="1342"/>
      <c r="B166" s="1676"/>
      <c r="C166" s="1676"/>
      <c r="D166" s="1676"/>
      <c r="E166" s="1677"/>
      <c r="F166" s="1917" t="s">
        <v>131</v>
      </c>
      <c r="G166" s="1918"/>
      <c r="H166" s="1918"/>
      <c r="I166" s="1919"/>
      <c r="J166" s="1917" t="s">
        <v>194</v>
      </c>
      <c r="K166" s="1918"/>
      <c r="L166" s="1918"/>
      <c r="M166" s="1919"/>
      <c r="N166" s="1917" t="s">
        <v>195</v>
      </c>
      <c r="O166" s="1918"/>
      <c r="P166" s="1918"/>
      <c r="Q166" s="1919"/>
      <c r="R166" s="1719" t="s">
        <v>131</v>
      </c>
      <c r="S166" s="1676"/>
      <c r="T166" s="1676"/>
      <c r="U166" s="1677"/>
      <c r="V166" s="1917" t="s">
        <v>194</v>
      </c>
      <c r="W166" s="1918"/>
      <c r="X166" s="1918"/>
      <c r="Y166" s="1919"/>
      <c r="Z166" s="1917" t="s">
        <v>195</v>
      </c>
      <c r="AA166" s="1918"/>
      <c r="AB166" s="1918"/>
      <c r="AC166" s="1919"/>
      <c r="AD166" s="1676" t="s">
        <v>131</v>
      </c>
      <c r="AE166" s="1676"/>
      <c r="AF166" s="1676"/>
      <c r="AG166" s="1677"/>
      <c r="AH166" s="1917" t="s">
        <v>194</v>
      </c>
      <c r="AI166" s="1918"/>
      <c r="AJ166" s="1918"/>
      <c r="AK166" s="1919"/>
      <c r="AL166" s="1917" t="s">
        <v>195</v>
      </c>
      <c r="AM166" s="1918"/>
      <c r="AN166" s="1918"/>
      <c r="AO166" s="1948"/>
    </row>
    <row r="167" spans="1:41" s="73" customFormat="1">
      <c r="A167" s="395"/>
      <c r="B167" s="1717" t="s">
        <v>207</v>
      </c>
      <c r="C167" s="1717"/>
      <c r="D167" s="1717"/>
      <c r="E167" s="1718"/>
      <c r="F167" s="1623">
        <v>79023</v>
      </c>
      <c r="G167" s="1624"/>
      <c r="H167" s="1624"/>
      <c r="I167" s="1625"/>
      <c r="J167" s="1623">
        <v>40094</v>
      </c>
      <c r="K167" s="1624"/>
      <c r="L167" s="1624"/>
      <c r="M167" s="1625"/>
      <c r="N167" s="1623">
        <v>38929</v>
      </c>
      <c r="O167" s="1624"/>
      <c r="P167" s="1624"/>
      <c r="Q167" s="1625"/>
      <c r="R167" s="1623">
        <v>77729</v>
      </c>
      <c r="S167" s="1624"/>
      <c r="T167" s="1624"/>
      <c r="U167" s="1625"/>
      <c r="V167" s="1623">
        <v>39118</v>
      </c>
      <c r="W167" s="1624"/>
      <c r="X167" s="1624"/>
      <c r="Y167" s="1625"/>
      <c r="Z167" s="1623">
        <v>38611</v>
      </c>
      <c r="AA167" s="1624"/>
      <c r="AB167" s="1624"/>
      <c r="AC167" s="1625"/>
      <c r="AD167" s="1944">
        <v>75457</v>
      </c>
      <c r="AE167" s="1944"/>
      <c r="AF167" s="1944"/>
      <c r="AG167" s="1945"/>
      <c r="AH167" s="1946">
        <v>37673</v>
      </c>
      <c r="AI167" s="1944"/>
      <c r="AJ167" s="1944"/>
      <c r="AK167" s="1945"/>
      <c r="AL167" s="1946">
        <v>37784</v>
      </c>
      <c r="AM167" s="1944"/>
      <c r="AN167" s="1944"/>
      <c r="AO167" s="1947"/>
    </row>
    <row r="168" spans="1:41" s="73" customFormat="1" ht="11.25" customHeight="1">
      <c r="A168" s="395"/>
      <c r="B168" s="1673"/>
      <c r="C168" s="1673"/>
      <c r="D168" s="1673"/>
      <c r="E168" s="1674"/>
      <c r="F168" s="1566"/>
      <c r="G168" s="1567"/>
      <c r="H168" s="1567"/>
      <c r="I168" s="1568"/>
      <c r="J168" s="1566"/>
      <c r="K168" s="1567"/>
      <c r="L168" s="1567"/>
      <c r="M168" s="1568"/>
      <c r="N168" s="1566"/>
      <c r="O168" s="1567"/>
      <c r="P168" s="1567"/>
      <c r="Q168" s="1568"/>
      <c r="R168" s="1566"/>
      <c r="S168" s="1567"/>
      <c r="T168" s="1567"/>
      <c r="U168" s="1568"/>
      <c r="V168" s="1566"/>
      <c r="W168" s="1567"/>
      <c r="X168" s="1567"/>
      <c r="Y168" s="1568"/>
      <c r="Z168" s="1221"/>
      <c r="AA168" s="1274"/>
      <c r="AB168" s="1274"/>
      <c r="AC168" s="1275"/>
      <c r="AD168" s="1576"/>
      <c r="AE168" s="1576"/>
      <c r="AF168" s="1576"/>
      <c r="AG168" s="1577"/>
      <c r="AH168" s="1575"/>
      <c r="AI168" s="1576"/>
      <c r="AJ168" s="1576"/>
      <c r="AK168" s="1577"/>
      <c r="AL168" s="1220"/>
      <c r="AM168" s="1276"/>
      <c r="AN168" s="1276"/>
      <c r="AO168" s="1277"/>
    </row>
    <row r="169" spans="1:41" s="73" customFormat="1">
      <c r="A169" s="395"/>
      <c r="B169" s="1570" t="s">
        <v>208</v>
      </c>
      <c r="C169" s="1570"/>
      <c r="D169" s="1570"/>
      <c r="E169" s="1571"/>
      <c r="F169" s="1566">
        <v>3303</v>
      </c>
      <c r="G169" s="1567"/>
      <c r="H169" s="1567"/>
      <c r="I169" s="1568"/>
      <c r="J169" s="1566">
        <v>1701</v>
      </c>
      <c r="K169" s="1567"/>
      <c r="L169" s="1567"/>
      <c r="M169" s="1568"/>
      <c r="N169" s="1566">
        <v>1602</v>
      </c>
      <c r="O169" s="1567"/>
      <c r="P169" s="1567"/>
      <c r="Q169" s="1568"/>
      <c r="R169" s="1566">
        <v>2950</v>
      </c>
      <c r="S169" s="1567"/>
      <c r="T169" s="1567"/>
      <c r="U169" s="1568"/>
      <c r="V169" s="1566">
        <v>1503</v>
      </c>
      <c r="W169" s="1567"/>
      <c r="X169" s="1567"/>
      <c r="Y169" s="1568"/>
      <c r="Z169" s="1566">
        <v>1447</v>
      </c>
      <c r="AA169" s="1567"/>
      <c r="AB169" s="1567"/>
      <c r="AC169" s="1568"/>
      <c r="AD169" s="1576">
        <v>2753</v>
      </c>
      <c r="AE169" s="1576"/>
      <c r="AF169" s="1576"/>
      <c r="AG169" s="1577"/>
      <c r="AH169" s="1575">
        <v>1378</v>
      </c>
      <c r="AI169" s="1576"/>
      <c r="AJ169" s="1576"/>
      <c r="AK169" s="1577"/>
      <c r="AL169" s="1575">
        <v>1375</v>
      </c>
      <c r="AM169" s="1576"/>
      <c r="AN169" s="1576"/>
      <c r="AO169" s="1949"/>
    </row>
    <row r="170" spans="1:41" s="73" customFormat="1">
      <c r="A170" s="395"/>
      <c r="B170" s="1570" t="s">
        <v>209</v>
      </c>
      <c r="C170" s="1570"/>
      <c r="D170" s="1570"/>
      <c r="E170" s="1571"/>
      <c r="F170" s="1566">
        <v>3525</v>
      </c>
      <c r="G170" s="1567"/>
      <c r="H170" s="1567"/>
      <c r="I170" s="1568"/>
      <c r="J170" s="1566">
        <v>1785</v>
      </c>
      <c r="K170" s="1567"/>
      <c r="L170" s="1567"/>
      <c r="M170" s="1568"/>
      <c r="N170" s="1566">
        <v>1740</v>
      </c>
      <c r="O170" s="1567"/>
      <c r="P170" s="1567"/>
      <c r="Q170" s="1568"/>
      <c r="R170" s="1566">
        <f>V170+Z170</f>
        <v>3373</v>
      </c>
      <c r="S170" s="1567"/>
      <c r="T170" s="1567"/>
      <c r="U170" s="1568"/>
      <c r="V170" s="1566">
        <v>1734</v>
      </c>
      <c r="W170" s="1567"/>
      <c r="X170" s="1567"/>
      <c r="Y170" s="1568"/>
      <c r="Z170" s="1566">
        <v>1639</v>
      </c>
      <c r="AA170" s="1567"/>
      <c r="AB170" s="1567"/>
      <c r="AC170" s="1568"/>
      <c r="AD170" s="1576">
        <v>2992</v>
      </c>
      <c r="AE170" s="1576"/>
      <c r="AF170" s="1576"/>
      <c r="AG170" s="1577"/>
      <c r="AH170" s="1575">
        <v>1495</v>
      </c>
      <c r="AI170" s="1576"/>
      <c r="AJ170" s="1576"/>
      <c r="AK170" s="1577"/>
      <c r="AL170" s="1575">
        <v>1497</v>
      </c>
      <c r="AM170" s="1576"/>
      <c r="AN170" s="1576"/>
      <c r="AO170" s="1949"/>
    </row>
    <row r="171" spans="1:41" s="73" customFormat="1">
      <c r="A171" s="483"/>
      <c r="B171" s="1570" t="s">
        <v>210</v>
      </c>
      <c r="C171" s="1570"/>
      <c r="D171" s="1570"/>
      <c r="E171" s="1571"/>
      <c r="F171" s="1566">
        <v>3724</v>
      </c>
      <c r="G171" s="1567"/>
      <c r="H171" s="1567"/>
      <c r="I171" s="1568"/>
      <c r="J171" s="1566">
        <v>1900</v>
      </c>
      <c r="K171" s="1567"/>
      <c r="L171" s="1567"/>
      <c r="M171" s="1568"/>
      <c r="N171" s="1566">
        <v>1824</v>
      </c>
      <c r="O171" s="1567"/>
      <c r="P171" s="1567"/>
      <c r="Q171" s="1568"/>
      <c r="R171" s="1566">
        <f>V171+Z171</f>
        <v>3541</v>
      </c>
      <c r="S171" s="1567"/>
      <c r="T171" s="1567"/>
      <c r="U171" s="1568"/>
      <c r="V171" s="1566">
        <v>1794</v>
      </c>
      <c r="W171" s="1567"/>
      <c r="X171" s="1567"/>
      <c r="Y171" s="1568"/>
      <c r="Z171" s="1566">
        <v>1747</v>
      </c>
      <c r="AA171" s="1567"/>
      <c r="AB171" s="1567"/>
      <c r="AC171" s="1568"/>
      <c r="AD171" s="1576">
        <v>3311</v>
      </c>
      <c r="AE171" s="1576"/>
      <c r="AF171" s="1576"/>
      <c r="AG171" s="1577"/>
      <c r="AH171" s="1575">
        <v>1726</v>
      </c>
      <c r="AI171" s="1576"/>
      <c r="AJ171" s="1576"/>
      <c r="AK171" s="1577"/>
      <c r="AL171" s="1575">
        <v>1585</v>
      </c>
      <c r="AM171" s="1576"/>
      <c r="AN171" s="1576"/>
      <c r="AO171" s="1949"/>
    </row>
    <row r="172" spans="1:41" s="73" customFormat="1">
      <c r="A172" s="395"/>
      <c r="B172" s="1570" t="s">
        <v>211</v>
      </c>
      <c r="C172" s="1570"/>
      <c r="D172" s="1570"/>
      <c r="E172" s="1571"/>
      <c r="F172" s="1566">
        <v>4813</v>
      </c>
      <c r="G172" s="1567"/>
      <c r="H172" s="1567"/>
      <c r="I172" s="1568"/>
      <c r="J172" s="1566">
        <v>2408</v>
      </c>
      <c r="K172" s="1567"/>
      <c r="L172" s="1567"/>
      <c r="M172" s="1568"/>
      <c r="N172" s="1566">
        <v>2405</v>
      </c>
      <c r="O172" s="1567"/>
      <c r="P172" s="1567"/>
      <c r="Q172" s="1568"/>
      <c r="R172" s="1566">
        <f>V172+Z172</f>
        <v>4053</v>
      </c>
      <c r="S172" s="1567"/>
      <c r="T172" s="1567"/>
      <c r="U172" s="1568"/>
      <c r="V172" s="1566">
        <v>1967</v>
      </c>
      <c r="W172" s="1567"/>
      <c r="X172" s="1567"/>
      <c r="Y172" s="1568"/>
      <c r="Z172" s="1566">
        <v>2086</v>
      </c>
      <c r="AA172" s="1567"/>
      <c r="AB172" s="1567"/>
      <c r="AC172" s="1568"/>
      <c r="AD172" s="1576">
        <v>3865</v>
      </c>
      <c r="AE172" s="1576"/>
      <c r="AF172" s="1576"/>
      <c r="AG172" s="1577"/>
      <c r="AH172" s="1575">
        <v>1860</v>
      </c>
      <c r="AI172" s="1576"/>
      <c r="AJ172" s="1576"/>
      <c r="AK172" s="1577"/>
      <c r="AL172" s="1575">
        <v>2005</v>
      </c>
      <c r="AM172" s="1576"/>
      <c r="AN172" s="1576"/>
      <c r="AO172" s="1949"/>
    </row>
    <row r="173" spans="1:41" s="73" customFormat="1">
      <c r="A173" s="395"/>
      <c r="B173" s="1570" t="s">
        <v>212</v>
      </c>
      <c r="C173" s="1570"/>
      <c r="D173" s="1570"/>
      <c r="E173" s="1571"/>
      <c r="F173" s="1566">
        <v>5892</v>
      </c>
      <c r="G173" s="1567"/>
      <c r="H173" s="1567"/>
      <c r="I173" s="1568"/>
      <c r="J173" s="1566">
        <v>2943</v>
      </c>
      <c r="K173" s="1567"/>
      <c r="L173" s="1567"/>
      <c r="M173" s="1568"/>
      <c r="N173" s="1566">
        <v>2949</v>
      </c>
      <c r="O173" s="1567"/>
      <c r="P173" s="1567"/>
      <c r="Q173" s="1568"/>
      <c r="R173" s="1566">
        <f>V173+Z173</f>
        <v>4724</v>
      </c>
      <c r="S173" s="1567"/>
      <c r="T173" s="1567"/>
      <c r="U173" s="1568"/>
      <c r="V173" s="1566">
        <v>2348</v>
      </c>
      <c r="W173" s="1567"/>
      <c r="X173" s="1567"/>
      <c r="Y173" s="1568"/>
      <c r="Z173" s="1566">
        <v>2376</v>
      </c>
      <c r="AA173" s="1567"/>
      <c r="AB173" s="1567"/>
      <c r="AC173" s="1568"/>
      <c r="AD173" s="1576">
        <v>4111</v>
      </c>
      <c r="AE173" s="1576"/>
      <c r="AF173" s="1576"/>
      <c r="AG173" s="1577"/>
      <c r="AH173" s="1575">
        <v>1892</v>
      </c>
      <c r="AI173" s="1576"/>
      <c r="AJ173" s="1576"/>
      <c r="AK173" s="1577"/>
      <c r="AL173" s="1575">
        <v>2219</v>
      </c>
      <c r="AM173" s="1576"/>
      <c r="AN173" s="1576"/>
      <c r="AO173" s="1949"/>
    </row>
    <row r="174" spans="1:41" s="73" customFormat="1" ht="11.25" customHeight="1">
      <c r="A174" s="395"/>
      <c r="B174" s="1570"/>
      <c r="C174" s="1570"/>
      <c r="D174" s="1570"/>
      <c r="E174" s="1571"/>
      <c r="F174" s="1566"/>
      <c r="G174" s="1567"/>
      <c r="H174" s="1567"/>
      <c r="I174" s="1568"/>
      <c r="J174" s="1566"/>
      <c r="K174" s="1567"/>
      <c r="L174" s="1567"/>
      <c r="M174" s="1568"/>
      <c r="N174" s="1566"/>
      <c r="O174" s="1567"/>
      <c r="P174" s="1567"/>
      <c r="Q174" s="1568"/>
      <c r="R174" s="1566"/>
      <c r="S174" s="1567"/>
      <c r="T174" s="1567"/>
      <c r="U174" s="1568"/>
      <c r="V174" s="1566"/>
      <c r="W174" s="1567"/>
      <c r="X174" s="1567"/>
      <c r="Y174" s="1568"/>
      <c r="Z174" s="1221"/>
      <c r="AA174" s="1274"/>
      <c r="AB174" s="1274"/>
      <c r="AC174" s="1275"/>
      <c r="AD174" s="1576"/>
      <c r="AE174" s="1576"/>
      <c r="AF174" s="1576"/>
      <c r="AG174" s="1577"/>
      <c r="AH174" s="1575"/>
      <c r="AI174" s="1576"/>
      <c r="AJ174" s="1576"/>
      <c r="AK174" s="1577"/>
      <c r="AL174" s="1220"/>
      <c r="AM174" s="1276"/>
      <c r="AN174" s="1276"/>
      <c r="AO174" s="1277"/>
    </row>
    <row r="175" spans="1:41" s="73" customFormat="1">
      <c r="A175" s="395"/>
      <c r="B175" s="1570" t="s">
        <v>213</v>
      </c>
      <c r="C175" s="1570"/>
      <c r="D175" s="1570"/>
      <c r="E175" s="1571"/>
      <c r="F175" s="1566">
        <v>5171</v>
      </c>
      <c r="G175" s="1567"/>
      <c r="H175" s="1567"/>
      <c r="I175" s="1568"/>
      <c r="J175" s="1566">
        <v>2954</v>
      </c>
      <c r="K175" s="1567"/>
      <c r="L175" s="1567"/>
      <c r="M175" s="1568"/>
      <c r="N175" s="1566">
        <v>2217</v>
      </c>
      <c r="O175" s="1567"/>
      <c r="P175" s="1567"/>
      <c r="Q175" s="1568"/>
      <c r="R175" s="1566">
        <f>V175+Z175</f>
        <v>4585</v>
      </c>
      <c r="S175" s="1567"/>
      <c r="T175" s="1567"/>
      <c r="U175" s="1568"/>
      <c r="V175" s="1566">
        <v>2564</v>
      </c>
      <c r="W175" s="1567"/>
      <c r="X175" s="1567"/>
      <c r="Y175" s="1568"/>
      <c r="Z175" s="1566">
        <v>2021</v>
      </c>
      <c r="AA175" s="1567"/>
      <c r="AB175" s="1567"/>
      <c r="AC175" s="1568"/>
      <c r="AD175" s="1576">
        <v>3735</v>
      </c>
      <c r="AE175" s="1576"/>
      <c r="AF175" s="1576"/>
      <c r="AG175" s="1577"/>
      <c r="AH175" s="1575">
        <v>2072</v>
      </c>
      <c r="AI175" s="1576"/>
      <c r="AJ175" s="1576"/>
      <c r="AK175" s="1577"/>
      <c r="AL175" s="1575">
        <v>1663</v>
      </c>
      <c r="AM175" s="1576"/>
      <c r="AN175" s="1576"/>
      <c r="AO175" s="1949"/>
    </row>
    <row r="176" spans="1:41" s="73" customFormat="1">
      <c r="A176" s="395"/>
      <c r="B176" s="1570" t="s">
        <v>214</v>
      </c>
      <c r="C176" s="1570"/>
      <c r="D176" s="1570"/>
      <c r="E176" s="1571"/>
      <c r="F176" s="1566">
        <v>5582</v>
      </c>
      <c r="G176" s="1567"/>
      <c r="H176" s="1567"/>
      <c r="I176" s="1568"/>
      <c r="J176" s="1566">
        <v>3103</v>
      </c>
      <c r="K176" s="1567"/>
      <c r="L176" s="1567"/>
      <c r="M176" s="1568"/>
      <c r="N176" s="1566">
        <v>2479</v>
      </c>
      <c r="O176" s="1567"/>
      <c r="P176" s="1567"/>
      <c r="Q176" s="1568"/>
      <c r="R176" s="1566">
        <f>V176+Z176</f>
        <v>4988</v>
      </c>
      <c r="S176" s="1567"/>
      <c r="T176" s="1567"/>
      <c r="U176" s="1568"/>
      <c r="V176" s="1566">
        <v>2742</v>
      </c>
      <c r="W176" s="1567"/>
      <c r="X176" s="1567"/>
      <c r="Y176" s="1568"/>
      <c r="Z176" s="1566">
        <v>2246</v>
      </c>
      <c r="AA176" s="1567"/>
      <c r="AB176" s="1567"/>
      <c r="AC176" s="1568"/>
      <c r="AD176" s="1576">
        <v>4443</v>
      </c>
      <c r="AE176" s="1576"/>
      <c r="AF176" s="1576"/>
      <c r="AG176" s="1577"/>
      <c r="AH176" s="1575">
        <v>2411</v>
      </c>
      <c r="AI176" s="1576"/>
      <c r="AJ176" s="1576"/>
      <c r="AK176" s="1577"/>
      <c r="AL176" s="1575">
        <v>2032</v>
      </c>
      <c r="AM176" s="1576"/>
      <c r="AN176" s="1576"/>
      <c r="AO176" s="1949"/>
    </row>
    <row r="177" spans="1:41" s="73" customFormat="1">
      <c r="A177" s="395"/>
      <c r="B177" s="1570" t="s">
        <v>215</v>
      </c>
      <c r="C177" s="1570"/>
      <c r="D177" s="1570"/>
      <c r="E177" s="1571"/>
      <c r="F177" s="1566">
        <v>4557</v>
      </c>
      <c r="G177" s="1567"/>
      <c r="H177" s="1567"/>
      <c r="I177" s="1568"/>
      <c r="J177" s="1566">
        <v>2484</v>
      </c>
      <c r="K177" s="1567"/>
      <c r="L177" s="1567"/>
      <c r="M177" s="1568"/>
      <c r="N177" s="1566">
        <v>2073</v>
      </c>
      <c r="O177" s="1567"/>
      <c r="P177" s="1567"/>
      <c r="Q177" s="1568"/>
      <c r="R177" s="1566">
        <f>V177+Z177</f>
        <v>5427</v>
      </c>
      <c r="S177" s="1567"/>
      <c r="T177" s="1567"/>
      <c r="U177" s="1568"/>
      <c r="V177" s="1566">
        <v>2968</v>
      </c>
      <c r="W177" s="1567"/>
      <c r="X177" s="1567"/>
      <c r="Y177" s="1568"/>
      <c r="Z177" s="1566">
        <v>2459</v>
      </c>
      <c r="AA177" s="1567"/>
      <c r="AB177" s="1567"/>
      <c r="AC177" s="1568"/>
      <c r="AD177" s="1576">
        <v>4896</v>
      </c>
      <c r="AE177" s="1576"/>
      <c r="AF177" s="1576"/>
      <c r="AG177" s="1577"/>
      <c r="AH177" s="1575">
        <v>2647</v>
      </c>
      <c r="AI177" s="1576"/>
      <c r="AJ177" s="1576"/>
      <c r="AK177" s="1577"/>
      <c r="AL177" s="1575">
        <v>2249</v>
      </c>
      <c r="AM177" s="1576"/>
      <c r="AN177" s="1576"/>
      <c r="AO177" s="1949"/>
    </row>
    <row r="178" spans="1:41" s="73" customFormat="1">
      <c r="A178" s="395"/>
      <c r="B178" s="1570" t="s">
        <v>216</v>
      </c>
      <c r="C178" s="1570"/>
      <c r="D178" s="1570"/>
      <c r="E178" s="1571"/>
      <c r="F178" s="1566">
        <v>4660</v>
      </c>
      <c r="G178" s="1567"/>
      <c r="H178" s="1567"/>
      <c r="I178" s="1568"/>
      <c r="J178" s="1566">
        <v>2507</v>
      </c>
      <c r="K178" s="1567"/>
      <c r="L178" s="1567"/>
      <c r="M178" s="1568"/>
      <c r="N178" s="1566">
        <v>2153</v>
      </c>
      <c r="O178" s="1567"/>
      <c r="P178" s="1567"/>
      <c r="Q178" s="1568"/>
      <c r="R178" s="1566">
        <f>V178+Z178</f>
        <v>4467</v>
      </c>
      <c r="S178" s="1567"/>
      <c r="T178" s="1567"/>
      <c r="U178" s="1568"/>
      <c r="V178" s="1566">
        <v>2379</v>
      </c>
      <c r="W178" s="1567"/>
      <c r="X178" s="1567"/>
      <c r="Y178" s="1568"/>
      <c r="Z178" s="1566">
        <v>2088</v>
      </c>
      <c r="AA178" s="1567"/>
      <c r="AB178" s="1567"/>
      <c r="AC178" s="1568"/>
      <c r="AD178" s="1576">
        <v>5407</v>
      </c>
      <c r="AE178" s="1576"/>
      <c r="AF178" s="1576"/>
      <c r="AG178" s="1577"/>
      <c r="AH178" s="1575">
        <v>2958</v>
      </c>
      <c r="AI178" s="1576"/>
      <c r="AJ178" s="1576"/>
      <c r="AK178" s="1577"/>
      <c r="AL178" s="1575">
        <v>2449</v>
      </c>
      <c r="AM178" s="1576"/>
      <c r="AN178" s="1576"/>
      <c r="AO178" s="1949"/>
    </row>
    <row r="179" spans="1:41" s="73" customFormat="1">
      <c r="A179" s="395"/>
      <c r="B179" s="1570" t="s">
        <v>217</v>
      </c>
      <c r="C179" s="1570"/>
      <c r="D179" s="1570"/>
      <c r="E179" s="1571"/>
      <c r="F179" s="1566">
        <v>5485</v>
      </c>
      <c r="G179" s="1567"/>
      <c r="H179" s="1567"/>
      <c r="I179" s="1568"/>
      <c r="J179" s="1566">
        <v>2901</v>
      </c>
      <c r="K179" s="1567"/>
      <c r="L179" s="1567"/>
      <c r="M179" s="1568"/>
      <c r="N179" s="1566">
        <v>2584</v>
      </c>
      <c r="O179" s="1567"/>
      <c r="P179" s="1567"/>
      <c r="Q179" s="1568"/>
      <c r="R179" s="1566">
        <f>V179+Z179</f>
        <v>4551</v>
      </c>
      <c r="S179" s="1567"/>
      <c r="T179" s="1567"/>
      <c r="U179" s="1568"/>
      <c r="V179" s="1566">
        <v>2414</v>
      </c>
      <c r="W179" s="1567"/>
      <c r="X179" s="1567"/>
      <c r="Y179" s="1568"/>
      <c r="Z179" s="1566">
        <v>2137</v>
      </c>
      <c r="AA179" s="1567"/>
      <c r="AB179" s="1567"/>
      <c r="AC179" s="1568"/>
      <c r="AD179" s="1576">
        <v>4339</v>
      </c>
      <c r="AE179" s="1576"/>
      <c r="AF179" s="1576"/>
      <c r="AG179" s="1577"/>
      <c r="AH179" s="1575">
        <v>2287</v>
      </c>
      <c r="AI179" s="1576"/>
      <c r="AJ179" s="1576"/>
      <c r="AK179" s="1577"/>
      <c r="AL179" s="1575">
        <v>2052</v>
      </c>
      <c r="AM179" s="1576"/>
      <c r="AN179" s="1576"/>
      <c r="AO179" s="1949"/>
    </row>
    <row r="180" spans="1:41" s="73" customFormat="1" ht="11.25" customHeight="1">
      <c r="A180" s="395"/>
      <c r="B180" s="1570"/>
      <c r="C180" s="1570"/>
      <c r="D180" s="1570"/>
      <c r="E180" s="1571"/>
      <c r="F180" s="1566"/>
      <c r="G180" s="1567"/>
      <c r="H180" s="1567"/>
      <c r="I180" s="1568"/>
      <c r="J180" s="1566"/>
      <c r="K180" s="1567"/>
      <c r="L180" s="1567"/>
      <c r="M180" s="1568"/>
      <c r="N180" s="1566"/>
      <c r="O180" s="1567"/>
      <c r="P180" s="1567"/>
      <c r="Q180" s="1568"/>
      <c r="R180" s="1566"/>
      <c r="S180" s="1567"/>
      <c r="T180" s="1567"/>
      <c r="U180" s="1568"/>
      <c r="V180" s="1566"/>
      <c r="W180" s="1567"/>
      <c r="X180" s="1567"/>
      <c r="Y180" s="1568"/>
      <c r="Z180" s="1221"/>
      <c r="AA180" s="1274"/>
      <c r="AB180" s="1274"/>
      <c r="AC180" s="1275"/>
      <c r="AD180" s="1576"/>
      <c r="AE180" s="1576"/>
      <c r="AF180" s="1576"/>
      <c r="AG180" s="1577"/>
      <c r="AH180" s="1575"/>
      <c r="AI180" s="1576"/>
      <c r="AJ180" s="1576"/>
      <c r="AK180" s="1577"/>
      <c r="AL180" s="1220"/>
      <c r="AM180" s="1276"/>
      <c r="AN180" s="1276"/>
      <c r="AO180" s="1277"/>
    </row>
    <row r="181" spans="1:41" s="73" customFormat="1">
      <c r="A181" s="395"/>
      <c r="B181" s="1570" t="s">
        <v>218</v>
      </c>
      <c r="C181" s="1570"/>
      <c r="D181" s="1570"/>
      <c r="E181" s="1571"/>
      <c r="F181" s="1566">
        <v>6450</v>
      </c>
      <c r="G181" s="1567"/>
      <c r="H181" s="1567"/>
      <c r="I181" s="1568"/>
      <c r="J181" s="1566">
        <v>3363</v>
      </c>
      <c r="K181" s="1567"/>
      <c r="L181" s="1567"/>
      <c r="M181" s="1568"/>
      <c r="N181" s="1566">
        <v>3087</v>
      </c>
      <c r="O181" s="1567"/>
      <c r="P181" s="1567"/>
      <c r="Q181" s="1568"/>
      <c r="R181" s="1566">
        <f>V181+Z181</f>
        <v>5344</v>
      </c>
      <c r="S181" s="1567"/>
      <c r="T181" s="1567"/>
      <c r="U181" s="1568"/>
      <c r="V181" s="1566">
        <v>2784</v>
      </c>
      <c r="W181" s="1567"/>
      <c r="X181" s="1567"/>
      <c r="Y181" s="1568"/>
      <c r="Z181" s="1566">
        <v>2560</v>
      </c>
      <c r="AA181" s="1567"/>
      <c r="AB181" s="1567"/>
      <c r="AC181" s="1568"/>
      <c r="AD181" s="1576">
        <v>4427</v>
      </c>
      <c r="AE181" s="1576"/>
      <c r="AF181" s="1576"/>
      <c r="AG181" s="1577"/>
      <c r="AH181" s="1575">
        <v>2300</v>
      </c>
      <c r="AI181" s="1576"/>
      <c r="AJ181" s="1576"/>
      <c r="AK181" s="1577"/>
      <c r="AL181" s="1575">
        <v>2127</v>
      </c>
      <c r="AM181" s="1576"/>
      <c r="AN181" s="1576"/>
      <c r="AO181" s="1949"/>
    </row>
    <row r="182" spans="1:41" s="73" customFormat="1">
      <c r="A182" s="395"/>
      <c r="B182" s="1570" t="s">
        <v>219</v>
      </c>
      <c r="C182" s="1570"/>
      <c r="D182" s="1570"/>
      <c r="E182" s="1571"/>
      <c r="F182" s="1566">
        <v>6218</v>
      </c>
      <c r="G182" s="1567"/>
      <c r="H182" s="1567"/>
      <c r="I182" s="1568"/>
      <c r="J182" s="1566">
        <v>3389</v>
      </c>
      <c r="K182" s="1567"/>
      <c r="L182" s="1567"/>
      <c r="M182" s="1568"/>
      <c r="N182" s="1566">
        <v>2829</v>
      </c>
      <c r="O182" s="1567"/>
      <c r="P182" s="1567"/>
      <c r="Q182" s="1568"/>
      <c r="R182" s="1566">
        <f>V182+Z182</f>
        <v>6326</v>
      </c>
      <c r="S182" s="1567"/>
      <c r="T182" s="1567"/>
      <c r="U182" s="1568"/>
      <c r="V182" s="1566">
        <v>3245</v>
      </c>
      <c r="W182" s="1567"/>
      <c r="X182" s="1567"/>
      <c r="Y182" s="1568"/>
      <c r="Z182" s="1566">
        <v>3081</v>
      </c>
      <c r="AA182" s="1567"/>
      <c r="AB182" s="1567"/>
      <c r="AC182" s="1568"/>
      <c r="AD182" s="1576">
        <v>5210</v>
      </c>
      <c r="AE182" s="1576"/>
      <c r="AF182" s="1576"/>
      <c r="AG182" s="1577"/>
      <c r="AH182" s="1575">
        <v>2686</v>
      </c>
      <c r="AI182" s="1576"/>
      <c r="AJ182" s="1576"/>
      <c r="AK182" s="1577"/>
      <c r="AL182" s="1575">
        <v>2524</v>
      </c>
      <c r="AM182" s="1576"/>
      <c r="AN182" s="1576"/>
      <c r="AO182" s="1949"/>
    </row>
    <row r="183" spans="1:41" s="73" customFormat="1">
      <c r="A183" s="395"/>
      <c r="B183" s="1570" t="s">
        <v>220</v>
      </c>
      <c r="C183" s="1570"/>
      <c r="D183" s="1570"/>
      <c r="E183" s="1571"/>
      <c r="F183" s="1566">
        <v>3969</v>
      </c>
      <c r="G183" s="1567"/>
      <c r="H183" s="1567"/>
      <c r="I183" s="1568"/>
      <c r="J183" s="1566">
        <v>2046</v>
      </c>
      <c r="K183" s="1567"/>
      <c r="L183" s="1567"/>
      <c r="M183" s="1568"/>
      <c r="N183" s="1566">
        <v>1923</v>
      </c>
      <c r="O183" s="1567"/>
      <c r="P183" s="1567"/>
      <c r="Q183" s="1568"/>
      <c r="R183" s="1566">
        <f>V183+Z183</f>
        <v>5964</v>
      </c>
      <c r="S183" s="1567"/>
      <c r="T183" s="1567"/>
      <c r="U183" s="1568"/>
      <c r="V183" s="1566">
        <v>3184</v>
      </c>
      <c r="W183" s="1567"/>
      <c r="X183" s="1567"/>
      <c r="Y183" s="1568"/>
      <c r="Z183" s="1566">
        <v>2780</v>
      </c>
      <c r="AA183" s="1567"/>
      <c r="AB183" s="1567"/>
      <c r="AC183" s="1568"/>
      <c r="AD183" s="1576">
        <v>6141</v>
      </c>
      <c r="AE183" s="1576"/>
      <c r="AF183" s="1576"/>
      <c r="AG183" s="1577"/>
      <c r="AH183" s="1575">
        <v>3082</v>
      </c>
      <c r="AI183" s="1576"/>
      <c r="AJ183" s="1576"/>
      <c r="AK183" s="1577"/>
      <c r="AL183" s="1575">
        <v>3059</v>
      </c>
      <c r="AM183" s="1576"/>
      <c r="AN183" s="1576"/>
      <c r="AO183" s="1949"/>
    </row>
    <row r="184" spans="1:41" s="73" customFormat="1">
      <c r="A184" s="395"/>
      <c r="B184" s="1570" t="s">
        <v>221</v>
      </c>
      <c r="C184" s="1570"/>
      <c r="D184" s="1570"/>
      <c r="E184" s="1571"/>
      <c r="F184" s="1566">
        <v>3925</v>
      </c>
      <c r="G184" s="1567"/>
      <c r="H184" s="1567"/>
      <c r="I184" s="1568"/>
      <c r="J184" s="1566">
        <v>1918</v>
      </c>
      <c r="K184" s="1567"/>
      <c r="L184" s="1567"/>
      <c r="M184" s="1568"/>
      <c r="N184" s="1566">
        <v>2007</v>
      </c>
      <c r="O184" s="1567"/>
      <c r="P184" s="1567"/>
      <c r="Q184" s="1568"/>
      <c r="R184" s="1566">
        <f>V184+Z184</f>
        <v>3811</v>
      </c>
      <c r="S184" s="1567"/>
      <c r="T184" s="1567"/>
      <c r="U184" s="1568"/>
      <c r="V184" s="1566">
        <v>1912</v>
      </c>
      <c r="W184" s="1567"/>
      <c r="X184" s="1567"/>
      <c r="Y184" s="1568"/>
      <c r="Z184" s="1566">
        <v>1899</v>
      </c>
      <c r="AA184" s="1567"/>
      <c r="AB184" s="1567"/>
      <c r="AC184" s="1568"/>
      <c r="AD184" s="1576">
        <v>5713</v>
      </c>
      <c r="AE184" s="1576"/>
      <c r="AF184" s="1576"/>
      <c r="AG184" s="1577"/>
      <c r="AH184" s="1575">
        <v>3003</v>
      </c>
      <c r="AI184" s="1576"/>
      <c r="AJ184" s="1576"/>
      <c r="AK184" s="1577"/>
      <c r="AL184" s="1575">
        <v>2710</v>
      </c>
      <c r="AM184" s="1576"/>
      <c r="AN184" s="1576"/>
      <c r="AO184" s="1949"/>
    </row>
    <row r="185" spans="1:41" s="73" customFormat="1">
      <c r="A185" s="395"/>
      <c r="B185" s="1570" t="s">
        <v>222</v>
      </c>
      <c r="C185" s="1570"/>
      <c r="D185" s="1570"/>
      <c r="E185" s="1571"/>
      <c r="F185" s="1566">
        <v>3885</v>
      </c>
      <c r="G185" s="1567"/>
      <c r="H185" s="1567"/>
      <c r="I185" s="1568"/>
      <c r="J185" s="1566">
        <v>1801</v>
      </c>
      <c r="K185" s="1567"/>
      <c r="L185" s="1567"/>
      <c r="M185" s="1568"/>
      <c r="N185" s="1566">
        <v>2084</v>
      </c>
      <c r="O185" s="1567"/>
      <c r="P185" s="1567"/>
      <c r="Q185" s="1568"/>
      <c r="R185" s="1566">
        <f>V185+Z185</f>
        <v>3652</v>
      </c>
      <c r="S185" s="1567"/>
      <c r="T185" s="1567"/>
      <c r="U185" s="1568"/>
      <c r="V185" s="1566">
        <v>1726</v>
      </c>
      <c r="W185" s="1567"/>
      <c r="X185" s="1567"/>
      <c r="Y185" s="1568"/>
      <c r="Z185" s="1566">
        <v>1926</v>
      </c>
      <c r="AA185" s="1567"/>
      <c r="AB185" s="1567"/>
      <c r="AC185" s="1568"/>
      <c r="AD185" s="1576">
        <v>3562</v>
      </c>
      <c r="AE185" s="1576"/>
      <c r="AF185" s="1576"/>
      <c r="AG185" s="1577"/>
      <c r="AH185" s="1575">
        <v>1750</v>
      </c>
      <c r="AI185" s="1576"/>
      <c r="AJ185" s="1576"/>
      <c r="AK185" s="1577"/>
      <c r="AL185" s="1575">
        <v>1812</v>
      </c>
      <c r="AM185" s="1576"/>
      <c r="AN185" s="1576"/>
      <c r="AO185" s="1949"/>
    </row>
    <row r="186" spans="1:41" s="73" customFormat="1" ht="11.25" customHeight="1">
      <c r="A186" s="395"/>
      <c r="B186" s="1570"/>
      <c r="C186" s="1570"/>
      <c r="D186" s="1570"/>
      <c r="E186" s="1571"/>
      <c r="F186" s="1566"/>
      <c r="G186" s="1567"/>
      <c r="H186" s="1567"/>
      <c r="I186" s="1568"/>
      <c r="J186" s="1566"/>
      <c r="K186" s="1567"/>
      <c r="L186" s="1567"/>
      <c r="M186" s="1568"/>
      <c r="N186" s="1566"/>
      <c r="O186" s="1567"/>
      <c r="P186" s="1567"/>
      <c r="Q186" s="1568"/>
      <c r="R186" s="1566"/>
      <c r="S186" s="1567"/>
      <c r="T186" s="1567"/>
      <c r="U186" s="1568"/>
      <c r="V186" s="1566"/>
      <c r="W186" s="1567"/>
      <c r="X186" s="1567"/>
      <c r="Y186" s="1568"/>
      <c r="Z186" s="1221"/>
      <c r="AA186" s="1274"/>
      <c r="AB186" s="1274"/>
      <c r="AC186" s="1275"/>
      <c r="AD186" s="1576"/>
      <c r="AE186" s="1576"/>
      <c r="AF186" s="1576"/>
      <c r="AG186" s="1577"/>
      <c r="AH186" s="1575"/>
      <c r="AI186" s="1576"/>
      <c r="AJ186" s="1576"/>
      <c r="AK186" s="1577"/>
      <c r="AL186" s="1220"/>
      <c r="AM186" s="1276"/>
      <c r="AN186" s="1276"/>
      <c r="AO186" s="1277"/>
    </row>
    <row r="187" spans="1:41" s="73" customFormat="1">
      <c r="A187" s="395"/>
      <c r="B187" s="1570" t="s">
        <v>223</v>
      </c>
      <c r="C187" s="1570"/>
      <c r="D187" s="1570"/>
      <c r="E187" s="1571"/>
      <c r="F187" s="1566">
        <v>3581</v>
      </c>
      <c r="G187" s="1567"/>
      <c r="H187" s="1567"/>
      <c r="I187" s="1568"/>
      <c r="J187" s="1566">
        <v>1496</v>
      </c>
      <c r="K187" s="1567"/>
      <c r="L187" s="1567"/>
      <c r="M187" s="1568"/>
      <c r="N187" s="1566">
        <f>F187-J187</f>
        <v>2085</v>
      </c>
      <c r="O187" s="1567"/>
      <c r="P187" s="1567"/>
      <c r="Q187" s="1568"/>
      <c r="R187" s="1566">
        <f>V187+Z187</f>
        <v>3468</v>
      </c>
      <c r="S187" s="1567"/>
      <c r="T187" s="1567"/>
      <c r="U187" s="1568"/>
      <c r="V187" s="1566">
        <v>1511</v>
      </c>
      <c r="W187" s="1567"/>
      <c r="X187" s="1567"/>
      <c r="Y187" s="1568"/>
      <c r="Z187" s="1566">
        <v>1957</v>
      </c>
      <c r="AA187" s="1567"/>
      <c r="AB187" s="1567"/>
      <c r="AC187" s="1568"/>
      <c r="AD187" s="1576">
        <v>3284</v>
      </c>
      <c r="AE187" s="1576"/>
      <c r="AF187" s="1576"/>
      <c r="AG187" s="1577"/>
      <c r="AH187" s="1575">
        <v>1479</v>
      </c>
      <c r="AI187" s="1576"/>
      <c r="AJ187" s="1576"/>
      <c r="AK187" s="1577"/>
      <c r="AL187" s="1575">
        <v>1805</v>
      </c>
      <c r="AM187" s="1576"/>
      <c r="AN187" s="1576"/>
      <c r="AO187" s="1949"/>
    </row>
    <row r="188" spans="1:41" s="73" customFormat="1">
      <c r="A188" s="395"/>
      <c r="B188" s="1570" t="s">
        <v>224</v>
      </c>
      <c r="C188" s="1570"/>
      <c r="D188" s="1570"/>
      <c r="E188" s="1571"/>
      <c r="F188" s="1566">
        <v>2310</v>
      </c>
      <c r="G188" s="1567"/>
      <c r="H188" s="1567"/>
      <c r="I188" s="1568"/>
      <c r="J188" s="1566">
        <v>806</v>
      </c>
      <c r="K188" s="1567"/>
      <c r="L188" s="1567"/>
      <c r="M188" s="1568"/>
      <c r="N188" s="1566">
        <v>1504</v>
      </c>
      <c r="O188" s="1567"/>
      <c r="P188" s="1567"/>
      <c r="Q188" s="1568"/>
      <c r="R188" s="1566">
        <f>V188+Z188</f>
        <v>2936</v>
      </c>
      <c r="S188" s="1567"/>
      <c r="T188" s="1567"/>
      <c r="U188" s="1568"/>
      <c r="V188" s="1566">
        <v>1118</v>
      </c>
      <c r="W188" s="1567"/>
      <c r="X188" s="1567"/>
      <c r="Y188" s="1568"/>
      <c r="Z188" s="1566">
        <v>1818</v>
      </c>
      <c r="AA188" s="1567"/>
      <c r="AB188" s="1567"/>
      <c r="AC188" s="1568"/>
      <c r="AD188" s="1576">
        <v>2950</v>
      </c>
      <c r="AE188" s="1576"/>
      <c r="AF188" s="1576"/>
      <c r="AG188" s="1577"/>
      <c r="AH188" s="1575">
        <v>1169</v>
      </c>
      <c r="AI188" s="1576"/>
      <c r="AJ188" s="1576"/>
      <c r="AK188" s="1577"/>
      <c r="AL188" s="1575">
        <v>1781</v>
      </c>
      <c r="AM188" s="1576"/>
      <c r="AN188" s="1576"/>
      <c r="AO188" s="1949"/>
    </row>
    <row r="189" spans="1:41" s="73" customFormat="1">
      <c r="A189" s="395"/>
      <c r="B189" s="1570" t="s">
        <v>225</v>
      </c>
      <c r="C189" s="1570"/>
      <c r="D189" s="1570"/>
      <c r="E189" s="1571"/>
      <c r="F189" s="1566">
        <v>1200</v>
      </c>
      <c r="G189" s="1567"/>
      <c r="H189" s="1567"/>
      <c r="I189" s="1568"/>
      <c r="J189" s="1566">
        <v>352</v>
      </c>
      <c r="K189" s="1567"/>
      <c r="L189" s="1567"/>
      <c r="M189" s="1568"/>
      <c r="N189" s="1566">
        <v>848</v>
      </c>
      <c r="O189" s="1567"/>
      <c r="P189" s="1567"/>
      <c r="Q189" s="1568"/>
      <c r="R189" s="1566">
        <f>V189+Z189</f>
        <v>1650</v>
      </c>
      <c r="S189" s="1567"/>
      <c r="T189" s="1567"/>
      <c r="U189" s="1568"/>
      <c r="V189" s="1566">
        <v>499</v>
      </c>
      <c r="W189" s="1567"/>
      <c r="X189" s="1567"/>
      <c r="Y189" s="1568"/>
      <c r="Z189" s="1566">
        <v>1151</v>
      </c>
      <c r="AA189" s="1567"/>
      <c r="AB189" s="1567"/>
      <c r="AC189" s="1568"/>
      <c r="AD189" s="1576">
        <v>2110</v>
      </c>
      <c r="AE189" s="1576"/>
      <c r="AF189" s="1576"/>
      <c r="AG189" s="1577"/>
      <c r="AH189" s="1575">
        <v>723</v>
      </c>
      <c r="AI189" s="1576"/>
      <c r="AJ189" s="1576"/>
      <c r="AK189" s="1577"/>
      <c r="AL189" s="1575">
        <v>1387</v>
      </c>
      <c r="AM189" s="1576"/>
      <c r="AN189" s="1576"/>
      <c r="AO189" s="1949"/>
    </row>
    <row r="190" spans="1:41" s="73" customFormat="1">
      <c r="A190" s="395"/>
      <c r="B190" s="1570" t="s">
        <v>226</v>
      </c>
      <c r="C190" s="1570"/>
      <c r="D190" s="1570"/>
      <c r="E190" s="1571"/>
      <c r="F190" s="1566">
        <v>501</v>
      </c>
      <c r="G190" s="1567"/>
      <c r="H190" s="1567"/>
      <c r="I190" s="1568"/>
      <c r="J190" s="1566">
        <v>116</v>
      </c>
      <c r="K190" s="1567"/>
      <c r="L190" s="1567"/>
      <c r="M190" s="1568"/>
      <c r="N190" s="1566">
        <v>385</v>
      </c>
      <c r="O190" s="1567"/>
      <c r="P190" s="1567"/>
      <c r="Q190" s="1568"/>
      <c r="R190" s="1566">
        <f>V190+Z190</f>
        <v>645</v>
      </c>
      <c r="S190" s="1567"/>
      <c r="T190" s="1567"/>
      <c r="U190" s="1568"/>
      <c r="V190" s="1566">
        <v>152</v>
      </c>
      <c r="W190" s="1567"/>
      <c r="X190" s="1567"/>
      <c r="Y190" s="1568"/>
      <c r="Z190" s="1566">
        <v>493</v>
      </c>
      <c r="AA190" s="1567"/>
      <c r="AB190" s="1567"/>
      <c r="AC190" s="1568"/>
      <c r="AD190" s="1576">
        <v>924</v>
      </c>
      <c r="AE190" s="1576"/>
      <c r="AF190" s="1576"/>
      <c r="AG190" s="1577"/>
      <c r="AH190" s="1575">
        <v>225</v>
      </c>
      <c r="AI190" s="1576"/>
      <c r="AJ190" s="1576"/>
      <c r="AK190" s="1577"/>
      <c r="AL190" s="1575">
        <v>699</v>
      </c>
      <c r="AM190" s="1576"/>
      <c r="AN190" s="1576"/>
      <c r="AO190" s="1949"/>
    </row>
    <row r="191" spans="1:41" s="73" customFormat="1">
      <c r="A191" s="395"/>
      <c r="B191" s="1570" t="s">
        <v>227</v>
      </c>
      <c r="C191" s="1570"/>
      <c r="D191" s="1570"/>
      <c r="E191" s="1571"/>
      <c r="F191" s="1566">
        <v>129</v>
      </c>
      <c r="G191" s="1567"/>
      <c r="H191" s="1567"/>
      <c r="I191" s="1568"/>
      <c r="J191" s="1566">
        <v>38</v>
      </c>
      <c r="K191" s="1567"/>
      <c r="L191" s="1567"/>
      <c r="M191" s="1568"/>
      <c r="N191" s="1566">
        <v>91</v>
      </c>
      <c r="O191" s="1567"/>
      <c r="P191" s="1567"/>
      <c r="Q191" s="1568"/>
      <c r="R191" s="1566">
        <f>V191+Z191</f>
        <v>196</v>
      </c>
      <c r="S191" s="1567"/>
      <c r="T191" s="1567"/>
      <c r="U191" s="1568"/>
      <c r="V191" s="1566">
        <v>36</v>
      </c>
      <c r="W191" s="1567"/>
      <c r="X191" s="1567"/>
      <c r="Y191" s="1568"/>
      <c r="Z191" s="1566">
        <v>160</v>
      </c>
      <c r="AA191" s="1567"/>
      <c r="AB191" s="1567"/>
      <c r="AC191" s="1568"/>
      <c r="AD191" s="1576">
        <v>228</v>
      </c>
      <c r="AE191" s="1576"/>
      <c r="AF191" s="1576"/>
      <c r="AG191" s="1577"/>
      <c r="AH191" s="1575">
        <v>41</v>
      </c>
      <c r="AI191" s="1576"/>
      <c r="AJ191" s="1576"/>
      <c r="AK191" s="1577"/>
      <c r="AL191" s="1575">
        <v>187</v>
      </c>
      <c r="AM191" s="1576"/>
      <c r="AN191" s="1576"/>
      <c r="AO191" s="1949"/>
    </row>
    <row r="192" spans="1:41" s="73" customFormat="1" ht="11.25" customHeight="1">
      <c r="A192" s="395"/>
      <c r="B192" s="1570"/>
      <c r="C192" s="1570"/>
      <c r="D192" s="1570"/>
      <c r="E192" s="1571"/>
      <c r="F192" s="1566"/>
      <c r="G192" s="1567"/>
      <c r="H192" s="1567"/>
      <c r="I192" s="1568"/>
      <c r="J192" s="1566"/>
      <c r="K192" s="1567"/>
      <c r="L192" s="1567"/>
      <c r="M192" s="1568"/>
      <c r="N192" s="1566"/>
      <c r="O192" s="1567"/>
      <c r="P192" s="1567"/>
      <c r="Q192" s="1568"/>
      <c r="R192" s="1566"/>
      <c r="S192" s="1567"/>
      <c r="T192" s="1567"/>
      <c r="U192" s="1568"/>
      <c r="V192" s="1566"/>
      <c r="W192" s="1567"/>
      <c r="X192" s="1567"/>
      <c r="Y192" s="1568"/>
      <c r="Z192" s="1221"/>
      <c r="AA192" s="1274"/>
      <c r="AB192" s="1274"/>
      <c r="AC192" s="1275"/>
      <c r="AD192" s="1576"/>
      <c r="AE192" s="1576"/>
      <c r="AF192" s="1576"/>
      <c r="AG192" s="1577"/>
      <c r="AH192" s="1575"/>
      <c r="AI192" s="1576"/>
      <c r="AJ192" s="1576"/>
      <c r="AK192" s="1577"/>
      <c r="AL192" s="1220"/>
      <c r="AM192" s="1276"/>
      <c r="AN192" s="1276"/>
      <c r="AO192" s="1277"/>
    </row>
    <row r="193" spans="1:51" s="73" customFormat="1">
      <c r="A193" s="395"/>
      <c r="B193" s="1570" t="s">
        <v>228</v>
      </c>
      <c r="C193" s="1570"/>
      <c r="D193" s="1570"/>
      <c r="E193" s="1571"/>
      <c r="F193" s="1566">
        <v>10</v>
      </c>
      <c r="G193" s="1567"/>
      <c r="H193" s="1567"/>
      <c r="I193" s="1568"/>
      <c r="J193" s="1566">
        <v>1</v>
      </c>
      <c r="K193" s="1567"/>
      <c r="L193" s="1567"/>
      <c r="M193" s="1568"/>
      <c r="N193" s="1566">
        <f>F193-J193</f>
        <v>9</v>
      </c>
      <c r="O193" s="1567"/>
      <c r="P193" s="1567"/>
      <c r="Q193" s="1568"/>
      <c r="R193" s="1566">
        <f>V193+Z193</f>
        <v>27</v>
      </c>
      <c r="S193" s="1567"/>
      <c r="T193" s="1567"/>
      <c r="U193" s="1568"/>
      <c r="V193" s="1566">
        <v>6</v>
      </c>
      <c r="W193" s="1567"/>
      <c r="X193" s="1567"/>
      <c r="Y193" s="1568"/>
      <c r="Z193" s="1566">
        <v>21</v>
      </c>
      <c r="AA193" s="1567"/>
      <c r="AB193" s="1567"/>
      <c r="AC193" s="1568"/>
      <c r="AD193" s="1576">
        <v>46</v>
      </c>
      <c r="AE193" s="1576"/>
      <c r="AF193" s="1576"/>
      <c r="AG193" s="1577"/>
      <c r="AH193" s="1575">
        <v>6</v>
      </c>
      <c r="AI193" s="1576"/>
      <c r="AJ193" s="1576"/>
      <c r="AK193" s="1577"/>
      <c r="AL193" s="1575">
        <v>40</v>
      </c>
      <c r="AM193" s="1576"/>
      <c r="AN193" s="1576"/>
      <c r="AO193" s="1949"/>
    </row>
    <row r="194" spans="1:51" s="73" customFormat="1" ht="11.25" customHeight="1">
      <c r="A194" s="395"/>
      <c r="B194" s="1570"/>
      <c r="C194" s="1570"/>
      <c r="D194" s="1570"/>
      <c r="E194" s="1571"/>
      <c r="F194" s="1566"/>
      <c r="G194" s="1567"/>
      <c r="H194" s="1567"/>
      <c r="I194" s="1568"/>
      <c r="J194" s="1566"/>
      <c r="K194" s="1567"/>
      <c r="L194" s="1567"/>
      <c r="M194" s="1568"/>
      <c r="N194" s="1566"/>
      <c r="O194" s="1567"/>
      <c r="P194" s="1567"/>
      <c r="Q194" s="1568"/>
      <c r="R194" s="1566"/>
      <c r="S194" s="1567"/>
      <c r="T194" s="1567"/>
      <c r="U194" s="1568"/>
      <c r="V194" s="1566"/>
      <c r="W194" s="1567"/>
      <c r="X194" s="1567"/>
      <c r="Y194" s="1568"/>
      <c r="Z194" s="1221"/>
      <c r="AA194" s="1274"/>
      <c r="AB194" s="1274"/>
      <c r="AC194" s="1275"/>
      <c r="AD194" s="1576"/>
      <c r="AE194" s="1576"/>
      <c r="AF194" s="1576"/>
      <c r="AG194" s="1577"/>
      <c r="AH194" s="1575"/>
      <c r="AI194" s="1576"/>
      <c r="AJ194" s="1576"/>
      <c r="AK194" s="1577"/>
      <c r="AL194" s="1220"/>
      <c r="AM194" s="1276"/>
      <c r="AN194" s="1276"/>
      <c r="AO194" s="1277"/>
    </row>
    <row r="195" spans="1:51" s="73" customFormat="1" ht="14.25" thickBot="1">
      <c r="A195" s="395"/>
      <c r="B195" s="1950" t="s">
        <v>229</v>
      </c>
      <c r="C195" s="1950"/>
      <c r="D195" s="1950"/>
      <c r="E195" s="1951"/>
      <c r="F195" s="1952">
        <v>133</v>
      </c>
      <c r="G195" s="1953"/>
      <c r="H195" s="1953"/>
      <c r="I195" s="1954"/>
      <c r="J195" s="1952">
        <v>82</v>
      </c>
      <c r="K195" s="1953"/>
      <c r="L195" s="1953"/>
      <c r="M195" s="1954"/>
      <c r="N195" s="1952">
        <v>51</v>
      </c>
      <c r="O195" s="1953"/>
      <c r="P195" s="1953"/>
      <c r="Q195" s="1954"/>
      <c r="R195" s="1952">
        <f>V195+Z195</f>
        <v>1051</v>
      </c>
      <c r="S195" s="1953"/>
      <c r="T195" s="1953"/>
      <c r="U195" s="1954"/>
      <c r="V195" s="1952">
        <v>532</v>
      </c>
      <c r="W195" s="1953"/>
      <c r="X195" s="1953"/>
      <c r="Y195" s="1954"/>
      <c r="Z195" s="1952">
        <v>519</v>
      </c>
      <c r="AA195" s="1953"/>
      <c r="AB195" s="1953"/>
      <c r="AC195" s="1954"/>
      <c r="AD195" s="1901">
        <v>1010</v>
      </c>
      <c r="AE195" s="1901"/>
      <c r="AF195" s="1901"/>
      <c r="AG195" s="1902"/>
      <c r="AH195" s="1900">
        <v>483</v>
      </c>
      <c r="AI195" s="1901"/>
      <c r="AJ195" s="1901"/>
      <c r="AK195" s="1902"/>
      <c r="AL195" s="1900">
        <v>527</v>
      </c>
      <c r="AM195" s="1901"/>
      <c r="AN195" s="1901"/>
      <c r="AO195" s="1903"/>
    </row>
    <row r="196" spans="1:51" s="1009" customFormat="1" ht="12">
      <c r="A196" s="1007"/>
      <c r="B196" s="374" t="s">
        <v>3257</v>
      </c>
      <c r="C196" s="492"/>
      <c r="D196" s="492"/>
      <c r="E196" s="492"/>
      <c r="F196" s="492"/>
      <c r="G196" s="492"/>
      <c r="H196" s="492"/>
      <c r="I196" s="492"/>
      <c r="J196" s="1008"/>
      <c r="K196" s="1008"/>
    </row>
    <row r="197" spans="1:51" s="1009" customFormat="1" ht="12">
      <c r="A197" s="1007"/>
      <c r="B197" s="374"/>
      <c r="C197" s="492"/>
      <c r="D197" s="492"/>
      <c r="E197" s="492"/>
      <c r="F197" s="492"/>
      <c r="G197" s="492"/>
      <c r="H197" s="492"/>
      <c r="I197" s="492"/>
      <c r="J197" s="1343"/>
      <c r="K197" s="1343"/>
      <c r="AO197" s="1296" t="s">
        <v>230</v>
      </c>
    </row>
    <row r="198" spans="1:51" ht="16.5" customHeight="1">
      <c r="A198" s="484"/>
      <c r="B198" s="492"/>
      <c r="C198" s="383"/>
      <c r="D198" s="383"/>
      <c r="E198" s="383"/>
      <c r="F198" s="383"/>
      <c r="G198" s="383"/>
      <c r="H198" s="383"/>
      <c r="I198" s="383"/>
      <c r="J198" s="495"/>
      <c r="K198" s="495"/>
      <c r="AO198" s="22"/>
    </row>
    <row r="199" spans="1:51" s="73" customFormat="1" ht="17.25">
      <c r="A199" s="360" t="s">
        <v>3495</v>
      </c>
      <c r="B199" s="420"/>
      <c r="C199" s="422"/>
      <c r="D199" s="422"/>
      <c r="E199" s="422"/>
      <c r="F199" s="422"/>
      <c r="G199" s="422"/>
      <c r="H199" s="422"/>
      <c r="I199" s="422"/>
      <c r="J199" s="422"/>
      <c r="K199" s="423"/>
      <c r="L199" s="423"/>
      <c r="M199" s="423"/>
    </row>
    <row r="200" spans="1:51" ht="12.75" customHeight="1" thickBot="1">
      <c r="A200" s="496"/>
      <c r="B200" s="387"/>
      <c r="C200" s="387"/>
      <c r="D200" s="387"/>
      <c r="E200" s="387"/>
      <c r="F200" s="387"/>
      <c r="G200" s="387"/>
      <c r="H200" s="387"/>
      <c r="I200" s="387"/>
      <c r="J200" s="1970"/>
      <c r="K200" s="1970"/>
      <c r="L200" s="1970"/>
      <c r="M200" s="693"/>
      <c r="N200" s="693"/>
      <c r="O200" s="693"/>
      <c r="P200" s="693"/>
      <c r="Q200" s="693"/>
      <c r="R200" s="693"/>
      <c r="S200" s="693"/>
      <c r="T200" s="693"/>
      <c r="AN200" s="382"/>
      <c r="AO200" s="382"/>
      <c r="AP200" s="382"/>
      <c r="AQ200" s="382"/>
      <c r="AR200" s="382"/>
      <c r="AS200" s="382"/>
      <c r="AT200" s="382"/>
      <c r="AU200" s="382"/>
      <c r="AV200" s="382"/>
      <c r="AW200" s="382"/>
      <c r="AX200" s="382"/>
      <c r="AY200" s="701" t="s">
        <v>3480</v>
      </c>
    </row>
    <row r="201" spans="1:51" s="73" customFormat="1">
      <c r="A201" s="1971" t="s">
        <v>3320</v>
      </c>
      <c r="B201" s="1972"/>
      <c r="C201" s="1972"/>
      <c r="D201" s="1972"/>
      <c r="E201" s="1972"/>
      <c r="F201" s="1972"/>
      <c r="G201" s="1973"/>
      <c r="H201" s="1977" t="s">
        <v>131</v>
      </c>
      <c r="I201" s="1977"/>
      <c r="J201" s="1977"/>
      <c r="K201" s="1977"/>
      <c r="L201" s="1937" t="s">
        <v>231</v>
      </c>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8"/>
      <c r="AG201" s="1938"/>
      <c r="AH201" s="1938"/>
      <c r="AI201" s="1938"/>
      <c r="AJ201" s="1188"/>
      <c r="AK201" s="1188"/>
      <c r="AL201" s="1234"/>
      <c r="AM201" s="1235"/>
      <c r="AN201" s="1937" t="s">
        <v>232</v>
      </c>
      <c r="AO201" s="1938"/>
      <c r="AP201" s="1938"/>
      <c r="AQ201" s="1938"/>
      <c r="AR201" s="1938"/>
      <c r="AS201" s="1938"/>
      <c r="AT201" s="1938"/>
      <c r="AU201" s="1938"/>
      <c r="AV201" s="1938"/>
      <c r="AW201" s="1938"/>
      <c r="AX201" s="1938"/>
      <c r="AY201" s="1940"/>
    </row>
    <row r="202" spans="1:51" s="73" customFormat="1" ht="13.5" customHeight="1">
      <c r="A202" s="1974"/>
      <c r="B202" s="1975"/>
      <c r="C202" s="1975"/>
      <c r="D202" s="1975"/>
      <c r="E202" s="1975"/>
      <c r="F202" s="1975"/>
      <c r="G202" s="1976"/>
      <c r="H202" s="1978"/>
      <c r="I202" s="1978"/>
      <c r="J202" s="1978"/>
      <c r="K202" s="1978"/>
      <c r="L202" s="1716" t="s">
        <v>3321</v>
      </c>
      <c r="M202" s="1717"/>
      <c r="N202" s="1717"/>
      <c r="O202" s="1718"/>
      <c r="P202" s="1967" t="s">
        <v>233</v>
      </c>
      <c r="Q202" s="1979"/>
      <c r="R202" s="1979"/>
      <c r="S202" s="1979"/>
      <c r="T202" s="1979"/>
      <c r="U202" s="1979"/>
      <c r="V202" s="1979"/>
      <c r="W202" s="1979"/>
      <c r="X202" s="1979"/>
      <c r="Y202" s="1979"/>
      <c r="Z202" s="1979"/>
      <c r="AA202" s="1979"/>
      <c r="AB202" s="1979"/>
      <c r="AC202" s="1979"/>
      <c r="AD202" s="1979"/>
      <c r="AE202" s="1979"/>
      <c r="AF202" s="1979"/>
      <c r="AG202" s="1979"/>
      <c r="AH202" s="1979"/>
      <c r="AI202" s="1980"/>
      <c r="AJ202" s="1981" t="s">
        <v>239</v>
      </c>
      <c r="AK202" s="1616"/>
      <c r="AL202" s="1616"/>
      <c r="AM202" s="1617"/>
      <c r="AN202" s="1694" t="s">
        <v>3321</v>
      </c>
      <c r="AO202" s="1673"/>
      <c r="AP202" s="1673"/>
      <c r="AQ202" s="1673"/>
      <c r="AR202" s="396"/>
      <c r="AS202" s="396"/>
      <c r="AT202" s="396"/>
      <c r="AU202" s="396"/>
      <c r="AV202" s="396"/>
      <c r="AW202" s="396"/>
      <c r="AX202" s="396"/>
      <c r="AY202" s="397"/>
    </row>
    <row r="203" spans="1:51" s="73" customFormat="1" ht="37.5" customHeight="1">
      <c r="A203" s="1962" t="s">
        <v>3496</v>
      </c>
      <c r="B203" s="1963"/>
      <c r="C203" s="1963"/>
      <c r="D203" s="1963"/>
      <c r="E203" s="1963"/>
      <c r="F203" s="1963"/>
      <c r="G203" s="1964"/>
      <c r="H203" s="1965" t="s">
        <v>234</v>
      </c>
      <c r="I203" s="1965"/>
      <c r="J203" s="1965"/>
      <c r="K203" s="1966"/>
      <c r="L203" s="1719"/>
      <c r="M203" s="1676"/>
      <c r="N203" s="1676"/>
      <c r="O203" s="1677"/>
      <c r="P203" s="1967" t="s">
        <v>3322</v>
      </c>
      <c r="Q203" s="1968"/>
      <c r="R203" s="1968"/>
      <c r="S203" s="1969"/>
      <c r="T203" s="1920" t="s">
        <v>235</v>
      </c>
      <c r="U203" s="1918"/>
      <c r="V203" s="1918"/>
      <c r="W203" s="1919"/>
      <c r="X203" s="1920" t="s">
        <v>236</v>
      </c>
      <c r="Y203" s="1921"/>
      <c r="Z203" s="1921"/>
      <c r="AA203" s="1922"/>
      <c r="AB203" s="1920" t="s">
        <v>237</v>
      </c>
      <c r="AC203" s="1918"/>
      <c r="AD203" s="1918"/>
      <c r="AE203" s="1919"/>
      <c r="AF203" s="1955" t="s">
        <v>238</v>
      </c>
      <c r="AG203" s="1955"/>
      <c r="AH203" s="1955"/>
      <c r="AI203" s="1956"/>
      <c r="AJ203" s="1741"/>
      <c r="AK203" s="1618"/>
      <c r="AL203" s="1618"/>
      <c r="AM203" s="1619"/>
      <c r="AN203" s="1719"/>
      <c r="AO203" s="1676"/>
      <c r="AP203" s="1676"/>
      <c r="AQ203" s="1676"/>
      <c r="AR203" s="1957" t="s">
        <v>240</v>
      </c>
      <c r="AS203" s="1955"/>
      <c r="AT203" s="1955"/>
      <c r="AU203" s="1956"/>
      <c r="AV203" s="1957" t="s">
        <v>241</v>
      </c>
      <c r="AW203" s="1955"/>
      <c r="AX203" s="1955"/>
      <c r="AY203" s="1958"/>
    </row>
    <row r="204" spans="1:51" s="73" customFormat="1">
      <c r="A204" s="1726" t="s">
        <v>3481</v>
      </c>
      <c r="B204" s="1727"/>
      <c r="C204" s="1727"/>
      <c r="D204" s="1727"/>
      <c r="E204" s="1727"/>
      <c r="F204" s="1727"/>
      <c r="G204" s="1728"/>
      <c r="H204" s="1624">
        <v>63011</v>
      </c>
      <c r="I204" s="1624"/>
      <c r="J204" s="1624"/>
      <c r="K204" s="1625"/>
      <c r="L204" s="1623">
        <v>41535</v>
      </c>
      <c r="M204" s="1624"/>
      <c r="N204" s="1624"/>
      <c r="O204" s="1625"/>
      <c r="P204" s="1959">
        <v>40364</v>
      </c>
      <c r="Q204" s="1960"/>
      <c r="R204" s="1960"/>
      <c r="S204" s="1961"/>
      <c r="T204" s="1959">
        <v>34323</v>
      </c>
      <c r="U204" s="1960"/>
      <c r="V204" s="1960"/>
      <c r="W204" s="1961"/>
      <c r="X204" s="1959">
        <v>5492</v>
      </c>
      <c r="Y204" s="1960"/>
      <c r="Z204" s="1960"/>
      <c r="AA204" s="1961"/>
      <c r="AB204" s="1959">
        <v>167</v>
      </c>
      <c r="AC204" s="1960"/>
      <c r="AD204" s="1960"/>
      <c r="AE204" s="1961"/>
      <c r="AF204" s="1959">
        <v>382</v>
      </c>
      <c r="AG204" s="1960"/>
      <c r="AH204" s="1960"/>
      <c r="AI204" s="1961"/>
      <c r="AJ204" s="1959">
        <v>1171</v>
      </c>
      <c r="AK204" s="1960"/>
      <c r="AL204" s="1960"/>
      <c r="AM204" s="1961"/>
      <c r="AN204" s="1959">
        <v>21420</v>
      </c>
      <c r="AO204" s="1960"/>
      <c r="AP204" s="1960"/>
      <c r="AQ204" s="1961"/>
      <c r="AR204" s="1959">
        <v>7895</v>
      </c>
      <c r="AS204" s="1960"/>
      <c r="AT204" s="1960"/>
      <c r="AU204" s="1961"/>
      <c r="AV204" s="1959">
        <v>4650</v>
      </c>
      <c r="AW204" s="1960"/>
      <c r="AX204" s="1960"/>
      <c r="AY204" s="1986"/>
    </row>
    <row r="205" spans="1:51" s="73" customFormat="1">
      <c r="A205" s="1594" t="s">
        <v>3482</v>
      </c>
      <c r="B205" s="1595"/>
      <c r="C205" s="1595"/>
      <c r="D205" s="1595"/>
      <c r="E205" s="1595"/>
      <c r="F205" s="1595"/>
      <c r="G205" s="1606"/>
      <c r="H205" s="1566">
        <v>67037</v>
      </c>
      <c r="I205" s="1567"/>
      <c r="J205" s="1567"/>
      <c r="K205" s="1568"/>
      <c r="L205" s="1566">
        <v>42181</v>
      </c>
      <c r="M205" s="1567"/>
      <c r="N205" s="1567"/>
      <c r="O205" s="1568"/>
      <c r="P205" s="1982">
        <v>40776</v>
      </c>
      <c r="Q205" s="1983"/>
      <c r="R205" s="1983"/>
      <c r="S205" s="1984"/>
      <c r="T205" s="1982">
        <v>34726</v>
      </c>
      <c r="U205" s="1983"/>
      <c r="V205" s="1983"/>
      <c r="W205" s="1984"/>
      <c r="X205" s="1982">
        <v>5016</v>
      </c>
      <c r="Y205" s="1983"/>
      <c r="Z205" s="1983"/>
      <c r="AA205" s="1984"/>
      <c r="AB205" s="1982">
        <v>546</v>
      </c>
      <c r="AC205" s="1983"/>
      <c r="AD205" s="1983"/>
      <c r="AE205" s="1984"/>
      <c r="AF205" s="1982">
        <v>488</v>
      </c>
      <c r="AG205" s="1983"/>
      <c r="AH205" s="1983"/>
      <c r="AI205" s="1984"/>
      <c r="AJ205" s="1982">
        <v>1405</v>
      </c>
      <c r="AK205" s="1983"/>
      <c r="AL205" s="1983"/>
      <c r="AM205" s="1984"/>
      <c r="AN205" s="1982">
        <v>24555</v>
      </c>
      <c r="AO205" s="1983"/>
      <c r="AP205" s="1983"/>
      <c r="AQ205" s="1984"/>
      <c r="AR205" s="1982">
        <v>8728</v>
      </c>
      <c r="AS205" s="1983"/>
      <c r="AT205" s="1983"/>
      <c r="AU205" s="1984"/>
      <c r="AV205" s="1982">
        <v>6270</v>
      </c>
      <c r="AW205" s="1983"/>
      <c r="AX205" s="1983"/>
      <c r="AY205" s="1985"/>
    </row>
    <row r="206" spans="1:51" s="73" customFormat="1">
      <c r="A206" s="1594" t="s">
        <v>3483</v>
      </c>
      <c r="B206" s="1595"/>
      <c r="C206" s="1595"/>
      <c r="D206" s="1595"/>
      <c r="E206" s="1595"/>
      <c r="F206" s="1595"/>
      <c r="G206" s="1606"/>
      <c r="H206" s="1566">
        <v>68338</v>
      </c>
      <c r="I206" s="1567"/>
      <c r="J206" s="1567"/>
      <c r="K206" s="1568"/>
      <c r="L206" s="1566">
        <v>41725</v>
      </c>
      <c r="M206" s="1567"/>
      <c r="N206" s="1567"/>
      <c r="O206" s="1568"/>
      <c r="P206" s="1982">
        <v>39748</v>
      </c>
      <c r="Q206" s="1983"/>
      <c r="R206" s="1983"/>
      <c r="S206" s="1984"/>
      <c r="T206" s="1982">
        <v>33435</v>
      </c>
      <c r="U206" s="1983"/>
      <c r="V206" s="1983"/>
      <c r="W206" s="1984"/>
      <c r="X206" s="1982">
        <v>5087</v>
      </c>
      <c r="Y206" s="1983"/>
      <c r="Z206" s="1983"/>
      <c r="AA206" s="1984"/>
      <c r="AB206" s="1982">
        <v>613</v>
      </c>
      <c r="AC206" s="1983"/>
      <c r="AD206" s="1983"/>
      <c r="AE206" s="1984"/>
      <c r="AF206" s="1982">
        <v>613</v>
      </c>
      <c r="AG206" s="1983"/>
      <c r="AH206" s="1983"/>
      <c r="AI206" s="1984"/>
      <c r="AJ206" s="1982">
        <v>1977</v>
      </c>
      <c r="AK206" s="1983"/>
      <c r="AL206" s="1983"/>
      <c r="AM206" s="1984"/>
      <c r="AN206" s="1982">
        <v>25134</v>
      </c>
      <c r="AO206" s="1983"/>
      <c r="AP206" s="1983"/>
      <c r="AQ206" s="1984"/>
      <c r="AR206" s="1982">
        <v>7722</v>
      </c>
      <c r="AS206" s="1983"/>
      <c r="AT206" s="1983"/>
      <c r="AU206" s="1984"/>
      <c r="AV206" s="1982">
        <v>5403</v>
      </c>
      <c r="AW206" s="1983"/>
      <c r="AX206" s="1983"/>
      <c r="AY206" s="1985"/>
    </row>
    <row r="207" spans="1:51" s="73" customFormat="1">
      <c r="A207" s="1594" t="s">
        <v>242</v>
      </c>
      <c r="B207" s="1595"/>
      <c r="C207" s="1595"/>
      <c r="D207" s="1595"/>
      <c r="E207" s="1595"/>
      <c r="F207" s="1595"/>
      <c r="G207" s="1606"/>
      <c r="H207" s="1566">
        <v>66814</v>
      </c>
      <c r="I207" s="1567"/>
      <c r="J207" s="1567"/>
      <c r="K207" s="1568"/>
      <c r="L207" s="1566">
        <v>40481</v>
      </c>
      <c r="M207" s="1567"/>
      <c r="N207" s="1567"/>
      <c r="O207" s="1568"/>
      <c r="P207" s="1982">
        <v>38327</v>
      </c>
      <c r="Q207" s="1983"/>
      <c r="R207" s="1983"/>
      <c r="S207" s="1984"/>
      <c r="T207" s="1982">
        <v>32530</v>
      </c>
      <c r="U207" s="1983"/>
      <c r="V207" s="1983"/>
      <c r="W207" s="1984"/>
      <c r="X207" s="1982">
        <v>4446</v>
      </c>
      <c r="Y207" s="1983"/>
      <c r="Z207" s="1983"/>
      <c r="AA207" s="1984"/>
      <c r="AB207" s="1982">
        <v>686</v>
      </c>
      <c r="AC207" s="1983"/>
      <c r="AD207" s="1983"/>
      <c r="AE207" s="1984"/>
      <c r="AF207" s="1982">
        <v>665</v>
      </c>
      <c r="AG207" s="1983"/>
      <c r="AH207" s="1983"/>
      <c r="AI207" s="1984"/>
      <c r="AJ207" s="1982">
        <v>2154</v>
      </c>
      <c r="AK207" s="1983"/>
      <c r="AL207" s="1983"/>
      <c r="AM207" s="1984"/>
      <c r="AN207" s="1982">
        <v>24499</v>
      </c>
      <c r="AO207" s="1983"/>
      <c r="AP207" s="1983"/>
      <c r="AQ207" s="1984"/>
      <c r="AR207" s="1982">
        <v>8370</v>
      </c>
      <c r="AS207" s="1983"/>
      <c r="AT207" s="1983"/>
      <c r="AU207" s="1984"/>
      <c r="AV207" s="1982">
        <v>4804</v>
      </c>
      <c r="AW207" s="1983"/>
      <c r="AX207" s="1983"/>
      <c r="AY207" s="1985"/>
    </row>
    <row r="208" spans="1:51" s="73" customFormat="1">
      <c r="A208" s="1594" t="s">
        <v>2909</v>
      </c>
      <c r="B208" s="1595"/>
      <c r="C208" s="1595"/>
      <c r="D208" s="1595"/>
      <c r="E208" s="1595"/>
      <c r="F208" s="1595"/>
      <c r="G208" s="1606"/>
      <c r="H208" s="1575">
        <v>65391</v>
      </c>
      <c r="I208" s="1576"/>
      <c r="J208" s="1576"/>
      <c r="K208" s="1577"/>
      <c r="L208" s="1575">
        <v>38339</v>
      </c>
      <c r="M208" s="1576"/>
      <c r="N208" s="1576"/>
      <c r="O208" s="1577"/>
      <c r="P208" s="1581">
        <v>36811</v>
      </c>
      <c r="Q208" s="1582"/>
      <c r="R208" s="1582"/>
      <c r="S208" s="1583"/>
      <c r="T208" s="1581">
        <v>30947</v>
      </c>
      <c r="U208" s="1582"/>
      <c r="V208" s="1582"/>
      <c r="W208" s="1583"/>
      <c r="X208" s="1581">
        <v>4665</v>
      </c>
      <c r="Y208" s="1582"/>
      <c r="Z208" s="1582"/>
      <c r="AA208" s="1583"/>
      <c r="AB208" s="1581">
        <v>578</v>
      </c>
      <c r="AC208" s="1582"/>
      <c r="AD208" s="1582"/>
      <c r="AE208" s="1583"/>
      <c r="AF208" s="1581">
        <v>621</v>
      </c>
      <c r="AG208" s="1582"/>
      <c r="AH208" s="1582"/>
      <c r="AI208" s="1583"/>
      <c r="AJ208" s="1581">
        <v>1528</v>
      </c>
      <c r="AK208" s="1582"/>
      <c r="AL208" s="1582"/>
      <c r="AM208" s="1583"/>
      <c r="AN208" s="1581">
        <v>24440</v>
      </c>
      <c r="AO208" s="1582"/>
      <c r="AP208" s="1582"/>
      <c r="AQ208" s="1583"/>
      <c r="AR208" s="1581">
        <v>7160</v>
      </c>
      <c r="AS208" s="1582"/>
      <c r="AT208" s="1582"/>
      <c r="AU208" s="1583"/>
      <c r="AV208" s="1581">
        <v>4725</v>
      </c>
      <c r="AW208" s="1582"/>
      <c r="AX208" s="1582"/>
      <c r="AY208" s="1584"/>
    </row>
    <row r="209" spans="1:51" s="73" customFormat="1" ht="11.25" customHeight="1">
      <c r="A209" s="1569"/>
      <c r="B209" s="1570"/>
      <c r="C209" s="1570"/>
      <c r="D209" s="1570"/>
      <c r="E209" s="1570"/>
      <c r="F209" s="1570"/>
      <c r="G209" s="1571"/>
      <c r="H209" s="1572"/>
      <c r="I209" s="1573"/>
      <c r="J209" s="1573"/>
      <c r="K209" s="1574"/>
      <c r="L209" s="1575"/>
      <c r="M209" s="1576"/>
      <c r="N209" s="1576"/>
      <c r="O209" s="1577"/>
      <c r="P209" s="1578"/>
      <c r="Q209" s="1579"/>
      <c r="R209" s="1579"/>
      <c r="S209" s="1580"/>
      <c r="T209" s="1581"/>
      <c r="U209" s="1582"/>
      <c r="V209" s="1582"/>
      <c r="W209" s="1583"/>
      <c r="X209" s="1581"/>
      <c r="Y209" s="1582"/>
      <c r="Z209" s="1582"/>
      <c r="AA209" s="1583"/>
      <c r="AB209" s="1581"/>
      <c r="AC209" s="1582"/>
      <c r="AD209" s="1582"/>
      <c r="AE209" s="1583"/>
      <c r="AF209" s="1581"/>
      <c r="AG209" s="1582"/>
      <c r="AH209" s="1582"/>
      <c r="AI209" s="1583"/>
      <c r="AJ209" s="1581"/>
      <c r="AK209" s="1582"/>
      <c r="AL209" s="1582"/>
      <c r="AM209" s="1583"/>
      <c r="AN209" s="1581"/>
      <c r="AO209" s="1582"/>
      <c r="AP209" s="1582"/>
      <c r="AQ209" s="1583"/>
      <c r="AR209" s="1581"/>
      <c r="AS209" s="1582"/>
      <c r="AT209" s="1582"/>
      <c r="AU209" s="1583"/>
      <c r="AV209" s="1581"/>
      <c r="AW209" s="1582"/>
      <c r="AX209" s="1582"/>
      <c r="AY209" s="1584"/>
    </row>
    <row r="210" spans="1:51" s="73" customFormat="1">
      <c r="A210" s="1569" t="s">
        <v>243</v>
      </c>
      <c r="B210" s="1570"/>
      <c r="C210" s="1570"/>
      <c r="D210" s="1570"/>
      <c r="E210" s="1570"/>
      <c r="F210" s="1570"/>
      <c r="G210" s="1571"/>
      <c r="H210" s="1575">
        <v>3865</v>
      </c>
      <c r="I210" s="1576"/>
      <c r="J210" s="1576"/>
      <c r="K210" s="1577"/>
      <c r="L210" s="1575">
        <v>574</v>
      </c>
      <c r="M210" s="1576"/>
      <c r="N210" s="1576"/>
      <c r="O210" s="1577"/>
      <c r="P210" s="1992">
        <v>534</v>
      </c>
      <c r="Q210" s="1993"/>
      <c r="R210" s="1993"/>
      <c r="S210" s="1994"/>
      <c r="T210" s="1581">
        <v>265</v>
      </c>
      <c r="U210" s="1582"/>
      <c r="V210" s="1582"/>
      <c r="W210" s="1583"/>
      <c r="X210" s="1581">
        <v>15</v>
      </c>
      <c r="Y210" s="1582"/>
      <c r="Z210" s="1582"/>
      <c r="AA210" s="1583"/>
      <c r="AB210" s="1581">
        <v>249</v>
      </c>
      <c r="AC210" s="1582"/>
      <c r="AD210" s="1582"/>
      <c r="AE210" s="1583"/>
      <c r="AF210" s="1581">
        <v>5</v>
      </c>
      <c r="AG210" s="1582"/>
      <c r="AH210" s="1582"/>
      <c r="AI210" s="1583"/>
      <c r="AJ210" s="1581">
        <v>40</v>
      </c>
      <c r="AK210" s="1582"/>
      <c r="AL210" s="1582"/>
      <c r="AM210" s="1583"/>
      <c r="AN210" s="1581">
        <v>3108</v>
      </c>
      <c r="AO210" s="1582"/>
      <c r="AP210" s="1582"/>
      <c r="AQ210" s="1583"/>
      <c r="AR210" s="1581">
        <v>29</v>
      </c>
      <c r="AS210" s="1582"/>
      <c r="AT210" s="1582"/>
      <c r="AU210" s="1583"/>
      <c r="AV210" s="1581">
        <v>3031</v>
      </c>
      <c r="AW210" s="1582"/>
      <c r="AX210" s="1582"/>
      <c r="AY210" s="1584"/>
    </row>
    <row r="211" spans="1:51" s="73" customFormat="1">
      <c r="A211" s="1569" t="s">
        <v>244</v>
      </c>
      <c r="B211" s="1987"/>
      <c r="C211" s="1987"/>
      <c r="D211" s="1987"/>
      <c r="E211" s="1987"/>
      <c r="F211" s="1987"/>
      <c r="G211" s="1988"/>
      <c r="H211" s="1575">
        <v>4111</v>
      </c>
      <c r="I211" s="1576"/>
      <c r="J211" s="1576"/>
      <c r="K211" s="1577"/>
      <c r="L211" s="1575">
        <v>2116</v>
      </c>
      <c r="M211" s="1576"/>
      <c r="N211" s="1576"/>
      <c r="O211" s="1577"/>
      <c r="P211" s="1989">
        <v>1963</v>
      </c>
      <c r="Q211" s="1990"/>
      <c r="R211" s="1990"/>
      <c r="S211" s="1991"/>
      <c r="T211" s="1581">
        <v>1607</v>
      </c>
      <c r="U211" s="1582"/>
      <c r="V211" s="1582"/>
      <c r="W211" s="1583"/>
      <c r="X211" s="1581">
        <v>34</v>
      </c>
      <c r="Y211" s="1582"/>
      <c r="Z211" s="1582"/>
      <c r="AA211" s="1583"/>
      <c r="AB211" s="1581">
        <v>301</v>
      </c>
      <c r="AC211" s="1582"/>
      <c r="AD211" s="1582"/>
      <c r="AE211" s="1583"/>
      <c r="AF211" s="1581">
        <v>21</v>
      </c>
      <c r="AG211" s="1582"/>
      <c r="AH211" s="1582"/>
      <c r="AI211" s="1583"/>
      <c r="AJ211" s="1581">
        <v>153</v>
      </c>
      <c r="AK211" s="1582"/>
      <c r="AL211" s="1582"/>
      <c r="AM211" s="1583"/>
      <c r="AN211" s="1581">
        <v>1756</v>
      </c>
      <c r="AO211" s="1582"/>
      <c r="AP211" s="1582"/>
      <c r="AQ211" s="1583"/>
      <c r="AR211" s="1581">
        <v>104</v>
      </c>
      <c r="AS211" s="1582"/>
      <c r="AT211" s="1582"/>
      <c r="AU211" s="1583"/>
      <c r="AV211" s="1581">
        <v>1565</v>
      </c>
      <c r="AW211" s="1582"/>
      <c r="AX211" s="1582"/>
      <c r="AY211" s="1584"/>
    </row>
    <row r="212" spans="1:51" s="73" customFormat="1">
      <c r="A212" s="1569" t="s">
        <v>245</v>
      </c>
      <c r="B212" s="1570"/>
      <c r="C212" s="1570"/>
      <c r="D212" s="1570"/>
      <c r="E212" s="1570"/>
      <c r="F212" s="1570"/>
      <c r="G212" s="1571"/>
      <c r="H212" s="1575">
        <v>3735</v>
      </c>
      <c r="I212" s="1576"/>
      <c r="J212" s="1576"/>
      <c r="K212" s="1577"/>
      <c r="L212" s="1575">
        <v>2866</v>
      </c>
      <c r="M212" s="1576"/>
      <c r="N212" s="1576"/>
      <c r="O212" s="1577"/>
      <c r="P212" s="1989">
        <v>2695</v>
      </c>
      <c r="Q212" s="1990"/>
      <c r="R212" s="1990"/>
      <c r="S212" s="1991"/>
      <c r="T212" s="1581">
        <v>2505</v>
      </c>
      <c r="U212" s="1582"/>
      <c r="V212" s="1582"/>
      <c r="W212" s="1583"/>
      <c r="X212" s="1581">
        <v>131</v>
      </c>
      <c r="Y212" s="1582"/>
      <c r="Z212" s="1582"/>
      <c r="AA212" s="1583"/>
      <c r="AB212" s="1581">
        <v>10</v>
      </c>
      <c r="AC212" s="1582"/>
      <c r="AD212" s="1582"/>
      <c r="AE212" s="1583"/>
      <c r="AF212" s="1581">
        <v>49</v>
      </c>
      <c r="AG212" s="1582"/>
      <c r="AH212" s="1582"/>
      <c r="AI212" s="1583"/>
      <c r="AJ212" s="1581">
        <v>171</v>
      </c>
      <c r="AK212" s="1582"/>
      <c r="AL212" s="1582"/>
      <c r="AM212" s="1583"/>
      <c r="AN212" s="1581">
        <v>566</v>
      </c>
      <c r="AO212" s="1582"/>
      <c r="AP212" s="1582"/>
      <c r="AQ212" s="1583"/>
      <c r="AR212" s="1581">
        <v>240</v>
      </c>
      <c r="AS212" s="1582"/>
      <c r="AT212" s="1582"/>
      <c r="AU212" s="1583"/>
      <c r="AV212" s="1581">
        <v>81</v>
      </c>
      <c r="AW212" s="1582"/>
      <c r="AX212" s="1582"/>
      <c r="AY212" s="1584"/>
    </row>
    <row r="213" spans="1:51" s="73" customFormat="1">
      <c r="A213" s="1569" t="s">
        <v>246</v>
      </c>
      <c r="B213" s="1570"/>
      <c r="C213" s="1570"/>
      <c r="D213" s="1570"/>
      <c r="E213" s="1570"/>
      <c r="F213" s="1570"/>
      <c r="G213" s="1571"/>
      <c r="H213" s="1575">
        <v>4443</v>
      </c>
      <c r="I213" s="1576"/>
      <c r="J213" s="1576"/>
      <c r="K213" s="1577"/>
      <c r="L213" s="1575">
        <v>3484</v>
      </c>
      <c r="M213" s="1576"/>
      <c r="N213" s="1576"/>
      <c r="O213" s="1577"/>
      <c r="P213" s="1989">
        <v>3302</v>
      </c>
      <c r="Q213" s="1990"/>
      <c r="R213" s="1990"/>
      <c r="S213" s="1991"/>
      <c r="T213" s="1581">
        <v>2918</v>
      </c>
      <c r="U213" s="1582"/>
      <c r="V213" s="1582"/>
      <c r="W213" s="1583"/>
      <c r="X213" s="1581">
        <v>287</v>
      </c>
      <c r="Y213" s="1582"/>
      <c r="Z213" s="1582"/>
      <c r="AA213" s="1583"/>
      <c r="AB213" s="1581">
        <v>5</v>
      </c>
      <c r="AC213" s="1582"/>
      <c r="AD213" s="1582"/>
      <c r="AE213" s="1583"/>
      <c r="AF213" s="1581">
        <v>92</v>
      </c>
      <c r="AG213" s="1582"/>
      <c r="AH213" s="1582"/>
      <c r="AI213" s="1583"/>
      <c r="AJ213" s="1581">
        <v>182</v>
      </c>
      <c r="AK213" s="1582"/>
      <c r="AL213" s="1582"/>
      <c r="AM213" s="1583"/>
      <c r="AN213" s="1581">
        <v>633</v>
      </c>
      <c r="AO213" s="1582"/>
      <c r="AP213" s="1582"/>
      <c r="AQ213" s="1583"/>
      <c r="AR213" s="1581">
        <v>348</v>
      </c>
      <c r="AS213" s="1582"/>
      <c r="AT213" s="1582"/>
      <c r="AU213" s="1583"/>
      <c r="AV213" s="1581">
        <v>27</v>
      </c>
      <c r="AW213" s="1582"/>
      <c r="AX213" s="1582"/>
      <c r="AY213" s="1584"/>
    </row>
    <row r="214" spans="1:51" s="73" customFormat="1">
      <c r="A214" s="1569" t="s">
        <v>247</v>
      </c>
      <c r="B214" s="1570"/>
      <c r="C214" s="1570"/>
      <c r="D214" s="1570"/>
      <c r="E214" s="1570"/>
      <c r="F214" s="1570"/>
      <c r="G214" s="1571"/>
      <c r="H214" s="1575">
        <v>4896</v>
      </c>
      <c r="I214" s="1576"/>
      <c r="J214" s="1576"/>
      <c r="K214" s="1577"/>
      <c r="L214" s="1575">
        <v>3924</v>
      </c>
      <c r="M214" s="1576"/>
      <c r="N214" s="1576"/>
      <c r="O214" s="1577"/>
      <c r="P214" s="1989">
        <v>3752</v>
      </c>
      <c r="Q214" s="1990"/>
      <c r="R214" s="1990"/>
      <c r="S214" s="1991"/>
      <c r="T214" s="1581">
        <v>3256</v>
      </c>
      <c r="U214" s="1582"/>
      <c r="V214" s="1582"/>
      <c r="W214" s="1583"/>
      <c r="X214" s="1581">
        <v>412</v>
      </c>
      <c r="Y214" s="1582"/>
      <c r="Z214" s="1582"/>
      <c r="AA214" s="1583"/>
      <c r="AB214" s="1581">
        <v>2</v>
      </c>
      <c r="AC214" s="1582"/>
      <c r="AD214" s="1582"/>
      <c r="AE214" s="1583"/>
      <c r="AF214" s="1581">
        <v>82</v>
      </c>
      <c r="AG214" s="1582"/>
      <c r="AH214" s="1582"/>
      <c r="AI214" s="1583"/>
      <c r="AJ214" s="1581">
        <v>172</v>
      </c>
      <c r="AK214" s="1582"/>
      <c r="AL214" s="1582"/>
      <c r="AM214" s="1583"/>
      <c r="AN214" s="1581">
        <v>716</v>
      </c>
      <c r="AO214" s="1582"/>
      <c r="AP214" s="1582"/>
      <c r="AQ214" s="1583"/>
      <c r="AR214" s="1581">
        <v>445</v>
      </c>
      <c r="AS214" s="1582"/>
      <c r="AT214" s="1582"/>
      <c r="AU214" s="1583"/>
      <c r="AV214" s="1581">
        <v>10</v>
      </c>
      <c r="AW214" s="1582"/>
      <c r="AX214" s="1582"/>
      <c r="AY214" s="1584"/>
    </row>
    <row r="215" spans="1:51" s="73" customFormat="1" ht="11.25" customHeight="1">
      <c r="A215" s="1569"/>
      <c r="B215" s="1570"/>
      <c r="C215" s="1570"/>
      <c r="D215" s="1570"/>
      <c r="E215" s="1570"/>
      <c r="F215" s="1570"/>
      <c r="G215" s="1571"/>
      <c r="H215" s="1572"/>
      <c r="I215" s="1573"/>
      <c r="J215" s="1573"/>
      <c r="K215" s="1574"/>
      <c r="L215" s="1575"/>
      <c r="M215" s="1576"/>
      <c r="N215" s="1576"/>
      <c r="O215" s="1577"/>
      <c r="P215" s="1578"/>
      <c r="Q215" s="1579"/>
      <c r="R215" s="1579"/>
      <c r="S215" s="1580"/>
      <c r="T215" s="1581"/>
      <c r="U215" s="1582"/>
      <c r="V215" s="1582"/>
      <c r="W215" s="1583"/>
      <c r="X215" s="1581"/>
      <c r="Y215" s="1582"/>
      <c r="Z215" s="1582"/>
      <c r="AA215" s="1583"/>
      <c r="AB215" s="1581"/>
      <c r="AC215" s="1582"/>
      <c r="AD215" s="1582"/>
      <c r="AE215" s="1583"/>
      <c r="AF215" s="1581"/>
      <c r="AG215" s="1582"/>
      <c r="AH215" s="1582"/>
      <c r="AI215" s="1583"/>
      <c r="AJ215" s="1581"/>
      <c r="AK215" s="1582"/>
      <c r="AL215" s="1582"/>
      <c r="AM215" s="1583"/>
      <c r="AN215" s="1581"/>
      <c r="AO215" s="1582"/>
      <c r="AP215" s="1582"/>
      <c r="AQ215" s="1583"/>
      <c r="AR215" s="1581"/>
      <c r="AS215" s="1582"/>
      <c r="AT215" s="1582"/>
      <c r="AU215" s="1583"/>
      <c r="AV215" s="1581"/>
      <c r="AW215" s="1582"/>
      <c r="AX215" s="1582"/>
      <c r="AY215" s="1584"/>
    </row>
    <row r="216" spans="1:51" s="73" customFormat="1">
      <c r="A216" s="1569" t="s">
        <v>3881</v>
      </c>
      <c r="B216" s="1570"/>
      <c r="C216" s="1570"/>
      <c r="D216" s="1570"/>
      <c r="E216" s="1570"/>
      <c r="F216" s="1570"/>
      <c r="G216" s="1571"/>
      <c r="H216" s="1575">
        <v>5407</v>
      </c>
      <c r="I216" s="1576"/>
      <c r="J216" s="1576"/>
      <c r="K216" s="1577"/>
      <c r="L216" s="1575">
        <v>4439</v>
      </c>
      <c r="M216" s="1576"/>
      <c r="N216" s="1576"/>
      <c r="O216" s="1577"/>
      <c r="P216" s="1989">
        <v>4276</v>
      </c>
      <c r="Q216" s="1990"/>
      <c r="R216" s="1990"/>
      <c r="S216" s="1991"/>
      <c r="T216" s="1581">
        <v>3757</v>
      </c>
      <c r="U216" s="1582"/>
      <c r="V216" s="1582"/>
      <c r="W216" s="1583"/>
      <c r="X216" s="1581">
        <v>477</v>
      </c>
      <c r="Y216" s="1582"/>
      <c r="Z216" s="1582"/>
      <c r="AA216" s="1583"/>
      <c r="AB216" s="1581">
        <v>4</v>
      </c>
      <c r="AC216" s="1582"/>
      <c r="AD216" s="1582"/>
      <c r="AE216" s="1583"/>
      <c r="AF216" s="1581">
        <v>38</v>
      </c>
      <c r="AG216" s="1582"/>
      <c r="AH216" s="1582"/>
      <c r="AI216" s="1583"/>
      <c r="AJ216" s="1581">
        <v>163</v>
      </c>
      <c r="AK216" s="1582"/>
      <c r="AL216" s="1582"/>
      <c r="AM216" s="1583"/>
      <c r="AN216" s="1581">
        <v>704</v>
      </c>
      <c r="AO216" s="1582"/>
      <c r="AP216" s="1582"/>
      <c r="AQ216" s="1583"/>
      <c r="AR216" s="1581">
        <v>403</v>
      </c>
      <c r="AS216" s="1582"/>
      <c r="AT216" s="1582"/>
      <c r="AU216" s="1583"/>
      <c r="AV216" s="1581">
        <v>4</v>
      </c>
      <c r="AW216" s="1582"/>
      <c r="AX216" s="1582"/>
      <c r="AY216" s="1584"/>
    </row>
    <row r="217" spans="1:51" s="73" customFormat="1">
      <c r="A217" s="1569" t="s">
        <v>248</v>
      </c>
      <c r="B217" s="1570"/>
      <c r="C217" s="1570"/>
      <c r="D217" s="1570"/>
      <c r="E217" s="1570"/>
      <c r="F217" s="1570"/>
      <c r="G217" s="1571"/>
      <c r="H217" s="1575">
        <v>4339</v>
      </c>
      <c r="I217" s="1576"/>
      <c r="J217" s="1576"/>
      <c r="K217" s="1577"/>
      <c r="L217" s="1575">
        <v>3532</v>
      </c>
      <c r="M217" s="1576"/>
      <c r="N217" s="1576"/>
      <c r="O217" s="1577"/>
      <c r="P217" s="1989">
        <v>3408</v>
      </c>
      <c r="Q217" s="1990"/>
      <c r="R217" s="1990"/>
      <c r="S217" s="1991"/>
      <c r="T217" s="1581">
        <v>2946</v>
      </c>
      <c r="U217" s="1582"/>
      <c r="V217" s="1582"/>
      <c r="W217" s="1583"/>
      <c r="X217" s="1581">
        <v>431</v>
      </c>
      <c r="Y217" s="1582"/>
      <c r="Z217" s="1582"/>
      <c r="AA217" s="1583"/>
      <c r="AB217" s="1575">
        <v>2</v>
      </c>
      <c r="AC217" s="1576"/>
      <c r="AD217" s="1576"/>
      <c r="AE217" s="1577"/>
      <c r="AF217" s="1581">
        <v>29</v>
      </c>
      <c r="AG217" s="1582"/>
      <c r="AH217" s="1582"/>
      <c r="AI217" s="1583"/>
      <c r="AJ217" s="1581">
        <v>124</v>
      </c>
      <c r="AK217" s="1582"/>
      <c r="AL217" s="1582"/>
      <c r="AM217" s="1583"/>
      <c r="AN217" s="1581">
        <v>567</v>
      </c>
      <c r="AO217" s="1582"/>
      <c r="AP217" s="1582"/>
      <c r="AQ217" s="1583"/>
      <c r="AR217" s="1581">
        <v>326</v>
      </c>
      <c r="AS217" s="1582"/>
      <c r="AT217" s="1582"/>
      <c r="AU217" s="1583"/>
      <c r="AV217" s="1575" t="s">
        <v>3217</v>
      </c>
      <c r="AW217" s="1576"/>
      <c r="AX217" s="1576"/>
      <c r="AY217" s="1949"/>
    </row>
    <row r="218" spans="1:51" s="73" customFormat="1">
      <c r="A218" s="1569" t="s">
        <v>249</v>
      </c>
      <c r="B218" s="1570"/>
      <c r="C218" s="1570"/>
      <c r="D218" s="1570"/>
      <c r="E218" s="1570"/>
      <c r="F218" s="1570"/>
      <c r="G218" s="1571"/>
      <c r="H218" s="1575">
        <v>4427</v>
      </c>
      <c r="I218" s="1576"/>
      <c r="J218" s="1576"/>
      <c r="K218" s="1577"/>
      <c r="L218" s="1575">
        <v>3702</v>
      </c>
      <c r="M218" s="1576"/>
      <c r="N218" s="1576"/>
      <c r="O218" s="1577"/>
      <c r="P218" s="1989">
        <v>3585</v>
      </c>
      <c r="Q218" s="1990"/>
      <c r="R218" s="1990"/>
      <c r="S218" s="1991"/>
      <c r="T218" s="1581">
        <v>3118</v>
      </c>
      <c r="U218" s="1582"/>
      <c r="V218" s="1582"/>
      <c r="W218" s="1583"/>
      <c r="X218" s="1581">
        <v>431</v>
      </c>
      <c r="Y218" s="1582"/>
      <c r="Z218" s="1582"/>
      <c r="AA218" s="1583"/>
      <c r="AB218" s="1575">
        <v>1</v>
      </c>
      <c r="AC218" s="1576"/>
      <c r="AD218" s="1576"/>
      <c r="AE218" s="1577"/>
      <c r="AF218" s="1581">
        <v>35</v>
      </c>
      <c r="AG218" s="1582"/>
      <c r="AH218" s="1582"/>
      <c r="AI218" s="1583"/>
      <c r="AJ218" s="1581">
        <v>117</v>
      </c>
      <c r="AK218" s="1582"/>
      <c r="AL218" s="1582"/>
      <c r="AM218" s="1583"/>
      <c r="AN218" s="1581">
        <v>562</v>
      </c>
      <c r="AO218" s="1582"/>
      <c r="AP218" s="1582"/>
      <c r="AQ218" s="1583"/>
      <c r="AR218" s="1581">
        <v>369</v>
      </c>
      <c r="AS218" s="1582"/>
      <c r="AT218" s="1582"/>
      <c r="AU218" s="1583"/>
      <c r="AV218" s="1575">
        <v>1</v>
      </c>
      <c r="AW218" s="1576"/>
      <c r="AX218" s="1576"/>
      <c r="AY218" s="1949"/>
    </row>
    <row r="219" spans="1:51" s="73" customFormat="1">
      <c r="A219" s="1569" t="s">
        <v>250</v>
      </c>
      <c r="B219" s="1570"/>
      <c r="C219" s="1570"/>
      <c r="D219" s="1570"/>
      <c r="E219" s="1570"/>
      <c r="F219" s="1570"/>
      <c r="G219" s="1571"/>
      <c r="H219" s="1575">
        <v>5210</v>
      </c>
      <c r="I219" s="1576"/>
      <c r="J219" s="1576"/>
      <c r="K219" s="1577"/>
      <c r="L219" s="1575">
        <v>4234</v>
      </c>
      <c r="M219" s="1576"/>
      <c r="N219" s="1576"/>
      <c r="O219" s="1577"/>
      <c r="P219" s="1989">
        <v>4107</v>
      </c>
      <c r="Q219" s="1990"/>
      <c r="R219" s="1990"/>
      <c r="S219" s="1991"/>
      <c r="T219" s="1581">
        <v>3579</v>
      </c>
      <c r="U219" s="1582"/>
      <c r="V219" s="1582"/>
      <c r="W219" s="1583"/>
      <c r="X219" s="1581">
        <v>481</v>
      </c>
      <c r="Y219" s="1582"/>
      <c r="Z219" s="1582"/>
      <c r="AA219" s="1583"/>
      <c r="AB219" s="1575" t="s">
        <v>3218</v>
      </c>
      <c r="AC219" s="1576"/>
      <c r="AD219" s="1576"/>
      <c r="AE219" s="1577"/>
      <c r="AF219" s="1581">
        <v>47</v>
      </c>
      <c r="AG219" s="1582"/>
      <c r="AH219" s="1582"/>
      <c r="AI219" s="1583"/>
      <c r="AJ219" s="1581">
        <v>127</v>
      </c>
      <c r="AK219" s="1582"/>
      <c r="AL219" s="1582"/>
      <c r="AM219" s="1583"/>
      <c r="AN219" s="1581">
        <v>824</v>
      </c>
      <c r="AO219" s="1582"/>
      <c r="AP219" s="1582"/>
      <c r="AQ219" s="1583"/>
      <c r="AR219" s="1581">
        <v>602</v>
      </c>
      <c r="AS219" s="1582"/>
      <c r="AT219" s="1582"/>
      <c r="AU219" s="1583"/>
      <c r="AV219" s="1575" t="s">
        <v>3219</v>
      </c>
      <c r="AW219" s="1576"/>
      <c r="AX219" s="1576"/>
      <c r="AY219" s="1949"/>
    </row>
    <row r="220" spans="1:51" s="73" customFormat="1">
      <c r="A220" s="1569" t="s">
        <v>251</v>
      </c>
      <c r="B220" s="1570"/>
      <c r="C220" s="1570"/>
      <c r="D220" s="1570"/>
      <c r="E220" s="1570"/>
      <c r="F220" s="1570"/>
      <c r="G220" s="1571"/>
      <c r="H220" s="1575">
        <v>6141</v>
      </c>
      <c r="I220" s="1576"/>
      <c r="J220" s="1576"/>
      <c r="K220" s="1577"/>
      <c r="L220" s="1575">
        <v>4047</v>
      </c>
      <c r="M220" s="1576"/>
      <c r="N220" s="1576"/>
      <c r="O220" s="1577"/>
      <c r="P220" s="1989">
        <v>3886</v>
      </c>
      <c r="Q220" s="1990"/>
      <c r="R220" s="1990"/>
      <c r="S220" s="1991"/>
      <c r="T220" s="1581">
        <v>3168</v>
      </c>
      <c r="U220" s="1582"/>
      <c r="V220" s="1582"/>
      <c r="W220" s="1583"/>
      <c r="X220" s="1581">
        <v>647</v>
      </c>
      <c r="Y220" s="1582"/>
      <c r="Z220" s="1582"/>
      <c r="AA220" s="1583"/>
      <c r="AB220" s="1575">
        <v>2</v>
      </c>
      <c r="AC220" s="1576"/>
      <c r="AD220" s="1576"/>
      <c r="AE220" s="1577"/>
      <c r="AF220" s="1581">
        <v>69</v>
      </c>
      <c r="AG220" s="1582"/>
      <c r="AH220" s="1582"/>
      <c r="AI220" s="1583"/>
      <c r="AJ220" s="1581">
        <v>161</v>
      </c>
      <c r="AK220" s="1582"/>
      <c r="AL220" s="1582"/>
      <c r="AM220" s="1583"/>
      <c r="AN220" s="1581">
        <v>1988</v>
      </c>
      <c r="AO220" s="1582"/>
      <c r="AP220" s="1582"/>
      <c r="AQ220" s="1583"/>
      <c r="AR220" s="1581">
        <v>1127</v>
      </c>
      <c r="AS220" s="1582"/>
      <c r="AT220" s="1582"/>
      <c r="AU220" s="1583"/>
      <c r="AV220" s="1575">
        <v>1</v>
      </c>
      <c r="AW220" s="1576"/>
      <c r="AX220" s="1576"/>
      <c r="AY220" s="1949"/>
    </row>
    <row r="221" spans="1:51" s="73" customFormat="1" ht="11.25" customHeight="1">
      <c r="A221" s="1569"/>
      <c r="B221" s="1570"/>
      <c r="C221" s="1570"/>
      <c r="D221" s="1570"/>
      <c r="E221" s="1570"/>
      <c r="F221" s="1570"/>
      <c r="G221" s="1571"/>
      <c r="H221" s="1572"/>
      <c r="I221" s="1573"/>
      <c r="J221" s="1573"/>
      <c r="K221" s="1574"/>
      <c r="L221" s="1575"/>
      <c r="M221" s="1576"/>
      <c r="N221" s="1576"/>
      <c r="O221" s="1577"/>
      <c r="P221" s="1578"/>
      <c r="Q221" s="1579"/>
      <c r="R221" s="1579"/>
      <c r="S221" s="1580"/>
      <c r="T221" s="1581"/>
      <c r="U221" s="1582"/>
      <c r="V221" s="1582"/>
      <c r="W221" s="1583"/>
      <c r="X221" s="1581"/>
      <c r="Y221" s="1582"/>
      <c r="Z221" s="1582"/>
      <c r="AA221" s="1583"/>
      <c r="AB221" s="1575"/>
      <c r="AC221" s="1576"/>
      <c r="AD221" s="1576"/>
      <c r="AE221" s="1577"/>
      <c r="AF221" s="1581"/>
      <c r="AG221" s="1582"/>
      <c r="AH221" s="1582"/>
      <c r="AI221" s="1583"/>
      <c r="AJ221" s="1581"/>
      <c r="AK221" s="1582"/>
      <c r="AL221" s="1582"/>
      <c r="AM221" s="1583"/>
      <c r="AN221" s="1581"/>
      <c r="AO221" s="1582"/>
      <c r="AP221" s="1582"/>
      <c r="AQ221" s="1583"/>
      <c r="AR221" s="1581"/>
      <c r="AS221" s="1582"/>
      <c r="AT221" s="1582"/>
      <c r="AU221" s="1583"/>
      <c r="AV221" s="1575"/>
      <c r="AW221" s="1576"/>
      <c r="AX221" s="1576"/>
      <c r="AY221" s="1949"/>
    </row>
    <row r="222" spans="1:51" s="73" customFormat="1">
      <c r="A222" s="1569" t="s">
        <v>252</v>
      </c>
      <c r="B222" s="1570"/>
      <c r="C222" s="1570"/>
      <c r="D222" s="1570"/>
      <c r="E222" s="1570"/>
      <c r="F222" s="1570"/>
      <c r="G222" s="1571"/>
      <c r="H222" s="1575">
        <v>5713</v>
      </c>
      <c r="I222" s="1576"/>
      <c r="J222" s="1576"/>
      <c r="K222" s="1577"/>
      <c r="L222" s="1575">
        <v>2845</v>
      </c>
      <c r="M222" s="1576"/>
      <c r="N222" s="1576"/>
      <c r="O222" s="1577"/>
      <c r="P222" s="1989">
        <v>2767</v>
      </c>
      <c r="Q222" s="1990"/>
      <c r="R222" s="1990"/>
      <c r="S222" s="1991"/>
      <c r="T222" s="1581">
        <v>2116</v>
      </c>
      <c r="U222" s="1582"/>
      <c r="V222" s="1582"/>
      <c r="W222" s="1583"/>
      <c r="X222" s="1581">
        <v>581</v>
      </c>
      <c r="Y222" s="1582"/>
      <c r="Z222" s="1582"/>
      <c r="AA222" s="1583"/>
      <c r="AB222" s="1575" t="s">
        <v>3217</v>
      </c>
      <c r="AC222" s="1576"/>
      <c r="AD222" s="1576"/>
      <c r="AE222" s="1577"/>
      <c r="AF222" s="1581">
        <v>70</v>
      </c>
      <c r="AG222" s="1582"/>
      <c r="AH222" s="1582"/>
      <c r="AI222" s="1583"/>
      <c r="AJ222" s="1581">
        <v>78</v>
      </c>
      <c r="AK222" s="1582"/>
      <c r="AL222" s="1582"/>
      <c r="AM222" s="1583"/>
      <c r="AN222" s="1581">
        <v>2731</v>
      </c>
      <c r="AO222" s="1582"/>
      <c r="AP222" s="1582"/>
      <c r="AQ222" s="1583"/>
      <c r="AR222" s="1581">
        <v>1131</v>
      </c>
      <c r="AS222" s="1582"/>
      <c r="AT222" s="1582"/>
      <c r="AU222" s="1583"/>
      <c r="AV222" s="1575">
        <v>1</v>
      </c>
      <c r="AW222" s="1576"/>
      <c r="AX222" s="1576"/>
      <c r="AY222" s="1949"/>
    </row>
    <row r="223" spans="1:51" s="73" customFormat="1">
      <c r="A223" s="1569" t="s">
        <v>253</v>
      </c>
      <c r="B223" s="1570"/>
      <c r="C223" s="1570"/>
      <c r="D223" s="1570"/>
      <c r="E223" s="1570"/>
      <c r="F223" s="1570"/>
      <c r="G223" s="1571"/>
      <c r="H223" s="1575">
        <v>3562</v>
      </c>
      <c r="I223" s="1576"/>
      <c r="J223" s="1576"/>
      <c r="K223" s="1577"/>
      <c r="L223" s="1575">
        <v>1204</v>
      </c>
      <c r="M223" s="1576"/>
      <c r="N223" s="1576"/>
      <c r="O223" s="1577"/>
      <c r="P223" s="1989">
        <v>1181</v>
      </c>
      <c r="Q223" s="1990"/>
      <c r="R223" s="1990"/>
      <c r="S223" s="1991"/>
      <c r="T223" s="1581">
        <v>844</v>
      </c>
      <c r="U223" s="1582"/>
      <c r="V223" s="1582"/>
      <c r="W223" s="1583"/>
      <c r="X223" s="1581">
        <v>307</v>
      </c>
      <c r="Y223" s="1582"/>
      <c r="Z223" s="1582"/>
      <c r="AA223" s="1583"/>
      <c r="AB223" s="1575">
        <v>2</v>
      </c>
      <c r="AC223" s="1576"/>
      <c r="AD223" s="1576"/>
      <c r="AE223" s="1577"/>
      <c r="AF223" s="1581">
        <v>28</v>
      </c>
      <c r="AG223" s="1582"/>
      <c r="AH223" s="1582"/>
      <c r="AI223" s="1583"/>
      <c r="AJ223" s="1581">
        <v>23</v>
      </c>
      <c r="AK223" s="1582"/>
      <c r="AL223" s="1582"/>
      <c r="AM223" s="1583"/>
      <c r="AN223" s="1581">
        <v>2290</v>
      </c>
      <c r="AO223" s="1582"/>
      <c r="AP223" s="1582"/>
      <c r="AQ223" s="1583"/>
      <c r="AR223" s="1581">
        <v>748</v>
      </c>
      <c r="AS223" s="1582"/>
      <c r="AT223" s="1582"/>
      <c r="AU223" s="1583"/>
      <c r="AV223" s="1575">
        <v>1</v>
      </c>
      <c r="AW223" s="1576"/>
      <c r="AX223" s="1576"/>
      <c r="AY223" s="1949"/>
    </row>
    <row r="224" spans="1:51" s="1027" customFormat="1">
      <c r="A224" s="2002" t="s">
        <v>254</v>
      </c>
      <c r="B224" s="2003"/>
      <c r="C224" s="2003"/>
      <c r="D224" s="2003"/>
      <c r="E224" s="2003"/>
      <c r="F224" s="2003"/>
      <c r="G224" s="2004"/>
      <c r="H224" s="1995">
        <v>3284</v>
      </c>
      <c r="I224" s="1996"/>
      <c r="J224" s="1996"/>
      <c r="K224" s="1997"/>
      <c r="L224" s="1995">
        <v>773</v>
      </c>
      <c r="M224" s="1996"/>
      <c r="N224" s="1996"/>
      <c r="O224" s="1997"/>
      <c r="P224" s="2005">
        <v>763</v>
      </c>
      <c r="Q224" s="2006"/>
      <c r="R224" s="2006"/>
      <c r="S224" s="2007"/>
      <c r="T224" s="1998">
        <v>503</v>
      </c>
      <c r="U224" s="1999"/>
      <c r="V224" s="1999"/>
      <c r="W224" s="2000"/>
      <c r="X224" s="1998">
        <v>228</v>
      </c>
      <c r="Y224" s="1999"/>
      <c r="Z224" s="1999"/>
      <c r="AA224" s="2000"/>
      <c r="AB224" s="1995" t="s">
        <v>3217</v>
      </c>
      <c r="AC224" s="1996"/>
      <c r="AD224" s="1996"/>
      <c r="AE224" s="1997"/>
      <c r="AF224" s="1998">
        <v>32</v>
      </c>
      <c r="AG224" s="1999"/>
      <c r="AH224" s="1999"/>
      <c r="AI224" s="2000"/>
      <c r="AJ224" s="1998">
        <v>10</v>
      </c>
      <c r="AK224" s="1999"/>
      <c r="AL224" s="1999"/>
      <c r="AM224" s="2000"/>
      <c r="AN224" s="1998">
        <v>2439</v>
      </c>
      <c r="AO224" s="1999"/>
      <c r="AP224" s="1999"/>
      <c r="AQ224" s="2000"/>
      <c r="AR224" s="1998">
        <v>599</v>
      </c>
      <c r="AS224" s="1999"/>
      <c r="AT224" s="1999"/>
      <c r="AU224" s="2000"/>
      <c r="AV224" s="1995">
        <v>1</v>
      </c>
      <c r="AW224" s="1996"/>
      <c r="AX224" s="1996"/>
      <c r="AY224" s="2001"/>
    </row>
    <row r="225" spans="1:60" s="73" customFormat="1">
      <c r="A225" s="1569" t="s">
        <v>255</v>
      </c>
      <c r="B225" s="1570"/>
      <c r="C225" s="1570"/>
      <c r="D225" s="1570"/>
      <c r="E225" s="1570"/>
      <c r="F225" s="1570"/>
      <c r="G225" s="1571"/>
      <c r="H225" s="1575">
        <v>2950</v>
      </c>
      <c r="I225" s="1576"/>
      <c r="J225" s="1576"/>
      <c r="K225" s="1577"/>
      <c r="L225" s="1575">
        <v>427</v>
      </c>
      <c r="M225" s="1576"/>
      <c r="N225" s="1576"/>
      <c r="O225" s="1577"/>
      <c r="P225" s="1989">
        <v>425</v>
      </c>
      <c r="Q225" s="1990"/>
      <c r="R225" s="1990"/>
      <c r="S225" s="1991"/>
      <c r="T225" s="1581">
        <v>270</v>
      </c>
      <c r="U225" s="1582"/>
      <c r="V225" s="1582"/>
      <c r="W225" s="1583"/>
      <c r="X225" s="1581">
        <v>142</v>
      </c>
      <c r="Y225" s="1582"/>
      <c r="Z225" s="1582"/>
      <c r="AA225" s="1583"/>
      <c r="AB225" s="1575" t="s">
        <v>3217</v>
      </c>
      <c r="AC225" s="1576"/>
      <c r="AD225" s="1576"/>
      <c r="AE225" s="1577"/>
      <c r="AF225" s="1581">
        <v>13</v>
      </c>
      <c r="AG225" s="1582"/>
      <c r="AH225" s="1582"/>
      <c r="AI225" s="1583"/>
      <c r="AJ225" s="1581">
        <v>2</v>
      </c>
      <c r="AK225" s="1582"/>
      <c r="AL225" s="1582"/>
      <c r="AM225" s="1583"/>
      <c r="AN225" s="1581">
        <v>2474</v>
      </c>
      <c r="AO225" s="1582"/>
      <c r="AP225" s="1582"/>
      <c r="AQ225" s="1583"/>
      <c r="AR225" s="1581">
        <v>430</v>
      </c>
      <c r="AS225" s="1582"/>
      <c r="AT225" s="1582"/>
      <c r="AU225" s="1583"/>
      <c r="AV225" s="1575">
        <v>2</v>
      </c>
      <c r="AW225" s="1576"/>
      <c r="AX225" s="1576"/>
      <c r="AY225" s="1949"/>
    </row>
    <row r="226" spans="1:60" s="73" customFormat="1">
      <c r="A226" s="1569" t="s">
        <v>256</v>
      </c>
      <c r="B226" s="1570"/>
      <c r="C226" s="1570"/>
      <c r="D226" s="1570"/>
      <c r="E226" s="1570"/>
      <c r="F226" s="1570"/>
      <c r="G226" s="1571"/>
      <c r="H226" s="1575">
        <v>3308</v>
      </c>
      <c r="I226" s="1576"/>
      <c r="J226" s="1576"/>
      <c r="K226" s="1577"/>
      <c r="L226" s="1575">
        <v>172</v>
      </c>
      <c r="M226" s="1576"/>
      <c r="N226" s="1576"/>
      <c r="O226" s="1577"/>
      <c r="P226" s="1989">
        <v>167</v>
      </c>
      <c r="Q226" s="1990"/>
      <c r="R226" s="1990"/>
      <c r="S226" s="1991"/>
      <c r="T226" s="1581">
        <v>95</v>
      </c>
      <c r="U226" s="1582"/>
      <c r="V226" s="1582"/>
      <c r="W226" s="1583"/>
      <c r="X226" s="1581">
        <v>61</v>
      </c>
      <c r="Y226" s="1582"/>
      <c r="Z226" s="1582"/>
      <c r="AA226" s="1583"/>
      <c r="AB226" s="1575" t="s">
        <v>3217</v>
      </c>
      <c r="AC226" s="1576"/>
      <c r="AD226" s="1576"/>
      <c r="AE226" s="1577"/>
      <c r="AF226" s="1581">
        <v>11</v>
      </c>
      <c r="AG226" s="1582"/>
      <c r="AH226" s="1582"/>
      <c r="AI226" s="1583"/>
      <c r="AJ226" s="1581">
        <v>5</v>
      </c>
      <c r="AK226" s="1582"/>
      <c r="AL226" s="1582"/>
      <c r="AM226" s="1583"/>
      <c r="AN226" s="1581">
        <v>3082</v>
      </c>
      <c r="AO226" s="1582"/>
      <c r="AP226" s="1582"/>
      <c r="AQ226" s="1583"/>
      <c r="AR226" s="1581">
        <v>259</v>
      </c>
      <c r="AS226" s="1582"/>
      <c r="AT226" s="1582"/>
      <c r="AU226" s="1583"/>
      <c r="AV226" s="1575" t="s">
        <v>3217</v>
      </c>
      <c r="AW226" s="1576"/>
      <c r="AX226" s="1576"/>
      <c r="AY226" s="1949"/>
    </row>
    <row r="227" spans="1:60" s="73" customFormat="1" ht="11.25" customHeight="1">
      <c r="A227" s="1569"/>
      <c r="B227" s="1570"/>
      <c r="C227" s="1570"/>
      <c r="D227" s="1570"/>
      <c r="E227" s="1570"/>
      <c r="F227" s="1570"/>
      <c r="G227" s="1571"/>
      <c r="H227" s="1572"/>
      <c r="I227" s="1573"/>
      <c r="J227" s="1573"/>
      <c r="K227" s="1574"/>
      <c r="L227" s="1575"/>
      <c r="M227" s="1576"/>
      <c r="N227" s="1576"/>
      <c r="O227" s="1577"/>
      <c r="P227" s="1989"/>
      <c r="Q227" s="1990"/>
      <c r="R227" s="1990"/>
      <c r="S227" s="1991"/>
      <c r="T227" s="1581"/>
      <c r="U227" s="1582"/>
      <c r="V227" s="1582"/>
      <c r="W227" s="1583"/>
      <c r="X227" s="1581"/>
      <c r="Y227" s="1582"/>
      <c r="Z227" s="1582"/>
      <c r="AA227" s="1583"/>
      <c r="AB227" s="1575"/>
      <c r="AC227" s="1576"/>
      <c r="AD227" s="1576"/>
      <c r="AE227" s="1577"/>
      <c r="AF227" s="1581"/>
      <c r="AG227" s="1582"/>
      <c r="AH227" s="1582"/>
      <c r="AI227" s="1583"/>
      <c r="AJ227" s="1581"/>
      <c r="AK227" s="1582"/>
      <c r="AL227" s="1582"/>
      <c r="AM227" s="1583"/>
      <c r="AN227" s="1581"/>
      <c r="AO227" s="1582"/>
      <c r="AP227" s="1582"/>
      <c r="AQ227" s="1583"/>
      <c r="AR227" s="1581"/>
      <c r="AS227" s="1582"/>
      <c r="AT227" s="1582"/>
      <c r="AU227" s="1583"/>
      <c r="AV227" s="1575"/>
      <c r="AW227" s="1576"/>
      <c r="AX227" s="1576"/>
      <c r="AY227" s="1949"/>
    </row>
    <row r="228" spans="1:60" s="73" customFormat="1">
      <c r="A228" s="2008" t="s">
        <v>3497</v>
      </c>
      <c r="B228" s="1564"/>
      <c r="C228" s="1564"/>
      <c r="D228" s="1564"/>
      <c r="E228" s="1564"/>
      <c r="F228" s="1564"/>
      <c r="G228" s="1565"/>
      <c r="H228" s="1572"/>
      <c r="I228" s="1573"/>
      <c r="J228" s="1573"/>
      <c r="K228" s="1574"/>
      <c r="L228" s="1575"/>
      <c r="M228" s="1576"/>
      <c r="N228" s="1576"/>
      <c r="O228" s="1577"/>
      <c r="P228" s="1989"/>
      <c r="Q228" s="1990"/>
      <c r="R228" s="1990"/>
      <c r="S228" s="1991"/>
      <c r="T228" s="1581"/>
      <c r="U228" s="1582"/>
      <c r="V228" s="1582"/>
      <c r="W228" s="1583"/>
      <c r="X228" s="1581"/>
      <c r="Y228" s="1582"/>
      <c r="Z228" s="1582"/>
      <c r="AA228" s="1583"/>
      <c r="AB228" s="1575"/>
      <c r="AC228" s="1576"/>
      <c r="AD228" s="1576"/>
      <c r="AE228" s="1577"/>
      <c r="AF228" s="1581"/>
      <c r="AG228" s="1582"/>
      <c r="AH228" s="1582"/>
      <c r="AI228" s="1583"/>
      <c r="AJ228" s="1581"/>
      <c r="AK228" s="1582"/>
      <c r="AL228" s="1582"/>
      <c r="AM228" s="1583"/>
      <c r="AN228" s="1581"/>
      <c r="AO228" s="1582"/>
      <c r="AP228" s="1582"/>
      <c r="AQ228" s="1583"/>
      <c r="AR228" s="1581"/>
      <c r="AS228" s="1582"/>
      <c r="AT228" s="1582"/>
      <c r="AU228" s="1583"/>
      <c r="AV228" s="1575"/>
      <c r="AW228" s="1576"/>
      <c r="AX228" s="1576"/>
      <c r="AY228" s="1949"/>
    </row>
    <row r="229" spans="1:60" s="73" customFormat="1">
      <c r="A229" s="1569" t="s">
        <v>257</v>
      </c>
      <c r="B229" s="1570"/>
      <c r="C229" s="1570"/>
      <c r="D229" s="1570"/>
      <c r="E229" s="1570"/>
      <c r="F229" s="1570"/>
      <c r="G229" s="1571"/>
      <c r="H229" s="1575">
        <v>18817</v>
      </c>
      <c r="I229" s="1576"/>
      <c r="J229" s="1576"/>
      <c r="K229" s="1577"/>
      <c r="L229" s="1575">
        <v>5421</v>
      </c>
      <c r="M229" s="1576"/>
      <c r="N229" s="1576"/>
      <c r="O229" s="1577"/>
      <c r="P229" s="1989">
        <v>5303</v>
      </c>
      <c r="Q229" s="1990"/>
      <c r="R229" s="1990"/>
      <c r="S229" s="1991"/>
      <c r="T229" s="1581">
        <v>3828</v>
      </c>
      <c r="U229" s="1582"/>
      <c r="V229" s="1582"/>
      <c r="W229" s="1583"/>
      <c r="X229" s="1581">
        <v>1319</v>
      </c>
      <c r="Y229" s="1582"/>
      <c r="Z229" s="1582"/>
      <c r="AA229" s="1583"/>
      <c r="AB229" s="1575">
        <v>2</v>
      </c>
      <c r="AC229" s="1576"/>
      <c r="AD229" s="1576"/>
      <c r="AE229" s="1577"/>
      <c r="AF229" s="1581">
        <v>154</v>
      </c>
      <c r="AG229" s="1582"/>
      <c r="AH229" s="1582"/>
      <c r="AI229" s="1583"/>
      <c r="AJ229" s="1581">
        <v>118</v>
      </c>
      <c r="AK229" s="1582"/>
      <c r="AL229" s="1582"/>
      <c r="AM229" s="1583"/>
      <c r="AN229" s="1581">
        <v>13016</v>
      </c>
      <c r="AO229" s="1582"/>
      <c r="AP229" s="1582"/>
      <c r="AQ229" s="1583"/>
      <c r="AR229" s="1581">
        <v>3167</v>
      </c>
      <c r="AS229" s="1582"/>
      <c r="AT229" s="1582"/>
      <c r="AU229" s="1583"/>
      <c r="AV229" s="1575">
        <v>5</v>
      </c>
      <c r="AW229" s="1576"/>
      <c r="AX229" s="1576"/>
      <c r="AY229" s="1949"/>
    </row>
    <row r="230" spans="1:60" s="73" customFormat="1">
      <c r="A230" s="1569" t="s">
        <v>258</v>
      </c>
      <c r="B230" s="1570"/>
      <c r="C230" s="1570"/>
      <c r="D230" s="1570"/>
      <c r="E230" s="1570"/>
      <c r="F230" s="1570"/>
      <c r="G230" s="1571"/>
      <c r="H230" s="1575">
        <v>9275</v>
      </c>
      <c r="I230" s="1576"/>
      <c r="J230" s="1576"/>
      <c r="K230" s="1577"/>
      <c r="L230" s="1575">
        <v>4049</v>
      </c>
      <c r="M230" s="1576"/>
      <c r="N230" s="1576"/>
      <c r="O230" s="1577"/>
      <c r="P230" s="1989">
        <v>3948</v>
      </c>
      <c r="Q230" s="1990"/>
      <c r="R230" s="1990"/>
      <c r="S230" s="1991"/>
      <c r="T230" s="1581">
        <v>2960</v>
      </c>
      <c r="U230" s="1582"/>
      <c r="V230" s="1582"/>
      <c r="W230" s="1583"/>
      <c r="X230" s="1581">
        <v>888</v>
      </c>
      <c r="Y230" s="1582"/>
      <c r="Z230" s="1582"/>
      <c r="AA230" s="1583"/>
      <c r="AB230" s="1575">
        <v>2</v>
      </c>
      <c r="AC230" s="1576"/>
      <c r="AD230" s="1576"/>
      <c r="AE230" s="1577"/>
      <c r="AF230" s="1581">
        <v>98</v>
      </c>
      <c r="AG230" s="1582"/>
      <c r="AH230" s="1582"/>
      <c r="AI230" s="1583"/>
      <c r="AJ230" s="1581">
        <v>101</v>
      </c>
      <c r="AK230" s="1582"/>
      <c r="AL230" s="1582"/>
      <c r="AM230" s="1583"/>
      <c r="AN230" s="1581">
        <v>5021</v>
      </c>
      <c r="AO230" s="1582"/>
      <c r="AP230" s="1582"/>
      <c r="AQ230" s="1583"/>
      <c r="AR230" s="1581">
        <v>1879</v>
      </c>
      <c r="AS230" s="1582"/>
      <c r="AT230" s="1582"/>
      <c r="AU230" s="1583"/>
      <c r="AV230" s="1575">
        <v>2</v>
      </c>
      <c r="AW230" s="1576"/>
      <c r="AX230" s="1576"/>
      <c r="AY230" s="1949"/>
    </row>
    <row r="231" spans="1:60" s="73" customFormat="1" ht="14.25" thickBot="1">
      <c r="A231" s="2015" t="s">
        <v>259</v>
      </c>
      <c r="B231" s="2016"/>
      <c r="C231" s="2016"/>
      <c r="D231" s="2016"/>
      <c r="E231" s="2016"/>
      <c r="F231" s="2016"/>
      <c r="G231" s="2017"/>
      <c r="H231" s="1900">
        <v>9542</v>
      </c>
      <c r="I231" s="1901"/>
      <c r="J231" s="1901"/>
      <c r="K231" s="1902"/>
      <c r="L231" s="1900">
        <v>1372</v>
      </c>
      <c r="M231" s="1901"/>
      <c r="N231" s="1901"/>
      <c r="O231" s="1902"/>
      <c r="P231" s="2018">
        <v>1355</v>
      </c>
      <c r="Q231" s="2019"/>
      <c r="R231" s="2019"/>
      <c r="S231" s="2020"/>
      <c r="T231" s="2012">
        <v>868</v>
      </c>
      <c r="U231" s="2013"/>
      <c r="V231" s="2013"/>
      <c r="W231" s="2014"/>
      <c r="X231" s="2012">
        <v>431</v>
      </c>
      <c r="Y231" s="2013"/>
      <c r="Z231" s="2013"/>
      <c r="AA231" s="2014"/>
      <c r="AB231" s="1900" t="s">
        <v>3217</v>
      </c>
      <c r="AC231" s="1901"/>
      <c r="AD231" s="1901"/>
      <c r="AE231" s="1902"/>
      <c r="AF231" s="2012">
        <v>56</v>
      </c>
      <c r="AG231" s="2013"/>
      <c r="AH231" s="2013"/>
      <c r="AI231" s="2014"/>
      <c r="AJ231" s="2012">
        <v>17</v>
      </c>
      <c r="AK231" s="2013"/>
      <c r="AL231" s="2013"/>
      <c r="AM231" s="2014"/>
      <c r="AN231" s="2012">
        <v>7995</v>
      </c>
      <c r="AO231" s="2013"/>
      <c r="AP231" s="2013"/>
      <c r="AQ231" s="2014"/>
      <c r="AR231" s="2012">
        <v>1288</v>
      </c>
      <c r="AS231" s="2013"/>
      <c r="AT231" s="2013"/>
      <c r="AU231" s="2014"/>
      <c r="AV231" s="1900">
        <v>3</v>
      </c>
      <c r="AW231" s="1901"/>
      <c r="AX231" s="1901"/>
      <c r="AY231" s="1903"/>
      <c r="AZ231" s="394"/>
      <c r="BA231" s="394"/>
      <c r="BB231" s="394"/>
      <c r="BC231" s="394"/>
      <c r="BD231" s="394"/>
      <c r="BE231" s="394"/>
      <c r="BF231" s="394"/>
      <c r="BG231" s="394"/>
      <c r="BH231" s="394"/>
    </row>
    <row r="232" spans="1:60" s="73" customFormat="1">
      <c r="A232" s="398" t="s">
        <v>3258</v>
      </c>
      <c r="B232" s="387"/>
      <c r="C232" s="387"/>
      <c r="D232" s="387"/>
      <c r="E232" s="387"/>
      <c r="F232" s="387"/>
      <c r="G232" s="387"/>
      <c r="H232" s="387"/>
      <c r="I232" s="387"/>
      <c r="J232" s="387"/>
      <c r="K232" s="387"/>
      <c r="L232" s="387"/>
      <c r="M232" s="693"/>
      <c r="N232" s="693"/>
      <c r="O232" s="693"/>
      <c r="P232" s="693"/>
      <c r="Q232" s="693"/>
      <c r="R232" s="693"/>
      <c r="S232" s="693"/>
      <c r="T232" s="693"/>
      <c r="AY232" s="697" t="s">
        <v>159</v>
      </c>
    </row>
    <row r="233" spans="1:60" s="73" customFormat="1">
      <c r="A233" s="386" t="s">
        <v>3259</v>
      </c>
      <c r="B233" s="399"/>
      <c r="C233" s="363"/>
      <c r="D233" s="363"/>
      <c r="E233" s="400"/>
      <c r="F233" s="400"/>
      <c r="G233" s="400"/>
      <c r="H233" s="400"/>
      <c r="I233" s="400"/>
      <c r="J233" s="400"/>
      <c r="K233" s="400"/>
      <c r="L233" s="400"/>
      <c r="M233" s="400"/>
    </row>
    <row r="234" spans="1:60" s="73" customFormat="1" ht="17.25">
      <c r="A234" s="419" t="s">
        <v>3498</v>
      </c>
      <c r="B234" s="420"/>
      <c r="C234" s="421"/>
      <c r="D234" s="422"/>
      <c r="E234" s="423"/>
      <c r="F234" s="423"/>
      <c r="G234" s="424"/>
      <c r="H234" s="423"/>
      <c r="I234" s="423"/>
      <c r="J234" s="423"/>
    </row>
    <row r="235" spans="1:60" s="73" customFormat="1" ht="13.5" customHeight="1">
      <c r="A235" s="420"/>
      <c r="B235" s="425"/>
      <c r="C235" s="421"/>
      <c r="D235" s="422"/>
      <c r="E235" s="423"/>
      <c r="F235" s="423"/>
      <c r="G235" s="424"/>
      <c r="H235" s="423"/>
      <c r="I235" s="423"/>
      <c r="K235" s="426"/>
      <c r="AU235" s="697" t="s">
        <v>3480</v>
      </c>
    </row>
    <row r="236" spans="1:60" s="73" customFormat="1" ht="13.5" customHeight="1" thickBot="1">
      <c r="A236" s="373"/>
      <c r="B236" s="425"/>
      <c r="C236" s="427"/>
      <c r="D236" s="400"/>
      <c r="E236" s="400"/>
      <c r="F236" s="400"/>
      <c r="G236" s="427"/>
      <c r="H236" s="400"/>
      <c r="I236" s="400"/>
      <c r="K236" s="428"/>
      <c r="AF236" s="382"/>
      <c r="AG236" s="382"/>
      <c r="AH236" s="382"/>
      <c r="AI236" s="382"/>
      <c r="AJ236" s="382"/>
      <c r="AK236" s="382"/>
      <c r="AL236" s="382"/>
      <c r="AM236" s="382"/>
      <c r="AN236" s="382"/>
      <c r="AO236" s="382"/>
      <c r="AP236" s="382"/>
      <c r="AQ236" s="382"/>
      <c r="AR236" s="382"/>
      <c r="AS236" s="382"/>
      <c r="AT236" s="382"/>
      <c r="AU236" s="701" t="s">
        <v>260</v>
      </c>
    </row>
    <row r="237" spans="1:60" s="73" customFormat="1">
      <c r="A237" s="395"/>
      <c r="B237" s="1614" t="s">
        <v>261</v>
      </c>
      <c r="C237" s="1614"/>
      <c r="D237" s="1614"/>
      <c r="E237" s="1614"/>
      <c r="F237" s="1614"/>
      <c r="G237" s="1614"/>
      <c r="H237" s="1614"/>
      <c r="I237" s="1614"/>
      <c r="J237" s="1614"/>
      <c r="K237" s="1614"/>
      <c r="L237" s="1614"/>
      <c r="M237" s="1614"/>
      <c r="N237" s="1614"/>
      <c r="O237" s="1615"/>
      <c r="P237" s="2059" t="s">
        <v>262</v>
      </c>
      <c r="Q237" s="2060"/>
      <c r="R237" s="2060"/>
      <c r="S237" s="2060"/>
      <c r="T237" s="2060"/>
      <c r="U237" s="2060"/>
      <c r="V237" s="2060"/>
      <c r="W237" s="2060"/>
      <c r="X237" s="2060"/>
      <c r="Y237" s="2060"/>
      <c r="Z237" s="2060"/>
      <c r="AA237" s="2060"/>
      <c r="AB237" s="2060"/>
      <c r="AC237" s="2060"/>
      <c r="AD237" s="2060"/>
      <c r="AE237" s="2061"/>
      <c r="AF237" s="2060" t="s">
        <v>2910</v>
      </c>
      <c r="AG237" s="2060"/>
      <c r="AH237" s="2060"/>
      <c r="AI237" s="2060"/>
      <c r="AJ237" s="2060"/>
      <c r="AK237" s="2060"/>
      <c r="AL237" s="2060"/>
      <c r="AM237" s="2060"/>
      <c r="AN237" s="2060"/>
      <c r="AO237" s="2060"/>
      <c r="AP237" s="2060"/>
      <c r="AQ237" s="2060"/>
      <c r="AR237" s="2060"/>
      <c r="AS237" s="2060"/>
      <c r="AT237" s="2060"/>
      <c r="AU237" s="2062"/>
    </row>
    <row r="238" spans="1:60" s="73" customFormat="1">
      <c r="A238" s="395"/>
      <c r="B238" s="1676"/>
      <c r="C238" s="1676"/>
      <c r="D238" s="1676"/>
      <c r="E238" s="1676"/>
      <c r="F238" s="1676"/>
      <c r="G238" s="1676"/>
      <c r="H238" s="1676"/>
      <c r="I238" s="1676"/>
      <c r="J238" s="1676"/>
      <c r="K238" s="1676"/>
      <c r="L238" s="1676"/>
      <c r="M238" s="1676"/>
      <c r="N238" s="1676"/>
      <c r="O238" s="1677"/>
      <c r="P238" s="2009" t="s">
        <v>263</v>
      </c>
      <c r="Q238" s="2010"/>
      <c r="R238" s="2010"/>
      <c r="S238" s="2011"/>
      <c r="T238" s="2009" t="s">
        <v>264</v>
      </c>
      <c r="U238" s="2010"/>
      <c r="V238" s="2010"/>
      <c r="W238" s="2011"/>
      <c r="X238" s="2009" t="s">
        <v>265</v>
      </c>
      <c r="Y238" s="2010"/>
      <c r="Z238" s="2010"/>
      <c r="AA238" s="2011"/>
      <c r="AB238" s="2009" t="s">
        <v>266</v>
      </c>
      <c r="AC238" s="2010"/>
      <c r="AD238" s="2010"/>
      <c r="AE238" s="2011"/>
      <c r="AF238" s="2010" t="s">
        <v>263</v>
      </c>
      <c r="AG238" s="2010"/>
      <c r="AH238" s="2010"/>
      <c r="AI238" s="2011"/>
      <c r="AJ238" s="2009" t="s">
        <v>264</v>
      </c>
      <c r="AK238" s="2010"/>
      <c r="AL238" s="2010"/>
      <c r="AM238" s="2011"/>
      <c r="AN238" s="2009" t="s">
        <v>265</v>
      </c>
      <c r="AO238" s="2010"/>
      <c r="AP238" s="2010"/>
      <c r="AQ238" s="2011"/>
      <c r="AR238" s="2009" t="s">
        <v>266</v>
      </c>
      <c r="AS238" s="2010"/>
      <c r="AT238" s="2010"/>
      <c r="AU238" s="2044"/>
    </row>
    <row r="239" spans="1:60" s="73" customFormat="1">
      <c r="A239" s="395"/>
      <c r="B239" s="1621" t="s">
        <v>131</v>
      </c>
      <c r="C239" s="1621"/>
      <c r="D239" s="1621"/>
      <c r="E239" s="1621"/>
      <c r="F239" s="1621"/>
      <c r="G239" s="1621"/>
      <c r="H239" s="1621"/>
      <c r="I239" s="1621"/>
      <c r="J239" s="1621"/>
      <c r="K239" s="1621"/>
      <c r="L239" s="1621"/>
      <c r="M239" s="1621"/>
      <c r="N239" s="1621"/>
      <c r="O239" s="1622"/>
      <c r="P239" s="2045">
        <v>38327</v>
      </c>
      <c r="Q239" s="2046"/>
      <c r="R239" s="2046"/>
      <c r="S239" s="2047"/>
      <c r="T239" s="2045">
        <v>21935</v>
      </c>
      <c r="U239" s="2046"/>
      <c r="V239" s="2046"/>
      <c r="W239" s="2047"/>
      <c r="X239" s="2045">
        <v>16392</v>
      </c>
      <c r="Y239" s="2046"/>
      <c r="Z239" s="2046"/>
      <c r="AA239" s="2047"/>
      <c r="AB239" s="2048">
        <v>100</v>
      </c>
      <c r="AC239" s="2049"/>
      <c r="AD239" s="2049"/>
      <c r="AE239" s="2050"/>
      <c r="AF239" s="2051">
        <v>36811</v>
      </c>
      <c r="AG239" s="2051"/>
      <c r="AH239" s="2051"/>
      <c r="AI239" s="2052"/>
      <c r="AJ239" s="2053">
        <v>20621</v>
      </c>
      <c r="AK239" s="2054"/>
      <c r="AL239" s="2054"/>
      <c r="AM239" s="2055"/>
      <c r="AN239" s="2053">
        <v>16190</v>
      </c>
      <c r="AO239" s="2054"/>
      <c r="AP239" s="2054"/>
      <c r="AQ239" s="2055"/>
      <c r="AR239" s="2056">
        <v>100</v>
      </c>
      <c r="AS239" s="2057"/>
      <c r="AT239" s="2057"/>
      <c r="AU239" s="2058"/>
    </row>
    <row r="240" spans="1:60" s="73" customFormat="1" ht="11.25" customHeight="1">
      <c r="A240" s="395"/>
      <c r="B240" s="1564"/>
      <c r="C240" s="1564"/>
      <c r="D240" s="1564"/>
      <c r="E240" s="1564"/>
      <c r="F240" s="1564"/>
      <c r="G240" s="1564"/>
      <c r="H240" s="1564"/>
      <c r="I240" s="1564"/>
      <c r="J240" s="1564"/>
      <c r="K240" s="1564"/>
      <c r="L240" s="1564"/>
      <c r="M240" s="1564"/>
      <c r="N240" s="1564"/>
      <c r="O240" s="1565"/>
      <c r="P240" s="2038"/>
      <c r="Q240" s="2039"/>
      <c r="R240" s="2039"/>
      <c r="S240" s="2040"/>
      <c r="T240" s="2038"/>
      <c r="U240" s="2039"/>
      <c r="V240" s="2039"/>
      <c r="W240" s="2040"/>
      <c r="X240" s="2038"/>
      <c r="Y240" s="2039"/>
      <c r="Z240" s="2039"/>
      <c r="AA240" s="2040"/>
      <c r="AB240" s="2041"/>
      <c r="AC240" s="2042"/>
      <c r="AD240" s="2042"/>
      <c r="AE240" s="2043"/>
      <c r="AF240" s="2033"/>
      <c r="AG240" s="2033"/>
      <c r="AH240" s="2033"/>
      <c r="AI240" s="2034"/>
      <c r="AJ240" s="2021"/>
      <c r="AK240" s="2022"/>
      <c r="AL240" s="2022"/>
      <c r="AM240" s="2023"/>
      <c r="AN240" s="2021"/>
      <c r="AO240" s="2022"/>
      <c r="AP240" s="2022"/>
      <c r="AQ240" s="2023"/>
      <c r="AR240" s="2024"/>
      <c r="AS240" s="2025"/>
      <c r="AT240" s="2025"/>
      <c r="AU240" s="2026"/>
    </row>
    <row r="241" spans="1:47" s="73" customFormat="1">
      <c r="A241" s="395"/>
      <c r="B241" s="1564" t="s">
        <v>267</v>
      </c>
      <c r="C241" s="1564"/>
      <c r="D241" s="1564"/>
      <c r="E241" s="1564"/>
      <c r="F241" s="1564"/>
      <c r="G241" s="1564"/>
      <c r="H241" s="1564"/>
      <c r="I241" s="1564"/>
      <c r="J241" s="1564"/>
      <c r="K241" s="1564"/>
      <c r="L241" s="1564"/>
      <c r="M241" s="1564"/>
      <c r="N241" s="1564"/>
      <c r="O241" s="1565"/>
      <c r="P241" s="2027">
        <v>4406</v>
      </c>
      <c r="Q241" s="2028"/>
      <c r="R241" s="2028"/>
      <c r="S241" s="2029"/>
      <c r="T241" s="2027">
        <v>2536</v>
      </c>
      <c r="U241" s="2028"/>
      <c r="V241" s="2028"/>
      <c r="W241" s="2029"/>
      <c r="X241" s="2027">
        <v>1870</v>
      </c>
      <c r="Y241" s="2028"/>
      <c r="Z241" s="2028"/>
      <c r="AA241" s="2029"/>
      <c r="AB241" s="2030">
        <f>P241/P239*100</f>
        <v>11.495812351605919</v>
      </c>
      <c r="AC241" s="2031"/>
      <c r="AD241" s="2031"/>
      <c r="AE241" s="2032"/>
      <c r="AF241" s="2033">
        <v>4488</v>
      </c>
      <c r="AG241" s="2033"/>
      <c r="AH241" s="2033"/>
      <c r="AI241" s="2034"/>
      <c r="AJ241" s="2035">
        <v>2642</v>
      </c>
      <c r="AK241" s="2036"/>
      <c r="AL241" s="2036"/>
      <c r="AM241" s="2037"/>
      <c r="AN241" s="2035">
        <v>1846</v>
      </c>
      <c r="AO241" s="2036"/>
      <c r="AP241" s="2036"/>
      <c r="AQ241" s="2037"/>
      <c r="AR241" s="2063">
        <v>12.2</v>
      </c>
      <c r="AS241" s="2064"/>
      <c r="AT241" s="2064"/>
      <c r="AU241" s="2065"/>
    </row>
    <row r="242" spans="1:47" s="73" customFormat="1">
      <c r="A242" s="395"/>
      <c r="B242" s="1564" t="s">
        <v>268</v>
      </c>
      <c r="C242" s="1564"/>
      <c r="D242" s="1564"/>
      <c r="E242" s="1564"/>
      <c r="F242" s="1564"/>
      <c r="G242" s="1564"/>
      <c r="H242" s="1564"/>
      <c r="I242" s="1564"/>
      <c r="J242" s="1564"/>
      <c r="K242" s="1564"/>
      <c r="L242" s="1564"/>
      <c r="M242" s="1564"/>
      <c r="N242" s="1564"/>
      <c r="O242" s="1565"/>
      <c r="P242" s="2027">
        <v>4297</v>
      </c>
      <c r="Q242" s="2028"/>
      <c r="R242" s="2028"/>
      <c r="S242" s="2029"/>
      <c r="T242" s="2027">
        <v>2445</v>
      </c>
      <c r="U242" s="2028"/>
      <c r="V242" s="2028"/>
      <c r="W242" s="2029"/>
      <c r="X242" s="2027">
        <v>1852</v>
      </c>
      <c r="Y242" s="2028"/>
      <c r="Z242" s="2028"/>
      <c r="AA242" s="2029"/>
      <c r="AB242" s="2041">
        <f>P242/P239*100</f>
        <v>11.211417538549847</v>
      </c>
      <c r="AC242" s="2042"/>
      <c r="AD242" s="2042"/>
      <c r="AE242" s="2043"/>
      <c r="AF242" s="2036">
        <v>4381</v>
      </c>
      <c r="AG242" s="2036"/>
      <c r="AH242" s="2036"/>
      <c r="AI242" s="2037"/>
      <c r="AJ242" s="2035">
        <v>2547</v>
      </c>
      <c r="AK242" s="2036"/>
      <c r="AL242" s="2036"/>
      <c r="AM242" s="2037"/>
      <c r="AN242" s="2035">
        <v>1834</v>
      </c>
      <c r="AO242" s="2036"/>
      <c r="AP242" s="2036"/>
      <c r="AQ242" s="2037"/>
      <c r="AR242" s="2024">
        <v>11.9</v>
      </c>
      <c r="AS242" s="2025"/>
      <c r="AT242" s="2025"/>
      <c r="AU242" s="2026"/>
    </row>
    <row r="243" spans="1:47" s="73" customFormat="1">
      <c r="A243" s="395"/>
      <c r="B243" s="1564" t="s">
        <v>269</v>
      </c>
      <c r="C243" s="1564"/>
      <c r="D243" s="1564"/>
      <c r="E243" s="1564"/>
      <c r="F243" s="1564"/>
      <c r="G243" s="1564"/>
      <c r="H243" s="1564"/>
      <c r="I243" s="1564"/>
      <c r="J243" s="1564"/>
      <c r="K243" s="1564"/>
      <c r="L243" s="1564"/>
      <c r="M243" s="1564"/>
      <c r="N243" s="1564"/>
      <c r="O243" s="1565"/>
      <c r="P243" s="2038">
        <v>98</v>
      </c>
      <c r="Q243" s="2039"/>
      <c r="R243" s="2039"/>
      <c r="S243" s="2040"/>
      <c r="T243" s="2038">
        <v>83</v>
      </c>
      <c r="U243" s="2039"/>
      <c r="V243" s="2039"/>
      <c r="W243" s="2040"/>
      <c r="X243" s="2038">
        <v>15</v>
      </c>
      <c r="Y243" s="2039"/>
      <c r="Z243" s="2039"/>
      <c r="AA243" s="2040"/>
      <c r="AB243" s="2041">
        <f>P243/P239*100</f>
        <v>0.25569441907793461</v>
      </c>
      <c r="AC243" s="2042"/>
      <c r="AD243" s="2042"/>
      <c r="AE243" s="2043"/>
      <c r="AF243" s="2022">
        <v>98</v>
      </c>
      <c r="AG243" s="2022"/>
      <c r="AH243" s="2022"/>
      <c r="AI243" s="2023"/>
      <c r="AJ243" s="2021">
        <v>86</v>
      </c>
      <c r="AK243" s="2022"/>
      <c r="AL243" s="2022"/>
      <c r="AM243" s="2023"/>
      <c r="AN243" s="2021">
        <v>12</v>
      </c>
      <c r="AO243" s="2022"/>
      <c r="AP243" s="2022"/>
      <c r="AQ243" s="2023"/>
      <c r="AR243" s="2024">
        <v>0.3</v>
      </c>
      <c r="AS243" s="2025"/>
      <c r="AT243" s="2025"/>
      <c r="AU243" s="2026"/>
    </row>
    <row r="244" spans="1:47" s="73" customFormat="1">
      <c r="A244" s="395"/>
      <c r="B244" s="1564" t="s">
        <v>270</v>
      </c>
      <c r="C244" s="1564"/>
      <c r="D244" s="1564"/>
      <c r="E244" s="1564"/>
      <c r="F244" s="1564"/>
      <c r="G244" s="1564"/>
      <c r="H244" s="1564"/>
      <c r="I244" s="1564"/>
      <c r="J244" s="1564"/>
      <c r="K244" s="1564"/>
      <c r="L244" s="1564"/>
      <c r="M244" s="1564"/>
      <c r="N244" s="1564"/>
      <c r="O244" s="1565"/>
      <c r="P244" s="2038">
        <v>11</v>
      </c>
      <c r="Q244" s="2039"/>
      <c r="R244" s="2039"/>
      <c r="S244" s="2040"/>
      <c r="T244" s="2038">
        <v>8</v>
      </c>
      <c r="U244" s="2039"/>
      <c r="V244" s="2039"/>
      <c r="W244" s="2040"/>
      <c r="X244" s="2038">
        <v>3</v>
      </c>
      <c r="Y244" s="2039"/>
      <c r="Z244" s="2039"/>
      <c r="AA244" s="2040"/>
      <c r="AB244" s="2041">
        <f>P244/P239*100</f>
        <v>2.8700393978135518E-2</v>
      </c>
      <c r="AC244" s="2042"/>
      <c r="AD244" s="2042"/>
      <c r="AE244" s="2043"/>
      <c r="AF244" s="2022">
        <v>9</v>
      </c>
      <c r="AG244" s="2022"/>
      <c r="AH244" s="2022"/>
      <c r="AI244" s="2023"/>
      <c r="AJ244" s="2021">
        <v>9</v>
      </c>
      <c r="AK244" s="2022"/>
      <c r="AL244" s="2022"/>
      <c r="AM244" s="2023"/>
      <c r="AN244" s="2066" t="s">
        <v>3897</v>
      </c>
      <c r="AO244" s="2067"/>
      <c r="AP244" s="2067"/>
      <c r="AQ244" s="2068"/>
      <c r="AR244" s="2024">
        <v>0</v>
      </c>
      <c r="AS244" s="2025"/>
      <c r="AT244" s="2025"/>
      <c r="AU244" s="2026"/>
    </row>
    <row r="245" spans="1:47" s="73" customFormat="1" ht="11.25" customHeight="1">
      <c r="A245" s="395"/>
      <c r="B245" s="1564"/>
      <c r="C245" s="1564"/>
      <c r="D245" s="1564"/>
      <c r="E245" s="1564"/>
      <c r="F245" s="1564"/>
      <c r="G245" s="1564"/>
      <c r="H245" s="1564"/>
      <c r="I245" s="1564"/>
      <c r="J245" s="1564"/>
      <c r="K245" s="1564"/>
      <c r="L245" s="1564"/>
      <c r="M245" s="1564"/>
      <c r="N245" s="1564"/>
      <c r="O245" s="1565"/>
      <c r="P245" s="2038"/>
      <c r="Q245" s="2039"/>
      <c r="R245" s="2039"/>
      <c r="S245" s="2040"/>
      <c r="T245" s="2038"/>
      <c r="U245" s="2039"/>
      <c r="V245" s="2039"/>
      <c r="W245" s="2040"/>
      <c r="X245" s="2038"/>
      <c r="Y245" s="2039"/>
      <c r="Z245" s="2039"/>
      <c r="AA245" s="2040"/>
      <c r="AB245" s="2041"/>
      <c r="AC245" s="2042"/>
      <c r="AD245" s="2042"/>
      <c r="AE245" s="2043"/>
      <c r="AF245" s="2022"/>
      <c r="AG245" s="2022"/>
      <c r="AH245" s="2022"/>
      <c r="AI245" s="2023"/>
      <c r="AJ245" s="2021"/>
      <c r="AK245" s="2022"/>
      <c r="AL245" s="2022"/>
      <c r="AM245" s="2023"/>
      <c r="AN245" s="2021"/>
      <c r="AO245" s="2022"/>
      <c r="AP245" s="2022"/>
      <c r="AQ245" s="2023"/>
      <c r="AR245" s="2024"/>
      <c r="AS245" s="2025"/>
      <c r="AT245" s="2025"/>
      <c r="AU245" s="2026"/>
    </row>
    <row r="246" spans="1:47" s="73" customFormat="1">
      <c r="A246" s="395"/>
      <c r="B246" s="1564" t="s">
        <v>271</v>
      </c>
      <c r="C246" s="1564"/>
      <c r="D246" s="1564"/>
      <c r="E246" s="1564"/>
      <c r="F246" s="1564"/>
      <c r="G246" s="1564"/>
      <c r="H246" s="1564"/>
      <c r="I246" s="1564"/>
      <c r="J246" s="1564"/>
      <c r="K246" s="1564"/>
      <c r="L246" s="1564"/>
      <c r="M246" s="1564"/>
      <c r="N246" s="1564"/>
      <c r="O246" s="1565"/>
      <c r="P246" s="2027">
        <v>12707</v>
      </c>
      <c r="Q246" s="2028"/>
      <c r="R246" s="2028"/>
      <c r="S246" s="2029"/>
      <c r="T246" s="2027">
        <v>9006</v>
      </c>
      <c r="U246" s="2028"/>
      <c r="V246" s="2028"/>
      <c r="W246" s="2029"/>
      <c r="X246" s="2027">
        <v>3701</v>
      </c>
      <c r="Y246" s="2028"/>
      <c r="Z246" s="2028"/>
      <c r="AA246" s="2029"/>
      <c r="AB246" s="2041">
        <f>P246/P239*100</f>
        <v>33.154173298197094</v>
      </c>
      <c r="AC246" s="2042"/>
      <c r="AD246" s="2042"/>
      <c r="AE246" s="2043"/>
      <c r="AF246" s="2036">
        <v>11619</v>
      </c>
      <c r="AG246" s="2036"/>
      <c r="AH246" s="2036"/>
      <c r="AI246" s="2037"/>
      <c r="AJ246" s="2035">
        <v>8239</v>
      </c>
      <c r="AK246" s="2036"/>
      <c r="AL246" s="2036"/>
      <c r="AM246" s="2037"/>
      <c r="AN246" s="2035">
        <v>3380</v>
      </c>
      <c r="AO246" s="2036"/>
      <c r="AP246" s="2036"/>
      <c r="AQ246" s="2037"/>
      <c r="AR246" s="2024">
        <v>31.6</v>
      </c>
      <c r="AS246" s="2025"/>
      <c r="AT246" s="2025"/>
      <c r="AU246" s="2026"/>
    </row>
    <row r="247" spans="1:47" s="73" customFormat="1">
      <c r="A247" s="395"/>
      <c r="B247" s="1564" t="s">
        <v>3224</v>
      </c>
      <c r="C247" s="1564"/>
      <c r="D247" s="1564"/>
      <c r="E247" s="1564"/>
      <c r="F247" s="1564"/>
      <c r="G247" s="1564"/>
      <c r="H247" s="1564"/>
      <c r="I247" s="1564"/>
      <c r="J247" s="1564"/>
      <c r="K247" s="1564"/>
      <c r="L247" s="1564"/>
      <c r="M247" s="1564"/>
      <c r="N247" s="1564"/>
      <c r="O247" s="1565"/>
      <c r="P247" s="2038">
        <v>5</v>
      </c>
      <c r="Q247" s="2039"/>
      <c r="R247" s="2039"/>
      <c r="S247" s="2040"/>
      <c r="T247" s="2038">
        <v>4</v>
      </c>
      <c r="U247" s="2039"/>
      <c r="V247" s="2039"/>
      <c r="W247" s="2040"/>
      <c r="X247" s="2038">
        <v>1</v>
      </c>
      <c r="Y247" s="2039"/>
      <c r="Z247" s="2039"/>
      <c r="AA247" s="2040"/>
      <c r="AB247" s="2041">
        <f>P247/P239*100</f>
        <v>1.3045633626425236E-2</v>
      </c>
      <c r="AC247" s="2042"/>
      <c r="AD247" s="2042"/>
      <c r="AE247" s="2043"/>
      <c r="AF247" s="2022">
        <v>5</v>
      </c>
      <c r="AG247" s="2022"/>
      <c r="AH247" s="2022"/>
      <c r="AI247" s="2023"/>
      <c r="AJ247" s="2021">
        <v>3</v>
      </c>
      <c r="AK247" s="2022"/>
      <c r="AL247" s="2022"/>
      <c r="AM247" s="2023"/>
      <c r="AN247" s="2021">
        <v>2</v>
      </c>
      <c r="AO247" s="2022"/>
      <c r="AP247" s="2022"/>
      <c r="AQ247" s="2023"/>
      <c r="AR247" s="2024">
        <v>0</v>
      </c>
      <c r="AS247" s="2025"/>
      <c r="AT247" s="2025"/>
      <c r="AU247" s="2026"/>
    </row>
    <row r="248" spans="1:47" s="73" customFormat="1">
      <c r="A248" s="395"/>
      <c r="B248" s="1564" t="s">
        <v>273</v>
      </c>
      <c r="C248" s="1564"/>
      <c r="D248" s="1564"/>
      <c r="E248" s="1564"/>
      <c r="F248" s="1564"/>
      <c r="G248" s="1564"/>
      <c r="H248" s="1564"/>
      <c r="I248" s="1564"/>
      <c r="J248" s="1564"/>
      <c r="K248" s="1564"/>
      <c r="L248" s="1564"/>
      <c r="M248" s="1564"/>
      <c r="N248" s="1564"/>
      <c r="O248" s="1565"/>
      <c r="P248" s="2027">
        <v>2573</v>
      </c>
      <c r="Q248" s="2028"/>
      <c r="R248" s="2028"/>
      <c r="S248" s="2029"/>
      <c r="T248" s="2027">
        <v>2224</v>
      </c>
      <c r="U248" s="2028"/>
      <c r="V248" s="2028"/>
      <c r="W248" s="2029"/>
      <c r="X248" s="2038">
        <v>349</v>
      </c>
      <c r="Y248" s="2039"/>
      <c r="Z248" s="2039"/>
      <c r="AA248" s="2040"/>
      <c r="AB248" s="2041">
        <f>P248/P239*100</f>
        <v>6.7132830641584267</v>
      </c>
      <c r="AC248" s="2042"/>
      <c r="AD248" s="2042"/>
      <c r="AE248" s="2043"/>
      <c r="AF248" s="2036">
        <v>2501</v>
      </c>
      <c r="AG248" s="2036"/>
      <c r="AH248" s="2036"/>
      <c r="AI248" s="2037"/>
      <c r="AJ248" s="2035">
        <v>2132</v>
      </c>
      <c r="AK248" s="2036"/>
      <c r="AL248" s="2036"/>
      <c r="AM248" s="2037"/>
      <c r="AN248" s="2021">
        <v>369</v>
      </c>
      <c r="AO248" s="2022"/>
      <c r="AP248" s="2022"/>
      <c r="AQ248" s="2023"/>
      <c r="AR248" s="2024">
        <v>6.8</v>
      </c>
      <c r="AS248" s="2025"/>
      <c r="AT248" s="2025"/>
      <c r="AU248" s="2026"/>
    </row>
    <row r="249" spans="1:47" s="73" customFormat="1">
      <c r="A249" s="395"/>
      <c r="B249" s="1564" t="s">
        <v>274</v>
      </c>
      <c r="C249" s="1564"/>
      <c r="D249" s="1564"/>
      <c r="E249" s="1564"/>
      <c r="F249" s="1564"/>
      <c r="G249" s="1564"/>
      <c r="H249" s="1564"/>
      <c r="I249" s="1564"/>
      <c r="J249" s="1564"/>
      <c r="K249" s="1564"/>
      <c r="L249" s="1564"/>
      <c r="M249" s="1564"/>
      <c r="N249" s="1564"/>
      <c r="O249" s="1565"/>
      <c r="P249" s="2027">
        <v>10129</v>
      </c>
      <c r="Q249" s="2028"/>
      <c r="R249" s="2028"/>
      <c r="S249" s="2029"/>
      <c r="T249" s="2027">
        <v>6778</v>
      </c>
      <c r="U249" s="2028"/>
      <c r="V249" s="2028"/>
      <c r="W249" s="2029"/>
      <c r="X249" s="2027">
        <v>3351</v>
      </c>
      <c r="Y249" s="2028"/>
      <c r="Z249" s="2028"/>
      <c r="AA249" s="2029"/>
      <c r="AB249" s="2041">
        <f>P249/P239*100</f>
        <v>26.427844600412243</v>
      </c>
      <c r="AC249" s="2042"/>
      <c r="AD249" s="2042"/>
      <c r="AE249" s="2043"/>
      <c r="AF249" s="2036">
        <v>9113</v>
      </c>
      <c r="AG249" s="2036"/>
      <c r="AH249" s="2036"/>
      <c r="AI249" s="2037"/>
      <c r="AJ249" s="2035">
        <v>6104</v>
      </c>
      <c r="AK249" s="2036"/>
      <c r="AL249" s="2036"/>
      <c r="AM249" s="2037"/>
      <c r="AN249" s="2035">
        <v>3009</v>
      </c>
      <c r="AO249" s="2036"/>
      <c r="AP249" s="2036"/>
      <c r="AQ249" s="2037"/>
      <c r="AR249" s="2024">
        <v>24.8</v>
      </c>
      <c r="AS249" s="2025"/>
      <c r="AT249" s="2025"/>
      <c r="AU249" s="2026"/>
    </row>
    <row r="250" spans="1:47" s="73" customFormat="1" ht="11.25" customHeight="1">
      <c r="A250" s="395"/>
      <c r="B250" s="1564"/>
      <c r="C250" s="1564"/>
      <c r="D250" s="1564"/>
      <c r="E250" s="1564"/>
      <c r="F250" s="1564"/>
      <c r="G250" s="1564"/>
      <c r="H250" s="1564"/>
      <c r="I250" s="1564"/>
      <c r="J250" s="1564"/>
      <c r="K250" s="1564"/>
      <c r="L250" s="1564"/>
      <c r="M250" s="1564"/>
      <c r="N250" s="1564"/>
      <c r="O250" s="1565"/>
      <c r="P250" s="2038"/>
      <c r="Q250" s="2039"/>
      <c r="R250" s="2039"/>
      <c r="S250" s="2040"/>
      <c r="T250" s="2038"/>
      <c r="U250" s="2039"/>
      <c r="V250" s="2039"/>
      <c r="W250" s="2040"/>
      <c r="X250" s="2038"/>
      <c r="Y250" s="2039"/>
      <c r="Z250" s="2039"/>
      <c r="AA250" s="2040"/>
      <c r="AB250" s="2041"/>
      <c r="AC250" s="2042"/>
      <c r="AD250" s="2042"/>
      <c r="AE250" s="2043"/>
      <c r="AF250" s="2022"/>
      <c r="AG250" s="2022"/>
      <c r="AH250" s="2022"/>
      <c r="AI250" s="2023"/>
      <c r="AJ250" s="2021"/>
      <c r="AK250" s="2022"/>
      <c r="AL250" s="2022"/>
      <c r="AM250" s="2023"/>
      <c r="AN250" s="2021"/>
      <c r="AO250" s="2022"/>
      <c r="AP250" s="2022"/>
      <c r="AQ250" s="2023"/>
      <c r="AR250" s="2024"/>
      <c r="AS250" s="2025"/>
      <c r="AT250" s="2025"/>
      <c r="AU250" s="2026"/>
    </row>
    <row r="251" spans="1:47" s="73" customFormat="1">
      <c r="A251" s="395"/>
      <c r="B251" s="1564" t="s">
        <v>275</v>
      </c>
      <c r="C251" s="1564"/>
      <c r="D251" s="1564"/>
      <c r="E251" s="1564"/>
      <c r="F251" s="1564"/>
      <c r="G251" s="1564"/>
      <c r="H251" s="1564"/>
      <c r="I251" s="1564"/>
      <c r="J251" s="1564"/>
      <c r="K251" s="1564"/>
      <c r="L251" s="1564"/>
      <c r="M251" s="1564"/>
      <c r="N251" s="1564"/>
      <c r="O251" s="1565"/>
      <c r="P251" s="2027">
        <v>19383</v>
      </c>
      <c r="Q251" s="2028"/>
      <c r="R251" s="2028"/>
      <c r="S251" s="2029"/>
      <c r="T251" s="2027">
        <v>9361</v>
      </c>
      <c r="U251" s="2028"/>
      <c r="V251" s="2028"/>
      <c r="W251" s="2029"/>
      <c r="X251" s="2027">
        <v>10022</v>
      </c>
      <c r="Y251" s="2028"/>
      <c r="Z251" s="2028"/>
      <c r="AA251" s="2029"/>
      <c r="AB251" s="2041">
        <f>P251/P239*100</f>
        <v>50.572703316200062</v>
      </c>
      <c r="AC251" s="2042"/>
      <c r="AD251" s="2042"/>
      <c r="AE251" s="2043"/>
      <c r="AF251" s="2036">
        <v>19214</v>
      </c>
      <c r="AG251" s="2036"/>
      <c r="AH251" s="2036"/>
      <c r="AI251" s="2037"/>
      <c r="AJ251" s="2035">
        <v>8936</v>
      </c>
      <c r="AK251" s="2036"/>
      <c r="AL251" s="2036"/>
      <c r="AM251" s="2037"/>
      <c r="AN251" s="2035">
        <v>10278</v>
      </c>
      <c r="AO251" s="2036"/>
      <c r="AP251" s="2036"/>
      <c r="AQ251" s="2037"/>
      <c r="AR251" s="2024">
        <v>52.2</v>
      </c>
      <c r="AS251" s="2025"/>
      <c r="AT251" s="2025"/>
      <c r="AU251" s="2026"/>
    </row>
    <row r="252" spans="1:47" s="73" customFormat="1">
      <c r="A252" s="395"/>
      <c r="B252" s="1564" t="s">
        <v>276</v>
      </c>
      <c r="C252" s="1564"/>
      <c r="D252" s="1564"/>
      <c r="E252" s="1564"/>
      <c r="F252" s="1564"/>
      <c r="G252" s="1564"/>
      <c r="H252" s="1564"/>
      <c r="I252" s="1564"/>
      <c r="J252" s="1564"/>
      <c r="K252" s="1564"/>
      <c r="L252" s="1564"/>
      <c r="M252" s="1564"/>
      <c r="N252" s="1564"/>
      <c r="O252" s="1565"/>
      <c r="P252" s="2038">
        <v>115</v>
      </c>
      <c r="Q252" s="2039"/>
      <c r="R252" s="2039"/>
      <c r="S252" s="2040"/>
      <c r="T252" s="2038">
        <v>97</v>
      </c>
      <c r="U252" s="2039"/>
      <c r="V252" s="2039"/>
      <c r="W252" s="2040"/>
      <c r="X252" s="2038">
        <v>18</v>
      </c>
      <c r="Y252" s="2039"/>
      <c r="Z252" s="2039"/>
      <c r="AA252" s="2040"/>
      <c r="AB252" s="2041">
        <f>P252/P239*100</f>
        <v>0.30004957340778043</v>
      </c>
      <c r="AC252" s="2042"/>
      <c r="AD252" s="2042"/>
      <c r="AE252" s="2043"/>
      <c r="AF252" s="2022">
        <v>110</v>
      </c>
      <c r="AG252" s="2022"/>
      <c r="AH252" s="2022"/>
      <c r="AI252" s="2023"/>
      <c r="AJ252" s="2021">
        <v>87</v>
      </c>
      <c r="AK252" s="2022"/>
      <c r="AL252" s="2022"/>
      <c r="AM252" s="2023"/>
      <c r="AN252" s="2021">
        <v>23</v>
      </c>
      <c r="AO252" s="2022"/>
      <c r="AP252" s="2022"/>
      <c r="AQ252" s="2023"/>
      <c r="AR252" s="2024">
        <v>0.3</v>
      </c>
      <c r="AS252" s="2025"/>
      <c r="AT252" s="2025"/>
      <c r="AU252" s="2026"/>
    </row>
    <row r="253" spans="1:47" s="73" customFormat="1">
      <c r="A253" s="395"/>
      <c r="B253" s="1564" t="s">
        <v>277</v>
      </c>
      <c r="C253" s="1564"/>
      <c r="D253" s="1564"/>
      <c r="E253" s="1564"/>
      <c r="F253" s="1564"/>
      <c r="G253" s="1564"/>
      <c r="H253" s="1564"/>
      <c r="I253" s="1564"/>
      <c r="J253" s="1564"/>
      <c r="K253" s="1564"/>
      <c r="L253" s="1564"/>
      <c r="M253" s="1564"/>
      <c r="N253" s="1564"/>
      <c r="O253" s="1565"/>
      <c r="P253" s="2038">
        <v>305</v>
      </c>
      <c r="Q253" s="2039"/>
      <c r="R253" s="2039"/>
      <c r="S253" s="2040"/>
      <c r="T253" s="2038">
        <v>245</v>
      </c>
      <c r="U253" s="2039"/>
      <c r="V253" s="2039"/>
      <c r="W253" s="2040"/>
      <c r="X253" s="2038">
        <v>60</v>
      </c>
      <c r="Y253" s="2039"/>
      <c r="Z253" s="2039"/>
      <c r="AA253" s="2040"/>
      <c r="AB253" s="2041">
        <f>P253/P239*100</f>
        <v>0.79578365121193928</v>
      </c>
      <c r="AC253" s="2042"/>
      <c r="AD253" s="2042"/>
      <c r="AE253" s="2043"/>
      <c r="AF253" s="2022">
        <v>205</v>
      </c>
      <c r="AG253" s="2022"/>
      <c r="AH253" s="2022"/>
      <c r="AI253" s="2023"/>
      <c r="AJ253" s="2021">
        <v>157</v>
      </c>
      <c r="AK253" s="2022"/>
      <c r="AL253" s="2022"/>
      <c r="AM253" s="2023"/>
      <c r="AN253" s="2021">
        <v>48</v>
      </c>
      <c r="AO253" s="2022"/>
      <c r="AP253" s="2022"/>
      <c r="AQ253" s="2023"/>
      <c r="AR253" s="2024">
        <v>0.6</v>
      </c>
      <c r="AS253" s="2025"/>
      <c r="AT253" s="2025"/>
      <c r="AU253" s="2026"/>
    </row>
    <row r="254" spans="1:47" s="73" customFormat="1">
      <c r="A254" s="395"/>
      <c r="B254" s="1564" t="s">
        <v>3225</v>
      </c>
      <c r="C254" s="1564"/>
      <c r="D254" s="1564"/>
      <c r="E254" s="1564"/>
      <c r="F254" s="1564"/>
      <c r="G254" s="1564"/>
      <c r="H254" s="1564"/>
      <c r="I254" s="1564"/>
      <c r="J254" s="1564"/>
      <c r="K254" s="1564"/>
      <c r="L254" s="1564"/>
      <c r="M254" s="1564"/>
      <c r="N254" s="1564"/>
      <c r="O254" s="1565"/>
      <c r="P254" s="2027">
        <v>1286</v>
      </c>
      <c r="Q254" s="2028"/>
      <c r="R254" s="2028"/>
      <c r="S254" s="2029"/>
      <c r="T254" s="2027">
        <v>1074</v>
      </c>
      <c r="U254" s="2028"/>
      <c r="V254" s="2028"/>
      <c r="W254" s="2029"/>
      <c r="X254" s="2038">
        <v>212</v>
      </c>
      <c r="Y254" s="2039"/>
      <c r="Z254" s="2039"/>
      <c r="AA254" s="2040"/>
      <c r="AB254" s="2041">
        <f>P254/P239*100</f>
        <v>3.3553369687165704</v>
      </c>
      <c r="AC254" s="2042"/>
      <c r="AD254" s="2042"/>
      <c r="AE254" s="2043"/>
      <c r="AF254" s="2036">
        <v>1133</v>
      </c>
      <c r="AG254" s="2036"/>
      <c r="AH254" s="2036"/>
      <c r="AI254" s="2037"/>
      <c r="AJ254" s="2035">
        <v>961</v>
      </c>
      <c r="AK254" s="2036"/>
      <c r="AL254" s="2036"/>
      <c r="AM254" s="2037"/>
      <c r="AN254" s="2021">
        <v>172</v>
      </c>
      <c r="AO254" s="2022"/>
      <c r="AP254" s="2022"/>
      <c r="AQ254" s="2023"/>
      <c r="AR254" s="2024">
        <v>3.1</v>
      </c>
      <c r="AS254" s="2025"/>
      <c r="AT254" s="2025"/>
      <c r="AU254" s="2026"/>
    </row>
    <row r="255" spans="1:47" s="73" customFormat="1">
      <c r="A255" s="395"/>
      <c r="B255" s="1564" t="s">
        <v>279</v>
      </c>
      <c r="C255" s="1564"/>
      <c r="D255" s="1564"/>
      <c r="E255" s="1564"/>
      <c r="F255" s="1564"/>
      <c r="G255" s="1564"/>
      <c r="H255" s="1564"/>
      <c r="I255" s="1564"/>
      <c r="J255" s="1564"/>
      <c r="K255" s="1564"/>
      <c r="L255" s="1564"/>
      <c r="M255" s="1564"/>
      <c r="N255" s="1564"/>
      <c r="O255" s="1565"/>
      <c r="P255" s="2027">
        <v>4775</v>
      </c>
      <c r="Q255" s="2028"/>
      <c r="R255" s="2028"/>
      <c r="S255" s="2029"/>
      <c r="T255" s="2027">
        <v>2221</v>
      </c>
      <c r="U255" s="2028"/>
      <c r="V255" s="2028"/>
      <c r="W255" s="2029"/>
      <c r="X255" s="2027">
        <v>2554</v>
      </c>
      <c r="Y255" s="2028"/>
      <c r="Z255" s="2028"/>
      <c r="AA255" s="2029"/>
      <c r="AB255" s="2041">
        <f>P255/P239*100</f>
        <v>12.458580113236099</v>
      </c>
      <c r="AC255" s="2042"/>
      <c r="AD255" s="2042"/>
      <c r="AE255" s="2043"/>
      <c r="AF255" s="2036">
        <v>4384</v>
      </c>
      <c r="AG255" s="2036"/>
      <c r="AH255" s="2036"/>
      <c r="AI255" s="2037"/>
      <c r="AJ255" s="2035">
        <v>1961</v>
      </c>
      <c r="AK255" s="2036"/>
      <c r="AL255" s="2036"/>
      <c r="AM255" s="2037"/>
      <c r="AN255" s="2035">
        <v>2423</v>
      </c>
      <c r="AO255" s="2036"/>
      <c r="AP255" s="2036"/>
      <c r="AQ255" s="2037"/>
      <c r="AR255" s="2024">
        <v>11.9</v>
      </c>
      <c r="AS255" s="2025"/>
      <c r="AT255" s="2025"/>
      <c r="AU255" s="2026"/>
    </row>
    <row r="256" spans="1:47" s="73" customFormat="1">
      <c r="A256" s="395"/>
      <c r="B256" s="1564" t="s">
        <v>280</v>
      </c>
      <c r="C256" s="1564"/>
      <c r="D256" s="1564"/>
      <c r="E256" s="1564"/>
      <c r="F256" s="1564"/>
      <c r="G256" s="1564"/>
      <c r="H256" s="1564"/>
      <c r="I256" s="1564"/>
      <c r="J256" s="1564"/>
      <c r="K256" s="1564"/>
      <c r="L256" s="1564"/>
      <c r="M256" s="1564"/>
      <c r="N256" s="1564"/>
      <c r="O256" s="1565"/>
      <c r="P256" s="2038">
        <v>539</v>
      </c>
      <c r="Q256" s="2039"/>
      <c r="R256" s="2039"/>
      <c r="S256" s="2040"/>
      <c r="T256" s="2038">
        <v>242</v>
      </c>
      <c r="U256" s="2039"/>
      <c r="V256" s="2039"/>
      <c r="W256" s="2040"/>
      <c r="X256" s="2038">
        <v>297</v>
      </c>
      <c r="Y256" s="2039"/>
      <c r="Z256" s="2039"/>
      <c r="AA256" s="2040"/>
      <c r="AB256" s="2041">
        <f>P256/P239*100</f>
        <v>1.4063193049286404</v>
      </c>
      <c r="AC256" s="2042"/>
      <c r="AD256" s="2042"/>
      <c r="AE256" s="2043"/>
      <c r="AF256" s="2022">
        <v>469</v>
      </c>
      <c r="AG256" s="2022"/>
      <c r="AH256" s="2022"/>
      <c r="AI256" s="2023"/>
      <c r="AJ256" s="2021">
        <v>197</v>
      </c>
      <c r="AK256" s="2022"/>
      <c r="AL256" s="2022"/>
      <c r="AM256" s="2023"/>
      <c r="AN256" s="2021">
        <v>272</v>
      </c>
      <c r="AO256" s="2022"/>
      <c r="AP256" s="2022"/>
      <c r="AQ256" s="2023"/>
      <c r="AR256" s="2024">
        <v>1.3</v>
      </c>
      <c r="AS256" s="2025"/>
      <c r="AT256" s="2025"/>
      <c r="AU256" s="2026"/>
    </row>
    <row r="257" spans="1:51" s="73" customFormat="1">
      <c r="A257" s="395"/>
      <c r="B257" s="1564" t="s">
        <v>3226</v>
      </c>
      <c r="C257" s="1564"/>
      <c r="D257" s="1564"/>
      <c r="E257" s="1564"/>
      <c r="F257" s="1564"/>
      <c r="G257" s="1564"/>
      <c r="H257" s="1564"/>
      <c r="I257" s="1564"/>
      <c r="J257" s="1564"/>
      <c r="K257" s="1564"/>
      <c r="L257" s="1564"/>
      <c r="M257" s="1564"/>
      <c r="N257" s="1564"/>
      <c r="O257" s="1565"/>
      <c r="P257" s="2038">
        <v>286</v>
      </c>
      <c r="Q257" s="2039"/>
      <c r="R257" s="2039"/>
      <c r="S257" s="2040"/>
      <c r="T257" s="2038">
        <v>164</v>
      </c>
      <c r="U257" s="2039"/>
      <c r="V257" s="2039"/>
      <c r="W257" s="2040"/>
      <c r="X257" s="2038">
        <v>122</v>
      </c>
      <c r="Y257" s="2039"/>
      <c r="Z257" s="2039"/>
      <c r="AA257" s="2040"/>
      <c r="AB257" s="2041">
        <f>P257/P239*100</f>
        <v>0.74621024343152342</v>
      </c>
      <c r="AC257" s="2042"/>
      <c r="AD257" s="2042"/>
      <c r="AE257" s="2043"/>
      <c r="AF257" s="2022">
        <v>308</v>
      </c>
      <c r="AG257" s="2022"/>
      <c r="AH257" s="2022"/>
      <c r="AI257" s="2023"/>
      <c r="AJ257" s="2021">
        <v>178</v>
      </c>
      <c r="AK257" s="2022"/>
      <c r="AL257" s="2022"/>
      <c r="AM257" s="2023"/>
      <c r="AN257" s="2021">
        <v>130</v>
      </c>
      <c r="AO257" s="2022"/>
      <c r="AP257" s="2022"/>
      <c r="AQ257" s="2023"/>
      <c r="AR257" s="2024">
        <v>0.8</v>
      </c>
      <c r="AS257" s="2025"/>
      <c r="AT257" s="2025"/>
      <c r="AU257" s="2026"/>
    </row>
    <row r="258" spans="1:51" s="73" customFormat="1">
      <c r="A258" s="395"/>
      <c r="B258" s="2069" t="s">
        <v>282</v>
      </c>
      <c r="C258" s="2069"/>
      <c r="D258" s="2069"/>
      <c r="E258" s="2069"/>
      <c r="F258" s="2069"/>
      <c r="G258" s="2069"/>
      <c r="H258" s="2069"/>
      <c r="I258" s="2069"/>
      <c r="J258" s="2069"/>
      <c r="K258" s="2069"/>
      <c r="L258" s="2069"/>
      <c r="M258" s="2069"/>
      <c r="N258" s="2069"/>
      <c r="O258" s="2070"/>
      <c r="P258" s="2038">
        <v>730</v>
      </c>
      <c r="Q258" s="2039"/>
      <c r="R258" s="2039"/>
      <c r="S258" s="2040"/>
      <c r="T258" s="2038">
        <v>476</v>
      </c>
      <c r="U258" s="2039"/>
      <c r="V258" s="2039"/>
      <c r="W258" s="2040"/>
      <c r="X258" s="2038">
        <v>254</v>
      </c>
      <c r="Y258" s="2039"/>
      <c r="Z258" s="2039"/>
      <c r="AA258" s="2040"/>
      <c r="AB258" s="2041">
        <f>P258/P239*100</f>
        <v>1.9046625094580845</v>
      </c>
      <c r="AC258" s="2042"/>
      <c r="AD258" s="2042"/>
      <c r="AE258" s="2043"/>
      <c r="AF258" s="2022">
        <v>704</v>
      </c>
      <c r="AG258" s="2022"/>
      <c r="AH258" s="2022"/>
      <c r="AI258" s="2023"/>
      <c r="AJ258" s="2021">
        <v>460</v>
      </c>
      <c r="AK258" s="2022"/>
      <c r="AL258" s="2022"/>
      <c r="AM258" s="2023"/>
      <c r="AN258" s="2021">
        <v>244</v>
      </c>
      <c r="AO258" s="2022"/>
      <c r="AP258" s="2022"/>
      <c r="AQ258" s="2023"/>
      <c r="AR258" s="2024">
        <v>1.9</v>
      </c>
      <c r="AS258" s="2025"/>
      <c r="AT258" s="2025"/>
      <c r="AU258" s="2026"/>
    </row>
    <row r="259" spans="1:51" s="73" customFormat="1">
      <c r="A259" s="395"/>
      <c r="B259" s="1564" t="s">
        <v>283</v>
      </c>
      <c r="C259" s="1564"/>
      <c r="D259" s="1564"/>
      <c r="E259" s="1564"/>
      <c r="F259" s="1564"/>
      <c r="G259" s="1564"/>
      <c r="H259" s="1564"/>
      <c r="I259" s="1564"/>
      <c r="J259" s="1564"/>
      <c r="K259" s="1564"/>
      <c r="L259" s="1564"/>
      <c r="M259" s="1564"/>
      <c r="N259" s="1564"/>
      <c r="O259" s="1565"/>
      <c r="P259" s="2027">
        <v>1926</v>
      </c>
      <c r="Q259" s="2028"/>
      <c r="R259" s="2028"/>
      <c r="S259" s="2029"/>
      <c r="T259" s="2038">
        <v>653</v>
      </c>
      <c r="U259" s="2039"/>
      <c r="V259" s="2039"/>
      <c r="W259" s="2040"/>
      <c r="X259" s="2027">
        <v>1273</v>
      </c>
      <c r="Y259" s="2028"/>
      <c r="Z259" s="2028"/>
      <c r="AA259" s="2029"/>
      <c r="AB259" s="2041">
        <f>P259/P239*100</f>
        <v>5.025178072899001</v>
      </c>
      <c r="AC259" s="2042"/>
      <c r="AD259" s="2042"/>
      <c r="AE259" s="2043"/>
      <c r="AF259" s="2036">
        <v>1829</v>
      </c>
      <c r="AG259" s="2036"/>
      <c r="AH259" s="2036"/>
      <c r="AI259" s="2037"/>
      <c r="AJ259" s="2021">
        <v>608</v>
      </c>
      <c r="AK259" s="2022"/>
      <c r="AL259" s="2022"/>
      <c r="AM259" s="2023"/>
      <c r="AN259" s="2035">
        <v>1221</v>
      </c>
      <c r="AO259" s="2036"/>
      <c r="AP259" s="2036"/>
      <c r="AQ259" s="2037"/>
      <c r="AR259" s="2024">
        <v>5</v>
      </c>
      <c r="AS259" s="2025"/>
      <c r="AT259" s="2025"/>
      <c r="AU259" s="2026"/>
    </row>
    <row r="260" spans="1:51" s="73" customFormat="1">
      <c r="A260" s="395"/>
      <c r="B260" s="1564" t="s">
        <v>284</v>
      </c>
      <c r="C260" s="1564"/>
      <c r="D260" s="1564"/>
      <c r="E260" s="1564"/>
      <c r="F260" s="1564"/>
      <c r="G260" s="1564"/>
      <c r="H260" s="1564"/>
      <c r="I260" s="1564"/>
      <c r="J260" s="1564"/>
      <c r="K260" s="1564"/>
      <c r="L260" s="1564"/>
      <c r="M260" s="1564"/>
      <c r="N260" s="1564"/>
      <c r="O260" s="1565"/>
      <c r="P260" s="2027">
        <v>1476</v>
      </c>
      <c r="Q260" s="2028"/>
      <c r="R260" s="2028"/>
      <c r="S260" s="2029"/>
      <c r="T260" s="2038">
        <v>577</v>
      </c>
      <c r="U260" s="2039"/>
      <c r="V260" s="2039"/>
      <c r="W260" s="2040"/>
      <c r="X260" s="2027">
        <v>899</v>
      </c>
      <c r="Y260" s="2028"/>
      <c r="Z260" s="2028"/>
      <c r="AA260" s="2029"/>
      <c r="AB260" s="2041">
        <f>P260/P239*100</f>
        <v>3.8510710465207292</v>
      </c>
      <c r="AC260" s="2042"/>
      <c r="AD260" s="2042"/>
      <c r="AE260" s="2043"/>
      <c r="AF260" s="2036">
        <v>1348</v>
      </c>
      <c r="AG260" s="2036"/>
      <c r="AH260" s="2036"/>
      <c r="AI260" s="2037"/>
      <c r="AJ260" s="2021">
        <v>544</v>
      </c>
      <c r="AK260" s="2022"/>
      <c r="AL260" s="2022"/>
      <c r="AM260" s="2023"/>
      <c r="AN260" s="2035">
        <v>804</v>
      </c>
      <c r="AO260" s="2036"/>
      <c r="AP260" s="2036"/>
      <c r="AQ260" s="2037"/>
      <c r="AR260" s="2024">
        <v>3.7</v>
      </c>
      <c r="AS260" s="2025"/>
      <c r="AT260" s="2025"/>
      <c r="AU260" s="2026"/>
    </row>
    <row r="261" spans="1:51" s="73" customFormat="1">
      <c r="A261" s="395"/>
      <c r="B261" s="1564" t="s">
        <v>285</v>
      </c>
      <c r="C261" s="1564"/>
      <c r="D261" s="1564"/>
      <c r="E261" s="1564"/>
      <c r="F261" s="1564"/>
      <c r="G261" s="1564"/>
      <c r="H261" s="1564"/>
      <c r="I261" s="1564"/>
      <c r="J261" s="1564"/>
      <c r="K261" s="1564"/>
      <c r="L261" s="1564"/>
      <c r="M261" s="1564"/>
      <c r="N261" s="1564"/>
      <c r="O261" s="1565"/>
      <c r="P261" s="2027">
        <v>1699</v>
      </c>
      <c r="Q261" s="2028"/>
      <c r="R261" s="2028"/>
      <c r="S261" s="2029"/>
      <c r="T261" s="2038">
        <v>691</v>
      </c>
      <c r="U261" s="2039"/>
      <c r="V261" s="2039"/>
      <c r="W261" s="2040"/>
      <c r="X261" s="2027">
        <v>1008</v>
      </c>
      <c r="Y261" s="2028"/>
      <c r="Z261" s="2028"/>
      <c r="AA261" s="2029"/>
      <c r="AB261" s="2041">
        <f>P261/P239*100</f>
        <v>4.4329063062592953</v>
      </c>
      <c r="AC261" s="2042"/>
      <c r="AD261" s="2042"/>
      <c r="AE261" s="2043"/>
      <c r="AF261" s="2036">
        <v>1651</v>
      </c>
      <c r="AG261" s="2036"/>
      <c r="AH261" s="2036"/>
      <c r="AI261" s="2037"/>
      <c r="AJ261" s="2021">
        <v>650</v>
      </c>
      <c r="AK261" s="2022"/>
      <c r="AL261" s="2022"/>
      <c r="AM261" s="2023"/>
      <c r="AN261" s="2035">
        <v>1001</v>
      </c>
      <c r="AO261" s="2036"/>
      <c r="AP261" s="2036"/>
      <c r="AQ261" s="2037"/>
      <c r="AR261" s="2024">
        <v>4.5</v>
      </c>
      <c r="AS261" s="2025"/>
      <c r="AT261" s="2025"/>
      <c r="AU261" s="2026"/>
    </row>
    <row r="262" spans="1:51" s="73" customFormat="1">
      <c r="A262" s="395"/>
      <c r="B262" s="1564" t="s">
        <v>286</v>
      </c>
      <c r="C262" s="1564"/>
      <c r="D262" s="1564"/>
      <c r="E262" s="1564"/>
      <c r="F262" s="1564"/>
      <c r="G262" s="1564"/>
      <c r="H262" s="1564"/>
      <c r="I262" s="1564"/>
      <c r="J262" s="1564"/>
      <c r="K262" s="1564"/>
      <c r="L262" s="1564"/>
      <c r="M262" s="1564"/>
      <c r="N262" s="1564"/>
      <c r="O262" s="1565"/>
      <c r="P262" s="2027">
        <v>3140</v>
      </c>
      <c r="Q262" s="2028"/>
      <c r="R262" s="2028"/>
      <c r="S262" s="2029"/>
      <c r="T262" s="2038">
        <v>757</v>
      </c>
      <c r="U262" s="2039"/>
      <c r="V262" s="2039"/>
      <c r="W262" s="2040"/>
      <c r="X262" s="2071">
        <v>2383</v>
      </c>
      <c r="Y262" s="2072"/>
      <c r="Z262" s="2072"/>
      <c r="AA262" s="2073"/>
      <c r="AB262" s="2041">
        <f>P262/P239*100</f>
        <v>8.1926579173950476</v>
      </c>
      <c r="AC262" s="2042"/>
      <c r="AD262" s="2042"/>
      <c r="AE262" s="2043"/>
      <c r="AF262" s="2036">
        <v>3796</v>
      </c>
      <c r="AG262" s="2036"/>
      <c r="AH262" s="2036"/>
      <c r="AI262" s="2037"/>
      <c r="AJ262" s="2021">
        <v>907</v>
      </c>
      <c r="AK262" s="2022"/>
      <c r="AL262" s="2022"/>
      <c r="AM262" s="2023"/>
      <c r="AN262" s="2074">
        <v>2889</v>
      </c>
      <c r="AO262" s="2075"/>
      <c r="AP262" s="2075"/>
      <c r="AQ262" s="2076"/>
      <c r="AR262" s="2024">
        <v>10.3</v>
      </c>
      <c r="AS262" s="2025"/>
      <c r="AT262" s="2025"/>
      <c r="AU262" s="2026"/>
    </row>
    <row r="263" spans="1:51" s="73" customFormat="1">
      <c r="A263" s="395"/>
      <c r="B263" s="1564" t="s">
        <v>287</v>
      </c>
      <c r="C263" s="1564"/>
      <c r="D263" s="1564"/>
      <c r="E263" s="1564"/>
      <c r="F263" s="1564"/>
      <c r="G263" s="1564"/>
      <c r="H263" s="1564"/>
      <c r="I263" s="1564"/>
      <c r="J263" s="1564"/>
      <c r="K263" s="1564"/>
      <c r="L263" s="1564"/>
      <c r="M263" s="1564"/>
      <c r="N263" s="1564"/>
      <c r="O263" s="1565"/>
      <c r="P263" s="2038">
        <v>361</v>
      </c>
      <c r="Q263" s="2039"/>
      <c r="R263" s="2039"/>
      <c r="S263" s="2040"/>
      <c r="T263" s="2038">
        <v>229</v>
      </c>
      <c r="U263" s="2039"/>
      <c r="V263" s="2039"/>
      <c r="W263" s="2040"/>
      <c r="X263" s="2038">
        <v>132</v>
      </c>
      <c r="Y263" s="2039"/>
      <c r="Z263" s="2039"/>
      <c r="AA263" s="2040"/>
      <c r="AB263" s="2041">
        <f>P263/P239*100</f>
        <v>0.94189474782790195</v>
      </c>
      <c r="AC263" s="2042"/>
      <c r="AD263" s="2042"/>
      <c r="AE263" s="2043"/>
      <c r="AF263" s="2022">
        <v>438</v>
      </c>
      <c r="AG263" s="2022"/>
      <c r="AH263" s="2022"/>
      <c r="AI263" s="2023"/>
      <c r="AJ263" s="2021">
        <v>286</v>
      </c>
      <c r="AK263" s="2022"/>
      <c r="AL263" s="2022"/>
      <c r="AM263" s="2023"/>
      <c r="AN263" s="2021">
        <v>152</v>
      </c>
      <c r="AO263" s="2022"/>
      <c r="AP263" s="2022"/>
      <c r="AQ263" s="2023"/>
      <c r="AR263" s="2024">
        <v>1.2</v>
      </c>
      <c r="AS263" s="2025"/>
      <c r="AT263" s="2025"/>
      <c r="AU263" s="2026"/>
    </row>
    <row r="264" spans="1:51" s="73" customFormat="1">
      <c r="A264" s="395"/>
      <c r="B264" s="2069" t="s">
        <v>3499</v>
      </c>
      <c r="C264" s="2069"/>
      <c r="D264" s="2069"/>
      <c r="E264" s="2069"/>
      <c r="F264" s="2069"/>
      <c r="G264" s="2069"/>
      <c r="H264" s="2069"/>
      <c r="I264" s="2069"/>
      <c r="J264" s="2069"/>
      <c r="K264" s="2069"/>
      <c r="L264" s="2069"/>
      <c r="M264" s="2069"/>
      <c r="N264" s="2069"/>
      <c r="O264" s="2070"/>
      <c r="P264" s="2027">
        <v>1464</v>
      </c>
      <c r="Q264" s="2028"/>
      <c r="R264" s="2028"/>
      <c r="S264" s="2029"/>
      <c r="T264" s="2027">
        <v>934</v>
      </c>
      <c r="U264" s="2028"/>
      <c r="V264" s="2028"/>
      <c r="W264" s="2029"/>
      <c r="X264" s="2027">
        <v>530</v>
      </c>
      <c r="Y264" s="2028"/>
      <c r="Z264" s="2028"/>
      <c r="AA264" s="2029"/>
      <c r="AB264" s="2041">
        <f>P264/P239*100</f>
        <v>3.819761525817309</v>
      </c>
      <c r="AC264" s="2042"/>
      <c r="AD264" s="2042"/>
      <c r="AE264" s="2043"/>
      <c r="AF264" s="2036">
        <v>1551</v>
      </c>
      <c r="AG264" s="2036"/>
      <c r="AH264" s="2036"/>
      <c r="AI264" s="2037"/>
      <c r="AJ264" s="2035">
        <v>971</v>
      </c>
      <c r="AK264" s="2036"/>
      <c r="AL264" s="2036"/>
      <c r="AM264" s="2037"/>
      <c r="AN264" s="2035">
        <v>580</v>
      </c>
      <c r="AO264" s="2036"/>
      <c r="AP264" s="2036"/>
      <c r="AQ264" s="2037"/>
      <c r="AR264" s="2024">
        <v>4.2</v>
      </c>
      <c r="AS264" s="2025"/>
      <c r="AT264" s="2025"/>
      <c r="AU264" s="2026"/>
    </row>
    <row r="265" spans="1:51" s="73" customFormat="1">
      <c r="A265" s="395"/>
      <c r="B265" s="2069" t="s">
        <v>3500</v>
      </c>
      <c r="C265" s="2069"/>
      <c r="D265" s="2069"/>
      <c r="E265" s="2069"/>
      <c r="F265" s="2069"/>
      <c r="G265" s="2069"/>
      <c r="H265" s="2069"/>
      <c r="I265" s="2069"/>
      <c r="J265" s="2069"/>
      <c r="K265" s="2069"/>
      <c r="L265" s="2069"/>
      <c r="M265" s="2069"/>
      <c r="N265" s="2069"/>
      <c r="O265" s="2070"/>
      <c r="P265" s="2027">
        <v>1281</v>
      </c>
      <c r="Q265" s="2028"/>
      <c r="R265" s="2028"/>
      <c r="S265" s="2029"/>
      <c r="T265" s="2027">
        <v>1001</v>
      </c>
      <c r="U265" s="2028"/>
      <c r="V265" s="2028"/>
      <c r="W265" s="2029"/>
      <c r="X265" s="2038">
        <v>280</v>
      </c>
      <c r="Y265" s="2039"/>
      <c r="Z265" s="2039"/>
      <c r="AA265" s="2040"/>
      <c r="AB265" s="2041">
        <f>P265/P239*100</f>
        <v>3.3422913350901453</v>
      </c>
      <c r="AC265" s="2042"/>
      <c r="AD265" s="2042"/>
      <c r="AE265" s="2043"/>
      <c r="AF265" s="2036">
        <v>1288</v>
      </c>
      <c r="AG265" s="2036"/>
      <c r="AH265" s="2036"/>
      <c r="AI265" s="2037"/>
      <c r="AJ265" s="2035">
        <v>969</v>
      </c>
      <c r="AK265" s="2036"/>
      <c r="AL265" s="2036"/>
      <c r="AM265" s="2037"/>
      <c r="AN265" s="2021">
        <v>319</v>
      </c>
      <c r="AO265" s="2022"/>
      <c r="AP265" s="2022"/>
      <c r="AQ265" s="2023"/>
      <c r="AR265" s="2024">
        <v>3.5</v>
      </c>
      <c r="AS265" s="2025"/>
      <c r="AT265" s="2025"/>
      <c r="AU265" s="2026"/>
    </row>
    <row r="266" spans="1:51" s="73" customFormat="1" ht="11.25" customHeight="1">
      <c r="A266" s="395"/>
      <c r="B266" s="1564"/>
      <c r="C266" s="1564"/>
      <c r="D266" s="1564"/>
      <c r="E266" s="1564"/>
      <c r="F266" s="1564"/>
      <c r="G266" s="1564"/>
      <c r="H266" s="1564"/>
      <c r="I266" s="1564"/>
      <c r="J266" s="1564"/>
      <c r="K266" s="1564"/>
      <c r="L266" s="1564"/>
      <c r="M266" s="1564"/>
      <c r="N266" s="1564"/>
      <c r="O266" s="1565"/>
      <c r="P266" s="2038"/>
      <c r="Q266" s="2039"/>
      <c r="R266" s="2039"/>
      <c r="S266" s="2040"/>
      <c r="T266" s="2027"/>
      <c r="U266" s="2028"/>
      <c r="V266" s="2028"/>
      <c r="W266" s="2029"/>
      <c r="X266" s="2038"/>
      <c r="Y266" s="2039"/>
      <c r="Z266" s="2039"/>
      <c r="AA266" s="2040"/>
      <c r="AB266" s="2041"/>
      <c r="AC266" s="2042"/>
      <c r="AD266" s="2042"/>
      <c r="AE266" s="2043"/>
      <c r="AF266" s="2022"/>
      <c r="AG266" s="2022"/>
      <c r="AH266" s="2022"/>
      <c r="AI266" s="2023"/>
      <c r="AJ266" s="2035"/>
      <c r="AK266" s="2036"/>
      <c r="AL266" s="2036"/>
      <c r="AM266" s="2037"/>
      <c r="AN266" s="2021"/>
      <c r="AO266" s="2022"/>
      <c r="AP266" s="2022"/>
      <c r="AQ266" s="2023"/>
      <c r="AR266" s="2024"/>
      <c r="AS266" s="2025"/>
      <c r="AT266" s="2025"/>
      <c r="AU266" s="2026"/>
    </row>
    <row r="267" spans="1:51" s="73" customFormat="1" ht="14.25" thickBot="1">
      <c r="A267" s="395"/>
      <c r="B267" s="1942" t="s">
        <v>288</v>
      </c>
      <c r="C267" s="1942"/>
      <c r="D267" s="1942"/>
      <c r="E267" s="1942"/>
      <c r="F267" s="1942"/>
      <c r="G267" s="1942"/>
      <c r="H267" s="1942"/>
      <c r="I267" s="1942"/>
      <c r="J267" s="1942"/>
      <c r="K267" s="1942"/>
      <c r="L267" s="1942"/>
      <c r="M267" s="1942"/>
      <c r="N267" s="1942"/>
      <c r="O267" s="1943"/>
      <c r="P267" s="2077">
        <v>1831</v>
      </c>
      <c r="Q267" s="2078"/>
      <c r="R267" s="2078"/>
      <c r="S267" s="2079"/>
      <c r="T267" s="2077">
        <v>1032</v>
      </c>
      <c r="U267" s="2078"/>
      <c r="V267" s="2078"/>
      <c r="W267" s="2079"/>
      <c r="X267" s="2080">
        <v>799</v>
      </c>
      <c r="Y267" s="2081"/>
      <c r="Z267" s="2081"/>
      <c r="AA267" s="2082"/>
      <c r="AB267" s="2083">
        <f>P267/P239*100</f>
        <v>4.7773110339969209</v>
      </c>
      <c r="AC267" s="2084"/>
      <c r="AD267" s="2084"/>
      <c r="AE267" s="2085"/>
      <c r="AF267" s="2019">
        <v>1490</v>
      </c>
      <c r="AG267" s="2019"/>
      <c r="AH267" s="2019"/>
      <c r="AI267" s="2020"/>
      <c r="AJ267" s="2018">
        <v>804</v>
      </c>
      <c r="AK267" s="2019"/>
      <c r="AL267" s="2019"/>
      <c r="AM267" s="2020"/>
      <c r="AN267" s="2086">
        <v>686</v>
      </c>
      <c r="AO267" s="2087"/>
      <c r="AP267" s="2087"/>
      <c r="AQ267" s="2088"/>
      <c r="AR267" s="2089">
        <v>4</v>
      </c>
      <c r="AS267" s="2090"/>
      <c r="AT267" s="2090"/>
      <c r="AU267" s="2091"/>
    </row>
    <row r="268" spans="1:51">
      <c r="A268" s="373"/>
      <c r="B268" s="696" t="s">
        <v>3260</v>
      </c>
      <c r="C268" s="429"/>
      <c r="D268" s="429"/>
      <c r="E268" s="430"/>
      <c r="F268" s="702"/>
      <c r="G268" s="429"/>
      <c r="H268" s="429"/>
      <c r="K268" s="703"/>
      <c r="L268" s="431"/>
      <c r="AQ268" s="683"/>
      <c r="AR268" s="683"/>
      <c r="AS268" s="683"/>
      <c r="AT268" s="683"/>
      <c r="AU268" s="22"/>
      <c r="AV268" s="683"/>
      <c r="AW268" s="683"/>
      <c r="AY268" s="697"/>
    </row>
    <row r="269" spans="1:51">
      <c r="A269" s="373"/>
      <c r="B269" s="995"/>
      <c r="C269" s="429"/>
      <c r="D269" s="429"/>
      <c r="E269" s="430"/>
      <c r="F269" s="997"/>
      <c r="G269" s="429"/>
      <c r="H269" s="429"/>
      <c r="K269" s="998"/>
      <c r="L269" s="431"/>
      <c r="AQ269" s="994"/>
      <c r="AR269" s="994"/>
      <c r="AS269" s="994"/>
      <c r="AT269" s="994"/>
      <c r="AU269" s="706" t="s">
        <v>159</v>
      </c>
      <c r="AV269" s="994"/>
      <c r="AW269" s="994"/>
      <c r="AY269" s="996"/>
    </row>
    <row r="270" spans="1:51" s="73" customFormat="1" ht="17.25">
      <c r="A270" s="419" t="s">
        <v>3501</v>
      </c>
      <c r="B270" s="420"/>
      <c r="C270" s="421"/>
      <c r="D270" s="421"/>
      <c r="E270" s="421"/>
      <c r="F270" s="421"/>
      <c r="G270" s="421"/>
      <c r="H270" s="421"/>
      <c r="I270" s="422"/>
      <c r="J270" s="423"/>
    </row>
    <row r="271" spans="1:51" s="73" customFormat="1" ht="13.5" customHeight="1">
      <c r="A271" s="419"/>
      <c r="B271" s="420"/>
      <c r="C271" s="421"/>
      <c r="D271" s="421"/>
      <c r="E271" s="421"/>
      <c r="F271" s="421"/>
      <c r="G271" s="421"/>
      <c r="H271" s="421"/>
      <c r="I271" s="422"/>
      <c r="J271" s="423"/>
      <c r="AF271" s="2098" t="s">
        <v>3503</v>
      </c>
      <c r="AG271" s="2098"/>
      <c r="AH271" s="2098"/>
      <c r="AI271" s="2098"/>
      <c r="AJ271" s="2098"/>
      <c r="AK271" s="2098"/>
      <c r="AL271" s="2098"/>
      <c r="AM271" s="2098"/>
      <c r="AN271" s="2098"/>
      <c r="AO271" s="2098"/>
      <c r="AP271" s="2098"/>
      <c r="AQ271" s="2098"/>
      <c r="AR271" s="2098"/>
      <c r="AS271" s="2098"/>
      <c r="AT271" s="2098"/>
      <c r="AU271" s="2098"/>
    </row>
    <row r="272" spans="1:51" s="73" customFormat="1" ht="13.5" customHeight="1" thickBot="1">
      <c r="A272" s="373"/>
      <c r="B272" s="425"/>
      <c r="C272" s="427"/>
      <c r="D272" s="427"/>
      <c r="E272" s="427"/>
      <c r="F272" s="427"/>
      <c r="G272" s="427"/>
      <c r="H272" s="427"/>
      <c r="J272" s="432"/>
      <c r="K272" s="433"/>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701" t="s">
        <v>289</v>
      </c>
    </row>
    <row r="273" spans="1:47" s="73" customFormat="1">
      <c r="A273" s="395"/>
      <c r="B273" s="1613" t="s">
        <v>261</v>
      </c>
      <c r="C273" s="1614"/>
      <c r="D273" s="1614"/>
      <c r="E273" s="1614"/>
      <c r="F273" s="1614"/>
      <c r="G273" s="1614"/>
      <c r="H273" s="1614"/>
      <c r="I273" s="1614"/>
      <c r="J273" s="1614"/>
      <c r="K273" s="1614"/>
      <c r="L273" s="1614"/>
      <c r="M273" s="1614"/>
      <c r="N273" s="1614"/>
      <c r="O273" s="1615"/>
      <c r="P273" s="1678" t="s">
        <v>290</v>
      </c>
      <c r="Q273" s="1614"/>
      <c r="R273" s="1614"/>
      <c r="S273" s="1614"/>
      <c r="T273" s="1614"/>
      <c r="U273" s="1614"/>
      <c r="V273" s="1614"/>
      <c r="W273" s="1614"/>
      <c r="X273" s="1614"/>
      <c r="Y273" s="1614"/>
      <c r="Z273" s="1614"/>
      <c r="AA273" s="1614"/>
      <c r="AB273" s="1614"/>
      <c r="AC273" s="1614"/>
      <c r="AD273" s="1614"/>
      <c r="AE273" s="1614"/>
      <c r="AF273" s="1614"/>
      <c r="AG273" s="1614"/>
      <c r="AH273" s="1614"/>
      <c r="AI273" s="1614"/>
      <c r="AJ273" s="1614"/>
      <c r="AK273" s="1614"/>
      <c r="AL273" s="1614"/>
      <c r="AM273" s="1614"/>
      <c r="AN273" s="1614"/>
      <c r="AO273" s="1614"/>
      <c r="AP273" s="1614"/>
      <c r="AQ273" s="1614"/>
      <c r="AR273" s="1614"/>
      <c r="AS273" s="1614"/>
      <c r="AT273" s="1614"/>
      <c r="AU273" s="1915"/>
    </row>
    <row r="274" spans="1:47" s="73" customFormat="1" ht="18.75" customHeight="1">
      <c r="A274" s="395"/>
      <c r="B274" s="1672"/>
      <c r="C274" s="1673"/>
      <c r="D274" s="1673"/>
      <c r="E274" s="1673"/>
      <c r="F274" s="1673"/>
      <c r="G274" s="1673"/>
      <c r="H274" s="1673"/>
      <c r="I274" s="1673"/>
      <c r="J274" s="1673"/>
      <c r="K274" s="1673"/>
      <c r="L274" s="1673"/>
      <c r="M274" s="1673"/>
      <c r="N274" s="1673"/>
      <c r="O274" s="1674"/>
      <c r="P274" s="2099" t="s">
        <v>175</v>
      </c>
      <c r="Q274" s="2100"/>
      <c r="R274" s="2100"/>
      <c r="S274" s="2100"/>
      <c r="T274" s="434"/>
      <c r="U274" s="434"/>
      <c r="V274" s="434"/>
      <c r="W274" s="435"/>
      <c r="X274" s="2103" t="s">
        <v>291</v>
      </c>
      <c r="Y274" s="2103"/>
      <c r="Z274" s="2103"/>
      <c r="AA274" s="2104"/>
      <c r="AB274" s="2099" t="s">
        <v>292</v>
      </c>
      <c r="AC274" s="2100"/>
      <c r="AD274" s="2100"/>
      <c r="AE274" s="2107"/>
      <c r="AF274" s="2109" t="s">
        <v>293</v>
      </c>
      <c r="AG274" s="2110"/>
      <c r="AH274" s="2110"/>
      <c r="AI274" s="2111"/>
      <c r="AJ274" s="2109" t="s">
        <v>294</v>
      </c>
      <c r="AK274" s="2110"/>
      <c r="AL274" s="2110"/>
      <c r="AM274" s="2111"/>
      <c r="AN274" s="2112" t="s">
        <v>295</v>
      </c>
      <c r="AO274" s="2113"/>
      <c r="AP274" s="2113"/>
      <c r="AQ274" s="2114"/>
      <c r="AR274" s="2112" t="s">
        <v>296</v>
      </c>
      <c r="AS274" s="2113"/>
      <c r="AT274" s="2113"/>
      <c r="AU274" s="2118"/>
    </row>
    <row r="275" spans="1:47" s="73" customFormat="1" ht="18.75" customHeight="1">
      <c r="A275" s="395"/>
      <c r="B275" s="1675"/>
      <c r="C275" s="1676"/>
      <c r="D275" s="1676"/>
      <c r="E275" s="1676"/>
      <c r="F275" s="1676"/>
      <c r="G275" s="1676"/>
      <c r="H275" s="1676"/>
      <c r="I275" s="1676"/>
      <c r="J275" s="1676"/>
      <c r="K275" s="1676"/>
      <c r="L275" s="1676"/>
      <c r="M275" s="1676"/>
      <c r="N275" s="1676"/>
      <c r="O275" s="1677"/>
      <c r="P275" s="2101"/>
      <c r="Q275" s="2102"/>
      <c r="R275" s="2102"/>
      <c r="S275" s="2102"/>
      <c r="T275" s="2093" t="s">
        <v>297</v>
      </c>
      <c r="U275" s="2094"/>
      <c r="V275" s="2094"/>
      <c r="W275" s="2095"/>
      <c r="X275" s="2105"/>
      <c r="Y275" s="2105"/>
      <c r="Z275" s="2105"/>
      <c r="AA275" s="2106"/>
      <c r="AB275" s="2101"/>
      <c r="AC275" s="2102"/>
      <c r="AD275" s="2102"/>
      <c r="AE275" s="2108"/>
      <c r="AF275" s="1691"/>
      <c r="AG275" s="1692"/>
      <c r="AH275" s="1692"/>
      <c r="AI275" s="1693"/>
      <c r="AJ275" s="1691"/>
      <c r="AK275" s="1692"/>
      <c r="AL275" s="1692"/>
      <c r="AM275" s="1693"/>
      <c r="AN275" s="2115"/>
      <c r="AO275" s="2116"/>
      <c r="AP275" s="2116"/>
      <c r="AQ275" s="2117"/>
      <c r="AR275" s="2115"/>
      <c r="AS275" s="2116"/>
      <c r="AT275" s="2116"/>
      <c r="AU275" s="2119"/>
    </row>
    <row r="276" spans="1:47" s="73" customFormat="1">
      <c r="A276" s="395"/>
      <c r="B276" s="2096" t="s">
        <v>2911</v>
      </c>
      <c r="C276" s="1621"/>
      <c r="D276" s="1621"/>
      <c r="E276" s="1621"/>
      <c r="F276" s="1621"/>
      <c r="G276" s="1621"/>
      <c r="H276" s="1621"/>
      <c r="I276" s="1621"/>
      <c r="J276" s="1621"/>
      <c r="K276" s="1621"/>
      <c r="L276" s="1621"/>
      <c r="M276" s="1621"/>
      <c r="N276" s="1621"/>
      <c r="O276" s="1622"/>
      <c r="P276" s="1623">
        <v>36811</v>
      </c>
      <c r="Q276" s="1624"/>
      <c r="R276" s="1624"/>
      <c r="S276" s="1625"/>
      <c r="T276" s="1626">
        <v>100</v>
      </c>
      <c r="U276" s="1627"/>
      <c r="V276" s="1627"/>
      <c r="W276" s="2097"/>
      <c r="X276" s="1623">
        <v>27393</v>
      </c>
      <c r="Y276" s="1624"/>
      <c r="Z276" s="1624"/>
      <c r="AA276" s="1625"/>
      <c r="AB276" s="1623">
        <v>1529</v>
      </c>
      <c r="AC276" s="1624"/>
      <c r="AD276" s="1624"/>
      <c r="AE276" s="1625"/>
      <c r="AF276" s="1623">
        <v>844</v>
      </c>
      <c r="AG276" s="1624"/>
      <c r="AH276" s="1624"/>
      <c r="AI276" s="1625"/>
      <c r="AJ276" s="1623">
        <v>3350</v>
      </c>
      <c r="AK276" s="1624"/>
      <c r="AL276" s="1624"/>
      <c r="AM276" s="1625"/>
      <c r="AN276" s="1623">
        <v>2687</v>
      </c>
      <c r="AO276" s="1624"/>
      <c r="AP276" s="1624"/>
      <c r="AQ276" s="1625"/>
      <c r="AR276" s="1566">
        <v>59</v>
      </c>
      <c r="AS276" s="1567"/>
      <c r="AT276" s="1567"/>
      <c r="AU276" s="1898"/>
    </row>
    <row r="277" spans="1:47" s="73" customFormat="1" ht="11.25" customHeight="1">
      <c r="A277" s="395"/>
      <c r="B277" s="2008"/>
      <c r="C277" s="1564"/>
      <c r="D277" s="1564"/>
      <c r="E277" s="1564"/>
      <c r="F277" s="1564"/>
      <c r="G277" s="1564"/>
      <c r="H277" s="1564"/>
      <c r="I277" s="1564"/>
      <c r="J277" s="1564"/>
      <c r="K277" s="1564"/>
      <c r="L277" s="1564"/>
      <c r="M277" s="1564"/>
      <c r="N277" s="1564"/>
      <c r="O277" s="1565"/>
      <c r="P277" s="1566"/>
      <c r="Q277" s="1567"/>
      <c r="R277" s="1567"/>
      <c r="S277" s="1568"/>
      <c r="T277" s="1560"/>
      <c r="U277" s="1561"/>
      <c r="V277" s="1561"/>
      <c r="W277" s="2092"/>
      <c r="X277" s="1566"/>
      <c r="Y277" s="1567"/>
      <c r="Z277" s="1567"/>
      <c r="AA277" s="1568"/>
      <c r="AB277" s="1566"/>
      <c r="AC277" s="1567"/>
      <c r="AD277" s="1567"/>
      <c r="AE277" s="1568"/>
      <c r="AF277" s="1566"/>
      <c r="AG277" s="1567"/>
      <c r="AH277" s="1567"/>
      <c r="AI277" s="1568"/>
      <c r="AJ277" s="1566"/>
      <c r="AK277" s="1567"/>
      <c r="AL277" s="1567"/>
      <c r="AM277" s="1568"/>
      <c r="AN277" s="1982"/>
      <c r="AO277" s="1983"/>
      <c r="AP277" s="1983"/>
      <c r="AQ277" s="1984"/>
      <c r="AR277" s="1982"/>
      <c r="AS277" s="1983"/>
      <c r="AT277" s="1983"/>
      <c r="AU277" s="1985"/>
    </row>
    <row r="278" spans="1:47" s="73" customFormat="1">
      <c r="A278" s="395"/>
      <c r="B278" s="2008" t="s">
        <v>267</v>
      </c>
      <c r="C278" s="1564"/>
      <c r="D278" s="1564"/>
      <c r="E278" s="1564"/>
      <c r="F278" s="1564"/>
      <c r="G278" s="1564"/>
      <c r="H278" s="1564"/>
      <c r="I278" s="1564"/>
      <c r="J278" s="1564"/>
      <c r="K278" s="1564"/>
      <c r="L278" s="1564"/>
      <c r="M278" s="1564"/>
      <c r="N278" s="1564"/>
      <c r="O278" s="1565"/>
      <c r="P278" s="1566">
        <v>4488</v>
      </c>
      <c r="Q278" s="1567"/>
      <c r="R278" s="1567"/>
      <c r="S278" s="1568"/>
      <c r="T278" s="1560">
        <v>12.2</v>
      </c>
      <c r="U278" s="1561"/>
      <c r="V278" s="1561"/>
      <c r="W278" s="2092"/>
      <c r="X278" s="1566">
        <v>625</v>
      </c>
      <c r="Y278" s="1567"/>
      <c r="Z278" s="1567"/>
      <c r="AA278" s="1568"/>
      <c r="AB278" s="1566">
        <v>53</v>
      </c>
      <c r="AC278" s="1567"/>
      <c r="AD278" s="1567"/>
      <c r="AE278" s="1568"/>
      <c r="AF278" s="1566">
        <v>236</v>
      </c>
      <c r="AG278" s="1567"/>
      <c r="AH278" s="1567"/>
      <c r="AI278" s="1568"/>
      <c r="AJ278" s="1566">
        <v>1697</v>
      </c>
      <c r="AK278" s="1567"/>
      <c r="AL278" s="1567"/>
      <c r="AM278" s="1568"/>
      <c r="AN278" s="1566">
        <v>1868</v>
      </c>
      <c r="AO278" s="1567"/>
      <c r="AP278" s="1567"/>
      <c r="AQ278" s="1568"/>
      <c r="AR278" s="1566" t="s">
        <v>3212</v>
      </c>
      <c r="AS278" s="1567"/>
      <c r="AT278" s="1567"/>
      <c r="AU278" s="1898"/>
    </row>
    <row r="279" spans="1:47" s="73" customFormat="1">
      <c r="A279" s="395"/>
      <c r="B279" s="2008" t="s">
        <v>268</v>
      </c>
      <c r="C279" s="1564"/>
      <c r="D279" s="1564"/>
      <c r="E279" s="1564"/>
      <c r="F279" s="1564"/>
      <c r="G279" s="1564"/>
      <c r="H279" s="1564"/>
      <c r="I279" s="1564"/>
      <c r="J279" s="1564"/>
      <c r="K279" s="1564"/>
      <c r="L279" s="1564"/>
      <c r="M279" s="1564"/>
      <c r="N279" s="1564"/>
      <c r="O279" s="1565"/>
      <c r="P279" s="1566">
        <v>4381</v>
      </c>
      <c r="Q279" s="1567"/>
      <c r="R279" s="1567"/>
      <c r="S279" s="1568"/>
      <c r="T279" s="1560">
        <v>11.9</v>
      </c>
      <c r="U279" s="1561"/>
      <c r="V279" s="1561"/>
      <c r="W279" s="2092"/>
      <c r="X279" s="1566">
        <v>539</v>
      </c>
      <c r="Y279" s="1567"/>
      <c r="Z279" s="1567"/>
      <c r="AA279" s="1568"/>
      <c r="AB279" s="1566">
        <v>46</v>
      </c>
      <c r="AC279" s="1567"/>
      <c r="AD279" s="1567"/>
      <c r="AE279" s="1568"/>
      <c r="AF279" s="1566">
        <v>234</v>
      </c>
      <c r="AG279" s="1567"/>
      <c r="AH279" s="1567"/>
      <c r="AI279" s="1568"/>
      <c r="AJ279" s="1566">
        <v>1688</v>
      </c>
      <c r="AK279" s="1567"/>
      <c r="AL279" s="1567"/>
      <c r="AM279" s="1568"/>
      <c r="AN279" s="1982">
        <v>1867</v>
      </c>
      <c r="AO279" s="1983"/>
      <c r="AP279" s="1983"/>
      <c r="AQ279" s="1984"/>
      <c r="AR279" s="1566" t="s">
        <v>3212</v>
      </c>
      <c r="AS279" s="1567"/>
      <c r="AT279" s="1567"/>
      <c r="AU279" s="1898"/>
    </row>
    <row r="280" spans="1:47" s="73" customFormat="1">
      <c r="A280" s="395"/>
      <c r="B280" s="2008" t="s">
        <v>269</v>
      </c>
      <c r="C280" s="1564"/>
      <c r="D280" s="1564"/>
      <c r="E280" s="1564"/>
      <c r="F280" s="1564"/>
      <c r="G280" s="1564"/>
      <c r="H280" s="1564"/>
      <c r="I280" s="1564"/>
      <c r="J280" s="1564"/>
      <c r="K280" s="1564"/>
      <c r="L280" s="1564"/>
      <c r="M280" s="1564"/>
      <c r="N280" s="1564"/>
      <c r="O280" s="1565"/>
      <c r="P280" s="1982">
        <v>98</v>
      </c>
      <c r="Q280" s="1983"/>
      <c r="R280" s="1983"/>
      <c r="S280" s="1984"/>
      <c r="T280" s="1560">
        <v>0.3</v>
      </c>
      <c r="U280" s="1561"/>
      <c r="V280" s="1561"/>
      <c r="W280" s="2092"/>
      <c r="X280" s="1982">
        <v>79</v>
      </c>
      <c r="Y280" s="1983"/>
      <c r="Z280" s="1983"/>
      <c r="AA280" s="1984"/>
      <c r="AB280" s="1982">
        <v>6</v>
      </c>
      <c r="AC280" s="1983"/>
      <c r="AD280" s="1983"/>
      <c r="AE280" s="1984"/>
      <c r="AF280" s="1982">
        <v>2</v>
      </c>
      <c r="AG280" s="1983"/>
      <c r="AH280" s="1983"/>
      <c r="AI280" s="1984"/>
      <c r="AJ280" s="1982">
        <v>8</v>
      </c>
      <c r="AK280" s="1983"/>
      <c r="AL280" s="1983"/>
      <c r="AM280" s="1984"/>
      <c r="AN280" s="1982">
        <v>1</v>
      </c>
      <c r="AO280" s="1983"/>
      <c r="AP280" s="1983"/>
      <c r="AQ280" s="1984"/>
      <c r="AR280" s="1566" t="s">
        <v>3212</v>
      </c>
      <c r="AS280" s="1567"/>
      <c r="AT280" s="1567"/>
      <c r="AU280" s="1898"/>
    </row>
    <row r="281" spans="1:47" s="73" customFormat="1">
      <c r="A281" s="395"/>
      <c r="B281" s="2008" t="s">
        <v>270</v>
      </c>
      <c r="C281" s="1564"/>
      <c r="D281" s="1564"/>
      <c r="E281" s="1564"/>
      <c r="F281" s="1564"/>
      <c r="G281" s="1564"/>
      <c r="H281" s="1564"/>
      <c r="I281" s="1564"/>
      <c r="J281" s="1564"/>
      <c r="K281" s="1564"/>
      <c r="L281" s="1564"/>
      <c r="M281" s="1564"/>
      <c r="N281" s="1564"/>
      <c r="O281" s="1565"/>
      <c r="P281" s="1982">
        <v>9</v>
      </c>
      <c r="Q281" s="1983"/>
      <c r="R281" s="1983"/>
      <c r="S281" s="1984"/>
      <c r="T281" s="1560">
        <v>0</v>
      </c>
      <c r="U281" s="1561"/>
      <c r="V281" s="1561"/>
      <c r="W281" s="2092"/>
      <c r="X281" s="1982">
        <v>7</v>
      </c>
      <c r="Y281" s="1983"/>
      <c r="Z281" s="1983"/>
      <c r="AA281" s="1984"/>
      <c r="AB281" s="1982">
        <v>1</v>
      </c>
      <c r="AC281" s="1983"/>
      <c r="AD281" s="1983"/>
      <c r="AE281" s="1984"/>
      <c r="AF281" s="1566" t="s">
        <v>3212</v>
      </c>
      <c r="AG281" s="1567"/>
      <c r="AH281" s="1567"/>
      <c r="AI281" s="1568"/>
      <c r="AJ281" s="1982">
        <v>1</v>
      </c>
      <c r="AK281" s="1983"/>
      <c r="AL281" s="1983"/>
      <c r="AM281" s="1984"/>
      <c r="AN281" s="1566" t="s">
        <v>3212</v>
      </c>
      <c r="AO281" s="1567"/>
      <c r="AP281" s="1567"/>
      <c r="AQ281" s="1568"/>
      <c r="AR281" s="1566" t="s">
        <v>3212</v>
      </c>
      <c r="AS281" s="1567"/>
      <c r="AT281" s="1567"/>
      <c r="AU281" s="1898"/>
    </row>
    <row r="282" spans="1:47" s="73" customFormat="1" ht="11.25" customHeight="1">
      <c r="A282" s="395"/>
      <c r="B282" s="2008"/>
      <c r="C282" s="1564"/>
      <c r="D282" s="1564"/>
      <c r="E282" s="1564"/>
      <c r="F282" s="1564"/>
      <c r="G282" s="1564"/>
      <c r="H282" s="1564"/>
      <c r="I282" s="1564"/>
      <c r="J282" s="1564"/>
      <c r="K282" s="1564"/>
      <c r="L282" s="1564"/>
      <c r="M282" s="1564"/>
      <c r="N282" s="1564"/>
      <c r="O282" s="1565"/>
      <c r="P282" s="1982"/>
      <c r="Q282" s="1983"/>
      <c r="R282" s="1983"/>
      <c r="S282" s="1984"/>
      <c r="T282" s="2120"/>
      <c r="U282" s="2121"/>
      <c r="V282" s="2121"/>
      <c r="W282" s="2122"/>
      <c r="X282" s="1982"/>
      <c r="Y282" s="1983"/>
      <c r="Z282" s="1983"/>
      <c r="AA282" s="1984"/>
      <c r="AB282" s="1982"/>
      <c r="AC282" s="1983"/>
      <c r="AD282" s="1983"/>
      <c r="AE282" s="1984"/>
      <c r="AF282" s="1982"/>
      <c r="AG282" s="1983"/>
      <c r="AH282" s="1983"/>
      <c r="AI282" s="1984"/>
      <c r="AJ282" s="1982"/>
      <c r="AK282" s="1983"/>
      <c r="AL282" s="1983"/>
      <c r="AM282" s="1984"/>
      <c r="AN282" s="1982"/>
      <c r="AO282" s="1983"/>
      <c r="AP282" s="1983"/>
      <c r="AQ282" s="1984"/>
      <c r="AR282" s="1982"/>
      <c r="AS282" s="1983"/>
      <c r="AT282" s="1983"/>
      <c r="AU282" s="1985"/>
    </row>
    <row r="283" spans="1:47" s="73" customFormat="1">
      <c r="A283" s="395"/>
      <c r="B283" s="2008" t="s">
        <v>271</v>
      </c>
      <c r="C283" s="1564"/>
      <c r="D283" s="1564"/>
      <c r="E283" s="1564"/>
      <c r="F283" s="1564"/>
      <c r="G283" s="1564"/>
      <c r="H283" s="1564"/>
      <c r="I283" s="1564"/>
      <c r="J283" s="1564"/>
      <c r="K283" s="1564"/>
      <c r="L283" s="1564"/>
      <c r="M283" s="1564"/>
      <c r="N283" s="1564"/>
      <c r="O283" s="1565"/>
      <c r="P283" s="1566">
        <v>11619</v>
      </c>
      <c r="Q283" s="1567"/>
      <c r="R283" s="1567"/>
      <c r="S283" s="1568"/>
      <c r="T283" s="1560">
        <v>31.6</v>
      </c>
      <c r="U283" s="1561"/>
      <c r="V283" s="1561"/>
      <c r="W283" s="2092"/>
      <c r="X283" s="1566">
        <v>10060</v>
      </c>
      <c r="Y283" s="1567"/>
      <c r="Z283" s="1567"/>
      <c r="AA283" s="1568"/>
      <c r="AB283" s="1566">
        <v>667</v>
      </c>
      <c r="AC283" s="1567"/>
      <c r="AD283" s="1567"/>
      <c r="AE283" s="1568"/>
      <c r="AF283" s="1566">
        <v>164</v>
      </c>
      <c r="AG283" s="1567"/>
      <c r="AH283" s="1567"/>
      <c r="AI283" s="1568"/>
      <c r="AJ283" s="1566">
        <v>423</v>
      </c>
      <c r="AK283" s="1567"/>
      <c r="AL283" s="1567"/>
      <c r="AM283" s="1568"/>
      <c r="AN283" s="1982">
        <v>191</v>
      </c>
      <c r="AO283" s="1983"/>
      <c r="AP283" s="1983"/>
      <c r="AQ283" s="1984"/>
      <c r="AR283" s="1566">
        <v>53</v>
      </c>
      <c r="AS283" s="1567"/>
      <c r="AT283" s="1567"/>
      <c r="AU283" s="1898"/>
    </row>
    <row r="284" spans="1:47" s="73" customFormat="1">
      <c r="A284" s="395"/>
      <c r="B284" s="2008" t="s">
        <v>272</v>
      </c>
      <c r="C284" s="1564"/>
      <c r="D284" s="1564"/>
      <c r="E284" s="1564"/>
      <c r="F284" s="1564"/>
      <c r="G284" s="1564"/>
      <c r="H284" s="1564"/>
      <c r="I284" s="1564"/>
      <c r="J284" s="1564"/>
      <c r="K284" s="1564"/>
      <c r="L284" s="1564"/>
      <c r="M284" s="1564"/>
      <c r="N284" s="1564"/>
      <c r="O284" s="1565"/>
      <c r="P284" s="1982">
        <v>5</v>
      </c>
      <c r="Q284" s="1983"/>
      <c r="R284" s="1983"/>
      <c r="S284" s="1984"/>
      <c r="T284" s="1560">
        <v>0</v>
      </c>
      <c r="U284" s="1561"/>
      <c r="V284" s="1561"/>
      <c r="W284" s="2092"/>
      <c r="X284" s="1982">
        <v>3</v>
      </c>
      <c r="Y284" s="1983"/>
      <c r="Z284" s="1983"/>
      <c r="AA284" s="1984"/>
      <c r="AB284" s="1566">
        <v>2</v>
      </c>
      <c r="AC284" s="1567"/>
      <c r="AD284" s="1567"/>
      <c r="AE284" s="1568"/>
      <c r="AF284" s="1566" t="s">
        <v>3213</v>
      </c>
      <c r="AG284" s="1567"/>
      <c r="AH284" s="1567"/>
      <c r="AI284" s="1568"/>
      <c r="AJ284" s="1566" t="s">
        <v>3212</v>
      </c>
      <c r="AK284" s="1567"/>
      <c r="AL284" s="1567"/>
      <c r="AM284" s="1568"/>
      <c r="AN284" s="1566" t="s">
        <v>3212</v>
      </c>
      <c r="AO284" s="1567"/>
      <c r="AP284" s="1567"/>
      <c r="AQ284" s="1568"/>
      <c r="AR284" s="1566" t="s">
        <v>3212</v>
      </c>
      <c r="AS284" s="1567"/>
      <c r="AT284" s="1567"/>
      <c r="AU284" s="1898"/>
    </row>
    <row r="285" spans="1:47" s="73" customFormat="1">
      <c r="A285" s="395"/>
      <c r="B285" s="2008" t="s">
        <v>273</v>
      </c>
      <c r="C285" s="1564"/>
      <c r="D285" s="1564"/>
      <c r="E285" s="1564"/>
      <c r="F285" s="1564"/>
      <c r="G285" s="1564"/>
      <c r="H285" s="1564"/>
      <c r="I285" s="1564"/>
      <c r="J285" s="1564"/>
      <c r="K285" s="1564"/>
      <c r="L285" s="1564"/>
      <c r="M285" s="1564"/>
      <c r="N285" s="1564"/>
      <c r="O285" s="1565"/>
      <c r="P285" s="1566">
        <v>2501</v>
      </c>
      <c r="Q285" s="1567"/>
      <c r="R285" s="1567"/>
      <c r="S285" s="1568"/>
      <c r="T285" s="1560">
        <v>6.8</v>
      </c>
      <c r="U285" s="1561"/>
      <c r="V285" s="1561"/>
      <c r="W285" s="2092"/>
      <c r="X285" s="1566">
        <v>1624</v>
      </c>
      <c r="Y285" s="1567"/>
      <c r="Z285" s="1567"/>
      <c r="AA285" s="1568"/>
      <c r="AB285" s="1566">
        <v>352</v>
      </c>
      <c r="AC285" s="1567"/>
      <c r="AD285" s="1567"/>
      <c r="AE285" s="1568"/>
      <c r="AF285" s="1566">
        <v>119</v>
      </c>
      <c r="AG285" s="1567"/>
      <c r="AH285" s="1567"/>
      <c r="AI285" s="1568"/>
      <c r="AJ285" s="1566">
        <v>289</v>
      </c>
      <c r="AK285" s="1567"/>
      <c r="AL285" s="1567"/>
      <c r="AM285" s="1568"/>
      <c r="AN285" s="1982">
        <v>99</v>
      </c>
      <c r="AO285" s="1983"/>
      <c r="AP285" s="1983"/>
      <c r="AQ285" s="1984"/>
      <c r="AR285" s="1566" t="s">
        <v>3212</v>
      </c>
      <c r="AS285" s="1567"/>
      <c r="AT285" s="1567"/>
      <c r="AU285" s="1898"/>
    </row>
    <row r="286" spans="1:47" s="73" customFormat="1">
      <c r="A286" s="395"/>
      <c r="B286" s="2008" t="s">
        <v>274</v>
      </c>
      <c r="C286" s="1564"/>
      <c r="D286" s="1564"/>
      <c r="E286" s="1564"/>
      <c r="F286" s="1564"/>
      <c r="G286" s="1564"/>
      <c r="H286" s="1564"/>
      <c r="I286" s="1564"/>
      <c r="J286" s="1564"/>
      <c r="K286" s="1564"/>
      <c r="L286" s="1564"/>
      <c r="M286" s="1564"/>
      <c r="N286" s="1564"/>
      <c r="O286" s="1565"/>
      <c r="P286" s="1566">
        <v>9113</v>
      </c>
      <c r="Q286" s="1567"/>
      <c r="R286" s="1567"/>
      <c r="S286" s="1568"/>
      <c r="T286" s="1560">
        <v>24.8</v>
      </c>
      <c r="U286" s="1561"/>
      <c r="V286" s="1561"/>
      <c r="W286" s="2092"/>
      <c r="X286" s="1566">
        <v>8433</v>
      </c>
      <c r="Y286" s="1567"/>
      <c r="Z286" s="1567"/>
      <c r="AA286" s="1568"/>
      <c r="AB286" s="1566">
        <v>313</v>
      </c>
      <c r="AC286" s="1567"/>
      <c r="AD286" s="1567"/>
      <c r="AE286" s="1568"/>
      <c r="AF286" s="1566">
        <v>45</v>
      </c>
      <c r="AG286" s="1567"/>
      <c r="AH286" s="1567"/>
      <c r="AI286" s="1568"/>
      <c r="AJ286" s="1566">
        <v>134</v>
      </c>
      <c r="AK286" s="1567"/>
      <c r="AL286" s="1567"/>
      <c r="AM286" s="1568"/>
      <c r="AN286" s="1982">
        <v>92</v>
      </c>
      <c r="AO286" s="1983"/>
      <c r="AP286" s="1983"/>
      <c r="AQ286" s="1984"/>
      <c r="AR286" s="1982">
        <v>53</v>
      </c>
      <c r="AS286" s="1983"/>
      <c r="AT286" s="1983"/>
      <c r="AU286" s="1985"/>
    </row>
    <row r="287" spans="1:47" s="73" customFormat="1" ht="11.25" customHeight="1">
      <c r="A287" s="395"/>
      <c r="B287" s="2008"/>
      <c r="C287" s="1564"/>
      <c r="D287" s="1564"/>
      <c r="E287" s="1564"/>
      <c r="F287" s="1564"/>
      <c r="G287" s="1564"/>
      <c r="H287" s="1564"/>
      <c r="I287" s="1564"/>
      <c r="J287" s="1564"/>
      <c r="K287" s="1564"/>
      <c r="L287" s="1564"/>
      <c r="M287" s="1564"/>
      <c r="N287" s="1564"/>
      <c r="O287" s="1565"/>
      <c r="P287" s="1566"/>
      <c r="Q287" s="1567"/>
      <c r="R287" s="1567"/>
      <c r="S287" s="1568"/>
      <c r="T287" s="1560"/>
      <c r="U287" s="1561"/>
      <c r="V287" s="1561"/>
      <c r="W287" s="2092"/>
      <c r="X287" s="1566"/>
      <c r="Y287" s="1567"/>
      <c r="Z287" s="1567"/>
      <c r="AA287" s="1568"/>
      <c r="AB287" s="1566"/>
      <c r="AC287" s="1567"/>
      <c r="AD287" s="1567"/>
      <c r="AE287" s="1568"/>
      <c r="AF287" s="1566"/>
      <c r="AG287" s="1567"/>
      <c r="AH287" s="1567"/>
      <c r="AI287" s="1568"/>
      <c r="AJ287" s="1566"/>
      <c r="AK287" s="1567"/>
      <c r="AL287" s="1567"/>
      <c r="AM287" s="1568"/>
      <c r="AN287" s="1982"/>
      <c r="AO287" s="1983"/>
      <c r="AP287" s="1983"/>
      <c r="AQ287" s="1984"/>
      <c r="AR287" s="1982"/>
      <c r="AS287" s="1983"/>
      <c r="AT287" s="1983"/>
      <c r="AU287" s="1985"/>
    </row>
    <row r="288" spans="1:47" s="73" customFormat="1">
      <c r="A288" s="395"/>
      <c r="B288" s="2008" t="s">
        <v>275</v>
      </c>
      <c r="C288" s="1564"/>
      <c r="D288" s="1564"/>
      <c r="E288" s="1564"/>
      <c r="F288" s="1564"/>
      <c r="G288" s="1564"/>
      <c r="H288" s="1564"/>
      <c r="I288" s="1564"/>
      <c r="J288" s="1564"/>
      <c r="K288" s="1564"/>
      <c r="L288" s="1564"/>
      <c r="M288" s="1564"/>
      <c r="N288" s="1564"/>
      <c r="O288" s="1565"/>
      <c r="P288" s="1982">
        <v>19214</v>
      </c>
      <c r="Q288" s="1983"/>
      <c r="R288" s="1983"/>
      <c r="S288" s="1984"/>
      <c r="T288" s="1560">
        <v>52.2</v>
      </c>
      <c r="U288" s="1561"/>
      <c r="V288" s="1561"/>
      <c r="W288" s="2092"/>
      <c r="X288" s="1982">
        <v>16234</v>
      </c>
      <c r="Y288" s="1983"/>
      <c r="Z288" s="1983"/>
      <c r="AA288" s="1984"/>
      <c r="AB288" s="1982">
        <v>799</v>
      </c>
      <c r="AC288" s="1983"/>
      <c r="AD288" s="1983"/>
      <c r="AE288" s="1984"/>
      <c r="AF288" s="1982">
        <v>429</v>
      </c>
      <c r="AG288" s="1983"/>
      <c r="AH288" s="1983"/>
      <c r="AI288" s="1984"/>
      <c r="AJ288" s="1982">
        <v>1075</v>
      </c>
      <c r="AK288" s="1983"/>
      <c r="AL288" s="1983"/>
      <c r="AM288" s="1984"/>
      <c r="AN288" s="1982">
        <v>598</v>
      </c>
      <c r="AO288" s="1983"/>
      <c r="AP288" s="1983"/>
      <c r="AQ288" s="1984"/>
      <c r="AR288" s="1982">
        <v>6</v>
      </c>
      <c r="AS288" s="1983"/>
      <c r="AT288" s="1983"/>
      <c r="AU288" s="1985"/>
    </row>
    <row r="289" spans="1:96" s="73" customFormat="1">
      <c r="A289" s="395"/>
      <c r="B289" s="2008" t="s">
        <v>276</v>
      </c>
      <c r="C289" s="1564"/>
      <c r="D289" s="1564"/>
      <c r="E289" s="1564"/>
      <c r="F289" s="1564"/>
      <c r="G289" s="1564"/>
      <c r="H289" s="1564"/>
      <c r="I289" s="1564"/>
      <c r="J289" s="1564"/>
      <c r="K289" s="1564"/>
      <c r="L289" s="1564"/>
      <c r="M289" s="1564"/>
      <c r="N289" s="1564"/>
      <c r="O289" s="1565"/>
      <c r="P289" s="1566">
        <v>110</v>
      </c>
      <c r="Q289" s="1567"/>
      <c r="R289" s="1567"/>
      <c r="S289" s="1568"/>
      <c r="T289" s="1560">
        <v>0.3</v>
      </c>
      <c r="U289" s="1561"/>
      <c r="V289" s="1561"/>
      <c r="W289" s="2092"/>
      <c r="X289" s="1566">
        <v>108</v>
      </c>
      <c r="Y289" s="1567"/>
      <c r="Z289" s="1567"/>
      <c r="AA289" s="1568"/>
      <c r="AB289" s="1566" t="s">
        <v>3213</v>
      </c>
      <c r="AC289" s="1567"/>
      <c r="AD289" s="1567"/>
      <c r="AE289" s="1568"/>
      <c r="AF289" s="1566" t="s">
        <v>3212</v>
      </c>
      <c r="AG289" s="1567"/>
      <c r="AH289" s="1567"/>
      <c r="AI289" s="1568"/>
      <c r="AJ289" s="1566" t="s">
        <v>3213</v>
      </c>
      <c r="AK289" s="1567"/>
      <c r="AL289" s="1567"/>
      <c r="AM289" s="1568"/>
      <c r="AN289" s="1566" t="s">
        <v>3212</v>
      </c>
      <c r="AO289" s="1567"/>
      <c r="AP289" s="1567"/>
      <c r="AQ289" s="1568"/>
      <c r="AR289" s="1566" t="s">
        <v>3213</v>
      </c>
      <c r="AS289" s="1567"/>
      <c r="AT289" s="1567"/>
      <c r="AU289" s="1898"/>
    </row>
    <row r="290" spans="1:96" s="73" customFormat="1">
      <c r="A290" s="395"/>
      <c r="B290" s="2008" t="s">
        <v>277</v>
      </c>
      <c r="C290" s="1564"/>
      <c r="D290" s="1564"/>
      <c r="E290" s="1564"/>
      <c r="F290" s="1564"/>
      <c r="G290" s="1564"/>
      <c r="H290" s="1564"/>
      <c r="I290" s="1564"/>
      <c r="J290" s="1564"/>
      <c r="K290" s="1564"/>
      <c r="L290" s="1564"/>
      <c r="M290" s="1564"/>
      <c r="N290" s="1564"/>
      <c r="O290" s="1565"/>
      <c r="P290" s="1566">
        <v>205</v>
      </c>
      <c r="Q290" s="1567"/>
      <c r="R290" s="1567"/>
      <c r="S290" s="1568"/>
      <c r="T290" s="1560">
        <v>0.6</v>
      </c>
      <c r="U290" s="1561"/>
      <c r="V290" s="1561"/>
      <c r="W290" s="2092"/>
      <c r="X290" s="1566">
        <v>173</v>
      </c>
      <c r="Y290" s="1567"/>
      <c r="Z290" s="1567"/>
      <c r="AA290" s="1568"/>
      <c r="AB290" s="1566">
        <v>6</v>
      </c>
      <c r="AC290" s="1567"/>
      <c r="AD290" s="1567"/>
      <c r="AE290" s="1568"/>
      <c r="AF290" s="1566">
        <v>2</v>
      </c>
      <c r="AG290" s="1567"/>
      <c r="AH290" s="1567"/>
      <c r="AI290" s="1568"/>
      <c r="AJ290" s="1566">
        <v>19</v>
      </c>
      <c r="AK290" s="1567"/>
      <c r="AL290" s="1567"/>
      <c r="AM290" s="1568"/>
      <c r="AN290" s="1566">
        <v>3</v>
      </c>
      <c r="AO290" s="1567"/>
      <c r="AP290" s="1567"/>
      <c r="AQ290" s="1568"/>
      <c r="AR290" s="1566" t="s">
        <v>3212</v>
      </c>
      <c r="AS290" s="1567"/>
      <c r="AT290" s="1567"/>
      <c r="AU290" s="1898"/>
    </row>
    <row r="291" spans="1:96" s="73" customFormat="1">
      <c r="A291" s="395"/>
      <c r="B291" s="2008" t="s">
        <v>278</v>
      </c>
      <c r="C291" s="1564"/>
      <c r="D291" s="1564"/>
      <c r="E291" s="1564"/>
      <c r="F291" s="1564"/>
      <c r="G291" s="1564"/>
      <c r="H291" s="1564"/>
      <c r="I291" s="1564"/>
      <c r="J291" s="1564"/>
      <c r="K291" s="1564"/>
      <c r="L291" s="1564"/>
      <c r="M291" s="1564"/>
      <c r="N291" s="1564"/>
      <c r="O291" s="1565"/>
      <c r="P291" s="1566">
        <v>1133</v>
      </c>
      <c r="Q291" s="1567"/>
      <c r="R291" s="1567"/>
      <c r="S291" s="1568"/>
      <c r="T291" s="1560">
        <v>3.1</v>
      </c>
      <c r="U291" s="1561"/>
      <c r="V291" s="1561"/>
      <c r="W291" s="2092"/>
      <c r="X291" s="1566">
        <v>1044</v>
      </c>
      <c r="Y291" s="1567"/>
      <c r="Z291" s="1567"/>
      <c r="AA291" s="1568"/>
      <c r="AB291" s="1566">
        <v>49</v>
      </c>
      <c r="AC291" s="1567"/>
      <c r="AD291" s="1567"/>
      <c r="AE291" s="1568"/>
      <c r="AF291" s="1566">
        <v>12</v>
      </c>
      <c r="AG291" s="1567"/>
      <c r="AH291" s="1567"/>
      <c r="AI291" s="1568"/>
      <c r="AJ291" s="1566">
        <v>17</v>
      </c>
      <c r="AK291" s="1567"/>
      <c r="AL291" s="1567"/>
      <c r="AM291" s="1568"/>
      <c r="AN291" s="1566">
        <v>6</v>
      </c>
      <c r="AO291" s="1567"/>
      <c r="AP291" s="1567"/>
      <c r="AQ291" s="1568"/>
      <c r="AR291" s="1566" t="s">
        <v>3212</v>
      </c>
      <c r="AS291" s="1567"/>
      <c r="AT291" s="1567"/>
      <c r="AU291" s="1898"/>
    </row>
    <row r="292" spans="1:96" s="73" customFormat="1">
      <c r="A292" s="395"/>
      <c r="B292" s="2008" t="s">
        <v>279</v>
      </c>
      <c r="C292" s="1564"/>
      <c r="D292" s="1564"/>
      <c r="E292" s="1564"/>
      <c r="F292" s="1564"/>
      <c r="G292" s="1564"/>
      <c r="H292" s="1564"/>
      <c r="I292" s="1564"/>
      <c r="J292" s="1564"/>
      <c r="K292" s="1564"/>
      <c r="L292" s="1564"/>
      <c r="M292" s="1564"/>
      <c r="N292" s="1564"/>
      <c r="O292" s="1565"/>
      <c r="P292" s="1566">
        <v>4384</v>
      </c>
      <c r="Q292" s="1567"/>
      <c r="R292" s="1567"/>
      <c r="S292" s="1568"/>
      <c r="T292" s="1560">
        <v>11.9</v>
      </c>
      <c r="U292" s="1561"/>
      <c r="V292" s="1561"/>
      <c r="W292" s="2092"/>
      <c r="X292" s="1566">
        <v>3398</v>
      </c>
      <c r="Y292" s="1567"/>
      <c r="Z292" s="1567"/>
      <c r="AA292" s="1568"/>
      <c r="AB292" s="1566">
        <v>339</v>
      </c>
      <c r="AC292" s="1567"/>
      <c r="AD292" s="1567"/>
      <c r="AE292" s="1568"/>
      <c r="AF292" s="1566">
        <v>103</v>
      </c>
      <c r="AG292" s="1567"/>
      <c r="AH292" s="1567"/>
      <c r="AI292" s="1568"/>
      <c r="AJ292" s="1566">
        <v>309</v>
      </c>
      <c r="AK292" s="1567"/>
      <c r="AL292" s="1567"/>
      <c r="AM292" s="1568"/>
      <c r="AN292" s="1566">
        <v>220</v>
      </c>
      <c r="AO292" s="1567"/>
      <c r="AP292" s="1567"/>
      <c r="AQ292" s="1568"/>
      <c r="AR292" s="1566" t="s">
        <v>3213</v>
      </c>
      <c r="AS292" s="1567"/>
      <c r="AT292" s="1567"/>
      <c r="AU292" s="1898"/>
    </row>
    <row r="293" spans="1:96" s="73" customFormat="1">
      <c r="A293" s="395"/>
      <c r="B293" s="2008" t="s">
        <v>280</v>
      </c>
      <c r="C293" s="1564"/>
      <c r="D293" s="1564"/>
      <c r="E293" s="1564"/>
      <c r="F293" s="1564"/>
      <c r="G293" s="1564"/>
      <c r="H293" s="1564"/>
      <c r="I293" s="1564"/>
      <c r="J293" s="1564"/>
      <c r="K293" s="1564"/>
      <c r="L293" s="1564"/>
      <c r="M293" s="1564"/>
      <c r="N293" s="1564"/>
      <c r="O293" s="1565"/>
      <c r="P293" s="1566">
        <v>469</v>
      </c>
      <c r="Q293" s="1567"/>
      <c r="R293" s="1567"/>
      <c r="S293" s="1568"/>
      <c r="T293" s="1560">
        <v>1.3</v>
      </c>
      <c r="U293" s="1561"/>
      <c r="V293" s="1561"/>
      <c r="W293" s="2092"/>
      <c r="X293" s="1566">
        <v>409</v>
      </c>
      <c r="Y293" s="1567"/>
      <c r="Z293" s="1567"/>
      <c r="AA293" s="1568"/>
      <c r="AB293" s="1566">
        <v>24</v>
      </c>
      <c r="AC293" s="1567"/>
      <c r="AD293" s="1567"/>
      <c r="AE293" s="1568"/>
      <c r="AF293" s="1566">
        <v>9</v>
      </c>
      <c r="AG293" s="1567"/>
      <c r="AH293" s="1567"/>
      <c r="AI293" s="1568"/>
      <c r="AJ293" s="1566">
        <v>20</v>
      </c>
      <c r="AK293" s="1567"/>
      <c r="AL293" s="1567"/>
      <c r="AM293" s="1568"/>
      <c r="AN293" s="1982">
        <v>2</v>
      </c>
      <c r="AO293" s="1983"/>
      <c r="AP293" s="1983"/>
      <c r="AQ293" s="1984"/>
      <c r="AR293" s="1566" t="s">
        <v>3212</v>
      </c>
      <c r="AS293" s="1567"/>
      <c r="AT293" s="1567"/>
      <c r="AU293" s="1898"/>
    </row>
    <row r="294" spans="1:96" s="73" customFormat="1">
      <c r="A294" s="395"/>
      <c r="B294" s="2008" t="s">
        <v>281</v>
      </c>
      <c r="C294" s="1564"/>
      <c r="D294" s="1564"/>
      <c r="E294" s="1564"/>
      <c r="F294" s="1564"/>
      <c r="G294" s="1564"/>
      <c r="H294" s="1564"/>
      <c r="I294" s="1564"/>
      <c r="J294" s="1564"/>
      <c r="K294" s="1564"/>
      <c r="L294" s="1564"/>
      <c r="M294" s="1564"/>
      <c r="N294" s="1564"/>
      <c r="O294" s="1565"/>
      <c r="P294" s="1566">
        <v>308</v>
      </c>
      <c r="Q294" s="1567"/>
      <c r="R294" s="1567"/>
      <c r="S294" s="1568"/>
      <c r="T294" s="1560">
        <v>0.8</v>
      </c>
      <c r="U294" s="1561"/>
      <c r="V294" s="1561"/>
      <c r="W294" s="2092"/>
      <c r="X294" s="1566">
        <v>208</v>
      </c>
      <c r="Y294" s="1567"/>
      <c r="Z294" s="1567"/>
      <c r="AA294" s="1568"/>
      <c r="AB294" s="1566">
        <v>56</v>
      </c>
      <c r="AC294" s="1567"/>
      <c r="AD294" s="1567"/>
      <c r="AE294" s="1568"/>
      <c r="AF294" s="1566">
        <v>7</v>
      </c>
      <c r="AG294" s="1567"/>
      <c r="AH294" s="1567"/>
      <c r="AI294" s="1568"/>
      <c r="AJ294" s="1566">
        <v>34</v>
      </c>
      <c r="AK294" s="1567"/>
      <c r="AL294" s="1567"/>
      <c r="AM294" s="1568"/>
      <c r="AN294" s="1982">
        <v>2</v>
      </c>
      <c r="AO294" s="1983"/>
      <c r="AP294" s="1983"/>
      <c r="AQ294" s="1984"/>
      <c r="AR294" s="1566" t="s">
        <v>3214</v>
      </c>
      <c r="AS294" s="1567"/>
      <c r="AT294" s="1567"/>
      <c r="AU294" s="1898"/>
    </row>
    <row r="295" spans="1:96" s="73" customFormat="1">
      <c r="A295" s="395"/>
      <c r="B295" s="2123" t="s">
        <v>282</v>
      </c>
      <c r="C295" s="2069"/>
      <c r="D295" s="2069"/>
      <c r="E295" s="2069"/>
      <c r="F295" s="2069"/>
      <c r="G295" s="2069"/>
      <c r="H295" s="2069"/>
      <c r="I295" s="2069"/>
      <c r="J295" s="2069"/>
      <c r="K295" s="2069"/>
      <c r="L295" s="2069"/>
      <c r="M295" s="2069"/>
      <c r="N295" s="2069"/>
      <c r="O295" s="2070"/>
      <c r="P295" s="1566">
        <v>704</v>
      </c>
      <c r="Q295" s="1567"/>
      <c r="R295" s="1567"/>
      <c r="S295" s="1568"/>
      <c r="T295" s="1560">
        <v>1.9</v>
      </c>
      <c r="U295" s="1561"/>
      <c r="V295" s="1561"/>
      <c r="W295" s="2092"/>
      <c r="X295" s="1566">
        <v>477</v>
      </c>
      <c r="Y295" s="1567"/>
      <c r="Z295" s="1567"/>
      <c r="AA295" s="1568"/>
      <c r="AB295" s="1566">
        <v>60</v>
      </c>
      <c r="AC295" s="1567"/>
      <c r="AD295" s="1567"/>
      <c r="AE295" s="1568"/>
      <c r="AF295" s="1566">
        <v>30</v>
      </c>
      <c r="AG295" s="1567"/>
      <c r="AH295" s="1567"/>
      <c r="AI295" s="1568"/>
      <c r="AJ295" s="1566">
        <v>87</v>
      </c>
      <c r="AK295" s="1567"/>
      <c r="AL295" s="1567"/>
      <c r="AM295" s="1568"/>
      <c r="AN295" s="1566">
        <v>49</v>
      </c>
      <c r="AO295" s="1567"/>
      <c r="AP295" s="1567"/>
      <c r="AQ295" s="1568"/>
      <c r="AR295" s="1566" t="s">
        <v>3212</v>
      </c>
      <c r="AS295" s="1567"/>
      <c r="AT295" s="1567"/>
      <c r="AU295" s="1898"/>
    </row>
    <row r="296" spans="1:96" s="73" customFormat="1">
      <c r="A296" s="395"/>
      <c r="B296" s="2008" t="s">
        <v>298</v>
      </c>
      <c r="C296" s="1564"/>
      <c r="D296" s="1564"/>
      <c r="E296" s="1564"/>
      <c r="F296" s="1564"/>
      <c r="G296" s="1564"/>
      <c r="H296" s="1564"/>
      <c r="I296" s="1564"/>
      <c r="J296" s="1564"/>
      <c r="K296" s="1564"/>
      <c r="L296" s="1564"/>
      <c r="M296" s="1564"/>
      <c r="N296" s="1564"/>
      <c r="O296" s="1565"/>
      <c r="P296" s="1566">
        <v>1829</v>
      </c>
      <c r="Q296" s="1567"/>
      <c r="R296" s="1567"/>
      <c r="S296" s="1568"/>
      <c r="T296" s="1560">
        <v>5</v>
      </c>
      <c r="U296" s="1561"/>
      <c r="V296" s="1561"/>
      <c r="W296" s="2092"/>
      <c r="X296" s="1566">
        <v>1447</v>
      </c>
      <c r="Y296" s="1567"/>
      <c r="Z296" s="1567"/>
      <c r="AA296" s="1568"/>
      <c r="AB296" s="1566">
        <v>43</v>
      </c>
      <c r="AC296" s="1567"/>
      <c r="AD296" s="1567"/>
      <c r="AE296" s="1568"/>
      <c r="AF296" s="1566">
        <v>95</v>
      </c>
      <c r="AG296" s="1567"/>
      <c r="AH296" s="1567"/>
      <c r="AI296" s="1568"/>
      <c r="AJ296" s="1566">
        <v>98</v>
      </c>
      <c r="AK296" s="1567"/>
      <c r="AL296" s="1567"/>
      <c r="AM296" s="1568"/>
      <c r="AN296" s="1566">
        <v>138</v>
      </c>
      <c r="AO296" s="1567"/>
      <c r="AP296" s="1567"/>
      <c r="AQ296" s="1568"/>
      <c r="AR296" s="1566" t="s">
        <v>3213</v>
      </c>
      <c r="AS296" s="1567"/>
      <c r="AT296" s="1567"/>
      <c r="AU296" s="1898"/>
    </row>
    <row r="297" spans="1:96" s="73" customFormat="1">
      <c r="A297" s="395"/>
      <c r="B297" s="2008" t="s">
        <v>284</v>
      </c>
      <c r="C297" s="1564"/>
      <c r="D297" s="1564"/>
      <c r="E297" s="1564"/>
      <c r="F297" s="1564"/>
      <c r="G297" s="1564"/>
      <c r="H297" s="1564"/>
      <c r="I297" s="1564"/>
      <c r="J297" s="1564"/>
      <c r="K297" s="1564"/>
      <c r="L297" s="1564"/>
      <c r="M297" s="1564"/>
      <c r="N297" s="1564"/>
      <c r="O297" s="1565"/>
      <c r="P297" s="1566">
        <v>1348</v>
      </c>
      <c r="Q297" s="1567"/>
      <c r="R297" s="1567"/>
      <c r="S297" s="1568"/>
      <c r="T297" s="1560">
        <v>3.7</v>
      </c>
      <c r="U297" s="1561"/>
      <c r="V297" s="1561"/>
      <c r="W297" s="2092"/>
      <c r="X297" s="1566">
        <v>960</v>
      </c>
      <c r="Y297" s="1567"/>
      <c r="Z297" s="1567"/>
      <c r="AA297" s="1568"/>
      <c r="AB297" s="1566">
        <v>44</v>
      </c>
      <c r="AC297" s="1567"/>
      <c r="AD297" s="1567"/>
      <c r="AE297" s="1568"/>
      <c r="AF297" s="1566">
        <v>67</v>
      </c>
      <c r="AG297" s="1567"/>
      <c r="AH297" s="1567"/>
      <c r="AI297" s="1568"/>
      <c r="AJ297" s="1566">
        <v>184</v>
      </c>
      <c r="AK297" s="1567"/>
      <c r="AL297" s="1567"/>
      <c r="AM297" s="1568"/>
      <c r="AN297" s="1566">
        <v>84</v>
      </c>
      <c r="AO297" s="1567"/>
      <c r="AP297" s="1567"/>
      <c r="AQ297" s="1568"/>
      <c r="AR297" s="1566">
        <v>1</v>
      </c>
      <c r="AS297" s="1567"/>
      <c r="AT297" s="1567"/>
      <c r="AU297" s="1898"/>
    </row>
    <row r="298" spans="1:96" s="73" customFormat="1">
      <c r="A298" s="395"/>
      <c r="B298" s="2008" t="s">
        <v>285</v>
      </c>
      <c r="C298" s="1564"/>
      <c r="D298" s="1564"/>
      <c r="E298" s="1564"/>
      <c r="F298" s="1564"/>
      <c r="G298" s="1564"/>
      <c r="H298" s="1564"/>
      <c r="I298" s="1564"/>
      <c r="J298" s="1564"/>
      <c r="K298" s="1564"/>
      <c r="L298" s="1564"/>
      <c r="M298" s="1564"/>
      <c r="N298" s="1564"/>
      <c r="O298" s="1565"/>
      <c r="P298" s="1566">
        <v>1651</v>
      </c>
      <c r="Q298" s="1567"/>
      <c r="R298" s="1567"/>
      <c r="S298" s="1568"/>
      <c r="T298" s="1560">
        <v>4.5</v>
      </c>
      <c r="U298" s="1561"/>
      <c r="V298" s="1561"/>
      <c r="W298" s="2092"/>
      <c r="X298" s="1566">
        <v>1545</v>
      </c>
      <c r="Y298" s="1567"/>
      <c r="Z298" s="1567"/>
      <c r="AA298" s="1568"/>
      <c r="AB298" s="1566">
        <v>19</v>
      </c>
      <c r="AC298" s="1567"/>
      <c r="AD298" s="1567"/>
      <c r="AE298" s="1568"/>
      <c r="AF298" s="1566">
        <v>10</v>
      </c>
      <c r="AG298" s="1567"/>
      <c r="AH298" s="1567"/>
      <c r="AI298" s="1568"/>
      <c r="AJ298" s="1566">
        <v>68</v>
      </c>
      <c r="AK298" s="1567"/>
      <c r="AL298" s="1567"/>
      <c r="AM298" s="1568"/>
      <c r="AN298" s="1566">
        <v>4</v>
      </c>
      <c r="AO298" s="1567"/>
      <c r="AP298" s="1567"/>
      <c r="AQ298" s="1568"/>
      <c r="AR298" s="1566" t="s">
        <v>3212</v>
      </c>
      <c r="AS298" s="1567"/>
      <c r="AT298" s="1567"/>
      <c r="AU298" s="1898"/>
    </row>
    <row r="299" spans="1:96" s="73" customFormat="1">
      <c r="A299" s="395"/>
      <c r="B299" s="2008" t="s">
        <v>286</v>
      </c>
      <c r="C299" s="1564"/>
      <c r="D299" s="1564"/>
      <c r="E299" s="1564"/>
      <c r="F299" s="1564"/>
      <c r="G299" s="1564"/>
      <c r="H299" s="1564"/>
      <c r="I299" s="1564"/>
      <c r="J299" s="1564"/>
      <c r="K299" s="1564"/>
      <c r="L299" s="1564"/>
      <c r="M299" s="1564"/>
      <c r="N299" s="1564"/>
      <c r="O299" s="1565"/>
      <c r="P299" s="1566">
        <v>3796</v>
      </c>
      <c r="Q299" s="1567"/>
      <c r="R299" s="1567"/>
      <c r="S299" s="1568"/>
      <c r="T299" s="1560">
        <v>10.3</v>
      </c>
      <c r="U299" s="1561"/>
      <c r="V299" s="1561"/>
      <c r="W299" s="2092"/>
      <c r="X299" s="1566">
        <v>3562</v>
      </c>
      <c r="Y299" s="1567"/>
      <c r="Z299" s="1567"/>
      <c r="AA299" s="1568"/>
      <c r="AB299" s="1566">
        <v>69</v>
      </c>
      <c r="AC299" s="1567"/>
      <c r="AD299" s="1567"/>
      <c r="AE299" s="1568"/>
      <c r="AF299" s="1566">
        <v>58</v>
      </c>
      <c r="AG299" s="1567"/>
      <c r="AH299" s="1567"/>
      <c r="AI299" s="1568"/>
      <c r="AJ299" s="1566">
        <v>42</v>
      </c>
      <c r="AK299" s="1567"/>
      <c r="AL299" s="1567"/>
      <c r="AM299" s="1568"/>
      <c r="AN299" s="1566">
        <v>49</v>
      </c>
      <c r="AO299" s="1567"/>
      <c r="AP299" s="1567"/>
      <c r="AQ299" s="1568"/>
      <c r="AR299" s="1566" t="s">
        <v>3212</v>
      </c>
      <c r="AS299" s="1567"/>
      <c r="AT299" s="1567"/>
      <c r="AU299" s="1898"/>
    </row>
    <row r="300" spans="1:96" s="73" customFormat="1">
      <c r="A300" s="395"/>
      <c r="B300" s="2008" t="s">
        <v>287</v>
      </c>
      <c r="C300" s="1564"/>
      <c r="D300" s="1564"/>
      <c r="E300" s="1564"/>
      <c r="F300" s="1564"/>
      <c r="G300" s="1564"/>
      <c r="H300" s="1564"/>
      <c r="I300" s="1564"/>
      <c r="J300" s="1564"/>
      <c r="K300" s="1564"/>
      <c r="L300" s="1564"/>
      <c r="M300" s="1564"/>
      <c r="N300" s="1564"/>
      <c r="O300" s="1565"/>
      <c r="P300" s="1566">
        <v>438</v>
      </c>
      <c r="Q300" s="1567"/>
      <c r="R300" s="1567"/>
      <c r="S300" s="1568"/>
      <c r="T300" s="1560">
        <v>1.2</v>
      </c>
      <c r="U300" s="1561"/>
      <c r="V300" s="1561"/>
      <c r="W300" s="2092"/>
      <c r="X300" s="1566">
        <v>428</v>
      </c>
      <c r="Y300" s="1567"/>
      <c r="Z300" s="1567"/>
      <c r="AA300" s="1568"/>
      <c r="AB300" s="1566">
        <v>5</v>
      </c>
      <c r="AC300" s="1567"/>
      <c r="AD300" s="1567"/>
      <c r="AE300" s="1568"/>
      <c r="AF300" s="1566">
        <v>4</v>
      </c>
      <c r="AG300" s="1567"/>
      <c r="AH300" s="1567"/>
      <c r="AI300" s="1568"/>
      <c r="AJ300" s="1566" t="s">
        <v>3212</v>
      </c>
      <c r="AK300" s="1567"/>
      <c r="AL300" s="1567"/>
      <c r="AM300" s="1568"/>
      <c r="AN300" s="1566" t="s">
        <v>3212</v>
      </c>
      <c r="AO300" s="1567"/>
      <c r="AP300" s="1567"/>
      <c r="AQ300" s="1568"/>
      <c r="AR300" s="1566" t="s">
        <v>3213</v>
      </c>
      <c r="AS300" s="1567"/>
      <c r="AT300" s="1567"/>
      <c r="AU300" s="1898"/>
    </row>
    <row r="301" spans="1:96" s="73" customFormat="1">
      <c r="A301" s="395"/>
      <c r="B301" s="2123" t="s">
        <v>3499</v>
      </c>
      <c r="C301" s="2069"/>
      <c r="D301" s="2069"/>
      <c r="E301" s="2069"/>
      <c r="F301" s="2069"/>
      <c r="G301" s="2069"/>
      <c r="H301" s="2069"/>
      <c r="I301" s="2069"/>
      <c r="J301" s="2069"/>
      <c r="K301" s="2069"/>
      <c r="L301" s="2069"/>
      <c r="M301" s="2069"/>
      <c r="N301" s="2069"/>
      <c r="O301" s="2070"/>
      <c r="P301" s="1566">
        <v>1551</v>
      </c>
      <c r="Q301" s="1567"/>
      <c r="R301" s="1567"/>
      <c r="S301" s="1568"/>
      <c r="T301" s="1560">
        <v>4.2</v>
      </c>
      <c r="U301" s="1561"/>
      <c r="V301" s="1561"/>
      <c r="W301" s="2092"/>
      <c r="X301" s="1566">
        <v>1187</v>
      </c>
      <c r="Y301" s="1567"/>
      <c r="Z301" s="1567"/>
      <c r="AA301" s="1568"/>
      <c r="AB301" s="1566">
        <v>85</v>
      </c>
      <c r="AC301" s="1567"/>
      <c r="AD301" s="1567"/>
      <c r="AE301" s="1568"/>
      <c r="AF301" s="1566">
        <v>32</v>
      </c>
      <c r="AG301" s="1567"/>
      <c r="AH301" s="1567"/>
      <c r="AI301" s="1568"/>
      <c r="AJ301" s="1566">
        <v>197</v>
      </c>
      <c r="AK301" s="1567"/>
      <c r="AL301" s="1567"/>
      <c r="AM301" s="1568"/>
      <c r="AN301" s="1566">
        <v>41</v>
      </c>
      <c r="AO301" s="1567"/>
      <c r="AP301" s="1567"/>
      <c r="AQ301" s="1568"/>
      <c r="AR301" s="1566">
        <v>5</v>
      </c>
      <c r="AS301" s="1567"/>
      <c r="AT301" s="1567"/>
      <c r="AU301" s="1898"/>
    </row>
    <row r="302" spans="1:96" s="73" customFormat="1">
      <c r="A302" s="395"/>
      <c r="B302" s="2123" t="s">
        <v>3500</v>
      </c>
      <c r="C302" s="2069"/>
      <c r="D302" s="2069"/>
      <c r="E302" s="2069"/>
      <c r="F302" s="2069"/>
      <c r="G302" s="2069"/>
      <c r="H302" s="2069"/>
      <c r="I302" s="2069"/>
      <c r="J302" s="2069"/>
      <c r="K302" s="2069"/>
      <c r="L302" s="2069"/>
      <c r="M302" s="2069"/>
      <c r="N302" s="2069"/>
      <c r="O302" s="2070"/>
      <c r="P302" s="1566">
        <v>1288</v>
      </c>
      <c r="Q302" s="1567"/>
      <c r="R302" s="1567"/>
      <c r="S302" s="1568"/>
      <c r="T302" s="1560">
        <v>3.5</v>
      </c>
      <c r="U302" s="1561"/>
      <c r="V302" s="1561"/>
      <c r="W302" s="2092"/>
      <c r="X302" s="1566">
        <v>1288</v>
      </c>
      <c r="Y302" s="1567"/>
      <c r="Z302" s="1567"/>
      <c r="AA302" s="1568"/>
      <c r="AB302" s="1566" t="s">
        <v>3212</v>
      </c>
      <c r="AC302" s="1567"/>
      <c r="AD302" s="1567"/>
      <c r="AE302" s="1568"/>
      <c r="AF302" s="1566" t="s">
        <v>3212</v>
      </c>
      <c r="AG302" s="1567"/>
      <c r="AH302" s="1567"/>
      <c r="AI302" s="1568"/>
      <c r="AJ302" s="1566" t="s">
        <v>3212</v>
      </c>
      <c r="AK302" s="1567"/>
      <c r="AL302" s="1567"/>
      <c r="AM302" s="1568"/>
      <c r="AN302" s="1566" t="s">
        <v>3212</v>
      </c>
      <c r="AO302" s="1567"/>
      <c r="AP302" s="1567"/>
      <c r="AQ302" s="1568"/>
      <c r="AR302" s="1566" t="s">
        <v>3212</v>
      </c>
      <c r="AS302" s="1567"/>
      <c r="AT302" s="1567"/>
      <c r="AU302" s="1898"/>
    </row>
    <row r="303" spans="1:96" s="73" customFormat="1" ht="11.25" customHeight="1">
      <c r="A303" s="395"/>
      <c r="B303" s="2008"/>
      <c r="C303" s="1564"/>
      <c r="D303" s="1564"/>
      <c r="E303" s="1564"/>
      <c r="F303" s="1564"/>
      <c r="G303" s="1564"/>
      <c r="H303" s="1564"/>
      <c r="I303" s="1564"/>
      <c r="J303" s="1564"/>
      <c r="K303" s="1564"/>
      <c r="L303" s="1564"/>
      <c r="M303" s="1564"/>
      <c r="N303" s="1564"/>
      <c r="O303" s="1565"/>
      <c r="P303" s="1566"/>
      <c r="Q303" s="1567"/>
      <c r="R303" s="1567"/>
      <c r="S303" s="1568"/>
      <c r="T303" s="1560"/>
      <c r="U303" s="1561"/>
      <c r="V303" s="1561"/>
      <c r="W303" s="2092"/>
      <c r="X303" s="1566"/>
      <c r="Y303" s="1567"/>
      <c r="Z303" s="1567"/>
      <c r="AA303" s="1568"/>
      <c r="AB303" s="1566"/>
      <c r="AC303" s="1567"/>
      <c r="AD303" s="1567"/>
      <c r="AE303" s="1568"/>
      <c r="AF303" s="1566"/>
      <c r="AG303" s="1567"/>
      <c r="AH303" s="1567"/>
      <c r="AI303" s="1568"/>
      <c r="AJ303" s="1566"/>
      <c r="AK303" s="1567"/>
      <c r="AL303" s="1567"/>
      <c r="AM303" s="1568"/>
      <c r="AN303" s="1982"/>
      <c r="AO303" s="1983"/>
      <c r="AP303" s="1983"/>
      <c r="AQ303" s="1984"/>
      <c r="AR303" s="1982"/>
      <c r="AS303" s="1983"/>
      <c r="AT303" s="1983"/>
      <c r="AU303" s="1985"/>
    </row>
    <row r="304" spans="1:96" s="73" customFormat="1" ht="13.5" customHeight="1" thickBot="1">
      <c r="A304" s="395"/>
      <c r="B304" s="2126" t="s">
        <v>288</v>
      </c>
      <c r="C304" s="1942"/>
      <c r="D304" s="1942"/>
      <c r="E304" s="1942"/>
      <c r="F304" s="1942"/>
      <c r="G304" s="1942"/>
      <c r="H304" s="1942"/>
      <c r="I304" s="1942"/>
      <c r="J304" s="1942"/>
      <c r="K304" s="1942"/>
      <c r="L304" s="1942"/>
      <c r="M304" s="1942"/>
      <c r="N304" s="1942"/>
      <c r="O304" s="1943"/>
      <c r="P304" s="2127">
        <v>1490</v>
      </c>
      <c r="Q304" s="2128"/>
      <c r="R304" s="2128"/>
      <c r="S304" s="2129"/>
      <c r="T304" s="2130">
        <v>4</v>
      </c>
      <c r="U304" s="2131"/>
      <c r="V304" s="2131"/>
      <c r="W304" s="2132"/>
      <c r="X304" s="2127">
        <v>474</v>
      </c>
      <c r="Y304" s="2128"/>
      <c r="Z304" s="2128"/>
      <c r="AA304" s="2129"/>
      <c r="AB304" s="2127">
        <v>10</v>
      </c>
      <c r="AC304" s="2128"/>
      <c r="AD304" s="2128"/>
      <c r="AE304" s="2129"/>
      <c r="AF304" s="2127">
        <v>15</v>
      </c>
      <c r="AG304" s="2128"/>
      <c r="AH304" s="2128"/>
      <c r="AI304" s="2129"/>
      <c r="AJ304" s="2127">
        <v>155</v>
      </c>
      <c r="AK304" s="2128"/>
      <c r="AL304" s="2128"/>
      <c r="AM304" s="2129"/>
      <c r="AN304" s="2127">
        <v>30</v>
      </c>
      <c r="AO304" s="2128"/>
      <c r="AP304" s="2128"/>
      <c r="AQ304" s="2129"/>
      <c r="AR304" s="1952" t="s">
        <v>3212</v>
      </c>
      <c r="AS304" s="1953"/>
      <c r="AT304" s="1953"/>
      <c r="AU304" s="2133"/>
      <c r="AV304" s="683"/>
      <c r="AW304" s="683"/>
      <c r="AX304" s="683"/>
      <c r="AY304" s="683"/>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c r="CA304" s="394"/>
      <c r="CB304" s="394"/>
      <c r="CC304" s="394"/>
      <c r="CD304" s="394"/>
      <c r="CE304" s="394"/>
      <c r="CF304" s="394"/>
      <c r="CG304" s="394"/>
      <c r="CH304" s="394"/>
      <c r="CI304" s="394"/>
      <c r="CJ304" s="394"/>
      <c r="CK304" s="394"/>
      <c r="CL304" s="394"/>
      <c r="CM304" s="394"/>
      <c r="CN304" s="394"/>
      <c r="CO304" s="394"/>
      <c r="CP304" s="394"/>
      <c r="CQ304" s="394"/>
      <c r="CR304" s="394"/>
    </row>
    <row r="305" spans="1:74" s="73" customFormat="1" ht="16.5" customHeight="1">
      <c r="A305" s="667" t="s">
        <v>3504</v>
      </c>
      <c r="C305" s="489"/>
      <c r="D305" s="489"/>
      <c r="E305" s="489"/>
      <c r="F305" s="489"/>
      <c r="G305" s="489"/>
      <c r="H305" s="489"/>
      <c r="I305" s="489"/>
      <c r="J305" s="490"/>
    </row>
    <row r="306" spans="1:74" s="73" customFormat="1" ht="16.5" customHeight="1">
      <c r="A306" s="667"/>
      <c r="C306" s="489"/>
      <c r="D306" s="489"/>
      <c r="E306" s="489"/>
      <c r="F306" s="489"/>
      <c r="G306" s="489"/>
      <c r="H306" s="489"/>
      <c r="I306" s="489"/>
      <c r="J306" s="490"/>
      <c r="AM306" s="1293"/>
      <c r="AN306" s="1293"/>
      <c r="AO306" s="1293"/>
      <c r="AP306" s="1293"/>
      <c r="AQ306" s="1293"/>
      <c r="AR306" s="1293"/>
      <c r="AS306" s="1293"/>
      <c r="AT306" s="1219" t="s">
        <v>3503</v>
      </c>
      <c r="AU306" s="1293"/>
      <c r="AV306" s="1293"/>
      <c r="AW306" s="1293"/>
      <c r="AX306" s="1293"/>
      <c r="AY306" s="1293"/>
      <c r="AZ306" s="1293"/>
      <c r="BA306" s="1293"/>
    </row>
    <row r="307" spans="1:74" s="73" customFormat="1" ht="15" customHeight="1" thickBot="1">
      <c r="A307" s="488"/>
      <c r="C307" s="489"/>
      <c r="D307" s="489"/>
      <c r="E307" s="489"/>
      <c r="F307" s="489"/>
      <c r="G307" s="489"/>
      <c r="H307" s="489"/>
      <c r="I307" s="489"/>
      <c r="J307" s="490"/>
      <c r="P307" s="382"/>
      <c r="Q307" s="382"/>
      <c r="R307" s="382"/>
      <c r="S307" s="382"/>
      <c r="T307" s="382"/>
      <c r="U307" s="382"/>
      <c r="V307" s="382"/>
      <c r="W307" s="382"/>
      <c r="X307" s="382"/>
      <c r="Y307" s="382"/>
      <c r="Z307" s="382"/>
      <c r="AA307" s="382"/>
      <c r="AB307" s="382"/>
      <c r="AC307" s="382"/>
      <c r="AD307" s="382"/>
      <c r="AE307" s="382"/>
      <c r="AF307" s="382"/>
      <c r="AG307" s="382"/>
      <c r="AH307" s="382"/>
      <c r="AI307" s="382"/>
      <c r="AJ307" s="382"/>
      <c r="AK307" s="382"/>
      <c r="AL307" s="382"/>
      <c r="AM307" s="382"/>
      <c r="AN307" s="382"/>
      <c r="AO307" s="382"/>
      <c r="AP307" s="382"/>
      <c r="AQ307" s="382"/>
      <c r="AR307" s="382"/>
      <c r="AS307" s="382"/>
      <c r="AT307" s="1222" t="s">
        <v>289</v>
      </c>
      <c r="AU307" s="683"/>
    </row>
    <row r="308" spans="1:74" s="73" customFormat="1">
      <c r="A308" s="395"/>
      <c r="B308" s="1613" t="s">
        <v>261</v>
      </c>
      <c r="C308" s="1614"/>
      <c r="D308" s="1614"/>
      <c r="E308" s="1614"/>
      <c r="F308" s="1614"/>
      <c r="G308" s="1614"/>
      <c r="H308" s="1614"/>
      <c r="I308" s="1614"/>
      <c r="J308" s="1614"/>
      <c r="K308" s="1614"/>
      <c r="L308" s="1614"/>
      <c r="M308" s="1614"/>
      <c r="N308" s="1614"/>
      <c r="O308" s="1615"/>
      <c r="P308" s="1937" t="s">
        <v>299</v>
      </c>
      <c r="Q308" s="1938"/>
      <c r="R308" s="1938"/>
      <c r="S308" s="1938"/>
      <c r="T308" s="1938"/>
      <c r="U308" s="1938"/>
      <c r="V308" s="1938"/>
      <c r="W308" s="1938"/>
      <c r="X308" s="1938"/>
      <c r="Y308" s="1938"/>
      <c r="Z308" s="1938"/>
      <c r="AA308" s="1938"/>
      <c r="AB308" s="1938"/>
      <c r="AC308" s="1938"/>
      <c r="AD308" s="1938"/>
      <c r="AE308" s="1938"/>
      <c r="AF308" s="1938"/>
      <c r="AG308" s="1938"/>
      <c r="AH308" s="1938"/>
      <c r="AI308" s="1938"/>
      <c r="AJ308" s="1938"/>
      <c r="AK308" s="1938"/>
      <c r="AL308" s="1938"/>
      <c r="AM308" s="1938"/>
      <c r="AN308" s="1938"/>
      <c r="AO308" s="1938"/>
      <c r="AP308" s="1938"/>
      <c r="AQ308" s="1938"/>
      <c r="AR308" s="1938"/>
      <c r="AS308" s="1938"/>
      <c r="AT308" s="1940"/>
      <c r="AU308" s="369"/>
      <c r="AV308" s="683"/>
      <c r="AW308" s="683"/>
      <c r="AX308" s="683"/>
      <c r="AY308" s="683"/>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row>
    <row r="309" spans="1:74" s="73" customFormat="1" ht="18.75" customHeight="1">
      <c r="A309" s="684"/>
      <c r="B309" s="1672"/>
      <c r="C309" s="1673"/>
      <c r="D309" s="1673"/>
      <c r="E309" s="1673"/>
      <c r="F309" s="1673"/>
      <c r="G309" s="1673"/>
      <c r="H309" s="1673"/>
      <c r="I309" s="1673"/>
      <c r="J309" s="1673"/>
      <c r="K309" s="1673"/>
      <c r="L309" s="1673"/>
      <c r="M309" s="1673"/>
      <c r="N309" s="1673"/>
      <c r="O309" s="1674"/>
      <c r="P309" s="2099" t="s">
        <v>175</v>
      </c>
      <c r="Q309" s="2100"/>
      <c r="R309" s="2100"/>
      <c r="S309" s="2100"/>
      <c r="T309" s="434"/>
      <c r="U309" s="434"/>
      <c r="V309" s="434"/>
      <c r="W309" s="2124" t="s">
        <v>291</v>
      </c>
      <c r="X309" s="2103"/>
      <c r="Y309" s="2103"/>
      <c r="Z309" s="2104"/>
      <c r="AA309" s="2099" t="s">
        <v>292</v>
      </c>
      <c r="AB309" s="2100"/>
      <c r="AC309" s="2100"/>
      <c r="AD309" s="2107"/>
      <c r="AE309" s="2110" t="s">
        <v>293</v>
      </c>
      <c r="AF309" s="2110"/>
      <c r="AG309" s="2110"/>
      <c r="AH309" s="2111"/>
      <c r="AI309" s="2109" t="s">
        <v>294</v>
      </c>
      <c r="AJ309" s="2110"/>
      <c r="AK309" s="2110"/>
      <c r="AL309" s="2111"/>
      <c r="AM309" s="2112" t="s">
        <v>295</v>
      </c>
      <c r="AN309" s="2113"/>
      <c r="AO309" s="2113"/>
      <c r="AP309" s="2114"/>
      <c r="AQ309" s="2113" t="s">
        <v>296</v>
      </c>
      <c r="AR309" s="2113"/>
      <c r="AS309" s="2113"/>
      <c r="AT309" s="2118"/>
      <c r="AU309" s="695"/>
      <c r="AV309" s="695"/>
      <c r="AW309" s="695"/>
      <c r="AX309" s="695"/>
      <c r="AY309" s="695"/>
      <c r="AZ309" s="491"/>
      <c r="BA309" s="491"/>
      <c r="BB309" s="491"/>
      <c r="BC309" s="491"/>
      <c r="BD309" s="491"/>
      <c r="BE309" s="491"/>
      <c r="BF309" s="491"/>
      <c r="BG309" s="491"/>
      <c r="BH309" s="491"/>
      <c r="BI309" s="491"/>
      <c r="BJ309" s="394"/>
      <c r="BK309" s="394"/>
      <c r="BL309" s="394"/>
      <c r="BM309" s="394"/>
      <c r="BN309" s="394"/>
      <c r="BO309" s="394"/>
      <c r="BP309" s="394"/>
    </row>
    <row r="310" spans="1:74" s="73" customFormat="1" ht="18.75" customHeight="1">
      <c r="A310" s="684"/>
      <c r="B310" s="1675"/>
      <c r="C310" s="1676"/>
      <c r="D310" s="1676"/>
      <c r="E310" s="1676"/>
      <c r="F310" s="1676"/>
      <c r="G310" s="1676"/>
      <c r="H310" s="1676"/>
      <c r="I310" s="1676"/>
      <c r="J310" s="1676"/>
      <c r="K310" s="1676"/>
      <c r="L310" s="1676"/>
      <c r="M310" s="1676"/>
      <c r="N310" s="1676"/>
      <c r="O310" s="1677"/>
      <c r="P310" s="2101"/>
      <c r="Q310" s="2102"/>
      <c r="R310" s="2102"/>
      <c r="S310" s="2102"/>
      <c r="T310" s="2093" t="s">
        <v>297</v>
      </c>
      <c r="U310" s="2094"/>
      <c r="V310" s="2095"/>
      <c r="W310" s="2125"/>
      <c r="X310" s="2105"/>
      <c r="Y310" s="2105"/>
      <c r="Z310" s="2106"/>
      <c r="AA310" s="2101"/>
      <c r="AB310" s="2102"/>
      <c r="AC310" s="2102"/>
      <c r="AD310" s="2108"/>
      <c r="AE310" s="1692"/>
      <c r="AF310" s="1692"/>
      <c r="AG310" s="1692"/>
      <c r="AH310" s="1693"/>
      <c r="AI310" s="1691"/>
      <c r="AJ310" s="1692"/>
      <c r="AK310" s="1692"/>
      <c r="AL310" s="1693"/>
      <c r="AM310" s="2115"/>
      <c r="AN310" s="2116"/>
      <c r="AO310" s="2116"/>
      <c r="AP310" s="2117"/>
      <c r="AQ310" s="2116"/>
      <c r="AR310" s="2116"/>
      <c r="AS310" s="2116"/>
      <c r="AT310" s="2119"/>
      <c r="AU310" s="693"/>
      <c r="AV310" s="693"/>
      <c r="AW310" s="693"/>
      <c r="AX310" s="693"/>
      <c r="AY310" s="693"/>
      <c r="AZ310" s="372"/>
      <c r="BA310" s="372"/>
      <c r="BB310" s="372"/>
      <c r="BC310" s="372"/>
      <c r="BD310" s="372"/>
      <c r="BE310" s="372"/>
      <c r="BF310" s="372"/>
      <c r="BG310" s="372"/>
      <c r="BH310" s="372"/>
      <c r="BI310" s="372"/>
    </row>
    <row r="311" spans="1:74" s="73" customFormat="1">
      <c r="A311" s="684"/>
      <c r="B311" s="2096" t="s">
        <v>2911</v>
      </c>
      <c r="C311" s="1621"/>
      <c r="D311" s="1621"/>
      <c r="E311" s="1621"/>
      <c r="F311" s="1621"/>
      <c r="G311" s="1621"/>
      <c r="H311" s="1621"/>
      <c r="I311" s="1621"/>
      <c r="J311" s="1621"/>
      <c r="K311" s="1621"/>
      <c r="L311" s="1621"/>
      <c r="M311" s="1621"/>
      <c r="N311" s="1621"/>
      <c r="O311" s="1622"/>
      <c r="P311" s="1623">
        <v>20621</v>
      </c>
      <c r="Q311" s="1624"/>
      <c r="R311" s="1624"/>
      <c r="S311" s="1625"/>
      <c r="T311" s="1626">
        <v>100</v>
      </c>
      <c r="U311" s="1627"/>
      <c r="V311" s="2097"/>
      <c r="W311" s="1623">
        <v>14915</v>
      </c>
      <c r="X311" s="1624"/>
      <c r="Y311" s="1624"/>
      <c r="Z311" s="1625"/>
      <c r="AA311" s="1623">
        <v>1085</v>
      </c>
      <c r="AB311" s="1624"/>
      <c r="AC311" s="1624"/>
      <c r="AD311" s="1625"/>
      <c r="AE311" s="1624">
        <v>736</v>
      </c>
      <c r="AF311" s="1624"/>
      <c r="AG311" s="1624"/>
      <c r="AH311" s="1625"/>
      <c r="AI311" s="1623">
        <v>2705</v>
      </c>
      <c r="AJ311" s="1624"/>
      <c r="AK311" s="1624"/>
      <c r="AL311" s="1625"/>
      <c r="AM311" s="1623">
        <v>626</v>
      </c>
      <c r="AN311" s="1624"/>
      <c r="AO311" s="1624"/>
      <c r="AP311" s="1625"/>
      <c r="AQ311" s="1624">
        <v>4</v>
      </c>
      <c r="AR311" s="1624"/>
      <c r="AS311" s="1624"/>
      <c r="AT311" s="2134"/>
      <c r="AU311" s="693"/>
      <c r="AV311" s="693"/>
      <c r="AW311" s="693"/>
      <c r="AX311" s="693"/>
      <c r="AY311" s="693"/>
      <c r="AZ311" s="372"/>
      <c r="BA311" s="372"/>
      <c r="BB311" s="372"/>
      <c r="BC311" s="372"/>
      <c r="BD311" s="372"/>
      <c r="BE311" s="372"/>
      <c r="BF311" s="372"/>
      <c r="BG311" s="372"/>
      <c r="BH311" s="372"/>
      <c r="BI311" s="372"/>
    </row>
    <row r="312" spans="1:74" s="73" customFormat="1" ht="11.25" customHeight="1">
      <c r="A312" s="684"/>
      <c r="B312" s="2008"/>
      <c r="C312" s="1564"/>
      <c r="D312" s="1564"/>
      <c r="E312" s="1564"/>
      <c r="F312" s="1564"/>
      <c r="G312" s="1564"/>
      <c r="H312" s="1564"/>
      <c r="I312" s="1564"/>
      <c r="J312" s="1564"/>
      <c r="K312" s="1564"/>
      <c r="L312" s="1564"/>
      <c r="M312" s="1564"/>
      <c r="N312" s="1564"/>
      <c r="O312" s="1565"/>
      <c r="P312" s="1566"/>
      <c r="Q312" s="1567"/>
      <c r="R312" s="1567"/>
      <c r="S312" s="1568"/>
      <c r="T312" s="1560"/>
      <c r="U312" s="1561"/>
      <c r="V312" s="2092"/>
      <c r="W312" s="1566"/>
      <c r="X312" s="1567"/>
      <c r="Y312" s="1567"/>
      <c r="Z312" s="1568"/>
      <c r="AA312" s="1566"/>
      <c r="AB312" s="1567"/>
      <c r="AC312" s="1567"/>
      <c r="AD312" s="1568"/>
      <c r="AE312" s="1567"/>
      <c r="AF312" s="1567"/>
      <c r="AG312" s="1567"/>
      <c r="AH312" s="1568"/>
      <c r="AI312" s="1566"/>
      <c r="AJ312" s="1567"/>
      <c r="AK312" s="1567"/>
      <c r="AL312" s="1568"/>
      <c r="AM312" s="1982"/>
      <c r="AN312" s="1983"/>
      <c r="AO312" s="1983"/>
      <c r="AP312" s="1984"/>
      <c r="AQ312" s="1983"/>
      <c r="AR312" s="1983"/>
      <c r="AS312" s="1983"/>
      <c r="AT312" s="1985"/>
      <c r="AU312" s="693"/>
      <c r="AV312" s="693"/>
      <c r="AW312" s="693"/>
      <c r="AX312" s="693"/>
      <c r="AY312" s="693"/>
      <c r="AZ312" s="372"/>
      <c r="BA312" s="372"/>
      <c r="BB312" s="372"/>
      <c r="BC312" s="372"/>
      <c r="BD312" s="372"/>
      <c r="BE312" s="372"/>
      <c r="BF312" s="372"/>
      <c r="BG312" s="372"/>
      <c r="BH312" s="372"/>
      <c r="BI312" s="372"/>
    </row>
    <row r="313" spans="1:74" s="73" customFormat="1">
      <c r="A313" s="684"/>
      <c r="B313" s="2008" t="s">
        <v>267</v>
      </c>
      <c r="C313" s="1564"/>
      <c r="D313" s="1564"/>
      <c r="E313" s="1564"/>
      <c r="F313" s="1564"/>
      <c r="G313" s="1564"/>
      <c r="H313" s="1564"/>
      <c r="I313" s="1564"/>
      <c r="J313" s="1564"/>
      <c r="K313" s="1564"/>
      <c r="L313" s="1564"/>
      <c r="M313" s="1564"/>
      <c r="N313" s="1564"/>
      <c r="O313" s="1565"/>
      <c r="P313" s="1566">
        <v>2642</v>
      </c>
      <c r="Q313" s="1567"/>
      <c r="R313" s="1567"/>
      <c r="S313" s="1568"/>
      <c r="T313" s="1560">
        <v>12.8</v>
      </c>
      <c r="U313" s="1561"/>
      <c r="V313" s="2092"/>
      <c r="W313" s="1566">
        <v>388</v>
      </c>
      <c r="X313" s="1567"/>
      <c r="Y313" s="1567"/>
      <c r="Z313" s="1568"/>
      <c r="AA313" s="1566">
        <v>40</v>
      </c>
      <c r="AB313" s="1567"/>
      <c r="AC313" s="1567"/>
      <c r="AD313" s="1568"/>
      <c r="AE313" s="1567">
        <v>220</v>
      </c>
      <c r="AF313" s="1567"/>
      <c r="AG313" s="1567"/>
      <c r="AH313" s="1568"/>
      <c r="AI313" s="1566">
        <v>1548</v>
      </c>
      <c r="AJ313" s="1567"/>
      <c r="AK313" s="1567"/>
      <c r="AL313" s="1568"/>
      <c r="AM313" s="1566">
        <v>440</v>
      </c>
      <c r="AN313" s="1567"/>
      <c r="AO313" s="1567"/>
      <c r="AP313" s="1568"/>
      <c r="AQ313" s="1567" t="s">
        <v>186</v>
      </c>
      <c r="AR313" s="1567"/>
      <c r="AS313" s="1567"/>
      <c r="AT313" s="1898"/>
      <c r="AU313" s="693"/>
      <c r="AV313" s="693"/>
      <c r="AW313" s="693"/>
      <c r="AX313" s="693"/>
      <c r="AY313" s="693"/>
      <c r="AZ313" s="372"/>
      <c r="BA313" s="372"/>
      <c r="BB313" s="372"/>
      <c r="BC313" s="372"/>
      <c r="BD313" s="372"/>
      <c r="BE313" s="372"/>
      <c r="BF313" s="372"/>
      <c r="BG313" s="372"/>
      <c r="BH313" s="372"/>
      <c r="BI313" s="372"/>
    </row>
    <row r="314" spans="1:74" s="73" customFormat="1">
      <c r="A314" s="684"/>
      <c r="B314" s="2008" t="s">
        <v>268</v>
      </c>
      <c r="C314" s="1564"/>
      <c r="D314" s="1564"/>
      <c r="E314" s="1564"/>
      <c r="F314" s="1564"/>
      <c r="G314" s="1564"/>
      <c r="H314" s="1564"/>
      <c r="I314" s="1564"/>
      <c r="J314" s="1564"/>
      <c r="K314" s="1564"/>
      <c r="L314" s="1564"/>
      <c r="M314" s="1564"/>
      <c r="N314" s="1564"/>
      <c r="O314" s="1565"/>
      <c r="P314" s="1566">
        <v>2547</v>
      </c>
      <c r="Q314" s="1567"/>
      <c r="R314" s="1567"/>
      <c r="S314" s="1568"/>
      <c r="T314" s="1560">
        <v>12.4</v>
      </c>
      <c r="U314" s="1561"/>
      <c r="V314" s="2092"/>
      <c r="W314" s="1566">
        <v>314</v>
      </c>
      <c r="X314" s="1567"/>
      <c r="Y314" s="1567"/>
      <c r="Z314" s="1568"/>
      <c r="AA314" s="1566">
        <v>33</v>
      </c>
      <c r="AB314" s="1567"/>
      <c r="AC314" s="1567"/>
      <c r="AD314" s="1568"/>
      <c r="AE314" s="1567">
        <v>218</v>
      </c>
      <c r="AF314" s="1567"/>
      <c r="AG314" s="1567"/>
      <c r="AH314" s="1568"/>
      <c r="AI314" s="1566">
        <v>1539</v>
      </c>
      <c r="AJ314" s="1567"/>
      <c r="AK314" s="1567"/>
      <c r="AL314" s="1568"/>
      <c r="AM314" s="1982">
        <v>439</v>
      </c>
      <c r="AN314" s="1983"/>
      <c r="AO314" s="1983"/>
      <c r="AP314" s="1984"/>
      <c r="AQ314" s="1567" t="s">
        <v>186</v>
      </c>
      <c r="AR314" s="1567"/>
      <c r="AS314" s="1567"/>
      <c r="AT314" s="1898"/>
      <c r="AU314" s="693"/>
      <c r="AV314" s="693"/>
      <c r="AW314" s="693"/>
      <c r="AX314" s="693"/>
      <c r="AY314" s="693"/>
      <c r="AZ314" s="372"/>
      <c r="BA314" s="372"/>
      <c r="BB314" s="372"/>
      <c r="BC314" s="372"/>
      <c r="BD314" s="372"/>
      <c r="BE314" s="372"/>
      <c r="BF314" s="372"/>
      <c r="BG314" s="372"/>
      <c r="BH314" s="372"/>
      <c r="BI314" s="372"/>
    </row>
    <row r="315" spans="1:74" s="73" customFormat="1">
      <c r="A315" s="684"/>
      <c r="B315" s="2008" t="s">
        <v>269</v>
      </c>
      <c r="C315" s="1564"/>
      <c r="D315" s="1564"/>
      <c r="E315" s="1564"/>
      <c r="F315" s="1564"/>
      <c r="G315" s="1564"/>
      <c r="H315" s="1564"/>
      <c r="I315" s="1564"/>
      <c r="J315" s="1564"/>
      <c r="K315" s="1564"/>
      <c r="L315" s="1564"/>
      <c r="M315" s="1564"/>
      <c r="N315" s="1564"/>
      <c r="O315" s="1565"/>
      <c r="P315" s="1982">
        <v>86</v>
      </c>
      <c r="Q315" s="1983"/>
      <c r="R315" s="1983"/>
      <c r="S315" s="1984"/>
      <c r="T315" s="1560">
        <v>0.4</v>
      </c>
      <c r="U315" s="1561"/>
      <c r="V315" s="2092"/>
      <c r="W315" s="1982">
        <v>67</v>
      </c>
      <c r="X315" s="1983"/>
      <c r="Y315" s="1983"/>
      <c r="Z315" s="1984"/>
      <c r="AA315" s="1982">
        <v>6</v>
      </c>
      <c r="AB315" s="1983"/>
      <c r="AC315" s="1983"/>
      <c r="AD315" s="1984"/>
      <c r="AE315" s="1983">
        <v>2</v>
      </c>
      <c r="AF315" s="1983"/>
      <c r="AG315" s="1983"/>
      <c r="AH315" s="1984"/>
      <c r="AI315" s="1982">
        <v>8</v>
      </c>
      <c r="AJ315" s="1983"/>
      <c r="AK315" s="1983"/>
      <c r="AL315" s="1984"/>
      <c r="AM315" s="1982">
        <v>1</v>
      </c>
      <c r="AN315" s="1983"/>
      <c r="AO315" s="1983"/>
      <c r="AP315" s="1984"/>
      <c r="AQ315" s="1567" t="s">
        <v>186</v>
      </c>
      <c r="AR315" s="1567"/>
      <c r="AS315" s="1567"/>
      <c r="AT315" s="1898"/>
      <c r="AU315" s="693"/>
      <c r="AV315" s="693"/>
      <c r="AW315" s="693"/>
      <c r="AX315" s="693"/>
      <c r="AY315" s="693"/>
      <c r="AZ315" s="372"/>
      <c r="BA315" s="372"/>
      <c r="BB315" s="372"/>
      <c r="BC315" s="372"/>
      <c r="BD315" s="372"/>
      <c r="BE315" s="372"/>
      <c r="BF315" s="372"/>
      <c r="BG315" s="372"/>
      <c r="BH315" s="372"/>
      <c r="BI315" s="372"/>
    </row>
    <row r="316" spans="1:74" s="73" customFormat="1">
      <c r="A316" s="684"/>
      <c r="B316" s="2008" t="s">
        <v>270</v>
      </c>
      <c r="C316" s="1564"/>
      <c r="D316" s="1564"/>
      <c r="E316" s="1564"/>
      <c r="F316" s="1564"/>
      <c r="G316" s="1564"/>
      <c r="H316" s="1564"/>
      <c r="I316" s="1564"/>
      <c r="J316" s="1564"/>
      <c r="K316" s="1564"/>
      <c r="L316" s="1564"/>
      <c r="M316" s="1564"/>
      <c r="N316" s="1564"/>
      <c r="O316" s="1565"/>
      <c r="P316" s="1982">
        <v>9</v>
      </c>
      <c r="Q316" s="1983"/>
      <c r="R316" s="1983"/>
      <c r="S316" s="1984"/>
      <c r="T316" s="1560">
        <v>0</v>
      </c>
      <c r="U316" s="1561"/>
      <c r="V316" s="2092"/>
      <c r="W316" s="1982">
        <v>7</v>
      </c>
      <c r="X316" s="1983"/>
      <c r="Y316" s="1983"/>
      <c r="Z316" s="1984"/>
      <c r="AA316" s="1982">
        <v>1</v>
      </c>
      <c r="AB316" s="1983"/>
      <c r="AC316" s="1983"/>
      <c r="AD316" s="1984"/>
      <c r="AE316" s="1566" t="s">
        <v>3212</v>
      </c>
      <c r="AF316" s="1567"/>
      <c r="AG316" s="1567"/>
      <c r="AH316" s="1568"/>
      <c r="AI316" s="1982">
        <v>1</v>
      </c>
      <c r="AJ316" s="1983"/>
      <c r="AK316" s="1983"/>
      <c r="AL316" s="1984"/>
      <c r="AM316" s="1566" t="s">
        <v>3212</v>
      </c>
      <c r="AN316" s="1567"/>
      <c r="AO316" s="1567"/>
      <c r="AP316" s="1568"/>
      <c r="AQ316" s="1567" t="s">
        <v>186</v>
      </c>
      <c r="AR316" s="1567"/>
      <c r="AS316" s="1567"/>
      <c r="AT316" s="1898"/>
      <c r="AU316" s="693"/>
      <c r="AV316" s="693"/>
      <c r="AW316" s="693"/>
      <c r="AX316" s="693"/>
      <c r="AY316" s="693"/>
      <c r="AZ316" s="372"/>
      <c r="BA316" s="372"/>
      <c r="BB316" s="372"/>
      <c r="BC316" s="372"/>
      <c r="BD316" s="372"/>
      <c r="BE316" s="372"/>
      <c r="BF316" s="372"/>
      <c r="BG316" s="372"/>
      <c r="BH316" s="372"/>
      <c r="BI316" s="372"/>
    </row>
    <row r="317" spans="1:74" s="73" customFormat="1" ht="11.25" customHeight="1">
      <c r="A317" s="684"/>
      <c r="B317" s="2008"/>
      <c r="C317" s="1564"/>
      <c r="D317" s="1564"/>
      <c r="E317" s="1564"/>
      <c r="F317" s="1564"/>
      <c r="G317" s="1564"/>
      <c r="H317" s="1564"/>
      <c r="I317" s="1564"/>
      <c r="J317" s="1564"/>
      <c r="K317" s="1564"/>
      <c r="L317" s="1564"/>
      <c r="M317" s="1564"/>
      <c r="N317" s="1564"/>
      <c r="O317" s="1565"/>
      <c r="P317" s="1982"/>
      <c r="Q317" s="1983"/>
      <c r="R317" s="1983"/>
      <c r="S317" s="1984"/>
      <c r="T317" s="1560"/>
      <c r="U317" s="1561"/>
      <c r="V317" s="2092"/>
      <c r="W317" s="1982"/>
      <c r="X317" s="1983"/>
      <c r="Y317" s="1983"/>
      <c r="Z317" s="1984"/>
      <c r="AA317" s="1982"/>
      <c r="AB317" s="1983"/>
      <c r="AC317" s="1983"/>
      <c r="AD317" s="1984"/>
      <c r="AE317" s="1983"/>
      <c r="AF317" s="1983"/>
      <c r="AG317" s="1983"/>
      <c r="AH317" s="1984"/>
      <c r="AI317" s="1982"/>
      <c r="AJ317" s="1983"/>
      <c r="AK317" s="1983"/>
      <c r="AL317" s="1984"/>
      <c r="AM317" s="1982"/>
      <c r="AN317" s="1983"/>
      <c r="AO317" s="1983"/>
      <c r="AP317" s="1984"/>
      <c r="AQ317" s="1983"/>
      <c r="AR317" s="1983"/>
      <c r="AS317" s="1983"/>
      <c r="AT317" s="1985"/>
      <c r="AU317" s="693"/>
      <c r="AV317" s="693"/>
      <c r="AW317" s="693"/>
      <c r="AX317" s="693"/>
      <c r="AY317" s="693"/>
      <c r="AZ317" s="372"/>
      <c r="BA317" s="372"/>
      <c r="BB317" s="372"/>
      <c r="BC317" s="372"/>
      <c r="BD317" s="372"/>
      <c r="BE317" s="372"/>
      <c r="BF317" s="372"/>
      <c r="BG317" s="372"/>
      <c r="BH317" s="372"/>
      <c r="BI317" s="372"/>
    </row>
    <row r="318" spans="1:74" s="73" customFormat="1">
      <c r="A318" s="684"/>
      <c r="B318" s="2008" t="s">
        <v>271</v>
      </c>
      <c r="C318" s="1564"/>
      <c r="D318" s="1564"/>
      <c r="E318" s="1564"/>
      <c r="F318" s="1564"/>
      <c r="G318" s="1564"/>
      <c r="H318" s="1564"/>
      <c r="I318" s="1564"/>
      <c r="J318" s="1564"/>
      <c r="K318" s="1564"/>
      <c r="L318" s="1564"/>
      <c r="M318" s="1564"/>
      <c r="N318" s="1564"/>
      <c r="O318" s="1565"/>
      <c r="P318" s="1566">
        <v>8239</v>
      </c>
      <c r="Q318" s="1567"/>
      <c r="R318" s="1567"/>
      <c r="S318" s="1568"/>
      <c r="T318" s="1560">
        <v>40</v>
      </c>
      <c r="U318" s="1561"/>
      <c r="V318" s="2092"/>
      <c r="W318" s="1566">
        <v>7082</v>
      </c>
      <c r="X318" s="1567"/>
      <c r="Y318" s="1567"/>
      <c r="Z318" s="1568"/>
      <c r="AA318" s="1566">
        <v>488</v>
      </c>
      <c r="AB318" s="1567"/>
      <c r="AC318" s="1567"/>
      <c r="AD318" s="1568"/>
      <c r="AE318" s="1567">
        <v>162</v>
      </c>
      <c r="AF318" s="1567"/>
      <c r="AG318" s="1567"/>
      <c r="AH318" s="1568"/>
      <c r="AI318" s="1566">
        <v>392</v>
      </c>
      <c r="AJ318" s="1567"/>
      <c r="AK318" s="1567"/>
      <c r="AL318" s="1568"/>
      <c r="AM318" s="1982">
        <v>66</v>
      </c>
      <c r="AN318" s="1983"/>
      <c r="AO318" s="1983"/>
      <c r="AP318" s="1984"/>
      <c r="AQ318" s="1983">
        <v>4</v>
      </c>
      <c r="AR318" s="1983"/>
      <c r="AS318" s="1983"/>
      <c r="AT318" s="1985"/>
      <c r="AU318" s="693"/>
      <c r="AV318" s="693"/>
      <c r="AW318" s="693"/>
      <c r="AX318" s="693"/>
      <c r="AY318" s="693"/>
      <c r="AZ318" s="372"/>
      <c r="BA318" s="372"/>
      <c r="BB318" s="372"/>
      <c r="BC318" s="372"/>
      <c r="BD318" s="372"/>
      <c r="BE318" s="372"/>
      <c r="BF318" s="372"/>
      <c r="BG318" s="372"/>
      <c r="BH318" s="372"/>
      <c r="BI318" s="372"/>
    </row>
    <row r="319" spans="1:74" s="73" customFormat="1">
      <c r="A319" s="684"/>
      <c r="B319" s="2008" t="s">
        <v>272</v>
      </c>
      <c r="C319" s="1564"/>
      <c r="D319" s="1564"/>
      <c r="E319" s="1564"/>
      <c r="F319" s="1564"/>
      <c r="G319" s="1564"/>
      <c r="H319" s="1564"/>
      <c r="I319" s="1564"/>
      <c r="J319" s="1564"/>
      <c r="K319" s="1564"/>
      <c r="L319" s="1564"/>
      <c r="M319" s="1564"/>
      <c r="N319" s="1564"/>
      <c r="O319" s="1565"/>
      <c r="P319" s="1982">
        <v>3</v>
      </c>
      <c r="Q319" s="1983"/>
      <c r="R319" s="1983"/>
      <c r="S319" s="1984"/>
      <c r="T319" s="1560">
        <v>0</v>
      </c>
      <c r="U319" s="1561"/>
      <c r="V319" s="2092"/>
      <c r="W319" s="1982">
        <v>2</v>
      </c>
      <c r="X319" s="1983"/>
      <c r="Y319" s="1983"/>
      <c r="Z319" s="1984"/>
      <c r="AA319" s="1566">
        <v>1</v>
      </c>
      <c r="AB319" s="1567"/>
      <c r="AC319" s="1567"/>
      <c r="AD319" s="1568"/>
      <c r="AE319" s="1567" t="s">
        <v>3215</v>
      </c>
      <c r="AF319" s="1567"/>
      <c r="AG319" s="1567"/>
      <c r="AH319" s="1568"/>
      <c r="AI319" s="1566" t="s">
        <v>3212</v>
      </c>
      <c r="AJ319" s="1567"/>
      <c r="AK319" s="1567"/>
      <c r="AL319" s="1568"/>
      <c r="AM319" s="1566" t="s">
        <v>3214</v>
      </c>
      <c r="AN319" s="1567"/>
      <c r="AO319" s="1567"/>
      <c r="AP319" s="1568"/>
      <c r="AQ319" s="1567" t="s">
        <v>186</v>
      </c>
      <c r="AR319" s="1567"/>
      <c r="AS319" s="1567"/>
      <c r="AT319" s="1898"/>
      <c r="AU319" s="693"/>
      <c r="AV319" s="693"/>
      <c r="AW319" s="693"/>
      <c r="AX319" s="693"/>
      <c r="AY319" s="693"/>
      <c r="AZ319" s="372"/>
      <c r="BA319" s="372"/>
      <c r="BB319" s="372"/>
      <c r="BC319" s="372"/>
      <c r="BD319" s="372"/>
      <c r="BE319" s="372"/>
      <c r="BF319" s="372"/>
      <c r="BG319" s="372"/>
      <c r="BH319" s="372"/>
      <c r="BI319" s="372"/>
    </row>
    <row r="320" spans="1:74" s="73" customFormat="1">
      <c r="A320" s="684"/>
      <c r="B320" s="2008" t="s">
        <v>273</v>
      </c>
      <c r="C320" s="1564"/>
      <c r="D320" s="1564"/>
      <c r="E320" s="1564"/>
      <c r="F320" s="1564"/>
      <c r="G320" s="1564"/>
      <c r="H320" s="1564"/>
      <c r="I320" s="1564"/>
      <c r="J320" s="1564"/>
      <c r="K320" s="1564"/>
      <c r="L320" s="1564"/>
      <c r="M320" s="1564"/>
      <c r="N320" s="1564"/>
      <c r="O320" s="1565"/>
      <c r="P320" s="1566">
        <v>2132</v>
      </c>
      <c r="Q320" s="1567"/>
      <c r="R320" s="1567"/>
      <c r="S320" s="1568"/>
      <c r="T320" s="1560">
        <v>10.3</v>
      </c>
      <c r="U320" s="1561"/>
      <c r="V320" s="2092"/>
      <c r="W320" s="1566">
        <v>1397</v>
      </c>
      <c r="X320" s="1567"/>
      <c r="Y320" s="1567"/>
      <c r="Z320" s="1568"/>
      <c r="AA320" s="1566">
        <v>270</v>
      </c>
      <c r="AB320" s="1567"/>
      <c r="AC320" s="1567"/>
      <c r="AD320" s="1568"/>
      <c r="AE320" s="1567">
        <v>119</v>
      </c>
      <c r="AF320" s="1567"/>
      <c r="AG320" s="1567"/>
      <c r="AH320" s="1568"/>
      <c r="AI320" s="1566">
        <v>288</v>
      </c>
      <c r="AJ320" s="1567"/>
      <c r="AK320" s="1567"/>
      <c r="AL320" s="1568"/>
      <c r="AM320" s="1982">
        <v>41</v>
      </c>
      <c r="AN320" s="1983"/>
      <c r="AO320" s="1983"/>
      <c r="AP320" s="1984"/>
      <c r="AQ320" s="1567" t="s">
        <v>186</v>
      </c>
      <c r="AR320" s="1567"/>
      <c r="AS320" s="1567"/>
      <c r="AT320" s="1898"/>
      <c r="AU320" s="693"/>
      <c r="AV320" s="693"/>
      <c r="AW320" s="693"/>
      <c r="AX320" s="693"/>
      <c r="AY320" s="693"/>
      <c r="AZ320" s="372"/>
      <c r="BA320" s="372"/>
      <c r="BB320" s="372"/>
      <c r="BC320" s="372"/>
      <c r="BD320" s="372"/>
      <c r="BE320" s="372"/>
      <c r="BF320" s="372"/>
      <c r="BG320" s="372"/>
      <c r="BH320" s="372"/>
      <c r="BI320" s="372"/>
    </row>
    <row r="321" spans="1:72" s="73" customFormat="1">
      <c r="A321" s="684"/>
      <c r="B321" s="2008" t="s">
        <v>274</v>
      </c>
      <c r="C321" s="1564"/>
      <c r="D321" s="1564"/>
      <c r="E321" s="1564"/>
      <c r="F321" s="1564"/>
      <c r="G321" s="1564"/>
      <c r="H321" s="1564"/>
      <c r="I321" s="1564"/>
      <c r="J321" s="1564"/>
      <c r="K321" s="1564"/>
      <c r="L321" s="1564"/>
      <c r="M321" s="1564"/>
      <c r="N321" s="1564"/>
      <c r="O321" s="1565"/>
      <c r="P321" s="1566">
        <v>6104</v>
      </c>
      <c r="Q321" s="1567"/>
      <c r="R321" s="1567"/>
      <c r="S321" s="1568"/>
      <c r="T321" s="1560">
        <v>29.6</v>
      </c>
      <c r="U321" s="1561"/>
      <c r="V321" s="2092"/>
      <c r="W321" s="1566">
        <v>5683</v>
      </c>
      <c r="X321" s="1567"/>
      <c r="Y321" s="1567"/>
      <c r="Z321" s="1568"/>
      <c r="AA321" s="1566">
        <v>217</v>
      </c>
      <c r="AB321" s="1567"/>
      <c r="AC321" s="1567"/>
      <c r="AD321" s="1568"/>
      <c r="AE321" s="1567">
        <v>43</v>
      </c>
      <c r="AF321" s="1567"/>
      <c r="AG321" s="1567"/>
      <c r="AH321" s="1568"/>
      <c r="AI321" s="1566">
        <v>104</v>
      </c>
      <c r="AJ321" s="1567"/>
      <c r="AK321" s="1567"/>
      <c r="AL321" s="1568"/>
      <c r="AM321" s="1982">
        <v>25</v>
      </c>
      <c r="AN321" s="1983"/>
      <c r="AO321" s="1983"/>
      <c r="AP321" s="1984"/>
      <c r="AQ321" s="1983">
        <v>4</v>
      </c>
      <c r="AR321" s="1983"/>
      <c r="AS321" s="1983"/>
      <c r="AT321" s="1985"/>
      <c r="AU321" s="693"/>
      <c r="AV321" s="693"/>
      <c r="AW321" s="693"/>
      <c r="AX321" s="693"/>
      <c r="AY321" s="693"/>
      <c r="AZ321" s="372"/>
      <c r="BA321" s="372"/>
      <c r="BB321" s="372"/>
      <c r="BC321" s="372"/>
      <c r="BD321" s="372"/>
      <c r="BE321" s="372"/>
      <c r="BF321" s="372"/>
      <c r="BG321" s="372"/>
      <c r="BH321" s="372"/>
      <c r="BI321" s="372"/>
    </row>
    <row r="322" spans="1:72" s="73" customFormat="1" ht="11.25" customHeight="1">
      <c r="A322" s="684"/>
      <c r="B322" s="2008"/>
      <c r="C322" s="1564"/>
      <c r="D322" s="1564"/>
      <c r="E322" s="1564"/>
      <c r="F322" s="1564"/>
      <c r="G322" s="1564"/>
      <c r="H322" s="1564"/>
      <c r="I322" s="1564"/>
      <c r="J322" s="1564"/>
      <c r="K322" s="1564"/>
      <c r="L322" s="1564"/>
      <c r="M322" s="1564"/>
      <c r="N322" s="1564"/>
      <c r="O322" s="1565"/>
      <c r="P322" s="1566"/>
      <c r="Q322" s="1567"/>
      <c r="R322" s="1567"/>
      <c r="S322" s="1568"/>
      <c r="T322" s="1560"/>
      <c r="U322" s="1561"/>
      <c r="V322" s="2092"/>
      <c r="W322" s="1566"/>
      <c r="X322" s="1567"/>
      <c r="Y322" s="1567"/>
      <c r="Z322" s="1568"/>
      <c r="AA322" s="1566"/>
      <c r="AB322" s="1567"/>
      <c r="AC322" s="1567"/>
      <c r="AD322" s="1568"/>
      <c r="AE322" s="1567"/>
      <c r="AF322" s="1567"/>
      <c r="AG322" s="1567"/>
      <c r="AH322" s="1568"/>
      <c r="AI322" s="1566"/>
      <c r="AJ322" s="1567"/>
      <c r="AK322" s="1567"/>
      <c r="AL322" s="1568"/>
      <c r="AM322" s="1982"/>
      <c r="AN322" s="1983"/>
      <c r="AO322" s="1983"/>
      <c r="AP322" s="1984"/>
      <c r="AQ322" s="1983"/>
      <c r="AR322" s="1983"/>
      <c r="AS322" s="1983"/>
      <c r="AT322" s="1985"/>
      <c r="AU322" s="693"/>
      <c r="AV322" s="693"/>
      <c r="AW322" s="693"/>
      <c r="AX322" s="693"/>
      <c r="AY322" s="693"/>
      <c r="AZ322" s="372"/>
      <c r="BA322" s="372"/>
      <c r="BB322" s="372"/>
      <c r="BC322" s="372"/>
      <c r="BD322" s="372"/>
      <c r="BE322" s="372"/>
      <c r="BF322" s="372"/>
      <c r="BG322" s="372"/>
      <c r="BH322" s="372"/>
      <c r="BI322" s="372"/>
    </row>
    <row r="323" spans="1:72" s="73" customFormat="1">
      <c r="A323" s="684"/>
      <c r="B323" s="2008" t="s">
        <v>275</v>
      </c>
      <c r="C323" s="1564"/>
      <c r="D323" s="1564"/>
      <c r="E323" s="1564"/>
      <c r="F323" s="1564"/>
      <c r="G323" s="1564"/>
      <c r="H323" s="1564"/>
      <c r="I323" s="1564"/>
      <c r="J323" s="1564"/>
      <c r="K323" s="1564"/>
      <c r="L323" s="1564"/>
      <c r="M323" s="1564"/>
      <c r="N323" s="1564"/>
      <c r="O323" s="1565"/>
      <c r="P323" s="1982">
        <v>8936</v>
      </c>
      <c r="Q323" s="1983"/>
      <c r="R323" s="1983"/>
      <c r="S323" s="1984"/>
      <c r="T323" s="1560">
        <v>43.3</v>
      </c>
      <c r="U323" s="1561"/>
      <c r="V323" s="2092"/>
      <c r="W323" s="1982">
        <v>7222</v>
      </c>
      <c r="X323" s="1983"/>
      <c r="Y323" s="1983"/>
      <c r="Z323" s="1984"/>
      <c r="AA323" s="1982">
        <v>549</v>
      </c>
      <c r="AB323" s="1983"/>
      <c r="AC323" s="1983"/>
      <c r="AD323" s="1984"/>
      <c r="AE323" s="1983">
        <v>343</v>
      </c>
      <c r="AF323" s="1983"/>
      <c r="AG323" s="1983"/>
      <c r="AH323" s="1984"/>
      <c r="AI323" s="1982">
        <v>676</v>
      </c>
      <c r="AJ323" s="1983"/>
      <c r="AK323" s="1983"/>
      <c r="AL323" s="1984"/>
      <c r="AM323" s="1982">
        <v>113</v>
      </c>
      <c r="AN323" s="1983"/>
      <c r="AO323" s="1983"/>
      <c r="AP323" s="1984"/>
      <c r="AQ323" s="1567" t="s">
        <v>186</v>
      </c>
      <c r="AR323" s="1567"/>
      <c r="AS323" s="1567"/>
      <c r="AT323" s="1898"/>
      <c r="AU323" s="693"/>
      <c r="AV323" s="693"/>
      <c r="AW323" s="693"/>
      <c r="AX323" s="693"/>
      <c r="AY323" s="693"/>
      <c r="AZ323" s="372"/>
      <c r="BA323" s="372"/>
      <c r="BB323" s="372"/>
      <c r="BC323" s="372"/>
      <c r="BD323" s="372"/>
      <c r="BE323" s="372"/>
      <c r="BF323" s="372"/>
      <c r="BG323" s="372"/>
      <c r="BH323" s="372"/>
      <c r="BI323" s="372"/>
    </row>
    <row r="324" spans="1:72" s="73" customFormat="1">
      <c r="A324" s="684"/>
      <c r="B324" s="2008" t="s">
        <v>276</v>
      </c>
      <c r="C324" s="1564"/>
      <c r="D324" s="1564"/>
      <c r="E324" s="1564"/>
      <c r="F324" s="1564"/>
      <c r="G324" s="1564"/>
      <c r="H324" s="1564"/>
      <c r="I324" s="1564"/>
      <c r="J324" s="1564"/>
      <c r="K324" s="1564"/>
      <c r="L324" s="1564"/>
      <c r="M324" s="1564"/>
      <c r="N324" s="1564"/>
      <c r="O324" s="1565"/>
      <c r="P324" s="1566">
        <v>87</v>
      </c>
      <c r="Q324" s="1567"/>
      <c r="R324" s="1567"/>
      <c r="S324" s="1568"/>
      <c r="T324" s="1560">
        <v>0.4</v>
      </c>
      <c r="U324" s="1561"/>
      <c r="V324" s="2092"/>
      <c r="W324" s="1566">
        <v>86</v>
      </c>
      <c r="X324" s="1567"/>
      <c r="Y324" s="1567"/>
      <c r="Z324" s="1568"/>
      <c r="AA324" s="1566" t="s">
        <v>3213</v>
      </c>
      <c r="AB324" s="1567"/>
      <c r="AC324" s="1567"/>
      <c r="AD324" s="1568"/>
      <c r="AE324" s="1566" t="s">
        <v>3213</v>
      </c>
      <c r="AF324" s="1567"/>
      <c r="AG324" s="1567"/>
      <c r="AH324" s="1568"/>
      <c r="AI324" s="1566" t="s">
        <v>3213</v>
      </c>
      <c r="AJ324" s="1567"/>
      <c r="AK324" s="1567"/>
      <c r="AL324" s="1568"/>
      <c r="AM324" s="1566" t="s">
        <v>3213</v>
      </c>
      <c r="AN324" s="1567"/>
      <c r="AO324" s="1567"/>
      <c r="AP324" s="1568"/>
      <c r="AQ324" s="1567" t="s">
        <v>186</v>
      </c>
      <c r="AR324" s="1567"/>
      <c r="AS324" s="1567"/>
      <c r="AT324" s="1898"/>
      <c r="AU324" s="693"/>
      <c r="AV324" s="693"/>
      <c r="AW324" s="693"/>
      <c r="AX324" s="693"/>
      <c r="AY324" s="693"/>
      <c r="AZ324" s="372"/>
      <c r="BA324" s="372"/>
      <c r="BB324" s="372"/>
      <c r="BC324" s="372"/>
      <c r="BD324" s="372"/>
      <c r="BE324" s="372"/>
      <c r="BF324" s="372"/>
      <c r="BG324" s="372"/>
      <c r="BH324" s="372"/>
      <c r="BI324" s="372"/>
    </row>
    <row r="325" spans="1:72" s="73" customFormat="1">
      <c r="A325" s="684"/>
      <c r="B325" s="2008" t="s">
        <v>277</v>
      </c>
      <c r="C325" s="1564"/>
      <c r="D325" s="1564"/>
      <c r="E325" s="1564"/>
      <c r="F325" s="1564"/>
      <c r="G325" s="1564"/>
      <c r="H325" s="1564"/>
      <c r="I325" s="1564"/>
      <c r="J325" s="1564"/>
      <c r="K325" s="1564"/>
      <c r="L325" s="1564"/>
      <c r="M325" s="1564"/>
      <c r="N325" s="1564"/>
      <c r="O325" s="1565"/>
      <c r="P325" s="1566">
        <v>157</v>
      </c>
      <c r="Q325" s="1567"/>
      <c r="R325" s="1567"/>
      <c r="S325" s="1568"/>
      <c r="T325" s="1560">
        <v>0.8</v>
      </c>
      <c r="U325" s="1561"/>
      <c r="V325" s="2092"/>
      <c r="W325" s="1566">
        <v>133</v>
      </c>
      <c r="X325" s="1567"/>
      <c r="Y325" s="1567"/>
      <c r="Z325" s="1568"/>
      <c r="AA325" s="1566">
        <v>5</v>
      </c>
      <c r="AB325" s="1567"/>
      <c r="AC325" s="1567"/>
      <c r="AD325" s="1568"/>
      <c r="AE325" s="1567">
        <v>1</v>
      </c>
      <c r="AF325" s="1567"/>
      <c r="AG325" s="1567"/>
      <c r="AH325" s="1568"/>
      <c r="AI325" s="1566">
        <v>15</v>
      </c>
      <c r="AJ325" s="1567"/>
      <c r="AK325" s="1567"/>
      <c r="AL325" s="1568"/>
      <c r="AM325" s="1566">
        <v>1</v>
      </c>
      <c r="AN325" s="1567"/>
      <c r="AO325" s="1567"/>
      <c r="AP325" s="1568"/>
      <c r="AQ325" s="1567" t="s">
        <v>186</v>
      </c>
      <c r="AR325" s="1567"/>
      <c r="AS325" s="1567"/>
      <c r="AT325" s="1898"/>
      <c r="AU325" s="693"/>
      <c r="AV325" s="693"/>
      <c r="AW325" s="693"/>
      <c r="AX325" s="693"/>
      <c r="AY325" s="693"/>
      <c r="AZ325" s="372"/>
      <c r="BA325" s="372"/>
      <c r="BB325" s="372"/>
      <c r="BC325" s="372"/>
      <c r="BD325" s="372"/>
      <c r="BE325" s="372"/>
      <c r="BF325" s="372"/>
      <c r="BG325" s="372"/>
      <c r="BH325" s="372"/>
      <c r="BI325" s="372"/>
    </row>
    <row r="326" spans="1:72" s="73" customFormat="1">
      <c r="A326" s="684"/>
      <c r="B326" s="2008" t="s">
        <v>278</v>
      </c>
      <c r="C326" s="1564"/>
      <c r="D326" s="1564"/>
      <c r="E326" s="1564"/>
      <c r="F326" s="1564"/>
      <c r="G326" s="1564"/>
      <c r="H326" s="1564"/>
      <c r="I326" s="1564"/>
      <c r="J326" s="1564"/>
      <c r="K326" s="1564"/>
      <c r="L326" s="1564"/>
      <c r="M326" s="1564"/>
      <c r="N326" s="1564"/>
      <c r="O326" s="1565"/>
      <c r="P326" s="1566">
        <v>961</v>
      </c>
      <c r="Q326" s="1567"/>
      <c r="R326" s="1567"/>
      <c r="S326" s="1568"/>
      <c r="T326" s="1560">
        <v>4.7</v>
      </c>
      <c r="U326" s="1561"/>
      <c r="V326" s="2092"/>
      <c r="W326" s="1566">
        <v>891</v>
      </c>
      <c r="X326" s="1567"/>
      <c r="Y326" s="1567"/>
      <c r="Z326" s="1568"/>
      <c r="AA326" s="1566">
        <v>37</v>
      </c>
      <c r="AB326" s="1567"/>
      <c r="AC326" s="1567"/>
      <c r="AD326" s="1568"/>
      <c r="AE326" s="1567">
        <v>11</v>
      </c>
      <c r="AF326" s="1567"/>
      <c r="AG326" s="1567"/>
      <c r="AH326" s="1568"/>
      <c r="AI326" s="1566">
        <v>17</v>
      </c>
      <c r="AJ326" s="1567"/>
      <c r="AK326" s="1567"/>
      <c r="AL326" s="1568"/>
      <c r="AM326" s="1566">
        <v>1</v>
      </c>
      <c r="AN326" s="1567"/>
      <c r="AO326" s="1567"/>
      <c r="AP326" s="1568"/>
      <c r="AQ326" s="1567" t="s">
        <v>186</v>
      </c>
      <c r="AR326" s="1567"/>
      <c r="AS326" s="1567"/>
      <c r="AT326" s="1898"/>
      <c r="AU326" s="693"/>
      <c r="AV326" s="693"/>
      <c r="AW326" s="693"/>
      <c r="AX326" s="693"/>
      <c r="AY326" s="693"/>
      <c r="AZ326" s="372"/>
      <c r="BA326" s="372"/>
      <c r="BB326" s="372"/>
      <c r="BC326" s="372"/>
      <c r="BD326" s="372"/>
      <c r="BE326" s="372"/>
      <c r="BF326" s="372"/>
      <c r="BG326" s="372"/>
      <c r="BH326" s="372"/>
      <c r="BI326" s="372"/>
    </row>
    <row r="327" spans="1:72" s="73" customFormat="1">
      <c r="A327" s="684"/>
      <c r="B327" s="2008" t="s">
        <v>279</v>
      </c>
      <c r="C327" s="1564"/>
      <c r="D327" s="1564"/>
      <c r="E327" s="1564"/>
      <c r="F327" s="1564"/>
      <c r="G327" s="1564"/>
      <c r="H327" s="1564"/>
      <c r="I327" s="1564"/>
      <c r="J327" s="1564"/>
      <c r="K327" s="1564"/>
      <c r="L327" s="1564"/>
      <c r="M327" s="1564"/>
      <c r="N327" s="1564"/>
      <c r="O327" s="1565"/>
      <c r="P327" s="1566">
        <v>1961</v>
      </c>
      <c r="Q327" s="1567"/>
      <c r="R327" s="1567"/>
      <c r="S327" s="1568"/>
      <c r="T327" s="1560">
        <v>9.5</v>
      </c>
      <c r="U327" s="1561"/>
      <c r="V327" s="2092"/>
      <c r="W327" s="1566">
        <v>1392</v>
      </c>
      <c r="X327" s="1567"/>
      <c r="Y327" s="1567"/>
      <c r="Z327" s="1568"/>
      <c r="AA327" s="1566">
        <v>233</v>
      </c>
      <c r="AB327" s="1567"/>
      <c r="AC327" s="1567"/>
      <c r="AD327" s="1568"/>
      <c r="AE327" s="1567">
        <v>86</v>
      </c>
      <c r="AF327" s="1567"/>
      <c r="AG327" s="1567"/>
      <c r="AH327" s="1568"/>
      <c r="AI327" s="1566">
        <v>201</v>
      </c>
      <c r="AJ327" s="1567"/>
      <c r="AK327" s="1567"/>
      <c r="AL327" s="1568"/>
      <c r="AM327" s="1566">
        <v>43</v>
      </c>
      <c r="AN327" s="1567"/>
      <c r="AO327" s="1567"/>
      <c r="AP327" s="1568"/>
      <c r="AQ327" s="1567" t="s">
        <v>186</v>
      </c>
      <c r="AR327" s="1567"/>
      <c r="AS327" s="1567"/>
      <c r="AT327" s="1898"/>
      <c r="AU327" s="693"/>
      <c r="AV327" s="693"/>
      <c r="AW327" s="693"/>
      <c r="AX327" s="693"/>
      <c r="AY327" s="693"/>
      <c r="AZ327" s="372"/>
      <c r="BA327" s="372"/>
      <c r="BB327" s="372"/>
      <c r="BC327" s="372"/>
      <c r="BD327" s="372"/>
      <c r="BE327" s="372"/>
      <c r="BF327" s="372"/>
      <c r="BG327" s="372"/>
      <c r="BH327" s="372"/>
      <c r="BI327" s="372"/>
    </row>
    <row r="328" spans="1:72" s="73" customFormat="1">
      <c r="A328" s="684"/>
      <c r="B328" s="2008" t="s">
        <v>280</v>
      </c>
      <c r="C328" s="1564"/>
      <c r="D328" s="1564"/>
      <c r="E328" s="1564"/>
      <c r="F328" s="1564"/>
      <c r="G328" s="1564"/>
      <c r="H328" s="1564"/>
      <c r="I328" s="1564"/>
      <c r="J328" s="1564"/>
      <c r="K328" s="1564"/>
      <c r="L328" s="1564"/>
      <c r="M328" s="1564"/>
      <c r="N328" s="1564"/>
      <c r="O328" s="1565"/>
      <c r="P328" s="1566">
        <v>197</v>
      </c>
      <c r="Q328" s="1567"/>
      <c r="R328" s="1567"/>
      <c r="S328" s="1568"/>
      <c r="T328" s="1560">
        <v>1</v>
      </c>
      <c r="U328" s="1561"/>
      <c r="V328" s="2092"/>
      <c r="W328" s="1566">
        <v>158</v>
      </c>
      <c r="X328" s="1567"/>
      <c r="Y328" s="1567"/>
      <c r="Z328" s="1568"/>
      <c r="AA328" s="1566">
        <v>15</v>
      </c>
      <c r="AB328" s="1567"/>
      <c r="AC328" s="1567"/>
      <c r="AD328" s="1568"/>
      <c r="AE328" s="1567">
        <v>8</v>
      </c>
      <c r="AF328" s="1567"/>
      <c r="AG328" s="1567"/>
      <c r="AH328" s="1568"/>
      <c r="AI328" s="1566">
        <v>15</v>
      </c>
      <c r="AJ328" s="1567"/>
      <c r="AK328" s="1567"/>
      <c r="AL328" s="1568"/>
      <c r="AM328" s="1566" t="s">
        <v>3212</v>
      </c>
      <c r="AN328" s="1567"/>
      <c r="AO328" s="1567"/>
      <c r="AP328" s="1568"/>
      <c r="AQ328" s="1567" t="s">
        <v>186</v>
      </c>
      <c r="AR328" s="1567"/>
      <c r="AS328" s="1567"/>
      <c r="AT328" s="1898"/>
      <c r="AU328" s="693"/>
      <c r="AV328" s="693"/>
      <c r="AW328" s="693"/>
      <c r="AX328" s="693"/>
      <c r="AY328" s="693"/>
      <c r="AZ328" s="372"/>
      <c r="BA328" s="372"/>
      <c r="BB328" s="372"/>
      <c r="BC328" s="372"/>
      <c r="BD328" s="372"/>
      <c r="BE328" s="372"/>
      <c r="BF328" s="372"/>
      <c r="BG328" s="372"/>
      <c r="BH328" s="372"/>
      <c r="BI328" s="372"/>
    </row>
    <row r="329" spans="1:72" s="73" customFormat="1">
      <c r="A329" s="684"/>
      <c r="B329" s="2008" t="s">
        <v>281</v>
      </c>
      <c r="C329" s="1564"/>
      <c r="D329" s="1564"/>
      <c r="E329" s="1564"/>
      <c r="F329" s="1564"/>
      <c r="G329" s="1564"/>
      <c r="H329" s="1564"/>
      <c r="I329" s="1564"/>
      <c r="J329" s="1564"/>
      <c r="K329" s="1564"/>
      <c r="L329" s="1564"/>
      <c r="M329" s="1564"/>
      <c r="N329" s="1564"/>
      <c r="O329" s="1565"/>
      <c r="P329" s="1566">
        <v>178</v>
      </c>
      <c r="Q329" s="1567"/>
      <c r="R329" s="1567"/>
      <c r="S329" s="1568"/>
      <c r="T329" s="1560">
        <v>0.9</v>
      </c>
      <c r="U329" s="1561"/>
      <c r="V329" s="2092"/>
      <c r="W329" s="1566">
        <v>112</v>
      </c>
      <c r="X329" s="1567"/>
      <c r="Y329" s="1567"/>
      <c r="Z329" s="1568"/>
      <c r="AA329" s="1566">
        <v>38</v>
      </c>
      <c r="AB329" s="1567"/>
      <c r="AC329" s="1567"/>
      <c r="AD329" s="1568"/>
      <c r="AE329" s="1567">
        <v>6</v>
      </c>
      <c r="AF329" s="1567"/>
      <c r="AG329" s="1567"/>
      <c r="AH329" s="1568"/>
      <c r="AI329" s="1566">
        <v>21</v>
      </c>
      <c r="AJ329" s="1567"/>
      <c r="AK329" s="1567"/>
      <c r="AL329" s="1568"/>
      <c r="AM329" s="1566" t="s">
        <v>3212</v>
      </c>
      <c r="AN329" s="1567"/>
      <c r="AO329" s="1567"/>
      <c r="AP329" s="1568"/>
      <c r="AQ329" s="1567" t="s">
        <v>186</v>
      </c>
      <c r="AR329" s="1567"/>
      <c r="AS329" s="1567"/>
      <c r="AT329" s="1898"/>
      <c r="AU329" s="693"/>
      <c r="AV329" s="693"/>
      <c r="AW329" s="693"/>
      <c r="AX329" s="693"/>
      <c r="AY329" s="693"/>
      <c r="AZ329" s="372"/>
      <c r="BA329" s="372"/>
      <c r="BB329" s="372"/>
      <c r="BC329" s="372"/>
      <c r="BD329" s="372"/>
      <c r="BE329" s="372"/>
      <c r="BF329" s="372"/>
      <c r="BG329" s="372"/>
      <c r="BH329" s="372"/>
      <c r="BI329" s="372"/>
    </row>
    <row r="330" spans="1:72" s="73" customFormat="1">
      <c r="A330" s="684"/>
      <c r="B330" s="2123" t="s">
        <v>282</v>
      </c>
      <c r="C330" s="2069"/>
      <c r="D330" s="2069"/>
      <c r="E330" s="2069"/>
      <c r="F330" s="2069"/>
      <c r="G330" s="2069"/>
      <c r="H330" s="2069"/>
      <c r="I330" s="2069"/>
      <c r="J330" s="2069"/>
      <c r="K330" s="2069"/>
      <c r="L330" s="2069"/>
      <c r="M330" s="2069"/>
      <c r="N330" s="2069"/>
      <c r="O330" s="2070"/>
      <c r="P330" s="1566">
        <v>460</v>
      </c>
      <c r="Q330" s="1567"/>
      <c r="R330" s="1567"/>
      <c r="S330" s="1568"/>
      <c r="T330" s="1560">
        <v>2.2000000000000002</v>
      </c>
      <c r="U330" s="1561"/>
      <c r="V330" s="2092"/>
      <c r="W330" s="1566">
        <v>302</v>
      </c>
      <c r="X330" s="1567"/>
      <c r="Y330" s="1567"/>
      <c r="Z330" s="1568"/>
      <c r="AA330" s="1566">
        <v>39</v>
      </c>
      <c r="AB330" s="1567"/>
      <c r="AC330" s="1567"/>
      <c r="AD330" s="1568"/>
      <c r="AE330" s="1567">
        <v>29</v>
      </c>
      <c r="AF330" s="1567"/>
      <c r="AG330" s="1567"/>
      <c r="AH330" s="1568"/>
      <c r="AI330" s="1566">
        <v>78</v>
      </c>
      <c r="AJ330" s="1567"/>
      <c r="AK330" s="1567"/>
      <c r="AL330" s="1568"/>
      <c r="AM330" s="1566">
        <v>11</v>
      </c>
      <c r="AN330" s="1567"/>
      <c r="AO330" s="1567"/>
      <c r="AP330" s="1568"/>
      <c r="AQ330" s="1567" t="s">
        <v>186</v>
      </c>
      <c r="AR330" s="1567"/>
      <c r="AS330" s="1567"/>
      <c r="AT330" s="1898"/>
      <c r="AU330" s="693"/>
      <c r="AV330" s="693"/>
      <c r="AW330" s="693"/>
      <c r="AX330" s="693"/>
      <c r="AY330" s="693"/>
      <c r="AZ330" s="372"/>
      <c r="BA330" s="372"/>
      <c r="BB330" s="372"/>
      <c r="BC330" s="372"/>
      <c r="BD330" s="372"/>
      <c r="BE330" s="372"/>
      <c r="BF330" s="372"/>
      <c r="BG330" s="372"/>
      <c r="BH330" s="372"/>
      <c r="BI330" s="372"/>
    </row>
    <row r="331" spans="1:72" s="73" customFormat="1">
      <c r="A331" s="684"/>
      <c r="B331" s="2008" t="s">
        <v>298</v>
      </c>
      <c r="C331" s="1564"/>
      <c r="D331" s="1564"/>
      <c r="E331" s="1564"/>
      <c r="F331" s="1564"/>
      <c r="G331" s="1564"/>
      <c r="H331" s="1564"/>
      <c r="I331" s="1564"/>
      <c r="J331" s="1564"/>
      <c r="K331" s="1564"/>
      <c r="L331" s="1564"/>
      <c r="M331" s="1564"/>
      <c r="N331" s="1564"/>
      <c r="O331" s="1565"/>
      <c r="P331" s="1566">
        <v>608</v>
      </c>
      <c r="Q331" s="1567"/>
      <c r="R331" s="1567"/>
      <c r="S331" s="1568"/>
      <c r="T331" s="1560">
        <v>2.9</v>
      </c>
      <c r="U331" s="1561"/>
      <c r="V331" s="2092"/>
      <c r="W331" s="1566">
        <v>416</v>
      </c>
      <c r="X331" s="1567"/>
      <c r="Y331" s="1567"/>
      <c r="Z331" s="1568"/>
      <c r="AA331" s="1566">
        <v>28</v>
      </c>
      <c r="AB331" s="1567"/>
      <c r="AC331" s="1567"/>
      <c r="AD331" s="1568"/>
      <c r="AE331" s="1567">
        <v>72</v>
      </c>
      <c r="AF331" s="1567"/>
      <c r="AG331" s="1567"/>
      <c r="AH331" s="1568"/>
      <c r="AI331" s="1566">
        <v>66</v>
      </c>
      <c r="AJ331" s="1567"/>
      <c r="AK331" s="1567"/>
      <c r="AL331" s="1568"/>
      <c r="AM331" s="1566">
        <v>22</v>
      </c>
      <c r="AN331" s="1567"/>
      <c r="AO331" s="1567"/>
      <c r="AP331" s="1568"/>
      <c r="AQ331" s="1567" t="s">
        <v>186</v>
      </c>
      <c r="AR331" s="1567"/>
      <c r="AS331" s="1567"/>
      <c r="AT331" s="1898"/>
      <c r="AU331" s="693"/>
      <c r="AV331" s="693"/>
      <c r="AW331" s="693"/>
      <c r="AX331" s="693"/>
      <c r="AY331" s="693"/>
      <c r="AZ331" s="372"/>
      <c r="BA331" s="372"/>
      <c r="BB331" s="372"/>
      <c r="BC331" s="372"/>
      <c r="BD331" s="372"/>
      <c r="BE331" s="372"/>
      <c r="BF331" s="372"/>
      <c r="BG331" s="372"/>
      <c r="BH331" s="372"/>
      <c r="BI331" s="372"/>
      <c r="BT331" s="394"/>
    </row>
    <row r="332" spans="1:72" s="73" customFormat="1">
      <c r="A332" s="684"/>
      <c r="B332" s="2008" t="s">
        <v>284</v>
      </c>
      <c r="C332" s="1564"/>
      <c r="D332" s="1564"/>
      <c r="E332" s="1564"/>
      <c r="F332" s="1564"/>
      <c r="G332" s="1564"/>
      <c r="H332" s="1564"/>
      <c r="I332" s="1564"/>
      <c r="J332" s="1564"/>
      <c r="K332" s="1564"/>
      <c r="L332" s="1564"/>
      <c r="M332" s="1564"/>
      <c r="N332" s="1564"/>
      <c r="O332" s="1565"/>
      <c r="P332" s="1566">
        <v>544</v>
      </c>
      <c r="Q332" s="1567"/>
      <c r="R332" s="1567"/>
      <c r="S332" s="1568"/>
      <c r="T332" s="1560">
        <v>2.6</v>
      </c>
      <c r="U332" s="1561"/>
      <c r="V332" s="2092"/>
      <c r="W332" s="1566">
        <v>397</v>
      </c>
      <c r="X332" s="1567"/>
      <c r="Y332" s="1567"/>
      <c r="Z332" s="1568"/>
      <c r="AA332" s="1566">
        <v>27</v>
      </c>
      <c r="AB332" s="1567"/>
      <c r="AC332" s="1567"/>
      <c r="AD332" s="1568"/>
      <c r="AE332" s="1567">
        <v>39</v>
      </c>
      <c r="AF332" s="1567"/>
      <c r="AG332" s="1567"/>
      <c r="AH332" s="1568"/>
      <c r="AI332" s="1566">
        <v>62</v>
      </c>
      <c r="AJ332" s="1567"/>
      <c r="AK332" s="1567"/>
      <c r="AL332" s="1568"/>
      <c r="AM332" s="1566">
        <v>16</v>
      </c>
      <c r="AN332" s="1567"/>
      <c r="AO332" s="1567"/>
      <c r="AP332" s="1568"/>
      <c r="AQ332" s="1567" t="s">
        <v>186</v>
      </c>
      <c r="AR332" s="1567"/>
      <c r="AS332" s="1567"/>
      <c r="AT332" s="1898"/>
      <c r="AU332" s="693"/>
      <c r="AV332" s="693"/>
      <c r="AW332" s="693"/>
      <c r="AX332" s="693"/>
      <c r="AY332" s="693"/>
      <c r="AZ332" s="372"/>
      <c r="BA332" s="372"/>
      <c r="BB332" s="372"/>
      <c r="BC332" s="372"/>
      <c r="BD332" s="372"/>
      <c r="BE332" s="372"/>
      <c r="BF332" s="372"/>
      <c r="BG332" s="372"/>
      <c r="BH332" s="372"/>
      <c r="BI332" s="372"/>
      <c r="BT332" s="394"/>
    </row>
    <row r="333" spans="1:72" s="73" customFormat="1">
      <c r="A333" s="684"/>
      <c r="B333" s="2008" t="s">
        <v>285</v>
      </c>
      <c r="C333" s="1564"/>
      <c r="D333" s="1564"/>
      <c r="E333" s="1564"/>
      <c r="F333" s="1564"/>
      <c r="G333" s="1564"/>
      <c r="H333" s="1564"/>
      <c r="I333" s="1564"/>
      <c r="J333" s="1564"/>
      <c r="K333" s="1564"/>
      <c r="L333" s="1564"/>
      <c r="M333" s="1564"/>
      <c r="N333" s="1564"/>
      <c r="O333" s="1565"/>
      <c r="P333" s="1566">
        <v>650</v>
      </c>
      <c r="Q333" s="1567"/>
      <c r="R333" s="1567"/>
      <c r="S333" s="1568"/>
      <c r="T333" s="1560">
        <v>3.2</v>
      </c>
      <c r="U333" s="1561"/>
      <c r="V333" s="2092"/>
      <c r="W333" s="1566">
        <v>603</v>
      </c>
      <c r="X333" s="1567"/>
      <c r="Y333" s="1567"/>
      <c r="Z333" s="1568"/>
      <c r="AA333" s="1566">
        <v>13</v>
      </c>
      <c r="AB333" s="1567"/>
      <c r="AC333" s="1567"/>
      <c r="AD333" s="1568"/>
      <c r="AE333" s="1567">
        <v>5</v>
      </c>
      <c r="AF333" s="1567"/>
      <c r="AG333" s="1567"/>
      <c r="AH333" s="1568"/>
      <c r="AI333" s="1566">
        <v>27</v>
      </c>
      <c r="AJ333" s="1567"/>
      <c r="AK333" s="1567"/>
      <c r="AL333" s="1568"/>
      <c r="AM333" s="1566" t="s">
        <v>3216</v>
      </c>
      <c r="AN333" s="1567"/>
      <c r="AO333" s="1567"/>
      <c r="AP333" s="1568"/>
      <c r="AQ333" s="1567" t="s">
        <v>186</v>
      </c>
      <c r="AR333" s="1567"/>
      <c r="AS333" s="1567"/>
      <c r="AT333" s="1898"/>
      <c r="AU333" s="693"/>
      <c r="AV333" s="693"/>
      <c r="AW333" s="693"/>
      <c r="AX333" s="693"/>
      <c r="AY333" s="693"/>
      <c r="AZ333" s="372"/>
      <c r="BA333" s="372"/>
      <c r="BB333" s="372"/>
      <c r="BC333" s="372"/>
      <c r="BD333" s="372"/>
      <c r="BE333" s="372"/>
      <c r="BF333" s="372"/>
      <c r="BG333" s="372"/>
      <c r="BH333" s="372"/>
      <c r="BI333" s="372"/>
      <c r="BT333" s="394"/>
    </row>
    <row r="334" spans="1:72" s="73" customFormat="1">
      <c r="A334" s="684"/>
      <c r="B334" s="2008" t="s">
        <v>286</v>
      </c>
      <c r="C334" s="1564"/>
      <c r="D334" s="1564"/>
      <c r="E334" s="1564"/>
      <c r="F334" s="1564"/>
      <c r="G334" s="1564"/>
      <c r="H334" s="1564"/>
      <c r="I334" s="1564"/>
      <c r="J334" s="1564"/>
      <c r="K334" s="1564"/>
      <c r="L334" s="1564"/>
      <c r="M334" s="1564"/>
      <c r="N334" s="1564"/>
      <c r="O334" s="1565"/>
      <c r="P334" s="1566">
        <v>907</v>
      </c>
      <c r="Q334" s="1567"/>
      <c r="R334" s="1567"/>
      <c r="S334" s="1568"/>
      <c r="T334" s="1560">
        <v>4.4000000000000004</v>
      </c>
      <c r="U334" s="1561"/>
      <c r="V334" s="2092"/>
      <c r="W334" s="1566">
        <v>766</v>
      </c>
      <c r="X334" s="1567"/>
      <c r="Y334" s="1567"/>
      <c r="Z334" s="1568"/>
      <c r="AA334" s="1566">
        <v>42</v>
      </c>
      <c r="AB334" s="1567"/>
      <c r="AC334" s="1567"/>
      <c r="AD334" s="1568"/>
      <c r="AE334" s="1567">
        <v>52</v>
      </c>
      <c r="AF334" s="1567"/>
      <c r="AG334" s="1567"/>
      <c r="AH334" s="1568"/>
      <c r="AI334" s="1566">
        <v>36</v>
      </c>
      <c r="AJ334" s="1567"/>
      <c r="AK334" s="1567"/>
      <c r="AL334" s="1568"/>
      <c r="AM334" s="1566">
        <v>7</v>
      </c>
      <c r="AN334" s="1567"/>
      <c r="AO334" s="1567"/>
      <c r="AP334" s="1568"/>
      <c r="AQ334" s="1567" t="s">
        <v>186</v>
      </c>
      <c r="AR334" s="1567"/>
      <c r="AS334" s="1567"/>
      <c r="AT334" s="1898"/>
      <c r="AU334" s="693"/>
      <c r="AV334" s="693"/>
      <c r="AW334" s="693"/>
      <c r="AX334" s="693"/>
      <c r="AY334" s="693"/>
      <c r="AZ334" s="372"/>
      <c r="BA334" s="372"/>
      <c r="BB334" s="372"/>
      <c r="BC334" s="372"/>
      <c r="BD334" s="372"/>
      <c r="BE334" s="372"/>
      <c r="BF334" s="372"/>
      <c r="BG334" s="372"/>
      <c r="BH334" s="372"/>
      <c r="BI334" s="372"/>
      <c r="BT334" s="394"/>
    </row>
    <row r="335" spans="1:72" s="73" customFormat="1">
      <c r="A335" s="684"/>
      <c r="B335" s="2008" t="s">
        <v>287</v>
      </c>
      <c r="C335" s="1564"/>
      <c r="D335" s="1564"/>
      <c r="E335" s="1564"/>
      <c r="F335" s="1564"/>
      <c r="G335" s="1564"/>
      <c r="H335" s="1564"/>
      <c r="I335" s="1564"/>
      <c r="J335" s="1564"/>
      <c r="K335" s="1564"/>
      <c r="L335" s="1564"/>
      <c r="M335" s="1564"/>
      <c r="N335" s="1564"/>
      <c r="O335" s="1565"/>
      <c r="P335" s="1566">
        <v>286</v>
      </c>
      <c r="Q335" s="1567"/>
      <c r="R335" s="1567"/>
      <c r="S335" s="1568"/>
      <c r="T335" s="1560">
        <v>1.4</v>
      </c>
      <c r="U335" s="1561"/>
      <c r="V335" s="2092"/>
      <c r="W335" s="1566">
        <v>278</v>
      </c>
      <c r="X335" s="1567"/>
      <c r="Y335" s="1567"/>
      <c r="Z335" s="1568"/>
      <c r="AA335" s="1566">
        <v>5</v>
      </c>
      <c r="AB335" s="1567"/>
      <c r="AC335" s="1567"/>
      <c r="AD335" s="1568"/>
      <c r="AE335" s="1567">
        <v>2</v>
      </c>
      <c r="AF335" s="1567"/>
      <c r="AG335" s="1567"/>
      <c r="AH335" s="1568"/>
      <c r="AI335" s="1566" t="s">
        <v>3212</v>
      </c>
      <c r="AJ335" s="1567"/>
      <c r="AK335" s="1567"/>
      <c r="AL335" s="1568"/>
      <c r="AM335" s="1566" t="s">
        <v>3212</v>
      </c>
      <c r="AN335" s="1567"/>
      <c r="AO335" s="1567"/>
      <c r="AP335" s="1568"/>
      <c r="AQ335" s="1567" t="s">
        <v>186</v>
      </c>
      <c r="AR335" s="1567"/>
      <c r="AS335" s="1567"/>
      <c r="AT335" s="1898"/>
      <c r="AU335" s="693"/>
      <c r="AV335" s="693"/>
      <c r="AW335" s="693"/>
      <c r="AX335" s="693"/>
      <c r="AY335" s="693"/>
      <c r="AZ335" s="372"/>
      <c r="BA335" s="372"/>
      <c r="BB335" s="372"/>
      <c r="BC335" s="372"/>
      <c r="BD335" s="372"/>
      <c r="BE335" s="372"/>
      <c r="BF335" s="372"/>
      <c r="BG335" s="372"/>
      <c r="BH335" s="372"/>
      <c r="BI335" s="372"/>
      <c r="BT335" s="394"/>
    </row>
    <row r="336" spans="1:72" s="73" customFormat="1">
      <c r="A336" s="684"/>
      <c r="B336" s="2123" t="s">
        <v>3499</v>
      </c>
      <c r="C336" s="2069"/>
      <c r="D336" s="2069"/>
      <c r="E336" s="2069"/>
      <c r="F336" s="2069"/>
      <c r="G336" s="2069"/>
      <c r="H336" s="2069"/>
      <c r="I336" s="2069"/>
      <c r="J336" s="2069"/>
      <c r="K336" s="2069"/>
      <c r="L336" s="2069"/>
      <c r="M336" s="2069"/>
      <c r="N336" s="2069"/>
      <c r="O336" s="2070"/>
      <c r="P336" s="1566">
        <v>971</v>
      </c>
      <c r="Q336" s="1567"/>
      <c r="R336" s="1567"/>
      <c r="S336" s="1568"/>
      <c r="T336" s="1560">
        <v>4.7</v>
      </c>
      <c r="U336" s="1561"/>
      <c r="V336" s="2092"/>
      <c r="W336" s="1566">
        <v>719</v>
      </c>
      <c r="X336" s="1567"/>
      <c r="Y336" s="1567"/>
      <c r="Z336" s="1568"/>
      <c r="AA336" s="1566">
        <v>67</v>
      </c>
      <c r="AB336" s="1567"/>
      <c r="AC336" s="1567"/>
      <c r="AD336" s="1568"/>
      <c r="AE336" s="1567">
        <v>32</v>
      </c>
      <c r="AF336" s="1567"/>
      <c r="AG336" s="1567"/>
      <c r="AH336" s="1568"/>
      <c r="AI336" s="1566">
        <v>138</v>
      </c>
      <c r="AJ336" s="1567"/>
      <c r="AK336" s="1567"/>
      <c r="AL336" s="1568"/>
      <c r="AM336" s="1566">
        <v>12</v>
      </c>
      <c r="AN336" s="1567"/>
      <c r="AO336" s="1567"/>
      <c r="AP336" s="1568"/>
      <c r="AQ336" s="1567" t="s">
        <v>186</v>
      </c>
      <c r="AR336" s="1567"/>
      <c r="AS336" s="1567"/>
      <c r="AT336" s="1898"/>
      <c r="AU336" s="693"/>
      <c r="AV336" s="693"/>
      <c r="AW336" s="693"/>
      <c r="AX336" s="693"/>
      <c r="AY336" s="693"/>
      <c r="AZ336" s="372"/>
      <c r="BA336" s="372"/>
      <c r="BB336" s="372"/>
      <c r="BC336" s="372"/>
      <c r="BD336" s="372"/>
      <c r="BE336" s="372"/>
      <c r="BF336" s="372"/>
      <c r="BG336" s="372"/>
      <c r="BH336" s="372"/>
      <c r="BI336" s="372"/>
      <c r="BT336" s="394"/>
    </row>
    <row r="337" spans="1:78" s="73" customFormat="1">
      <c r="A337" s="684"/>
      <c r="B337" s="2123" t="s">
        <v>3500</v>
      </c>
      <c r="C337" s="2069"/>
      <c r="D337" s="2069"/>
      <c r="E337" s="2069"/>
      <c r="F337" s="2069"/>
      <c r="G337" s="2069"/>
      <c r="H337" s="2069"/>
      <c r="I337" s="2069"/>
      <c r="J337" s="2069"/>
      <c r="K337" s="2069"/>
      <c r="L337" s="2069"/>
      <c r="M337" s="2069"/>
      <c r="N337" s="2069"/>
      <c r="O337" s="2070"/>
      <c r="P337" s="1566">
        <v>969</v>
      </c>
      <c r="Q337" s="1567"/>
      <c r="R337" s="1567"/>
      <c r="S337" s="1568"/>
      <c r="T337" s="1560">
        <v>4.7</v>
      </c>
      <c r="U337" s="1561"/>
      <c r="V337" s="2092"/>
      <c r="W337" s="1566">
        <v>969</v>
      </c>
      <c r="X337" s="1567"/>
      <c r="Y337" s="1567"/>
      <c r="Z337" s="1568"/>
      <c r="AA337" s="1566" t="s">
        <v>3212</v>
      </c>
      <c r="AB337" s="1567"/>
      <c r="AC337" s="1567"/>
      <c r="AD337" s="1568"/>
      <c r="AE337" s="1566" t="s">
        <v>3212</v>
      </c>
      <c r="AF337" s="1567"/>
      <c r="AG337" s="1567"/>
      <c r="AH337" s="1568"/>
      <c r="AI337" s="1566" t="s">
        <v>3212</v>
      </c>
      <c r="AJ337" s="1567"/>
      <c r="AK337" s="1567"/>
      <c r="AL337" s="1568"/>
      <c r="AM337" s="1566" t="s">
        <v>3212</v>
      </c>
      <c r="AN337" s="1567"/>
      <c r="AO337" s="1567"/>
      <c r="AP337" s="1568"/>
      <c r="AQ337" s="1567" t="s">
        <v>186</v>
      </c>
      <c r="AR337" s="1567"/>
      <c r="AS337" s="1567"/>
      <c r="AT337" s="1898"/>
      <c r="AU337" s="693"/>
      <c r="AV337" s="693"/>
      <c r="AW337" s="693"/>
      <c r="AX337" s="693"/>
      <c r="AY337" s="693"/>
      <c r="AZ337" s="372"/>
      <c r="BA337" s="372"/>
      <c r="BB337" s="372"/>
      <c r="BC337" s="372"/>
      <c r="BD337" s="372"/>
      <c r="BE337" s="372"/>
      <c r="BF337" s="372"/>
      <c r="BG337" s="372"/>
      <c r="BH337" s="372"/>
      <c r="BI337" s="372"/>
      <c r="BT337" s="394"/>
    </row>
    <row r="338" spans="1:78" s="73" customFormat="1" ht="11.25" customHeight="1">
      <c r="A338" s="684"/>
      <c r="B338" s="2008"/>
      <c r="C338" s="1564"/>
      <c r="D338" s="1564"/>
      <c r="E338" s="1564"/>
      <c r="F338" s="1564"/>
      <c r="G338" s="1564"/>
      <c r="H338" s="1564"/>
      <c r="I338" s="1564"/>
      <c r="J338" s="1564"/>
      <c r="K338" s="1564"/>
      <c r="L338" s="1564"/>
      <c r="M338" s="1564"/>
      <c r="N338" s="1564"/>
      <c r="O338" s="1565"/>
      <c r="P338" s="1566"/>
      <c r="Q338" s="1567"/>
      <c r="R338" s="1567"/>
      <c r="S338" s="1568"/>
      <c r="T338" s="1560"/>
      <c r="U338" s="1561"/>
      <c r="V338" s="2092"/>
      <c r="W338" s="1566"/>
      <c r="X338" s="1567"/>
      <c r="Y338" s="1567"/>
      <c r="Z338" s="1568"/>
      <c r="AA338" s="1566"/>
      <c r="AB338" s="1567"/>
      <c r="AC338" s="1567"/>
      <c r="AD338" s="1568"/>
      <c r="AE338" s="1567"/>
      <c r="AF338" s="1567"/>
      <c r="AG338" s="1567"/>
      <c r="AH338" s="1568"/>
      <c r="AI338" s="1566"/>
      <c r="AJ338" s="1567"/>
      <c r="AK338" s="1567"/>
      <c r="AL338" s="1568"/>
      <c r="AM338" s="1982"/>
      <c r="AN338" s="1983"/>
      <c r="AO338" s="1983"/>
      <c r="AP338" s="1984"/>
      <c r="AQ338" s="1983"/>
      <c r="AR338" s="1983"/>
      <c r="AS338" s="1983"/>
      <c r="AT338" s="1985"/>
      <c r="AU338" s="693"/>
      <c r="AV338" s="693"/>
      <c r="AW338" s="693"/>
      <c r="AX338" s="693"/>
      <c r="AY338" s="693"/>
      <c r="AZ338" s="372"/>
      <c r="BA338" s="372"/>
      <c r="BB338" s="372"/>
      <c r="BC338" s="372"/>
      <c r="BD338" s="372"/>
      <c r="BE338" s="372"/>
      <c r="BF338" s="372"/>
      <c r="BG338" s="372"/>
      <c r="BH338" s="372"/>
      <c r="BI338" s="372"/>
    </row>
    <row r="339" spans="1:78" s="73" customFormat="1" ht="14.25" thickBot="1">
      <c r="A339" s="684"/>
      <c r="B339" s="2126" t="s">
        <v>288</v>
      </c>
      <c r="C339" s="1942"/>
      <c r="D339" s="1942"/>
      <c r="E339" s="1942"/>
      <c r="F339" s="1942"/>
      <c r="G339" s="1942"/>
      <c r="H339" s="1942"/>
      <c r="I339" s="1942"/>
      <c r="J339" s="1942"/>
      <c r="K339" s="1942"/>
      <c r="L339" s="1942"/>
      <c r="M339" s="1942"/>
      <c r="N339" s="1942"/>
      <c r="O339" s="1943"/>
      <c r="P339" s="2127">
        <v>804</v>
      </c>
      <c r="Q339" s="2128"/>
      <c r="R339" s="2128"/>
      <c r="S339" s="2129"/>
      <c r="T339" s="2130">
        <v>3.9</v>
      </c>
      <c r="U339" s="2131"/>
      <c r="V339" s="2132"/>
      <c r="W339" s="2127">
        <v>223</v>
      </c>
      <c r="X339" s="2128"/>
      <c r="Y339" s="2128"/>
      <c r="Z339" s="2129"/>
      <c r="AA339" s="2127">
        <v>8</v>
      </c>
      <c r="AB339" s="2128"/>
      <c r="AC339" s="2128"/>
      <c r="AD339" s="2129"/>
      <c r="AE339" s="2128">
        <v>11</v>
      </c>
      <c r="AF339" s="2128"/>
      <c r="AG339" s="2128"/>
      <c r="AH339" s="2129"/>
      <c r="AI339" s="2127">
        <v>89</v>
      </c>
      <c r="AJ339" s="2128"/>
      <c r="AK339" s="2128"/>
      <c r="AL339" s="2129"/>
      <c r="AM339" s="2127">
        <v>7</v>
      </c>
      <c r="AN339" s="2128"/>
      <c r="AO339" s="2128"/>
      <c r="AP339" s="2129"/>
      <c r="AQ339" s="1953" t="s">
        <v>186</v>
      </c>
      <c r="AR339" s="1953"/>
      <c r="AS339" s="1953"/>
      <c r="AT339" s="2133"/>
      <c r="AU339" s="695"/>
      <c r="AV339" s="695"/>
      <c r="AW339" s="695"/>
      <c r="AX339" s="695"/>
      <c r="AY339" s="695"/>
      <c r="AZ339" s="491"/>
      <c r="BA339" s="491"/>
      <c r="BB339" s="491"/>
      <c r="BC339" s="491"/>
      <c r="BD339" s="491"/>
      <c r="BE339" s="491"/>
      <c r="BF339" s="491"/>
      <c r="BG339" s="491"/>
      <c r="BH339" s="491"/>
      <c r="BI339" s="491"/>
      <c r="BJ339" s="394"/>
      <c r="BK339" s="394"/>
      <c r="BL339" s="394"/>
      <c r="BM339" s="394"/>
      <c r="BN339" s="394"/>
      <c r="BO339" s="394"/>
      <c r="BP339" s="394"/>
      <c r="BQ339" s="394"/>
      <c r="BR339" s="394"/>
      <c r="BS339" s="394"/>
      <c r="BT339" s="394"/>
      <c r="BU339" s="394"/>
      <c r="BV339" s="394"/>
      <c r="BW339" s="394"/>
      <c r="BX339" s="394"/>
      <c r="BY339" s="394"/>
      <c r="BZ339" s="394"/>
    </row>
    <row r="340" spans="1:78" s="73" customFormat="1" ht="11.25" customHeight="1" thickBot="1"/>
    <row r="341" spans="1:78" s="73" customFormat="1">
      <c r="A341" s="684"/>
      <c r="B341" s="1614" t="s">
        <v>300</v>
      </c>
      <c r="C341" s="1614"/>
      <c r="D341" s="1614"/>
      <c r="E341" s="1614"/>
      <c r="F341" s="1614"/>
      <c r="G341" s="1614"/>
      <c r="H341" s="1614"/>
      <c r="I341" s="1614"/>
      <c r="J341" s="1614"/>
      <c r="K341" s="1614"/>
      <c r="L341" s="1614"/>
      <c r="M341" s="1614"/>
      <c r="N341" s="1614"/>
      <c r="O341" s="1614"/>
      <c r="P341" s="1937" t="s">
        <v>301</v>
      </c>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1938"/>
      <c r="AL341" s="1938"/>
      <c r="AM341" s="1938"/>
      <c r="AN341" s="1938"/>
      <c r="AO341" s="1938"/>
      <c r="AP341" s="1938"/>
      <c r="AQ341" s="1938"/>
      <c r="AR341" s="1938"/>
      <c r="AS341" s="1938"/>
      <c r="AT341" s="1940"/>
    </row>
    <row r="342" spans="1:78" s="73" customFormat="1" ht="18.75" customHeight="1">
      <c r="A342" s="684"/>
      <c r="B342" s="1673"/>
      <c r="C342" s="1673"/>
      <c r="D342" s="1673"/>
      <c r="E342" s="1673"/>
      <c r="F342" s="1673"/>
      <c r="G342" s="1673"/>
      <c r="H342" s="1673"/>
      <c r="I342" s="1673"/>
      <c r="J342" s="1673"/>
      <c r="K342" s="1673"/>
      <c r="L342" s="1673"/>
      <c r="M342" s="1673"/>
      <c r="N342" s="1673"/>
      <c r="O342" s="1673"/>
      <c r="P342" s="2099" t="s">
        <v>175</v>
      </c>
      <c r="Q342" s="2100"/>
      <c r="R342" s="2100"/>
      <c r="S342" s="2100"/>
      <c r="T342" s="1013"/>
      <c r="U342" s="1013"/>
      <c r="V342" s="1014"/>
      <c r="W342" s="2124" t="s">
        <v>291</v>
      </c>
      <c r="X342" s="2103"/>
      <c r="Y342" s="2103"/>
      <c r="Z342" s="2104"/>
      <c r="AA342" s="2099" t="s">
        <v>292</v>
      </c>
      <c r="AB342" s="2100"/>
      <c r="AC342" s="2100"/>
      <c r="AD342" s="2107"/>
      <c r="AE342" s="2109" t="s">
        <v>293</v>
      </c>
      <c r="AF342" s="2110"/>
      <c r="AG342" s="2110"/>
      <c r="AH342" s="2111"/>
      <c r="AI342" s="2109" t="s">
        <v>294</v>
      </c>
      <c r="AJ342" s="2110"/>
      <c r="AK342" s="2110"/>
      <c r="AL342" s="2111"/>
      <c r="AM342" s="2112" t="s">
        <v>295</v>
      </c>
      <c r="AN342" s="2113"/>
      <c r="AO342" s="2113"/>
      <c r="AP342" s="2114"/>
      <c r="AQ342" s="2112" t="s">
        <v>296</v>
      </c>
      <c r="AR342" s="2113"/>
      <c r="AS342" s="2113"/>
      <c r="AT342" s="2118"/>
    </row>
    <row r="343" spans="1:78" s="73" customFormat="1" ht="18.75" customHeight="1">
      <c r="A343" s="684"/>
      <c r="B343" s="1676"/>
      <c r="C343" s="1676"/>
      <c r="D343" s="1676"/>
      <c r="E343" s="1676"/>
      <c r="F343" s="1676"/>
      <c r="G343" s="1676"/>
      <c r="H343" s="1676"/>
      <c r="I343" s="1676"/>
      <c r="J343" s="1676"/>
      <c r="K343" s="1676"/>
      <c r="L343" s="1676"/>
      <c r="M343" s="1676"/>
      <c r="N343" s="1676"/>
      <c r="O343" s="1676"/>
      <c r="P343" s="2101"/>
      <c r="Q343" s="2102"/>
      <c r="R343" s="2102"/>
      <c r="S343" s="2108"/>
      <c r="T343" s="2093" t="s">
        <v>302</v>
      </c>
      <c r="U343" s="2094"/>
      <c r="V343" s="2095"/>
      <c r="W343" s="2125"/>
      <c r="X343" s="2105"/>
      <c r="Y343" s="2105"/>
      <c r="Z343" s="2106"/>
      <c r="AA343" s="2101"/>
      <c r="AB343" s="2102"/>
      <c r="AC343" s="2102"/>
      <c r="AD343" s="2108"/>
      <c r="AE343" s="1691"/>
      <c r="AF343" s="1692"/>
      <c r="AG343" s="1692"/>
      <c r="AH343" s="1693"/>
      <c r="AI343" s="1691"/>
      <c r="AJ343" s="1692"/>
      <c r="AK343" s="1692"/>
      <c r="AL343" s="1693"/>
      <c r="AM343" s="2115"/>
      <c r="AN343" s="2116"/>
      <c r="AO343" s="2116"/>
      <c r="AP343" s="2117"/>
      <c r="AQ343" s="2115"/>
      <c r="AR343" s="2116"/>
      <c r="AS343" s="2116"/>
      <c r="AT343" s="2119"/>
    </row>
    <row r="344" spans="1:78" s="73" customFormat="1">
      <c r="A344" s="684"/>
      <c r="B344" s="1621" t="s">
        <v>2911</v>
      </c>
      <c r="C344" s="1621"/>
      <c r="D344" s="1621"/>
      <c r="E344" s="1621"/>
      <c r="F344" s="1621"/>
      <c r="G344" s="1621"/>
      <c r="H344" s="1621"/>
      <c r="I344" s="1621"/>
      <c r="J344" s="1621"/>
      <c r="K344" s="1621"/>
      <c r="L344" s="1621"/>
      <c r="M344" s="1621"/>
      <c r="N344" s="1621"/>
      <c r="O344" s="1622"/>
      <c r="P344" s="1623">
        <v>16190</v>
      </c>
      <c r="Q344" s="1624"/>
      <c r="R344" s="1624"/>
      <c r="S344" s="1625"/>
      <c r="T344" s="1626">
        <v>100</v>
      </c>
      <c r="U344" s="1627"/>
      <c r="V344" s="2097"/>
      <c r="W344" s="1623">
        <v>12478</v>
      </c>
      <c r="X344" s="1624"/>
      <c r="Y344" s="1624"/>
      <c r="Z344" s="1625"/>
      <c r="AA344" s="1623">
        <v>444</v>
      </c>
      <c r="AB344" s="1624"/>
      <c r="AC344" s="1624"/>
      <c r="AD344" s="1625"/>
      <c r="AE344" s="1623">
        <v>108</v>
      </c>
      <c r="AF344" s="1624"/>
      <c r="AG344" s="1624"/>
      <c r="AH344" s="1625"/>
      <c r="AI344" s="1623">
        <v>645</v>
      </c>
      <c r="AJ344" s="1624"/>
      <c r="AK344" s="1624"/>
      <c r="AL344" s="1625"/>
      <c r="AM344" s="1623">
        <v>2061</v>
      </c>
      <c r="AN344" s="1624"/>
      <c r="AO344" s="1624"/>
      <c r="AP344" s="1625"/>
      <c r="AQ344" s="1566">
        <v>55</v>
      </c>
      <c r="AR344" s="1567"/>
      <c r="AS344" s="1567"/>
      <c r="AT344" s="1898"/>
    </row>
    <row r="345" spans="1:78" s="73" customFormat="1" ht="11.25" customHeight="1">
      <c r="A345" s="684"/>
      <c r="B345" s="1564"/>
      <c r="C345" s="1564"/>
      <c r="D345" s="1564"/>
      <c r="E345" s="1564"/>
      <c r="F345" s="1564"/>
      <c r="G345" s="1564"/>
      <c r="H345" s="1564"/>
      <c r="I345" s="1564"/>
      <c r="J345" s="1564"/>
      <c r="K345" s="1564"/>
      <c r="L345" s="1564"/>
      <c r="M345" s="1564"/>
      <c r="N345" s="1564"/>
      <c r="O345" s="1565"/>
      <c r="P345" s="1566"/>
      <c r="Q345" s="1567"/>
      <c r="R345" s="1567"/>
      <c r="S345" s="1568"/>
      <c r="T345" s="1560"/>
      <c r="U345" s="1561"/>
      <c r="V345" s="2092"/>
      <c r="W345" s="1566"/>
      <c r="X345" s="1567"/>
      <c r="Y345" s="1567"/>
      <c r="Z345" s="1568"/>
      <c r="AA345" s="1566"/>
      <c r="AB345" s="1567"/>
      <c r="AC345" s="1567"/>
      <c r="AD345" s="1568"/>
      <c r="AE345" s="1566"/>
      <c r="AF345" s="1567"/>
      <c r="AG345" s="1567"/>
      <c r="AH345" s="1568"/>
      <c r="AI345" s="1566"/>
      <c r="AJ345" s="1567"/>
      <c r="AK345" s="1567"/>
      <c r="AL345" s="1568"/>
      <c r="AM345" s="1982"/>
      <c r="AN345" s="1983"/>
      <c r="AO345" s="1983"/>
      <c r="AP345" s="1984"/>
      <c r="AQ345" s="1982"/>
      <c r="AR345" s="1983"/>
      <c r="AS345" s="1983"/>
      <c r="AT345" s="1985"/>
    </row>
    <row r="346" spans="1:78" s="73" customFormat="1">
      <c r="A346" s="684"/>
      <c r="B346" s="1564" t="s">
        <v>267</v>
      </c>
      <c r="C346" s="1564"/>
      <c r="D346" s="1564"/>
      <c r="E346" s="1564"/>
      <c r="F346" s="1564"/>
      <c r="G346" s="1564"/>
      <c r="H346" s="1564"/>
      <c r="I346" s="1564"/>
      <c r="J346" s="1564"/>
      <c r="K346" s="1564"/>
      <c r="L346" s="1564"/>
      <c r="M346" s="1564"/>
      <c r="N346" s="1564"/>
      <c r="O346" s="1565"/>
      <c r="P346" s="1566">
        <v>1846</v>
      </c>
      <c r="Q346" s="1567"/>
      <c r="R346" s="1567"/>
      <c r="S346" s="1568"/>
      <c r="T346" s="1560">
        <v>11.4</v>
      </c>
      <c r="U346" s="1561"/>
      <c r="V346" s="2092"/>
      <c r="W346" s="1566">
        <v>237</v>
      </c>
      <c r="X346" s="1567"/>
      <c r="Y346" s="1567"/>
      <c r="Z346" s="1568"/>
      <c r="AA346" s="1566">
        <v>13</v>
      </c>
      <c r="AB346" s="1567"/>
      <c r="AC346" s="1567"/>
      <c r="AD346" s="1568"/>
      <c r="AE346" s="1566">
        <v>16</v>
      </c>
      <c r="AF346" s="1567"/>
      <c r="AG346" s="1567"/>
      <c r="AH346" s="1568"/>
      <c r="AI346" s="1566">
        <v>149</v>
      </c>
      <c r="AJ346" s="1567"/>
      <c r="AK346" s="1567"/>
      <c r="AL346" s="1568"/>
      <c r="AM346" s="1566">
        <v>1428</v>
      </c>
      <c r="AN346" s="1567"/>
      <c r="AO346" s="1567"/>
      <c r="AP346" s="1568"/>
      <c r="AQ346" s="1566" t="s">
        <v>186</v>
      </c>
      <c r="AR346" s="1567"/>
      <c r="AS346" s="1567"/>
      <c r="AT346" s="1898"/>
    </row>
    <row r="347" spans="1:78" s="73" customFormat="1">
      <c r="A347" s="684"/>
      <c r="B347" s="1564" t="s">
        <v>268</v>
      </c>
      <c r="C347" s="1564"/>
      <c r="D347" s="1564"/>
      <c r="E347" s="1564"/>
      <c r="F347" s="1564"/>
      <c r="G347" s="1564"/>
      <c r="H347" s="1564"/>
      <c r="I347" s="1564"/>
      <c r="J347" s="1564"/>
      <c r="K347" s="1564"/>
      <c r="L347" s="1564"/>
      <c r="M347" s="1564"/>
      <c r="N347" s="1564"/>
      <c r="O347" s="1565"/>
      <c r="P347" s="1566">
        <v>1834</v>
      </c>
      <c r="Q347" s="1567"/>
      <c r="R347" s="1567"/>
      <c r="S347" s="1568"/>
      <c r="T347" s="1560">
        <v>11.3</v>
      </c>
      <c r="U347" s="1561"/>
      <c r="V347" s="2092"/>
      <c r="W347" s="1566">
        <v>225</v>
      </c>
      <c r="X347" s="1567"/>
      <c r="Y347" s="1567"/>
      <c r="Z347" s="1568"/>
      <c r="AA347" s="1566">
        <v>13</v>
      </c>
      <c r="AB347" s="1567"/>
      <c r="AC347" s="1567"/>
      <c r="AD347" s="1568"/>
      <c r="AE347" s="1566">
        <v>16</v>
      </c>
      <c r="AF347" s="1567"/>
      <c r="AG347" s="1567"/>
      <c r="AH347" s="1568"/>
      <c r="AI347" s="1566">
        <v>149</v>
      </c>
      <c r="AJ347" s="1567"/>
      <c r="AK347" s="1567"/>
      <c r="AL347" s="1568"/>
      <c r="AM347" s="1982">
        <v>1428</v>
      </c>
      <c r="AN347" s="1983"/>
      <c r="AO347" s="1983"/>
      <c r="AP347" s="1984"/>
      <c r="AQ347" s="1566" t="s">
        <v>186</v>
      </c>
      <c r="AR347" s="1567"/>
      <c r="AS347" s="1567"/>
      <c r="AT347" s="1898"/>
    </row>
    <row r="348" spans="1:78" s="73" customFormat="1">
      <c r="A348" s="684"/>
      <c r="B348" s="1564" t="s">
        <v>269</v>
      </c>
      <c r="C348" s="1564"/>
      <c r="D348" s="1564"/>
      <c r="E348" s="1564"/>
      <c r="F348" s="1564"/>
      <c r="G348" s="1564"/>
      <c r="H348" s="1564"/>
      <c r="I348" s="1564"/>
      <c r="J348" s="1564"/>
      <c r="K348" s="1564"/>
      <c r="L348" s="1564"/>
      <c r="M348" s="1564"/>
      <c r="N348" s="1564"/>
      <c r="O348" s="1565"/>
      <c r="P348" s="1982">
        <v>12</v>
      </c>
      <c r="Q348" s="1983"/>
      <c r="R348" s="1983"/>
      <c r="S348" s="1984"/>
      <c r="T348" s="1560">
        <v>0.1</v>
      </c>
      <c r="U348" s="1561"/>
      <c r="V348" s="2092"/>
      <c r="W348" s="1982">
        <v>12</v>
      </c>
      <c r="X348" s="1983"/>
      <c r="Y348" s="1983"/>
      <c r="Z348" s="1984"/>
      <c r="AA348" s="1566" t="s">
        <v>3217</v>
      </c>
      <c r="AB348" s="1567"/>
      <c r="AC348" s="1567"/>
      <c r="AD348" s="1568"/>
      <c r="AE348" s="1566" t="s">
        <v>3212</v>
      </c>
      <c r="AF348" s="1567"/>
      <c r="AG348" s="1567"/>
      <c r="AH348" s="1568"/>
      <c r="AI348" s="1566" t="s">
        <v>3212</v>
      </c>
      <c r="AJ348" s="1567"/>
      <c r="AK348" s="1567"/>
      <c r="AL348" s="1568"/>
      <c r="AM348" s="1566" t="s">
        <v>3212</v>
      </c>
      <c r="AN348" s="1567"/>
      <c r="AO348" s="1567"/>
      <c r="AP348" s="1568"/>
      <c r="AQ348" s="1566" t="s">
        <v>186</v>
      </c>
      <c r="AR348" s="1567"/>
      <c r="AS348" s="1567"/>
      <c r="AT348" s="1898"/>
    </row>
    <row r="349" spans="1:78" s="73" customFormat="1">
      <c r="A349" s="684"/>
      <c r="B349" s="1564" t="s">
        <v>270</v>
      </c>
      <c r="C349" s="1564"/>
      <c r="D349" s="1564"/>
      <c r="E349" s="1564"/>
      <c r="F349" s="1564"/>
      <c r="G349" s="1564"/>
      <c r="H349" s="1564"/>
      <c r="I349" s="1564"/>
      <c r="J349" s="1564"/>
      <c r="K349" s="1564"/>
      <c r="L349" s="1564"/>
      <c r="M349" s="1564"/>
      <c r="N349" s="1564"/>
      <c r="O349" s="1565"/>
      <c r="P349" s="1566" t="s">
        <v>3212</v>
      </c>
      <c r="Q349" s="1567"/>
      <c r="R349" s="1567"/>
      <c r="S349" s="1568"/>
      <c r="T349" s="1560" t="s">
        <v>3212</v>
      </c>
      <c r="U349" s="1561"/>
      <c r="V349" s="2092"/>
      <c r="W349" s="1566" t="s">
        <v>3212</v>
      </c>
      <c r="X349" s="1567"/>
      <c r="Y349" s="1567"/>
      <c r="Z349" s="1568"/>
      <c r="AA349" s="1566" t="s">
        <v>3212</v>
      </c>
      <c r="AB349" s="1567"/>
      <c r="AC349" s="1567"/>
      <c r="AD349" s="1568"/>
      <c r="AE349" s="1566" t="s">
        <v>3212</v>
      </c>
      <c r="AF349" s="1567"/>
      <c r="AG349" s="1567"/>
      <c r="AH349" s="1568"/>
      <c r="AI349" s="1566" t="s">
        <v>3212</v>
      </c>
      <c r="AJ349" s="1567"/>
      <c r="AK349" s="1567"/>
      <c r="AL349" s="1568"/>
      <c r="AM349" s="1566" t="s">
        <v>3212</v>
      </c>
      <c r="AN349" s="1567"/>
      <c r="AO349" s="1567"/>
      <c r="AP349" s="1568"/>
      <c r="AQ349" s="1566" t="s">
        <v>186</v>
      </c>
      <c r="AR349" s="1567"/>
      <c r="AS349" s="1567"/>
      <c r="AT349" s="1898"/>
    </row>
    <row r="350" spans="1:78" s="73" customFormat="1" ht="11.25" customHeight="1">
      <c r="A350" s="684"/>
      <c r="B350" s="1564"/>
      <c r="C350" s="1564"/>
      <c r="D350" s="1564"/>
      <c r="E350" s="1564"/>
      <c r="F350" s="1564"/>
      <c r="G350" s="1564"/>
      <c r="H350" s="1564"/>
      <c r="I350" s="1564"/>
      <c r="J350" s="1564"/>
      <c r="K350" s="1564"/>
      <c r="L350" s="1564"/>
      <c r="M350" s="1564"/>
      <c r="N350" s="1564"/>
      <c r="O350" s="1565"/>
      <c r="P350" s="1982"/>
      <c r="Q350" s="1983"/>
      <c r="R350" s="1983"/>
      <c r="S350" s="1984"/>
      <c r="T350" s="2120"/>
      <c r="U350" s="2121"/>
      <c r="V350" s="2122"/>
      <c r="W350" s="1982"/>
      <c r="X350" s="1983"/>
      <c r="Y350" s="1983"/>
      <c r="Z350" s="1984"/>
      <c r="AA350" s="1982"/>
      <c r="AB350" s="1983"/>
      <c r="AC350" s="1983"/>
      <c r="AD350" s="1984"/>
      <c r="AE350" s="1982"/>
      <c r="AF350" s="1983"/>
      <c r="AG350" s="1983"/>
      <c r="AH350" s="1984"/>
      <c r="AI350" s="1982"/>
      <c r="AJ350" s="1983"/>
      <c r="AK350" s="1983"/>
      <c r="AL350" s="1984"/>
      <c r="AM350" s="1982"/>
      <c r="AN350" s="1983"/>
      <c r="AO350" s="1983"/>
      <c r="AP350" s="1984"/>
      <c r="AQ350" s="1982"/>
      <c r="AR350" s="1983"/>
      <c r="AS350" s="1983"/>
      <c r="AT350" s="1985"/>
    </row>
    <row r="351" spans="1:78" s="73" customFormat="1">
      <c r="A351" s="684"/>
      <c r="B351" s="1564" t="s">
        <v>271</v>
      </c>
      <c r="C351" s="1564"/>
      <c r="D351" s="1564"/>
      <c r="E351" s="1564"/>
      <c r="F351" s="1564"/>
      <c r="G351" s="1564"/>
      <c r="H351" s="1564"/>
      <c r="I351" s="1564"/>
      <c r="J351" s="1564"/>
      <c r="K351" s="1564"/>
      <c r="L351" s="1564"/>
      <c r="M351" s="1564"/>
      <c r="N351" s="1564"/>
      <c r="O351" s="1565"/>
      <c r="P351" s="1566">
        <v>3380</v>
      </c>
      <c r="Q351" s="1567"/>
      <c r="R351" s="1567"/>
      <c r="S351" s="1568"/>
      <c r="T351" s="1560">
        <v>20.9</v>
      </c>
      <c r="U351" s="1561"/>
      <c r="V351" s="2092"/>
      <c r="W351" s="1566">
        <v>2978</v>
      </c>
      <c r="X351" s="1567"/>
      <c r="Y351" s="1567"/>
      <c r="Z351" s="1568"/>
      <c r="AA351" s="1566">
        <v>179</v>
      </c>
      <c r="AB351" s="1567"/>
      <c r="AC351" s="1567"/>
      <c r="AD351" s="1568"/>
      <c r="AE351" s="1566">
        <v>2</v>
      </c>
      <c r="AF351" s="1567"/>
      <c r="AG351" s="1567"/>
      <c r="AH351" s="1568"/>
      <c r="AI351" s="1566">
        <v>31</v>
      </c>
      <c r="AJ351" s="1567"/>
      <c r="AK351" s="1567"/>
      <c r="AL351" s="1568"/>
      <c r="AM351" s="1566">
        <v>125</v>
      </c>
      <c r="AN351" s="1567"/>
      <c r="AO351" s="1567"/>
      <c r="AP351" s="1568"/>
      <c r="AQ351" s="1982">
        <v>49</v>
      </c>
      <c r="AR351" s="1983"/>
      <c r="AS351" s="1983"/>
      <c r="AT351" s="1985"/>
    </row>
    <row r="352" spans="1:78" s="73" customFormat="1">
      <c r="A352" s="684"/>
      <c r="B352" s="1564" t="s">
        <v>272</v>
      </c>
      <c r="C352" s="1564"/>
      <c r="D352" s="1564"/>
      <c r="E352" s="1564"/>
      <c r="F352" s="1564"/>
      <c r="G352" s="1564"/>
      <c r="H352" s="1564"/>
      <c r="I352" s="1564"/>
      <c r="J352" s="1564"/>
      <c r="K352" s="1564"/>
      <c r="L352" s="1564"/>
      <c r="M352" s="1564"/>
      <c r="N352" s="1564"/>
      <c r="O352" s="1565"/>
      <c r="P352" s="1566">
        <v>2</v>
      </c>
      <c r="Q352" s="1567"/>
      <c r="R352" s="1567"/>
      <c r="S352" s="1568"/>
      <c r="T352" s="1560">
        <v>0</v>
      </c>
      <c r="U352" s="1561"/>
      <c r="V352" s="2092"/>
      <c r="W352" s="1566">
        <v>1</v>
      </c>
      <c r="X352" s="1567"/>
      <c r="Y352" s="1567"/>
      <c r="Z352" s="1568"/>
      <c r="AA352" s="1566">
        <v>1</v>
      </c>
      <c r="AB352" s="1567"/>
      <c r="AC352" s="1567"/>
      <c r="AD352" s="1568"/>
      <c r="AE352" s="1566" t="s">
        <v>3212</v>
      </c>
      <c r="AF352" s="1567"/>
      <c r="AG352" s="1567"/>
      <c r="AH352" s="1568"/>
      <c r="AI352" s="1566" t="s">
        <v>3212</v>
      </c>
      <c r="AJ352" s="1567"/>
      <c r="AK352" s="1567"/>
      <c r="AL352" s="1568"/>
      <c r="AM352" s="1566" t="s">
        <v>3212</v>
      </c>
      <c r="AN352" s="1567"/>
      <c r="AO352" s="1567"/>
      <c r="AP352" s="1568"/>
      <c r="AQ352" s="1566" t="s">
        <v>186</v>
      </c>
      <c r="AR352" s="1567"/>
      <c r="AS352" s="1567"/>
      <c r="AT352" s="1898"/>
    </row>
    <row r="353" spans="1:46" s="73" customFormat="1">
      <c r="A353" s="684"/>
      <c r="B353" s="1564" t="s">
        <v>273</v>
      </c>
      <c r="C353" s="1564"/>
      <c r="D353" s="1564"/>
      <c r="E353" s="1564"/>
      <c r="F353" s="1564"/>
      <c r="G353" s="1564"/>
      <c r="H353" s="1564"/>
      <c r="I353" s="1564"/>
      <c r="J353" s="1564"/>
      <c r="K353" s="1564"/>
      <c r="L353" s="1564"/>
      <c r="M353" s="1564"/>
      <c r="N353" s="1564"/>
      <c r="O353" s="1565"/>
      <c r="P353" s="1566">
        <v>369</v>
      </c>
      <c r="Q353" s="1567"/>
      <c r="R353" s="1567"/>
      <c r="S353" s="1568"/>
      <c r="T353" s="1560">
        <v>2.2999999999999998</v>
      </c>
      <c r="U353" s="1561"/>
      <c r="V353" s="2092"/>
      <c r="W353" s="1566">
        <v>227</v>
      </c>
      <c r="X353" s="1567"/>
      <c r="Y353" s="1567"/>
      <c r="Z353" s="1568"/>
      <c r="AA353" s="1566">
        <v>82</v>
      </c>
      <c r="AB353" s="1567"/>
      <c r="AC353" s="1567"/>
      <c r="AD353" s="1568"/>
      <c r="AE353" s="1566" t="s">
        <v>3212</v>
      </c>
      <c r="AF353" s="1567"/>
      <c r="AG353" s="1567"/>
      <c r="AH353" s="1568"/>
      <c r="AI353" s="1566">
        <v>1</v>
      </c>
      <c r="AJ353" s="1567"/>
      <c r="AK353" s="1567"/>
      <c r="AL353" s="1568"/>
      <c r="AM353" s="1982">
        <v>58</v>
      </c>
      <c r="AN353" s="1983"/>
      <c r="AO353" s="1983"/>
      <c r="AP353" s="1984"/>
      <c r="AQ353" s="1566" t="s">
        <v>3895</v>
      </c>
      <c r="AR353" s="1567"/>
      <c r="AS353" s="1567"/>
      <c r="AT353" s="1898"/>
    </row>
    <row r="354" spans="1:46" s="73" customFormat="1">
      <c r="A354" s="684"/>
      <c r="B354" s="1564" t="s">
        <v>274</v>
      </c>
      <c r="C354" s="1564"/>
      <c r="D354" s="1564"/>
      <c r="E354" s="1564"/>
      <c r="F354" s="1564"/>
      <c r="G354" s="1564"/>
      <c r="H354" s="1564"/>
      <c r="I354" s="1564"/>
      <c r="J354" s="1564"/>
      <c r="K354" s="1564"/>
      <c r="L354" s="1564"/>
      <c r="M354" s="1564"/>
      <c r="N354" s="1564"/>
      <c r="O354" s="1565"/>
      <c r="P354" s="1566">
        <v>3009</v>
      </c>
      <c r="Q354" s="1567"/>
      <c r="R354" s="1567"/>
      <c r="S354" s="1568"/>
      <c r="T354" s="1560">
        <v>18.600000000000001</v>
      </c>
      <c r="U354" s="1561"/>
      <c r="V354" s="2092"/>
      <c r="W354" s="1566">
        <v>2750</v>
      </c>
      <c r="X354" s="1567"/>
      <c r="Y354" s="1567"/>
      <c r="Z354" s="1568"/>
      <c r="AA354" s="1566">
        <v>96</v>
      </c>
      <c r="AB354" s="1567"/>
      <c r="AC354" s="1567"/>
      <c r="AD354" s="1568"/>
      <c r="AE354" s="1566">
        <v>2</v>
      </c>
      <c r="AF354" s="1567"/>
      <c r="AG354" s="1567"/>
      <c r="AH354" s="1568"/>
      <c r="AI354" s="1566">
        <v>30</v>
      </c>
      <c r="AJ354" s="1567"/>
      <c r="AK354" s="1567"/>
      <c r="AL354" s="1568"/>
      <c r="AM354" s="1982">
        <v>67</v>
      </c>
      <c r="AN354" s="1983"/>
      <c r="AO354" s="1983"/>
      <c r="AP354" s="1984"/>
      <c r="AQ354" s="1982">
        <v>49</v>
      </c>
      <c r="AR354" s="1983"/>
      <c r="AS354" s="1983"/>
      <c r="AT354" s="1985"/>
    </row>
    <row r="355" spans="1:46" s="73" customFormat="1" ht="11.25" customHeight="1">
      <c r="A355" s="684"/>
      <c r="B355" s="1564"/>
      <c r="C355" s="1564"/>
      <c r="D355" s="1564"/>
      <c r="E355" s="1564"/>
      <c r="F355" s="1564"/>
      <c r="G355" s="1564"/>
      <c r="H355" s="1564"/>
      <c r="I355" s="1564"/>
      <c r="J355" s="1564"/>
      <c r="K355" s="1564"/>
      <c r="L355" s="1564"/>
      <c r="M355" s="1564"/>
      <c r="N355" s="1564"/>
      <c r="O355" s="1565"/>
      <c r="P355" s="1566"/>
      <c r="Q355" s="1567"/>
      <c r="R355" s="1567"/>
      <c r="S355" s="1568"/>
      <c r="T355" s="1560"/>
      <c r="U355" s="1561"/>
      <c r="V355" s="2092"/>
      <c r="W355" s="1566"/>
      <c r="X355" s="1567"/>
      <c r="Y355" s="1567"/>
      <c r="Z355" s="1568"/>
      <c r="AA355" s="1566"/>
      <c r="AB355" s="1567"/>
      <c r="AC355" s="1567"/>
      <c r="AD355" s="1568"/>
      <c r="AE355" s="1566"/>
      <c r="AF355" s="1567"/>
      <c r="AG355" s="1567"/>
      <c r="AH355" s="1568"/>
      <c r="AI355" s="1566"/>
      <c r="AJ355" s="1567"/>
      <c r="AK355" s="1567"/>
      <c r="AL355" s="1568"/>
      <c r="AM355" s="1982"/>
      <c r="AN355" s="1983"/>
      <c r="AO355" s="1983"/>
      <c r="AP355" s="1984"/>
      <c r="AQ355" s="1982"/>
      <c r="AR355" s="1983"/>
      <c r="AS355" s="1983"/>
      <c r="AT355" s="1985"/>
    </row>
    <row r="356" spans="1:46" s="73" customFormat="1">
      <c r="A356" s="684"/>
      <c r="B356" s="1564" t="s">
        <v>275</v>
      </c>
      <c r="C356" s="1564"/>
      <c r="D356" s="1564"/>
      <c r="E356" s="1564"/>
      <c r="F356" s="1564"/>
      <c r="G356" s="1564"/>
      <c r="H356" s="1564"/>
      <c r="I356" s="1564"/>
      <c r="J356" s="1564"/>
      <c r="K356" s="1564"/>
      <c r="L356" s="1564"/>
      <c r="M356" s="1564"/>
      <c r="N356" s="1564"/>
      <c r="O356" s="1565"/>
      <c r="P356" s="1982">
        <v>10278</v>
      </c>
      <c r="Q356" s="1983"/>
      <c r="R356" s="1983"/>
      <c r="S356" s="1984"/>
      <c r="T356" s="1560">
        <v>63.5</v>
      </c>
      <c r="U356" s="1561"/>
      <c r="V356" s="2092"/>
      <c r="W356" s="1982">
        <v>9012</v>
      </c>
      <c r="X356" s="1983"/>
      <c r="Y356" s="1983"/>
      <c r="Z356" s="1984"/>
      <c r="AA356" s="1982">
        <v>250</v>
      </c>
      <c r="AB356" s="1983"/>
      <c r="AC356" s="1983"/>
      <c r="AD356" s="1984"/>
      <c r="AE356" s="1982">
        <v>86</v>
      </c>
      <c r="AF356" s="1983"/>
      <c r="AG356" s="1983"/>
      <c r="AH356" s="1984"/>
      <c r="AI356" s="1982">
        <v>399</v>
      </c>
      <c r="AJ356" s="1983"/>
      <c r="AK356" s="1983"/>
      <c r="AL356" s="1984"/>
      <c r="AM356" s="1982">
        <v>485</v>
      </c>
      <c r="AN356" s="1983"/>
      <c r="AO356" s="1983"/>
      <c r="AP356" s="1984"/>
      <c r="AQ356" s="1982">
        <v>6</v>
      </c>
      <c r="AR356" s="1983"/>
      <c r="AS356" s="1983"/>
      <c r="AT356" s="1985"/>
    </row>
    <row r="357" spans="1:46" s="73" customFormat="1">
      <c r="A357" s="684"/>
      <c r="B357" s="1564" t="s">
        <v>276</v>
      </c>
      <c r="C357" s="1564"/>
      <c r="D357" s="1564"/>
      <c r="E357" s="1564"/>
      <c r="F357" s="1564"/>
      <c r="G357" s="1564"/>
      <c r="H357" s="1564"/>
      <c r="I357" s="1564"/>
      <c r="J357" s="1564"/>
      <c r="K357" s="1564"/>
      <c r="L357" s="1564"/>
      <c r="M357" s="1564"/>
      <c r="N357" s="1564"/>
      <c r="O357" s="1565"/>
      <c r="P357" s="1566">
        <v>23</v>
      </c>
      <c r="Q357" s="1567"/>
      <c r="R357" s="1567"/>
      <c r="S357" s="1568"/>
      <c r="T357" s="1560">
        <v>0.1</v>
      </c>
      <c r="U357" s="1561"/>
      <c r="V357" s="2092"/>
      <c r="W357" s="1566">
        <v>22</v>
      </c>
      <c r="X357" s="1567"/>
      <c r="Y357" s="1567"/>
      <c r="Z357" s="1568"/>
      <c r="AA357" s="1566" t="s">
        <v>3212</v>
      </c>
      <c r="AB357" s="1567"/>
      <c r="AC357" s="1567"/>
      <c r="AD357" s="1568"/>
      <c r="AE357" s="1566" t="s">
        <v>3212</v>
      </c>
      <c r="AF357" s="1567"/>
      <c r="AG357" s="1567"/>
      <c r="AH357" s="1568"/>
      <c r="AI357" s="1566" t="s">
        <v>3212</v>
      </c>
      <c r="AJ357" s="1567"/>
      <c r="AK357" s="1567"/>
      <c r="AL357" s="1568"/>
      <c r="AM357" s="1566" t="s">
        <v>3212</v>
      </c>
      <c r="AN357" s="1567"/>
      <c r="AO357" s="1567"/>
      <c r="AP357" s="1568"/>
      <c r="AQ357" s="1566" t="s">
        <v>186</v>
      </c>
      <c r="AR357" s="1567"/>
      <c r="AS357" s="1567"/>
      <c r="AT357" s="1898"/>
    </row>
    <row r="358" spans="1:46" s="73" customFormat="1">
      <c r="A358" s="684"/>
      <c r="B358" s="1564" t="s">
        <v>277</v>
      </c>
      <c r="C358" s="1564"/>
      <c r="D358" s="1564"/>
      <c r="E358" s="1564"/>
      <c r="F358" s="1564"/>
      <c r="G358" s="1564"/>
      <c r="H358" s="1564"/>
      <c r="I358" s="1564"/>
      <c r="J358" s="1564"/>
      <c r="K358" s="1564"/>
      <c r="L358" s="1564"/>
      <c r="M358" s="1564"/>
      <c r="N358" s="1564"/>
      <c r="O358" s="1565"/>
      <c r="P358" s="1566">
        <v>48</v>
      </c>
      <c r="Q358" s="1567"/>
      <c r="R358" s="1567"/>
      <c r="S358" s="1568"/>
      <c r="T358" s="1560">
        <v>0.3</v>
      </c>
      <c r="U358" s="1561"/>
      <c r="V358" s="2092"/>
      <c r="W358" s="1566">
        <v>40</v>
      </c>
      <c r="X358" s="1567"/>
      <c r="Y358" s="1567"/>
      <c r="Z358" s="1568"/>
      <c r="AA358" s="1566">
        <v>1</v>
      </c>
      <c r="AB358" s="1567"/>
      <c r="AC358" s="1567"/>
      <c r="AD358" s="1568"/>
      <c r="AE358" s="1566">
        <v>1</v>
      </c>
      <c r="AF358" s="1567"/>
      <c r="AG358" s="1567"/>
      <c r="AH358" s="1568"/>
      <c r="AI358" s="1566">
        <v>4</v>
      </c>
      <c r="AJ358" s="1567"/>
      <c r="AK358" s="1567"/>
      <c r="AL358" s="1568"/>
      <c r="AM358" s="1566">
        <v>2</v>
      </c>
      <c r="AN358" s="1567"/>
      <c r="AO358" s="1567"/>
      <c r="AP358" s="1568"/>
      <c r="AQ358" s="1566" t="s">
        <v>186</v>
      </c>
      <c r="AR358" s="1567"/>
      <c r="AS358" s="1567"/>
      <c r="AT358" s="1898"/>
    </row>
    <row r="359" spans="1:46" s="73" customFormat="1">
      <c r="A359" s="684"/>
      <c r="B359" s="1564" t="s">
        <v>278</v>
      </c>
      <c r="C359" s="1564"/>
      <c r="D359" s="1564"/>
      <c r="E359" s="1564"/>
      <c r="F359" s="1564"/>
      <c r="G359" s="1564"/>
      <c r="H359" s="1564"/>
      <c r="I359" s="1564"/>
      <c r="J359" s="1564"/>
      <c r="K359" s="1564"/>
      <c r="L359" s="1564"/>
      <c r="M359" s="1564"/>
      <c r="N359" s="1564"/>
      <c r="O359" s="1565"/>
      <c r="P359" s="1566">
        <v>172</v>
      </c>
      <c r="Q359" s="1567"/>
      <c r="R359" s="1567"/>
      <c r="S359" s="1568"/>
      <c r="T359" s="1560">
        <v>1.1000000000000001</v>
      </c>
      <c r="U359" s="1561"/>
      <c r="V359" s="2092"/>
      <c r="W359" s="1566">
        <v>153</v>
      </c>
      <c r="X359" s="1567"/>
      <c r="Y359" s="1567"/>
      <c r="Z359" s="1568"/>
      <c r="AA359" s="1566">
        <v>12</v>
      </c>
      <c r="AB359" s="1567"/>
      <c r="AC359" s="1567"/>
      <c r="AD359" s="1568"/>
      <c r="AE359" s="1566">
        <v>1</v>
      </c>
      <c r="AF359" s="1567"/>
      <c r="AG359" s="1567"/>
      <c r="AH359" s="1568"/>
      <c r="AI359" s="1566" t="s">
        <v>3214</v>
      </c>
      <c r="AJ359" s="1567"/>
      <c r="AK359" s="1567"/>
      <c r="AL359" s="1568"/>
      <c r="AM359" s="1566">
        <v>5</v>
      </c>
      <c r="AN359" s="1567"/>
      <c r="AO359" s="1567"/>
      <c r="AP359" s="1568"/>
      <c r="AQ359" s="1566" t="s">
        <v>186</v>
      </c>
      <c r="AR359" s="1567"/>
      <c r="AS359" s="1567"/>
      <c r="AT359" s="1898"/>
    </row>
    <row r="360" spans="1:46" s="73" customFormat="1">
      <c r="A360" s="684"/>
      <c r="B360" s="1564" t="s">
        <v>279</v>
      </c>
      <c r="C360" s="1564"/>
      <c r="D360" s="1564"/>
      <c r="E360" s="1564"/>
      <c r="F360" s="1564"/>
      <c r="G360" s="1564"/>
      <c r="H360" s="1564"/>
      <c r="I360" s="1564"/>
      <c r="J360" s="1564"/>
      <c r="K360" s="1564"/>
      <c r="L360" s="1564"/>
      <c r="M360" s="1564"/>
      <c r="N360" s="1564"/>
      <c r="O360" s="1565"/>
      <c r="P360" s="1566">
        <v>2423</v>
      </c>
      <c r="Q360" s="1567"/>
      <c r="R360" s="1567"/>
      <c r="S360" s="1568"/>
      <c r="T360" s="1560">
        <v>15</v>
      </c>
      <c r="U360" s="1561"/>
      <c r="V360" s="2092"/>
      <c r="W360" s="1566">
        <v>2006</v>
      </c>
      <c r="X360" s="1567"/>
      <c r="Y360" s="1567"/>
      <c r="Z360" s="1568"/>
      <c r="AA360" s="1566">
        <v>106</v>
      </c>
      <c r="AB360" s="1567"/>
      <c r="AC360" s="1567"/>
      <c r="AD360" s="1568"/>
      <c r="AE360" s="1566">
        <v>17</v>
      </c>
      <c r="AF360" s="1567"/>
      <c r="AG360" s="1567"/>
      <c r="AH360" s="1568"/>
      <c r="AI360" s="1566">
        <v>108</v>
      </c>
      <c r="AJ360" s="1567"/>
      <c r="AK360" s="1567"/>
      <c r="AL360" s="1568"/>
      <c r="AM360" s="1566">
        <v>177</v>
      </c>
      <c r="AN360" s="1567"/>
      <c r="AO360" s="1567"/>
      <c r="AP360" s="1568"/>
      <c r="AQ360" s="1566" t="s">
        <v>186</v>
      </c>
      <c r="AR360" s="1567"/>
      <c r="AS360" s="1567"/>
      <c r="AT360" s="1898"/>
    </row>
    <row r="361" spans="1:46" s="1024" customFormat="1">
      <c r="A361" s="1021"/>
      <c r="B361" s="1564" t="s">
        <v>280</v>
      </c>
      <c r="C361" s="1564"/>
      <c r="D361" s="1564"/>
      <c r="E361" s="1564"/>
      <c r="F361" s="1564"/>
      <c r="G361" s="1564"/>
      <c r="H361" s="1564"/>
      <c r="I361" s="1564"/>
      <c r="J361" s="1564"/>
      <c r="K361" s="1564"/>
      <c r="L361" s="1564"/>
      <c r="M361" s="1564"/>
      <c r="N361" s="1564"/>
      <c r="O361" s="1565"/>
      <c r="P361" s="1566">
        <v>272</v>
      </c>
      <c r="Q361" s="1567"/>
      <c r="R361" s="1567"/>
      <c r="S361" s="1568"/>
      <c r="T361" s="1560">
        <v>1.7</v>
      </c>
      <c r="U361" s="1561"/>
      <c r="V361" s="2092"/>
      <c r="W361" s="1566">
        <v>251</v>
      </c>
      <c r="X361" s="1567"/>
      <c r="Y361" s="1567"/>
      <c r="Z361" s="1568"/>
      <c r="AA361" s="1566">
        <v>9</v>
      </c>
      <c r="AB361" s="1567"/>
      <c r="AC361" s="1567"/>
      <c r="AD361" s="1568"/>
      <c r="AE361" s="1566">
        <v>1</v>
      </c>
      <c r="AF361" s="1567"/>
      <c r="AG361" s="1567"/>
      <c r="AH361" s="1568"/>
      <c r="AI361" s="1566">
        <v>5</v>
      </c>
      <c r="AJ361" s="1567"/>
      <c r="AK361" s="1567"/>
      <c r="AL361" s="1568"/>
      <c r="AM361" s="1566" t="s">
        <v>3212</v>
      </c>
      <c r="AN361" s="1567"/>
      <c r="AO361" s="1567"/>
      <c r="AP361" s="1568"/>
      <c r="AQ361" s="1566" t="s">
        <v>186</v>
      </c>
      <c r="AR361" s="1567"/>
      <c r="AS361" s="1567"/>
      <c r="AT361" s="1898"/>
    </row>
    <row r="362" spans="1:46" s="73" customFormat="1">
      <c r="A362" s="684"/>
      <c r="B362" s="1564" t="s">
        <v>281</v>
      </c>
      <c r="C362" s="1564"/>
      <c r="D362" s="1564"/>
      <c r="E362" s="1564"/>
      <c r="F362" s="1564"/>
      <c r="G362" s="1564"/>
      <c r="H362" s="1564"/>
      <c r="I362" s="1564"/>
      <c r="J362" s="1564"/>
      <c r="K362" s="1564"/>
      <c r="L362" s="1564"/>
      <c r="M362" s="1564"/>
      <c r="N362" s="1564"/>
      <c r="O362" s="1565"/>
      <c r="P362" s="1566">
        <v>130</v>
      </c>
      <c r="Q362" s="1567"/>
      <c r="R362" s="1567"/>
      <c r="S362" s="1568"/>
      <c r="T362" s="1560">
        <v>0.8</v>
      </c>
      <c r="U362" s="1561"/>
      <c r="V362" s="2092"/>
      <c r="W362" s="1566">
        <v>96</v>
      </c>
      <c r="X362" s="1567"/>
      <c r="Y362" s="1567"/>
      <c r="Z362" s="1568"/>
      <c r="AA362" s="1566">
        <v>18</v>
      </c>
      <c r="AB362" s="1567"/>
      <c r="AC362" s="1567"/>
      <c r="AD362" s="1568"/>
      <c r="AE362" s="1566">
        <v>1</v>
      </c>
      <c r="AF362" s="1567"/>
      <c r="AG362" s="1567"/>
      <c r="AH362" s="1568"/>
      <c r="AI362" s="1566">
        <v>13</v>
      </c>
      <c r="AJ362" s="1567"/>
      <c r="AK362" s="1567"/>
      <c r="AL362" s="1568"/>
      <c r="AM362" s="1982">
        <v>2</v>
      </c>
      <c r="AN362" s="1983"/>
      <c r="AO362" s="1983"/>
      <c r="AP362" s="1984"/>
      <c r="AQ362" s="1566" t="s">
        <v>186</v>
      </c>
      <c r="AR362" s="1567"/>
      <c r="AS362" s="1567"/>
      <c r="AT362" s="1898"/>
    </row>
    <row r="363" spans="1:46" s="73" customFormat="1">
      <c r="A363" s="684"/>
      <c r="B363" s="2069" t="s">
        <v>282</v>
      </c>
      <c r="C363" s="2069"/>
      <c r="D363" s="2069"/>
      <c r="E363" s="2069"/>
      <c r="F363" s="2069"/>
      <c r="G363" s="2069"/>
      <c r="H363" s="2069"/>
      <c r="I363" s="2069"/>
      <c r="J363" s="2069"/>
      <c r="K363" s="2069"/>
      <c r="L363" s="2069"/>
      <c r="M363" s="2069"/>
      <c r="N363" s="2069"/>
      <c r="O363" s="2070"/>
      <c r="P363" s="1566">
        <v>244</v>
      </c>
      <c r="Q363" s="1567"/>
      <c r="R363" s="1567"/>
      <c r="S363" s="1568"/>
      <c r="T363" s="1560">
        <v>1.5</v>
      </c>
      <c r="U363" s="1561"/>
      <c r="V363" s="2092"/>
      <c r="W363" s="1566">
        <v>175</v>
      </c>
      <c r="X363" s="1567"/>
      <c r="Y363" s="1567"/>
      <c r="Z363" s="1568"/>
      <c r="AA363" s="1566">
        <v>21</v>
      </c>
      <c r="AB363" s="1567"/>
      <c r="AC363" s="1567"/>
      <c r="AD363" s="1568"/>
      <c r="AE363" s="1566">
        <v>1</v>
      </c>
      <c r="AF363" s="1567"/>
      <c r="AG363" s="1567"/>
      <c r="AH363" s="1568"/>
      <c r="AI363" s="1566">
        <v>9</v>
      </c>
      <c r="AJ363" s="1567"/>
      <c r="AK363" s="1567"/>
      <c r="AL363" s="1568"/>
      <c r="AM363" s="1566">
        <v>38</v>
      </c>
      <c r="AN363" s="1567"/>
      <c r="AO363" s="1567"/>
      <c r="AP363" s="1568"/>
      <c r="AQ363" s="1566" t="s">
        <v>186</v>
      </c>
      <c r="AR363" s="1567"/>
      <c r="AS363" s="1567"/>
      <c r="AT363" s="1898"/>
    </row>
    <row r="364" spans="1:46" s="73" customFormat="1">
      <c r="A364" s="684"/>
      <c r="B364" s="1564" t="s">
        <v>298</v>
      </c>
      <c r="C364" s="1564"/>
      <c r="D364" s="1564"/>
      <c r="E364" s="1564"/>
      <c r="F364" s="1564"/>
      <c r="G364" s="1564"/>
      <c r="H364" s="1564"/>
      <c r="I364" s="1564"/>
      <c r="J364" s="1564"/>
      <c r="K364" s="1564"/>
      <c r="L364" s="1564"/>
      <c r="M364" s="1564"/>
      <c r="N364" s="1564"/>
      <c r="O364" s="1565"/>
      <c r="P364" s="1566">
        <v>1221</v>
      </c>
      <c r="Q364" s="1567"/>
      <c r="R364" s="1567"/>
      <c r="S364" s="1568"/>
      <c r="T364" s="1560">
        <v>7.5</v>
      </c>
      <c r="U364" s="1561"/>
      <c r="V364" s="2092"/>
      <c r="W364" s="1566">
        <v>1031</v>
      </c>
      <c r="X364" s="1567"/>
      <c r="Y364" s="1567"/>
      <c r="Z364" s="1568"/>
      <c r="AA364" s="1566">
        <v>15</v>
      </c>
      <c r="AB364" s="1567"/>
      <c r="AC364" s="1567"/>
      <c r="AD364" s="1568"/>
      <c r="AE364" s="1566">
        <v>23</v>
      </c>
      <c r="AF364" s="1567"/>
      <c r="AG364" s="1567"/>
      <c r="AH364" s="1568"/>
      <c r="AI364" s="1566">
        <v>32</v>
      </c>
      <c r="AJ364" s="1567"/>
      <c r="AK364" s="1567"/>
      <c r="AL364" s="1568"/>
      <c r="AM364" s="1566">
        <v>116</v>
      </c>
      <c r="AN364" s="1567"/>
      <c r="AO364" s="1567"/>
      <c r="AP364" s="1568"/>
      <c r="AQ364" s="1566" t="s">
        <v>186</v>
      </c>
      <c r="AR364" s="1567"/>
      <c r="AS364" s="1567"/>
      <c r="AT364" s="1898"/>
    </row>
    <row r="365" spans="1:46" s="73" customFormat="1">
      <c r="A365" s="684"/>
      <c r="B365" s="1564" t="s">
        <v>284</v>
      </c>
      <c r="C365" s="1564"/>
      <c r="D365" s="1564"/>
      <c r="E365" s="1564"/>
      <c r="F365" s="1564"/>
      <c r="G365" s="1564"/>
      <c r="H365" s="1564"/>
      <c r="I365" s="1564"/>
      <c r="J365" s="1564"/>
      <c r="K365" s="1564"/>
      <c r="L365" s="1564"/>
      <c r="M365" s="1564"/>
      <c r="N365" s="1564"/>
      <c r="O365" s="1565"/>
      <c r="P365" s="1566">
        <v>804</v>
      </c>
      <c r="Q365" s="1567"/>
      <c r="R365" s="1567"/>
      <c r="S365" s="1568"/>
      <c r="T365" s="1560">
        <v>5</v>
      </c>
      <c r="U365" s="1561"/>
      <c r="V365" s="2092"/>
      <c r="W365" s="1566">
        <v>563</v>
      </c>
      <c r="X365" s="1567"/>
      <c r="Y365" s="1567"/>
      <c r="Z365" s="1568"/>
      <c r="AA365" s="1566">
        <v>17</v>
      </c>
      <c r="AB365" s="1567"/>
      <c r="AC365" s="1567"/>
      <c r="AD365" s="1568"/>
      <c r="AE365" s="1566">
        <v>28</v>
      </c>
      <c r="AF365" s="1567"/>
      <c r="AG365" s="1567"/>
      <c r="AH365" s="1568"/>
      <c r="AI365" s="1566">
        <v>122</v>
      </c>
      <c r="AJ365" s="1567"/>
      <c r="AK365" s="1567"/>
      <c r="AL365" s="1568"/>
      <c r="AM365" s="1566">
        <v>68</v>
      </c>
      <c r="AN365" s="1567"/>
      <c r="AO365" s="1567"/>
      <c r="AP365" s="1568"/>
      <c r="AQ365" s="1566">
        <v>1</v>
      </c>
      <c r="AR365" s="1567"/>
      <c r="AS365" s="1567"/>
      <c r="AT365" s="1898"/>
    </row>
    <row r="366" spans="1:46" s="73" customFormat="1">
      <c r="A366" s="684"/>
      <c r="B366" s="1564" t="s">
        <v>285</v>
      </c>
      <c r="C366" s="1564"/>
      <c r="D366" s="1564"/>
      <c r="E366" s="1564"/>
      <c r="F366" s="1564"/>
      <c r="G366" s="1564"/>
      <c r="H366" s="1564"/>
      <c r="I366" s="1564"/>
      <c r="J366" s="1564"/>
      <c r="K366" s="1564"/>
      <c r="L366" s="1564"/>
      <c r="M366" s="1564"/>
      <c r="N366" s="1564"/>
      <c r="O366" s="1565"/>
      <c r="P366" s="1566">
        <v>1001</v>
      </c>
      <c r="Q366" s="1567"/>
      <c r="R366" s="1567"/>
      <c r="S366" s="1568"/>
      <c r="T366" s="1560">
        <v>6.2</v>
      </c>
      <c r="U366" s="1561"/>
      <c r="V366" s="2092"/>
      <c r="W366" s="1566">
        <v>942</v>
      </c>
      <c r="X366" s="1567"/>
      <c r="Y366" s="1567"/>
      <c r="Z366" s="1568"/>
      <c r="AA366" s="1566">
        <v>6</v>
      </c>
      <c r="AB366" s="1567"/>
      <c r="AC366" s="1567"/>
      <c r="AD366" s="1568"/>
      <c r="AE366" s="1566">
        <v>5</v>
      </c>
      <c r="AF366" s="1567"/>
      <c r="AG366" s="1567"/>
      <c r="AH366" s="1568"/>
      <c r="AI366" s="1566">
        <v>41</v>
      </c>
      <c r="AJ366" s="1567"/>
      <c r="AK366" s="1567"/>
      <c r="AL366" s="1568"/>
      <c r="AM366" s="1566">
        <v>4</v>
      </c>
      <c r="AN366" s="1567"/>
      <c r="AO366" s="1567"/>
      <c r="AP366" s="1568"/>
      <c r="AQ366" s="1566" t="s">
        <v>186</v>
      </c>
      <c r="AR366" s="1567"/>
      <c r="AS366" s="1567"/>
      <c r="AT366" s="1898"/>
    </row>
    <row r="367" spans="1:46" s="73" customFormat="1">
      <c r="A367" s="684"/>
      <c r="B367" s="1564" t="s">
        <v>286</v>
      </c>
      <c r="C367" s="1564"/>
      <c r="D367" s="1564"/>
      <c r="E367" s="1564"/>
      <c r="F367" s="1564"/>
      <c r="G367" s="1564"/>
      <c r="H367" s="1564"/>
      <c r="I367" s="1564"/>
      <c r="J367" s="1564"/>
      <c r="K367" s="1564"/>
      <c r="L367" s="1564"/>
      <c r="M367" s="1564"/>
      <c r="N367" s="1564"/>
      <c r="O367" s="1565"/>
      <c r="P367" s="1566">
        <v>2889</v>
      </c>
      <c r="Q367" s="1567"/>
      <c r="R367" s="1567"/>
      <c r="S367" s="1568"/>
      <c r="T367" s="1560">
        <v>17.8</v>
      </c>
      <c r="U367" s="1561"/>
      <c r="V367" s="2092"/>
      <c r="W367" s="1566">
        <v>2796</v>
      </c>
      <c r="X367" s="1567"/>
      <c r="Y367" s="1567"/>
      <c r="Z367" s="1568"/>
      <c r="AA367" s="1566">
        <v>27</v>
      </c>
      <c r="AB367" s="1567"/>
      <c r="AC367" s="1567"/>
      <c r="AD367" s="1568"/>
      <c r="AE367" s="1566">
        <v>6</v>
      </c>
      <c r="AF367" s="1567"/>
      <c r="AG367" s="1567"/>
      <c r="AH367" s="1568"/>
      <c r="AI367" s="1566">
        <v>6</v>
      </c>
      <c r="AJ367" s="1567"/>
      <c r="AK367" s="1567"/>
      <c r="AL367" s="1568"/>
      <c r="AM367" s="1566">
        <v>42</v>
      </c>
      <c r="AN367" s="1567"/>
      <c r="AO367" s="1567"/>
      <c r="AP367" s="1568"/>
      <c r="AQ367" s="1566"/>
      <c r="AR367" s="1567"/>
      <c r="AS367" s="1567"/>
      <c r="AT367" s="1898"/>
    </row>
    <row r="368" spans="1:46" s="73" customFormat="1">
      <c r="A368" s="684"/>
      <c r="B368" s="1564" t="s">
        <v>287</v>
      </c>
      <c r="C368" s="1564"/>
      <c r="D368" s="1564"/>
      <c r="E368" s="1564"/>
      <c r="F368" s="1564"/>
      <c r="G368" s="1564"/>
      <c r="H368" s="1564"/>
      <c r="I368" s="1564"/>
      <c r="J368" s="1564"/>
      <c r="K368" s="1564"/>
      <c r="L368" s="1564"/>
      <c r="M368" s="1564"/>
      <c r="N368" s="1564"/>
      <c r="O368" s="1565"/>
      <c r="P368" s="1566">
        <v>152</v>
      </c>
      <c r="Q368" s="1567"/>
      <c r="R368" s="1567"/>
      <c r="S368" s="1568"/>
      <c r="T368" s="1560">
        <v>0.9</v>
      </c>
      <c r="U368" s="1561"/>
      <c r="V368" s="2092"/>
      <c r="W368" s="1566">
        <v>150</v>
      </c>
      <c r="X368" s="1567"/>
      <c r="Y368" s="1567"/>
      <c r="Z368" s="1568"/>
      <c r="AA368" s="1566" t="s">
        <v>3212</v>
      </c>
      <c r="AB368" s="1567"/>
      <c r="AC368" s="1567"/>
      <c r="AD368" s="1568"/>
      <c r="AE368" s="1566">
        <v>2</v>
      </c>
      <c r="AF368" s="1567"/>
      <c r="AG368" s="1567"/>
      <c r="AH368" s="1568"/>
      <c r="AI368" s="1566" t="s">
        <v>3214</v>
      </c>
      <c r="AJ368" s="1567"/>
      <c r="AK368" s="1567"/>
      <c r="AL368" s="1568"/>
      <c r="AM368" s="1566" t="s">
        <v>3212</v>
      </c>
      <c r="AN368" s="1567"/>
      <c r="AO368" s="1567"/>
      <c r="AP368" s="1568"/>
      <c r="AQ368" s="1566" t="s">
        <v>186</v>
      </c>
      <c r="AR368" s="1567"/>
      <c r="AS368" s="1567"/>
      <c r="AT368" s="1898"/>
    </row>
    <row r="369" spans="1:46" s="73" customFormat="1">
      <c r="A369" s="684"/>
      <c r="B369" s="2069" t="s">
        <v>3499</v>
      </c>
      <c r="C369" s="2069"/>
      <c r="D369" s="2069"/>
      <c r="E369" s="2069"/>
      <c r="F369" s="2069"/>
      <c r="G369" s="2069"/>
      <c r="H369" s="2069"/>
      <c r="I369" s="2069"/>
      <c r="J369" s="2069"/>
      <c r="K369" s="2069"/>
      <c r="L369" s="2069"/>
      <c r="M369" s="2069"/>
      <c r="N369" s="2069"/>
      <c r="O369" s="2070"/>
      <c r="P369" s="1566">
        <v>580</v>
      </c>
      <c r="Q369" s="1567"/>
      <c r="R369" s="1567"/>
      <c r="S369" s="1568"/>
      <c r="T369" s="1560">
        <v>3.6</v>
      </c>
      <c r="U369" s="1561"/>
      <c r="V369" s="2092"/>
      <c r="W369" s="1566">
        <v>468</v>
      </c>
      <c r="X369" s="1567"/>
      <c r="Y369" s="1567"/>
      <c r="Z369" s="1568"/>
      <c r="AA369" s="1566">
        <v>18</v>
      </c>
      <c r="AB369" s="1567"/>
      <c r="AC369" s="1567"/>
      <c r="AD369" s="1568"/>
      <c r="AE369" s="1566" t="s">
        <v>3212</v>
      </c>
      <c r="AF369" s="1567"/>
      <c r="AG369" s="1567"/>
      <c r="AH369" s="1568"/>
      <c r="AI369" s="1566">
        <v>59</v>
      </c>
      <c r="AJ369" s="1567"/>
      <c r="AK369" s="1567"/>
      <c r="AL369" s="1568"/>
      <c r="AM369" s="1566">
        <v>29</v>
      </c>
      <c r="AN369" s="1567"/>
      <c r="AO369" s="1567"/>
      <c r="AP369" s="1568"/>
      <c r="AQ369" s="1566">
        <v>5</v>
      </c>
      <c r="AR369" s="1567"/>
      <c r="AS369" s="1567"/>
      <c r="AT369" s="1898"/>
    </row>
    <row r="370" spans="1:46" s="73" customFormat="1">
      <c r="A370" s="684"/>
      <c r="B370" s="2069" t="s">
        <v>3500</v>
      </c>
      <c r="C370" s="2069"/>
      <c r="D370" s="2069"/>
      <c r="E370" s="2069"/>
      <c r="F370" s="2069"/>
      <c r="G370" s="2069"/>
      <c r="H370" s="2069"/>
      <c r="I370" s="2069"/>
      <c r="J370" s="2069"/>
      <c r="K370" s="2069"/>
      <c r="L370" s="2069"/>
      <c r="M370" s="2069"/>
      <c r="N370" s="2069"/>
      <c r="O370" s="2070"/>
      <c r="P370" s="1566">
        <v>319</v>
      </c>
      <c r="Q370" s="1567"/>
      <c r="R370" s="1567"/>
      <c r="S370" s="1568"/>
      <c r="T370" s="1560">
        <v>2</v>
      </c>
      <c r="U370" s="1561"/>
      <c r="V370" s="2092"/>
      <c r="W370" s="1566">
        <v>319</v>
      </c>
      <c r="X370" s="1567"/>
      <c r="Y370" s="1567"/>
      <c r="Z370" s="1568"/>
      <c r="AA370" s="1566" t="s">
        <v>3212</v>
      </c>
      <c r="AB370" s="1567"/>
      <c r="AC370" s="1567"/>
      <c r="AD370" s="1568"/>
      <c r="AE370" s="1566" t="s">
        <v>3212</v>
      </c>
      <c r="AF370" s="1567"/>
      <c r="AG370" s="1567"/>
      <c r="AH370" s="1568"/>
      <c r="AI370" s="1566" t="s">
        <v>3212</v>
      </c>
      <c r="AJ370" s="1567"/>
      <c r="AK370" s="1567"/>
      <c r="AL370" s="1568"/>
      <c r="AM370" s="1566" t="s">
        <v>3212</v>
      </c>
      <c r="AN370" s="1567"/>
      <c r="AO370" s="1567"/>
      <c r="AP370" s="1568"/>
      <c r="AQ370" s="1566" t="s">
        <v>186</v>
      </c>
      <c r="AR370" s="1567"/>
      <c r="AS370" s="1567"/>
      <c r="AT370" s="1898"/>
    </row>
    <row r="371" spans="1:46" s="73" customFormat="1" ht="11.25" customHeight="1">
      <c r="A371" s="684"/>
      <c r="B371" s="1564"/>
      <c r="C371" s="1564"/>
      <c r="D371" s="1564"/>
      <c r="E371" s="1564"/>
      <c r="F371" s="1564"/>
      <c r="G371" s="1564"/>
      <c r="H371" s="1564"/>
      <c r="I371" s="1564"/>
      <c r="J371" s="1564"/>
      <c r="K371" s="1564"/>
      <c r="L371" s="1564"/>
      <c r="M371" s="1564"/>
      <c r="N371" s="1564"/>
      <c r="O371" s="1565"/>
      <c r="P371" s="1566"/>
      <c r="Q371" s="1567"/>
      <c r="R371" s="1567"/>
      <c r="S371" s="1568"/>
      <c r="T371" s="1560"/>
      <c r="U371" s="1561"/>
      <c r="V371" s="2092"/>
      <c r="W371" s="1566"/>
      <c r="X371" s="1567"/>
      <c r="Y371" s="1567"/>
      <c r="Z371" s="1568"/>
      <c r="AA371" s="1566"/>
      <c r="AB371" s="1567"/>
      <c r="AC371" s="1567"/>
      <c r="AD371" s="1568"/>
      <c r="AE371" s="1566"/>
      <c r="AF371" s="1567"/>
      <c r="AG371" s="1567"/>
      <c r="AH371" s="1568"/>
      <c r="AI371" s="1566"/>
      <c r="AJ371" s="1567"/>
      <c r="AK371" s="1567"/>
      <c r="AL371" s="1568"/>
      <c r="AM371" s="1982"/>
      <c r="AN371" s="1983"/>
      <c r="AO371" s="1983"/>
      <c r="AP371" s="1984"/>
      <c r="AQ371" s="1982"/>
      <c r="AR371" s="1983"/>
      <c r="AS371" s="1983"/>
      <c r="AT371" s="1985"/>
    </row>
    <row r="372" spans="1:46" s="73" customFormat="1" ht="14.25" thickBot="1">
      <c r="A372" s="684"/>
      <c r="B372" s="1942" t="s">
        <v>288</v>
      </c>
      <c r="C372" s="1942"/>
      <c r="D372" s="1942"/>
      <c r="E372" s="1942"/>
      <c r="F372" s="1942"/>
      <c r="G372" s="1942"/>
      <c r="H372" s="1942"/>
      <c r="I372" s="1942"/>
      <c r="J372" s="1942"/>
      <c r="K372" s="1942"/>
      <c r="L372" s="1942"/>
      <c r="M372" s="1942"/>
      <c r="N372" s="1942"/>
      <c r="O372" s="1943"/>
      <c r="P372" s="1952">
        <v>686</v>
      </c>
      <c r="Q372" s="1953"/>
      <c r="R372" s="1953"/>
      <c r="S372" s="1954"/>
      <c r="T372" s="2130">
        <v>4.2</v>
      </c>
      <c r="U372" s="2131"/>
      <c r="V372" s="2132"/>
      <c r="W372" s="1952">
        <v>251</v>
      </c>
      <c r="X372" s="1953"/>
      <c r="Y372" s="1953"/>
      <c r="Z372" s="1954"/>
      <c r="AA372" s="1952">
        <v>2</v>
      </c>
      <c r="AB372" s="1953"/>
      <c r="AC372" s="1953"/>
      <c r="AD372" s="1954"/>
      <c r="AE372" s="1952">
        <v>4</v>
      </c>
      <c r="AF372" s="1953"/>
      <c r="AG372" s="1953"/>
      <c r="AH372" s="1954"/>
      <c r="AI372" s="1952">
        <v>66</v>
      </c>
      <c r="AJ372" s="1953"/>
      <c r="AK372" s="1953"/>
      <c r="AL372" s="1954"/>
      <c r="AM372" s="1952">
        <v>23</v>
      </c>
      <c r="AN372" s="1953"/>
      <c r="AO372" s="1953"/>
      <c r="AP372" s="1954"/>
      <c r="AQ372" s="1952" t="s">
        <v>186</v>
      </c>
      <c r="AR372" s="1953"/>
      <c r="AS372" s="1953"/>
      <c r="AT372" s="2133"/>
    </row>
    <row r="373" spans="1:46" s="73" customFormat="1">
      <c r="B373" s="693" t="s">
        <v>3261</v>
      </c>
      <c r="C373" s="693"/>
      <c r="D373" s="693"/>
      <c r="E373" s="693"/>
      <c r="F373" s="693"/>
      <c r="G373" s="693"/>
      <c r="H373" s="693"/>
      <c r="I373" s="693"/>
      <c r="J373" s="693"/>
      <c r="K373" s="697"/>
      <c r="AT373" s="697" t="s">
        <v>159</v>
      </c>
    </row>
    <row r="374" spans="1:46" s="73" customFormat="1" ht="17.25">
      <c r="A374" s="71" t="s">
        <v>303</v>
      </c>
      <c r="B374" s="71"/>
      <c r="C374" s="71"/>
      <c r="D374" s="71"/>
      <c r="E374" s="71"/>
      <c r="F374" s="72"/>
      <c r="G374" s="72"/>
      <c r="H374" s="72"/>
      <c r="I374" s="72"/>
      <c r="J374" s="72"/>
      <c r="K374" s="72"/>
      <c r="L374" s="72"/>
      <c r="M374" s="72"/>
      <c r="N374" s="72"/>
      <c r="O374" s="72"/>
      <c r="P374" s="72"/>
      <c r="Q374" s="72"/>
    </row>
    <row r="375" spans="1:46" s="73" customFormat="1" ht="15" customHeight="1" thickBot="1">
      <c r="A375" s="71"/>
      <c r="B375" s="71"/>
      <c r="C375" s="71"/>
      <c r="D375" s="71"/>
      <c r="E375" s="71"/>
      <c r="F375" s="72"/>
      <c r="G375" s="72"/>
      <c r="H375" s="72"/>
      <c r="I375" s="72"/>
      <c r="J375" s="74"/>
      <c r="K375" s="72"/>
      <c r="L375" s="72"/>
      <c r="M375" s="72"/>
      <c r="N375" s="72"/>
      <c r="O375" s="72"/>
      <c r="P375" s="72"/>
      <c r="Q375" s="72"/>
      <c r="AL375" s="697" t="s">
        <v>3439</v>
      </c>
      <c r="AM375" s="697"/>
      <c r="AP375" s="697"/>
    </row>
    <row r="376" spans="1:46" s="73" customFormat="1" ht="17.25" customHeight="1">
      <c r="A376" s="76"/>
      <c r="B376" s="77"/>
      <c r="C376" s="77"/>
      <c r="D376" s="77"/>
      <c r="E376" s="77"/>
      <c r="F376" s="77"/>
      <c r="G376" s="78" t="s">
        <v>304</v>
      </c>
      <c r="H376" s="2162" t="s">
        <v>305</v>
      </c>
      <c r="I376" s="2163"/>
      <c r="J376" s="2164"/>
      <c r="K376" s="2171" t="s">
        <v>306</v>
      </c>
      <c r="L376" s="2148"/>
      <c r="M376" s="2147" t="s">
        <v>307</v>
      </c>
      <c r="N376" s="2148"/>
      <c r="O376" s="2171" t="s">
        <v>308</v>
      </c>
      <c r="P376" s="2148"/>
      <c r="Q376" s="2147" t="s">
        <v>309</v>
      </c>
      <c r="R376" s="2148"/>
      <c r="S376" s="2147" t="s">
        <v>310</v>
      </c>
      <c r="T376" s="2148"/>
      <c r="U376" s="2147" t="s">
        <v>311</v>
      </c>
      <c r="V376" s="2148"/>
      <c r="W376" s="2147" t="s">
        <v>312</v>
      </c>
      <c r="X376" s="2148"/>
      <c r="Y376" s="2147" t="s">
        <v>313</v>
      </c>
      <c r="Z376" s="2148"/>
      <c r="AA376" s="2141" t="s">
        <v>314</v>
      </c>
      <c r="AB376" s="2142"/>
      <c r="AC376" s="2147" t="s">
        <v>315</v>
      </c>
      <c r="AD376" s="2148"/>
      <c r="AE376" s="2147" t="s">
        <v>316</v>
      </c>
      <c r="AF376" s="2148"/>
      <c r="AG376" s="2153" t="s">
        <v>317</v>
      </c>
      <c r="AH376" s="2154"/>
      <c r="AI376" s="2153" t="s">
        <v>318</v>
      </c>
      <c r="AJ376" s="2154"/>
      <c r="AK376" s="2153" t="s">
        <v>14</v>
      </c>
      <c r="AL376" s="2159"/>
    </row>
    <row r="377" spans="1:46" s="73" customFormat="1" ht="17.25">
      <c r="A377" s="76"/>
      <c r="B377" s="79"/>
      <c r="C377" s="79"/>
      <c r="D377" s="79"/>
      <c r="E377" s="79"/>
      <c r="F377" s="79"/>
      <c r="G377" s="80"/>
      <c r="H377" s="2165"/>
      <c r="I377" s="2166"/>
      <c r="J377" s="2167"/>
      <c r="K377" s="2172"/>
      <c r="L377" s="2150"/>
      <c r="M377" s="2149"/>
      <c r="N377" s="2150"/>
      <c r="O377" s="2172"/>
      <c r="P377" s="2150"/>
      <c r="Q377" s="2149"/>
      <c r="R377" s="2150"/>
      <c r="S377" s="2149"/>
      <c r="T377" s="2150"/>
      <c r="U377" s="2149"/>
      <c r="V377" s="2150"/>
      <c r="W377" s="2149"/>
      <c r="X377" s="2150"/>
      <c r="Y377" s="2149"/>
      <c r="Z377" s="2150"/>
      <c r="AA377" s="2143"/>
      <c r="AB377" s="2144"/>
      <c r="AC377" s="2149"/>
      <c r="AD377" s="2150"/>
      <c r="AE377" s="2149"/>
      <c r="AF377" s="2150"/>
      <c r="AG377" s="2155"/>
      <c r="AH377" s="2156"/>
      <c r="AI377" s="2155"/>
      <c r="AJ377" s="2156"/>
      <c r="AK377" s="2155"/>
      <c r="AL377" s="2160"/>
    </row>
    <row r="378" spans="1:46" s="73" customFormat="1" ht="17.25">
      <c r="A378" s="76"/>
      <c r="B378" s="79"/>
      <c r="C378" s="79"/>
      <c r="D378" s="79"/>
      <c r="E378" s="79"/>
      <c r="F378" s="79"/>
      <c r="G378" s="80"/>
      <c r="H378" s="2165"/>
      <c r="I378" s="2166"/>
      <c r="J378" s="2167"/>
      <c r="K378" s="2172"/>
      <c r="L378" s="2150"/>
      <c r="M378" s="2149"/>
      <c r="N378" s="2150"/>
      <c r="O378" s="2172"/>
      <c r="P378" s="2150"/>
      <c r="Q378" s="2149"/>
      <c r="R378" s="2150"/>
      <c r="S378" s="2149"/>
      <c r="T378" s="2150"/>
      <c r="U378" s="2149"/>
      <c r="V378" s="2150"/>
      <c r="W378" s="2149"/>
      <c r="X378" s="2150"/>
      <c r="Y378" s="2149"/>
      <c r="Z378" s="2150"/>
      <c r="AA378" s="2143"/>
      <c r="AB378" s="2144"/>
      <c r="AC378" s="2149"/>
      <c r="AD378" s="2150"/>
      <c r="AE378" s="2149"/>
      <c r="AF378" s="2150"/>
      <c r="AG378" s="2155"/>
      <c r="AH378" s="2156"/>
      <c r="AI378" s="2155"/>
      <c r="AJ378" s="2156"/>
      <c r="AK378" s="2155"/>
      <c r="AL378" s="2160"/>
    </row>
    <row r="379" spans="1:46" s="73" customFormat="1" ht="17.25">
      <c r="A379" s="76"/>
      <c r="B379" s="79"/>
      <c r="C379" s="79"/>
      <c r="D379" s="79"/>
      <c r="E379" s="79"/>
      <c r="F379" s="79"/>
      <c r="G379" s="80"/>
      <c r="H379" s="2165"/>
      <c r="I379" s="2166"/>
      <c r="J379" s="2167"/>
      <c r="K379" s="2172"/>
      <c r="L379" s="2150"/>
      <c r="M379" s="2149"/>
      <c r="N379" s="2150"/>
      <c r="O379" s="2172"/>
      <c r="P379" s="2150"/>
      <c r="Q379" s="2149"/>
      <c r="R379" s="2150"/>
      <c r="S379" s="2149"/>
      <c r="T379" s="2150"/>
      <c r="U379" s="2149"/>
      <c r="V379" s="2150"/>
      <c r="W379" s="2149"/>
      <c r="X379" s="2150"/>
      <c r="Y379" s="2149"/>
      <c r="Z379" s="2150"/>
      <c r="AA379" s="2143"/>
      <c r="AB379" s="2144"/>
      <c r="AC379" s="2149"/>
      <c r="AD379" s="2150"/>
      <c r="AE379" s="2149"/>
      <c r="AF379" s="2150"/>
      <c r="AG379" s="2155"/>
      <c r="AH379" s="2156"/>
      <c r="AI379" s="2155"/>
      <c r="AJ379" s="2156"/>
      <c r="AK379" s="2155"/>
      <c r="AL379" s="2160"/>
    </row>
    <row r="380" spans="1:46" s="73" customFormat="1" ht="17.25">
      <c r="A380" s="76"/>
      <c r="B380" s="81" t="s">
        <v>319</v>
      </c>
      <c r="C380" s="82"/>
      <c r="D380" s="82"/>
      <c r="E380" s="82"/>
      <c r="F380" s="82"/>
      <c r="G380" s="81"/>
      <c r="H380" s="2168"/>
      <c r="I380" s="2169"/>
      <c r="J380" s="2170"/>
      <c r="K380" s="2173"/>
      <c r="L380" s="2152"/>
      <c r="M380" s="2151"/>
      <c r="N380" s="2152"/>
      <c r="O380" s="2173"/>
      <c r="P380" s="2152"/>
      <c r="Q380" s="2151"/>
      <c r="R380" s="2152"/>
      <c r="S380" s="2151"/>
      <c r="T380" s="2152"/>
      <c r="U380" s="2151"/>
      <c r="V380" s="2152"/>
      <c r="W380" s="2151"/>
      <c r="X380" s="2152"/>
      <c r="Y380" s="2151"/>
      <c r="Z380" s="2152"/>
      <c r="AA380" s="2145"/>
      <c r="AB380" s="2146"/>
      <c r="AC380" s="2151"/>
      <c r="AD380" s="2152"/>
      <c r="AE380" s="2151"/>
      <c r="AF380" s="2152"/>
      <c r="AG380" s="2157"/>
      <c r="AH380" s="2158"/>
      <c r="AI380" s="2157"/>
      <c r="AJ380" s="2158"/>
      <c r="AK380" s="2157"/>
      <c r="AL380" s="2161"/>
    </row>
    <row r="381" spans="1:46" s="1024" customFormat="1" ht="16.5" customHeight="1">
      <c r="A381" s="1081"/>
      <c r="B381" s="2135" t="s">
        <v>2112</v>
      </c>
      <c r="C381" s="2136"/>
      <c r="D381" s="2136"/>
      <c r="E381" s="2136"/>
      <c r="F381" s="2136"/>
      <c r="G381" s="2137"/>
      <c r="H381" s="2138">
        <v>1151</v>
      </c>
      <c r="I381" s="2138"/>
      <c r="J381" s="2139"/>
      <c r="K381" s="2140">
        <v>50</v>
      </c>
      <c r="L381" s="2139"/>
      <c r="M381" s="2140">
        <v>205</v>
      </c>
      <c r="N381" s="2139"/>
      <c r="O381" s="2138">
        <v>525</v>
      </c>
      <c r="P381" s="2139"/>
      <c r="Q381" s="2140">
        <v>149</v>
      </c>
      <c r="R381" s="2139"/>
      <c r="S381" s="2140">
        <v>15</v>
      </c>
      <c r="T381" s="2139"/>
      <c r="U381" s="2140">
        <v>3</v>
      </c>
      <c r="V381" s="2139"/>
      <c r="W381" s="2140">
        <v>2</v>
      </c>
      <c r="X381" s="2139"/>
      <c r="Y381" s="2140">
        <v>46</v>
      </c>
      <c r="Z381" s="2139"/>
      <c r="AA381" s="2182" t="s">
        <v>431</v>
      </c>
      <c r="AB381" s="2183"/>
      <c r="AC381" s="2140">
        <v>11</v>
      </c>
      <c r="AD381" s="2139"/>
      <c r="AE381" s="2140">
        <v>2</v>
      </c>
      <c r="AF381" s="2139"/>
      <c r="AG381" s="2140">
        <v>68</v>
      </c>
      <c r="AH381" s="2139"/>
      <c r="AI381" s="2138">
        <v>21</v>
      </c>
      <c r="AJ381" s="2139"/>
      <c r="AK381" s="2174">
        <v>54</v>
      </c>
      <c r="AL381" s="2177"/>
      <c r="AM381" s="1082"/>
    </row>
    <row r="382" spans="1:46" s="1024" customFormat="1" ht="16.5" customHeight="1">
      <c r="A382" s="1081"/>
      <c r="B382" s="2178" t="s">
        <v>2113</v>
      </c>
      <c r="C382" s="2178"/>
      <c r="D382" s="2178"/>
      <c r="E382" s="2178"/>
      <c r="F382" s="2178"/>
      <c r="G382" s="2179"/>
      <c r="H382" s="2176">
        <v>1050</v>
      </c>
      <c r="I382" s="2176"/>
      <c r="J382" s="2175"/>
      <c r="K382" s="2174">
        <v>54</v>
      </c>
      <c r="L382" s="2175"/>
      <c r="M382" s="2174">
        <v>188</v>
      </c>
      <c r="N382" s="2175"/>
      <c r="O382" s="2176">
        <v>443</v>
      </c>
      <c r="P382" s="2175"/>
      <c r="Q382" s="2174">
        <v>145</v>
      </c>
      <c r="R382" s="2175"/>
      <c r="S382" s="2176">
        <v>16</v>
      </c>
      <c r="T382" s="2175"/>
      <c r="U382" s="2174">
        <v>4</v>
      </c>
      <c r="V382" s="2175"/>
      <c r="W382" s="2176">
        <v>2</v>
      </c>
      <c r="X382" s="2175"/>
      <c r="Y382" s="2174">
        <v>42</v>
      </c>
      <c r="Z382" s="2175"/>
      <c r="AA382" s="2180" t="s">
        <v>431</v>
      </c>
      <c r="AB382" s="2181"/>
      <c r="AC382" s="2174">
        <v>14</v>
      </c>
      <c r="AD382" s="2175"/>
      <c r="AE382" s="2176">
        <v>2</v>
      </c>
      <c r="AF382" s="2175"/>
      <c r="AG382" s="2174">
        <v>57</v>
      </c>
      <c r="AH382" s="2175"/>
      <c r="AI382" s="2174">
        <v>23</v>
      </c>
      <c r="AJ382" s="2175"/>
      <c r="AK382" s="2174">
        <v>60</v>
      </c>
      <c r="AL382" s="2177"/>
      <c r="AM382" s="1082"/>
    </row>
    <row r="383" spans="1:46" s="1024" customFormat="1" ht="16.5" customHeight="1">
      <c r="A383" s="1081"/>
      <c r="B383" s="2178" t="s">
        <v>2114</v>
      </c>
      <c r="C383" s="2178"/>
      <c r="D383" s="2178"/>
      <c r="E383" s="2178"/>
      <c r="F383" s="2178"/>
      <c r="G383" s="2179"/>
      <c r="H383" s="2176">
        <v>983</v>
      </c>
      <c r="I383" s="2176"/>
      <c r="J383" s="2175"/>
      <c r="K383" s="2174">
        <v>54</v>
      </c>
      <c r="L383" s="2175"/>
      <c r="M383" s="2174">
        <v>185</v>
      </c>
      <c r="N383" s="2175"/>
      <c r="O383" s="2176">
        <v>385</v>
      </c>
      <c r="P383" s="2175"/>
      <c r="Q383" s="2174">
        <v>138</v>
      </c>
      <c r="R383" s="2175"/>
      <c r="S383" s="2176">
        <v>13</v>
      </c>
      <c r="T383" s="2175"/>
      <c r="U383" s="2174">
        <v>3</v>
      </c>
      <c r="V383" s="2175"/>
      <c r="W383" s="2176">
        <v>5</v>
      </c>
      <c r="X383" s="2175"/>
      <c r="Y383" s="2174">
        <v>42</v>
      </c>
      <c r="Z383" s="2175"/>
      <c r="AA383" s="2180">
        <v>1</v>
      </c>
      <c r="AB383" s="2181"/>
      <c r="AC383" s="2174">
        <v>22</v>
      </c>
      <c r="AD383" s="2175"/>
      <c r="AE383" s="2176">
        <v>2</v>
      </c>
      <c r="AF383" s="2175"/>
      <c r="AG383" s="2174">
        <v>48</v>
      </c>
      <c r="AH383" s="2175"/>
      <c r="AI383" s="2176">
        <v>24</v>
      </c>
      <c r="AJ383" s="2175"/>
      <c r="AK383" s="2174">
        <v>61</v>
      </c>
      <c r="AL383" s="2177"/>
      <c r="AM383" s="1082"/>
    </row>
    <row r="384" spans="1:46" s="1024" customFormat="1" ht="16.5" customHeight="1">
      <c r="A384" s="1081"/>
      <c r="B384" s="2178" t="s">
        <v>2115</v>
      </c>
      <c r="C384" s="2178"/>
      <c r="D384" s="2178"/>
      <c r="E384" s="2178"/>
      <c r="F384" s="2178"/>
      <c r="G384" s="2179"/>
      <c r="H384" s="2176">
        <v>961</v>
      </c>
      <c r="I384" s="2176"/>
      <c r="J384" s="2175"/>
      <c r="K384" s="2174">
        <v>47</v>
      </c>
      <c r="L384" s="2175"/>
      <c r="M384" s="2174">
        <v>168</v>
      </c>
      <c r="N384" s="2175"/>
      <c r="O384" s="2176">
        <v>363</v>
      </c>
      <c r="P384" s="2175"/>
      <c r="Q384" s="2174">
        <v>162</v>
      </c>
      <c r="R384" s="2175"/>
      <c r="S384" s="2176">
        <v>14</v>
      </c>
      <c r="T384" s="2175"/>
      <c r="U384" s="2174">
        <v>3</v>
      </c>
      <c r="V384" s="2175"/>
      <c r="W384" s="2176">
        <v>2</v>
      </c>
      <c r="X384" s="2175"/>
      <c r="Y384" s="2174">
        <v>41</v>
      </c>
      <c r="Z384" s="2175"/>
      <c r="AA384" s="2180" t="s">
        <v>431</v>
      </c>
      <c r="AB384" s="2181"/>
      <c r="AC384" s="2174">
        <v>32</v>
      </c>
      <c r="AD384" s="2175"/>
      <c r="AE384" s="2176">
        <v>2</v>
      </c>
      <c r="AF384" s="2175"/>
      <c r="AG384" s="2174">
        <v>42</v>
      </c>
      <c r="AH384" s="2175"/>
      <c r="AI384" s="2176">
        <v>17</v>
      </c>
      <c r="AJ384" s="2175"/>
      <c r="AK384" s="2174">
        <v>68</v>
      </c>
      <c r="AL384" s="2177"/>
      <c r="AM384" s="1082"/>
    </row>
    <row r="385" spans="1:61" s="1024" customFormat="1" ht="16.5" customHeight="1" thickBot="1">
      <c r="A385" s="1081"/>
      <c r="B385" s="2184" t="s">
        <v>2116</v>
      </c>
      <c r="C385" s="2184"/>
      <c r="D385" s="2184"/>
      <c r="E385" s="2184"/>
      <c r="F385" s="2184"/>
      <c r="G385" s="2185"/>
      <c r="H385" s="2186">
        <v>941</v>
      </c>
      <c r="I385" s="2186"/>
      <c r="J385" s="2187"/>
      <c r="K385" s="2188">
        <v>44</v>
      </c>
      <c r="L385" s="2189"/>
      <c r="M385" s="2190">
        <v>173</v>
      </c>
      <c r="N385" s="2189"/>
      <c r="O385" s="2188">
        <v>347</v>
      </c>
      <c r="P385" s="2189"/>
      <c r="Q385" s="2190">
        <v>150</v>
      </c>
      <c r="R385" s="2189"/>
      <c r="S385" s="2188">
        <v>11</v>
      </c>
      <c r="T385" s="2189"/>
      <c r="U385" s="2190">
        <v>3</v>
      </c>
      <c r="V385" s="2189"/>
      <c r="W385" s="2188">
        <v>2</v>
      </c>
      <c r="X385" s="2189"/>
      <c r="Y385" s="2190">
        <v>41</v>
      </c>
      <c r="Z385" s="2189"/>
      <c r="AA385" s="2197">
        <v>1</v>
      </c>
      <c r="AB385" s="2198"/>
      <c r="AC385" s="2190">
        <v>34</v>
      </c>
      <c r="AD385" s="2189"/>
      <c r="AE385" s="2188">
        <v>1</v>
      </c>
      <c r="AF385" s="2189"/>
      <c r="AG385" s="2190">
        <v>42</v>
      </c>
      <c r="AH385" s="2189"/>
      <c r="AI385" s="2188">
        <v>13</v>
      </c>
      <c r="AJ385" s="2189"/>
      <c r="AK385" s="2190">
        <v>79</v>
      </c>
      <c r="AL385" s="2196"/>
      <c r="AM385" s="1082"/>
      <c r="BI385" s="1083"/>
    </row>
    <row r="386" spans="1:61" s="73" customFormat="1" ht="13.5" customHeight="1">
      <c r="A386" s="84"/>
      <c r="B386" s="71"/>
      <c r="C386" s="71"/>
      <c r="D386" s="71"/>
      <c r="E386" s="71"/>
      <c r="F386" s="72"/>
      <c r="G386" s="72"/>
      <c r="H386" s="72"/>
      <c r="I386" s="72"/>
      <c r="J386" s="72"/>
      <c r="K386" s="72"/>
      <c r="L386" s="72"/>
      <c r="M386" s="72"/>
      <c r="N386" s="72"/>
      <c r="O386" s="72"/>
      <c r="P386" s="72"/>
      <c r="Q386" s="72"/>
      <c r="AL386" s="697" t="s">
        <v>120</v>
      </c>
      <c r="AM386" s="697"/>
    </row>
    <row r="387" spans="1:61" ht="17.25" customHeight="1"/>
    <row r="388" spans="1:61" s="73" customFormat="1" ht="17.25">
      <c r="A388" s="419" t="s">
        <v>3505</v>
      </c>
      <c r="B388" s="420"/>
      <c r="C388" s="438"/>
      <c r="D388" s="438"/>
      <c r="E388" s="438"/>
    </row>
    <row r="389" spans="1:61" s="73" customFormat="1" ht="15" thickBot="1">
      <c r="A389" s="373"/>
      <c r="B389" s="436"/>
      <c r="F389" s="437"/>
      <c r="G389" s="425"/>
      <c r="AF389" s="382"/>
      <c r="AG389" s="382"/>
      <c r="AH389" s="382"/>
      <c r="AI389" s="382"/>
      <c r="AJ389" s="382"/>
      <c r="AK389" s="382"/>
      <c r="AL389" s="382"/>
      <c r="AM389" s="701" t="s">
        <v>3502</v>
      </c>
    </row>
    <row r="390" spans="1:61" s="73" customFormat="1" ht="20.25" customHeight="1">
      <c r="A390" s="395"/>
      <c r="B390" s="1614" t="s">
        <v>3327</v>
      </c>
      <c r="C390" s="1614"/>
      <c r="D390" s="1614"/>
      <c r="E390" s="1614"/>
      <c r="F390" s="1614"/>
      <c r="G390" s="1614"/>
      <c r="H390" s="1614"/>
      <c r="I390" s="1614"/>
      <c r="J390" s="1614"/>
      <c r="K390" s="1614"/>
      <c r="L390" s="1614"/>
      <c r="M390" s="1614"/>
      <c r="N390" s="1614"/>
      <c r="O390" s="1615"/>
      <c r="P390" s="1678" t="s">
        <v>320</v>
      </c>
      <c r="Q390" s="1614"/>
      <c r="R390" s="1614"/>
      <c r="S390" s="1614"/>
      <c r="T390" s="1614"/>
      <c r="U390" s="1614"/>
      <c r="V390" s="1614"/>
      <c r="W390" s="1615"/>
      <c r="X390" s="1678" t="s">
        <v>321</v>
      </c>
      <c r="Y390" s="1614"/>
      <c r="Z390" s="1614"/>
      <c r="AA390" s="1614"/>
      <c r="AB390" s="1614"/>
      <c r="AC390" s="1614"/>
      <c r="AD390" s="1614"/>
      <c r="AE390" s="1615"/>
      <c r="AF390" s="1678" t="s">
        <v>322</v>
      </c>
      <c r="AG390" s="1614"/>
      <c r="AH390" s="1614"/>
      <c r="AI390" s="1614"/>
      <c r="AJ390" s="1614"/>
      <c r="AK390" s="1614"/>
      <c r="AL390" s="1614"/>
      <c r="AM390" s="1915"/>
    </row>
    <row r="391" spans="1:61" s="73" customFormat="1" ht="15.75" customHeight="1">
      <c r="A391" s="395"/>
      <c r="B391" s="1676"/>
      <c r="C391" s="1676"/>
      <c r="D391" s="1676"/>
      <c r="E391" s="1676"/>
      <c r="F391" s="1676"/>
      <c r="G391" s="1676"/>
      <c r="H391" s="1676"/>
      <c r="I391" s="1676"/>
      <c r="J391" s="1676"/>
      <c r="K391" s="1676"/>
      <c r="L391" s="1676"/>
      <c r="M391" s="1676"/>
      <c r="N391" s="1676"/>
      <c r="O391" s="1677"/>
      <c r="P391" s="1719"/>
      <c r="Q391" s="1676"/>
      <c r="R391" s="1676"/>
      <c r="S391" s="1676"/>
      <c r="T391" s="1676"/>
      <c r="U391" s="1676"/>
      <c r="V391" s="1676"/>
      <c r="W391" s="1677"/>
      <c r="X391" s="1719"/>
      <c r="Y391" s="1676"/>
      <c r="Z391" s="1676"/>
      <c r="AA391" s="1676"/>
      <c r="AB391" s="1676"/>
      <c r="AC391" s="1676"/>
      <c r="AD391" s="1676"/>
      <c r="AE391" s="1677"/>
      <c r="AF391" s="1719" t="s">
        <v>323</v>
      </c>
      <c r="AG391" s="1676"/>
      <c r="AH391" s="1676"/>
      <c r="AI391" s="1676"/>
      <c r="AJ391" s="1676"/>
      <c r="AK391" s="1676"/>
      <c r="AL391" s="1676"/>
      <c r="AM391" s="1916"/>
    </row>
    <row r="392" spans="1:61" s="73" customFormat="1">
      <c r="A392" s="395"/>
      <c r="B392" s="1621" t="s">
        <v>324</v>
      </c>
      <c r="C392" s="1621"/>
      <c r="D392" s="1621"/>
      <c r="E392" s="1621"/>
      <c r="F392" s="1621"/>
      <c r="G392" s="1621"/>
      <c r="H392" s="1621"/>
      <c r="I392" s="1621"/>
      <c r="J392" s="1621"/>
      <c r="K392" s="1621"/>
      <c r="L392" s="1621"/>
      <c r="M392" s="1621"/>
      <c r="N392" s="1621"/>
      <c r="O392" s="1622"/>
      <c r="P392" s="1960">
        <v>28685</v>
      </c>
      <c r="Q392" s="1960"/>
      <c r="R392" s="1960"/>
      <c r="S392" s="1960"/>
      <c r="T392" s="1960"/>
      <c r="U392" s="1960"/>
      <c r="V392" s="1960"/>
      <c r="W392" s="1961"/>
      <c r="X392" s="1959">
        <v>72812</v>
      </c>
      <c r="Y392" s="1960"/>
      <c r="Z392" s="1960"/>
      <c r="AA392" s="1960"/>
      <c r="AB392" s="1960"/>
      <c r="AC392" s="1960"/>
      <c r="AD392" s="1960"/>
      <c r="AE392" s="1961"/>
      <c r="AF392" s="2191">
        <v>2.54</v>
      </c>
      <c r="AG392" s="2192"/>
      <c r="AH392" s="2192"/>
      <c r="AI392" s="2192"/>
      <c r="AJ392" s="2192"/>
      <c r="AK392" s="2192"/>
      <c r="AL392" s="2192"/>
      <c r="AM392" s="2193"/>
    </row>
    <row r="393" spans="1:61" s="73" customFormat="1" ht="9" customHeight="1">
      <c r="A393" s="395"/>
      <c r="B393" s="1564"/>
      <c r="C393" s="1564"/>
      <c r="D393" s="1564"/>
      <c r="E393" s="1564"/>
      <c r="F393" s="1564"/>
      <c r="G393" s="1564"/>
      <c r="H393" s="1564"/>
      <c r="I393" s="1564"/>
      <c r="J393" s="1564"/>
      <c r="K393" s="1564"/>
      <c r="L393" s="1564"/>
      <c r="M393" s="1564"/>
      <c r="N393" s="1564"/>
      <c r="O393" s="1565"/>
      <c r="P393" s="2194"/>
      <c r="Q393" s="2194"/>
      <c r="R393" s="2194"/>
      <c r="S393" s="2194"/>
      <c r="T393" s="2194"/>
      <c r="U393" s="2194"/>
      <c r="V393" s="2194"/>
      <c r="W393" s="2195"/>
      <c r="X393" s="1982"/>
      <c r="Y393" s="1983"/>
      <c r="Z393" s="1983"/>
      <c r="AA393" s="1983"/>
      <c r="AB393" s="1983"/>
      <c r="AC393" s="1983"/>
      <c r="AD393" s="1983"/>
      <c r="AE393" s="1984"/>
      <c r="AF393" s="2191"/>
      <c r="AG393" s="2192"/>
      <c r="AH393" s="2192"/>
      <c r="AI393" s="2192"/>
      <c r="AJ393" s="2192"/>
      <c r="AK393" s="2192"/>
      <c r="AL393" s="2192"/>
      <c r="AM393" s="2193"/>
    </row>
    <row r="394" spans="1:61" s="73" customFormat="1">
      <c r="A394" s="395"/>
      <c r="B394" s="1564" t="s">
        <v>325</v>
      </c>
      <c r="C394" s="1564"/>
      <c r="D394" s="1564"/>
      <c r="E394" s="1564"/>
      <c r="F394" s="1564"/>
      <c r="G394" s="1564"/>
      <c r="H394" s="1564"/>
      <c r="I394" s="1564"/>
      <c r="J394" s="1564"/>
      <c r="K394" s="1564"/>
      <c r="L394" s="1564"/>
      <c r="M394" s="1564"/>
      <c r="N394" s="1564"/>
      <c r="O394" s="1565"/>
      <c r="P394" s="1983">
        <v>28435</v>
      </c>
      <c r="Q394" s="1983"/>
      <c r="R394" s="1983"/>
      <c r="S394" s="1983"/>
      <c r="T394" s="1983"/>
      <c r="U394" s="1983"/>
      <c r="V394" s="1983"/>
      <c r="W394" s="1984"/>
      <c r="X394" s="1982">
        <v>72436</v>
      </c>
      <c r="Y394" s="1983"/>
      <c r="Z394" s="1983"/>
      <c r="AA394" s="1983"/>
      <c r="AB394" s="1983"/>
      <c r="AC394" s="1983"/>
      <c r="AD394" s="1983"/>
      <c r="AE394" s="1984"/>
      <c r="AF394" s="2191">
        <v>2.5499999999999998</v>
      </c>
      <c r="AG394" s="2192"/>
      <c r="AH394" s="2192"/>
      <c r="AI394" s="2192"/>
      <c r="AJ394" s="2192"/>
      <c r="AK394" s="2192"/>
      <c r="AL394" s="2192"/>
      <c r="AM394" s="2193"/>
    </row>
    <row r="395" spans="1:61" s="73" customFormat="1">
      <c r="A395" s="395"/>
      <c r="B395" s="1564" t="s">
        <v>326</v>
      </c>
      <c r="C395" s="1564"/>
      <c r="D395" s="1564"/>
      <c r="E395" s="1564"/>
      <c r="F395" s="1564"/>
      <c r="G395" s="1564"/>
      <c r="H395" s="1564"/>
      <c r="I395" s="1564"/>
      <c r="J395" s="1564"/>
      <c r="K395" s="1564"/>
      <c r="L395" s="1564"/>
      <c r="M395" s="1564"/>
      <c r="N395" s="1564"/>
      <c r="O395" s="1565"/>
      <c r="P395" s="1983">
        <v>28275</v>
      </c>
      <c r="Q395" s="1983"/>
      <c r="R395" s="1983"/>
      <c r="S395" s="1983"/>
      <c r="T395" s="1983"/>
      <c r="U395" s="1983"/>
      <c r="V395" s="1983"/>
      <c r="W395" s="1984"/>
      <c r="X395" s="1982">
        <v>72111</v>
      </c>
      <c r="Y395" s="1983"/>
      <c r="Z395" s="1983"/>
      <c r="AA395" s="1983"/>
      <c r="AB395" s="1983"/>
      <c r="AC395" s="1983"/>
      <c r="AD395" s="1983"/>
      <c r="AE395" s="1984"/>
      <c r="AF395" s="2191">
        <v>2.5499999999999998</v>
      </c>
      <c r="AG395" s="2192"/>
      <c r="AH395" s="2192"/>
      <c r="AI395" s="2192"/>
      <c r="AJ395" s="2192"/>
      <c r="AK395" s="2192"/>
      <c r="AL395" s="2192"/>
      <c r="AM395" s="2193"/>
    </row>
    <row r="396" spans="1:61" s="73" customFormat="1">
      <c r="A396" s="395"/>
      <c r="B396" s="1564" t="s">
        <v>327</v>
      </c>
      <c r="C396" s="1564"/>
      <c r="D396" s="1564"/>
      <c r="E396" s="1564"/>
      <c r="F396" s="1564"/>
      <c r="G396" s="1564"/>
      <c r="H396" s="1564"/>
      <c r="I396" s="1564"/>
      <c r="J396" s="1564"/>
      <c r="K396" s="1564"/>
      <c r="L396" s="1564"/>
      <c r="M396" s="1564"/>
      <c r="N396" s="1564"/>
      <c r="O396" s="1565"/>
      <c r="P396" s="1983">
        <v>18909</v>
      </c>
      <c r="Q396" s="1983"/>
      <c r="R396" s="1983"/>
      <c r="S396" s="1983"/>
      <c r="T396" s="1983"/>
      <c r="U396" s="1983"/>
      <c r="V396" s="1983"/>
      <c r="W396" s="1984"/>
      <c r="X396" s="1982">
        <v>57829</v>
      </c>
      <c r="Y396" s="1983"/>
      <c r="Z396" s="1983"/>
      <c r="AA396" s="1983"/>
      <c r="AB396" s="1983"/>
      <c r="AC396" s="1983"/>
      <c r="AD396" s="1983"/>
      <c r="AE396" s="1984"/>
      <c r="AF396" s="2191">
        <v>3.06</v>
      </c>
      <c r="AG396" s="2192"/>
      <c r="AH396" s="2192"/>
      <c r="AI396" s="2192"/>
      <c r="AJ396" s="2192"/>
      <c r="AK396" s="2192"/>
      <c r="AL396" s="2192"/>
      <c r="AM396" s="2193"/>
    </row>
    <row r="397" spans="1:61" s="73" customFormat="1">
      <c r="A397" s="395"/>
      <c r="B397" s="1564" t="s">
        <v>328</v>
      </c>
      <c r="C397" s="1564"/>
      <c r="D397" s="1564"/>
      <c r="E397" s="1564"/>
      <c r="F397" s="1564"/>
      <c r="G397" s="1564"/>
      <c r="H397" s="1564"/>
      <c r="I397" s="1564"/>
      <c r="J397" s="1564"/>
      <c r="K397" s="1564"/>
      <c r="L397" s="1564"/>
      <c r="M397" s="1564"/>
      <c r="N397" s="1564"/>
      <c r="O397" s="1565"/>
      <c r="P397" s="1983">
        <v>717</v>
      </c>
      <c r="Q397" s="1983"/>
      <c r="R397" s="1983"/>
      <c r="S397" s="1983"/>
      <c r="T397" s="1983"/>
      <c r="U397" s="1983"/>
      <c r="V397" s="1983"/>
      <c r="W397" s="1984"/>
      <c r="X397" s="1982">
        <v>1533</v>
      </c>
      <c r="Y397" s="1983"/>
      <c r="Z397" s="1983"/>
      <c r="AA397" s="1983"/>
      <c r="AB397" s="1983"/>
      <c r="AC397" s="1983"/>
      <c r="AD397" s="1983"/>
      <c r="AE397" s="1984"/>
      <c r="AF397" s="2191">
        <v>2.14</v>
      </c>
      <c r="AG397" s="2192"/>
      <c r="AH397" s="2192"/>
      <c r="AI397" s="2192"/>
      <c r="AJ397" s="2192"/>
      <c r="AK397" s="2192"/>
      <c r="AL397" s="2192"/>
      <c r="AM397" s="2193"/>
    </row>
    <row r="398" spans="1:61" s="73" customFormat="1">
      <c r="A398" s="395"/>
      <c r="B398" s="1564" t="s">
        <v>329</v>
      </c>
      <c r="C398" s="1564"/>
      <c r="D398" s="1564"/>
      <c r="E398" s="1564"/>
      <c r="F398" s="1564"/>
      <c r="G398" s="1564"/>
      <c r="H398" s="1564"/>
      <c r="I398" s="1564"/>
      <c r="J398" s="1564"/>
      <c r="K398" s="1564"/>
      <c r="L398" s="1564"/>
      <c r="M398" s="1564"/>
      <c r="N398" s="1564"/>
      <c r="O398" s="1565"/>
      <c r="P398" s="1983">
        <v>7934</v>
      </c>
      <c r="Q398" s="1983"/>
      <c r="R398" s="1983"/>
      <c r="S398" s="1983"/>
      <c r="T398" s="1983"/>
      <c r="U398" s="1983"/>
      <c r="V398" s="1983"/>
      <c r="W398" s="1984"/>
      <c r="X398" s="1982">
        <v>11592</v>
      </c>
      <c r="Y398" s="1983"/>
      <c r="Z398" s="1983"/>
      <c r="AA398" s="1983"/>
      <c r="AB398" s="1983"/>
      <c r="AC398" s="1983"/>
      <c r="AD398" s="1983"/>
      <c r="AE398" s="1984"/>
      <c r="AF398" s="2191">
        <v>1.46</v>
      </c>
      <c r="AG398" s="2192"/>
      <c r="AH398" s="2192"/>
      <c r="AI398" s="2192"/>
      <c r="AJ398" s="2192"/>
      <c r="AK398" s="2192"/>
      <c r="AL398" s="2192"/>
      <c r="AM398" s="2193"/>
    </row>
    <row r="399" spans="1:61" s="73" customFormat="1">
      <c r="A399" s="395"/>
      <c r="B399" s="1564" t="s">
        <v>330</v>
      </c>
      <c r="C399" s="1564"/>
      <c r="D399" s="1564"/>
      <c r="E399" s="1564"/>
      <c r="F399" s="1564"/>
      <c r="G399" s="1564"/>
      <c r="H399" s="1564"/>
      <c r="I399" s="1564"/>
      <c r="J399" s="1564"/>
      <c r="K399" s="1564"/>
      <c r="L399" s="1564"/>
      <c r="M399" s="1564"/>
      <c r="N399" s="1564"/>
      <c r="O399" s="1565"/>
      <c r="P399" s="1983">
        <v>715</v>
      </c>
      <c r="Q399" s="1983"/>
      <c r="R399" s="1983"/>
      <c r="S399" s="1983"/>
      <c r="T399" s="1983"/>
      <c r="U399" s="1983"/>
      <c r="V399" s="1983"/>
      <c r="W399" s="1984"/>
      <c r="X399" s="1982">
        <v>1157</v>
      </c>
      <c r="Y399" s="1983"/>
      <c r="Z399" s="1983"/>
      <c r="AA399" s="1983"/>
      <c r="AB399" s="1983"/>
      <c r="AC399" s="1983"/>
      <c r="AD399" s="1983"/>
      <c r="AE399" s="1984"/>
      <c r="AF399" s="2191">
        <v>1.62</v>
      </c>
      <c r="AG399" s="2192"/>
      <c r="AH399" s="2192"/>
      <c r="AI399" s="2192"/>
      <c r="AJ399" s="2192"/>
      <c r="AK399" s="2192"/>
      <c r="AL399" s="2192"/>
      <c r="AM399" s="2193"/>
    </row>
    <row r="400" spans="1:61" s="73" customFormat="1" ht="9" customHeight="1">
      <c r="A400" s="395"/>
      <c r="B400" s="1564"/>
      <c r="C400" s="1564"/>
      <c r="D400" s="1564"/>
      <c r="E400" s="1564"/>
      <c r="F400" s="1564"/>
      <c r="G400" s="1564"/>
      <c r="H400" s="1564"/>
      <c r="I400" s="1564"/>
      <c r="J400" s="1564"/>
      <c r="K400" s="1564"/>
      <c r="L400" s="1564"/>
      <c r="M400" s="1564"/>
      <c r="N400" s="1564"/>
      <c r="O400" s="1565"/>
      <c r="P400" s="2194"/>
      <c r="Q400" s="2194"/>
      <c r="R400" s="2194"/>
      <c r="S400" s="2194"/>
      <c r="T400" s="2194"/>
      <c r="U400" s="2194"/>
      <c r="V400" s="2194"/>
      <c r="W400" s="2195"/>
      <c r="X400" s="1982"/>
      <c r="Y400" s="1983"/>
      <c r="Z400" s="1983"/>
      <c r="AA400" s="1983"/>
      <c r="AB400" s="1983"/>
      <c r="AC400" s="1983"/>
      <c r="AD400" s="1983"/>
      <c r="AE400" s="1984"/>
      <c r="AF400" s="2191"/>
      <c r="AG400" s="2192"/>
      <c r="AH400" s="2192"/>
      <c r="AI400" s="2192"/>
      <c r="AJ400" s="2192"/>
      <c r="AK400" s="2192"/>
      <c r="AL400" s="2192"/>
      <c r="AM400" s="2193"/>
    </row>
    <row r="401" spans="1:47" s="73" customFormat="1">
      <c r="A401" s="395"/>
      <c r="B401" s="1564" t="s">
        <v>331</v>
      </c>
      <c r="C401" s="1564"/>
      <c r="D401" s="1564"/>
      <c r="E401" s="1564"/>
      <c r="F401" s="1564"/>
      <c r="G401" s="1564"/>
      <c r="H401" s="1564"/>
      <c r="I401" s="1564"/>
      <c r="J401" s="1564"/>
      <c r="K401" s="1564"/>
      <c r="L401" s="1564"/>
      <c r="M401" s="1564"/>
      <c r="N401" s="1564"/>
      <c r="O401" s="1565"/>
      <c r="P401" s="1983">
        <v>160</v>
      </c>
      <c r="Q401" s="1983"/>
      <c r="R401" s="1983"/>
      <c r="S401" s="1983"/>
      <c r="T401" s="1983"/>
      <c r="U401" s="1983"/>
      <c r="V401" s="1983"/>
      <c r="W401" s="1984"/>
      <c r="X401" s="1982">
        <v>325</v>
      </c>
      <c r="Y401" s="1983"/>
      <c r="Z401" s="1983"/>
      <c r="AA401" s="1983"/>
      <c r="AB401" s="1983"/>
      <c r="AC401" s="1983"/>
      <c r="AD401" s="1983"/>
      <c r="AE401" s="1984"/>
      <c r="AF401" s="2191">
        <v>2.0299999999999998</v>
      </c>
      <c r="AG401" s="2192"/>
      <c r="AH401" s="2192"/>
      <c r="AI401" s="2192"/>
      <c r="AJ401" s="2192"/>
      <c r="AK401" s="2192"/>
      <c r="AL401" s="2192"/>
      <c r="AM401" s="2193"/>
    </row>
    <row r="402" spans="1:47" s="73" customFormat="1" ht="9" customHeight="1">
      <c r="A402" s="395"/>
      <c r="B402" s="1564"/>
      <c r="C402" s="1564"/>
      <c r="D402" s="1564"/>
      <c r="E402" s="1564"/>
      <c r="F402" s="1564"/>
      <c r="G402" s="1564"/>
      <c r="H402" s="1564"/>
      <c r="I402" s="1564"/>
      <c r="J402" s="1564"/>
      <c r="K402" s="1564"/>
      <c r="L402" s="1564"/>
      <c r="M402" s="1564"/>
      <c r="N402" s="1564"/>
      <c r="O402" s="1565"/>
      <c r="P402" s="2194"/>
      <c r="Q402" s="2194"/>
      <c r="R402" s="2194"/>
      <c r="S402" s="2194"/>
      <c r="T402" s="2194"/>
      <c r="U402" s="2194"/>
      <c r="V402" s="2194"/>
      <c r="W402" s="2195"/>
      <c r="X402" s="1982"/>
      <c r="Y402" s="1983"/>
      <c r="Z402" s="1983"/>
      <c r="AA402" s="1983"/>
      <c r="AB402" s="1983"/>
      <c r="AC402" s="1983"/>
      <c r="AD402" s="1983"/>
      <c r="AE402" s="1984"/>
      <c r="AF402" s="2191"/>
      <c r="AG402" s="2192"/>
      <c r="AH402" s="2192"/>
      <c r="AI402" s="2192"/>
      <c r="AJ402" s="2192"/>
      <c r="AK402" s="2192"/>
      <c r="AL402" s="2192"/>
      <c r="AM402" s="2193"/>
    </row>
    <row r="403" spans="1:47" s="73" customFormat="1" ht="14.25" thickBot="1">
      <c r="A403" s="395"/>
      <c r="B403" s="1942" t="s">
        <v>332</v>
      </c>
      <c r="C403" s="1942"/>
      <c r="D403" s="1942"/>
      <c r="E403" s="1942"/>
      <c r="F403" s="1942"/>
      <c r="G403" s="1942"/>
      <c r="H403" s="1942"/>
      <c r="I403" s="1942"/>
      <c r="J403" s="1942"/>
      <c r="K403" s="1942"/>
      <c r="L403" s="1942"/>
      <c r="M403" s="1942"/>
      <c r="N403" s="1942"/>
      <c r="O403" s="1943"/>
      <c r="P403" s="2128">
        <v>250</v>
      </c>
      <c r="Q403" s="2128"/>
      <c r="R403" s="2128"/>
      <c r="S403" s="2128"/>
      <c r="T403" s="2128"/>
      <c r="U403" s="2128"/>
      <c r="V403" s="2128"/>
      <c r="W403" s="2129"/>
      <c r="X403" s="2127">
        <v>376</v>
      </c>
      <c r="Y403" s="2128"/>
      <c r="Z403" s="2128"/>
      <c r="AA403" s="2128"/>
      <c r="AB403" s="2128"/>
      <c r="AC403" s="2128"/>
      <c r="AD403" s="2128"/>
      <c r="AE403" s="2129"/>
      <c r="AF403" s="2222">
        <v>1.5</v>
      </c>
      <c r="AG403" s="2223"/>
      <c r="AH403" s="2223"/>
      <c r="AI403" s="2223"/>
      <c r="AJ403" s="2223"/>
      <c r="AK403" s="2223"/>
      <c r="AL403" s="2223"/>
      <c r="AM403" s="2224"/>
    </row>
    <row r="404" spans="1:47" s="73" customFormat="1">
      <c r="A404" s="373"/>
      <c r="B404" s="478"/>
      <c r="F404" s="705"/>
      <c r="G404" s="478"/>
      <c r="AM404" s="697" t="s">
        <v>159</v>
      </c>
    </row>
    <row r="405" spans="1:47" ht="17.25" customHeight="1"/>
    <row r="406" spans="1:47" s="73" customFormat="1" ht="17.25">
      <c r="A406" s="439" t="s">
        <v>3506</v>
      </c>
      <c r="B406" s="440"/>
      <c r="C406" s="441"/>
      <c r="D406" s="441"/>
      <c r="E406" s="441"/>
      <c r="F406" s="441"/>
      <c r="G406" s="441"/>
      <c r="H406" s="441"/>
      <c r="I406" s="441"/>
      <c r="J406" s="441"/>
    </row>
    <row r="407" spans="1:47" s="73" customFormat="1" ht="17.25">
      <c r="A407" s="440"/>
      <c r="B407" s="439" t="s">
        <v>333</v>
      </c>
      <c r="C407" s="441"/>
      <c r="D407" s="441"/>
      <c r="E407" s="441"/>
      <c r="F407" s="441"/>
      <c r="G407" s="441"/>
      <c r="H407" s="441"/>
      <c r="I407" s="441"/>
      <c r="J407" s="441"/>
    </row>
    <row r="408" spans="1:47" s="73" customFormat="1" ht="15" thickBot="1">
      <c r="A408" s="441"/>
      <c r="B408" s="442"/>
      <c r="C408" s="442"/>
      <c r="D408" s="441"/>
      <c r="E408" s="441"/>
      <c r="F408" s="441"/>
      <c r="G408" s="441"/>
      <c r="H408" s="441"/>
      <c r="I408" s="441"/>
      <c r="J408" s="2215"/>
      <c r="K408" s="2215"/>
      <c r="AP408" s="382"/>
      <c r="AQ408" s="382"/>
      <c r="AR408" s="382"/>
      <c r="AS408" s="701"/>
      <c r="AU408" s="697" t="s">
        <v>3480</v>
      </c>
    </row>
    <row r="409" spans="1:47" s="73" customFormat="1">
      <c r="A409" s="443"/>
      <c r="B409" s="2216" t="s">
        <v>3326</v>
      </c>
      <c r="C409" s="2200"/>
      <c r="D409" s="2200"/>
      <c r="E409" s="2200"/>
      <c r="F409" s="2200"/>
      <c r="G409" s="2200"/>
      <c r="H409" s="2200"/>
      <c r="I409" s="2200"/>
      <c r="J409" s="2200"/>
      <c r="K409" s="2200"/>
      <c r="L409" s="2200"/>
      <c r="M409" s="2200"/>
      <c r="N409" s="2200"/>
      <c r="O409" s="2200"/>
      <c r="P409" s="2199" t="s">
        <v>3331</v>
      </c>
      <c r="Q409" s="2200"/>
      <c r="R409" s="2200"/>
      <c r="S409" s="2218"/>
      <c r="T409" s="2199" t="s">
        <v>334</v>
      </c>
      <c r="U409" s="2200"/>
      <c r="V409" s="2200"/>
      <c r="W409" s="2218"/>
      <c r="X409" s="2199" t="s">
        <v>335</v>
      </c>
      <c r="Y409" s="2200"/>
      <c r="Z409" s="2200"/>
      <c r="AA409" s="2218"/>
      <c r="AB409" s="2219" t="s">
        <v>336</v>
      </c>
      <c r="AC409" s="2220"/>
      <c r="AD409" s="2220"/>
      <c r="AE409" s="2220"/>
      <c r="AF409" s="2220"/>
      <c r="AG409" s="2220"/>
      <c r="AH409" s="2220"/>
      <c r="AI409" s="2220"/>
      <c r="AJ409" s="2220"/>
      <c r="AK409" s="2220"/>
      <c r="AL409" s="2220"/>
      <c r="AM409" s="2220"/>
      <c r="AN409" s="2220"/>
      <c r="AO409" s="2220"/>
      <c r="AP409" s="2220"/>
      <c r="AQ409" s="2221"/>
      <c r="AR409" s="2199" t="s">
        <v>14</v>
      </c>
      <c r="AS409" s="2200"/>
      <c r="AT409" s="2200"/>
      <c r="AU409" s="2201"/>
    </row>
    <row r="410" spans="1:47" s="73" customFormat="1">
      <c r="A410" s="443"/>
      <c r="B410" s="2217"/>
      <c r="C410" s="2203"/>
      <c r="D410" s="2203"/>
      <c r="E410" s="2203"/>
      <c r="F410" s="2203"/>
      <c r="G410" s="2203"/>
      <c r="H410" s="2203"/>
      <c r="I410" s="2203"/>
      <c r="J410" s="2203"/>
      <c r="K410" s="2203"/>
      <c r="L410" s="2203"/>
      <c r="M410" s="2203"/>
      <c r="N410" s="2203"/>
      <c r="O410" s="2203"/>
      <c r="P410" s="2202"/>
      <c r="Q410" s="2203"/>
      <c r="R410" s="2203"/>
      <c r="S410" s="2205"/>
      <c r="T410" s="2202"/>
      <c r="U410" s="2203"/>
      <c r="V410" s="2203"/>
      <c r="W410" s="2205"/>
      <c r="X410" s="2202"/>
      <c r="Y410" s="2203"/>
      <c r="Z410" s="2203"/>
      <c r="AA410" s="2205"/>
      <c r="AB410" s="2202" t="s">
        <v>1</v>
      </c>
      <c r="AC410" s="2203"/>
      <c r="AD410" s="2203"/>
      <c r="AE410" s="2205"/>
      <c r="AF410" s="2202" t="s">
        <v>337</v>
      </c>
      <c r="AG410" s="2203"/>
      <c r="AH410" s="2203"/>
      <c r="AI410" s="2205"/>
      <c r="AJ410" s="2202" t="s">
        <v>338</v>
      </c>
      <c r="AK410" s="2203"/>
      <c r="AL410" s="2203"/>
      <c r="AM410" s="2205"/>
      <c r="AN410" s="2206" t="s">
        <v>339</v>
      </c>
      <c r="AO410" s="2207"/>
      <c r="AP410" s="2207"/>
      <c r="AQ410" s="2208"/>
      <c r="AR410" s="2202"/>
      <c r="AS410" s="2203"/>
      <c r="AT410" s="2203"/>
      <c r="AU410" s="2204"/>
    </row>
    <row r="411" spans="1:47" s="1024" customFormat="1">
      <c r="A411" s="1080"/>
      <c r="B411" s="2209" t="s">
        <v>340</v>
      </c>
      <c r="C411" s="2210"/>
      <c r="D411" s="2210"/>
      <c r="E411" s="2210"/>
      <c r="F411" s="2210"/>
      <c r="G411" s="2210"/>
      <c r="H411" s="2210"/>
      <c r="I411" s="2210"/>
      <c r="J411" s="2210"/>
      <c r="K411" s="2210"/>
      <c r="L411" s="2210"/>
      <c r="M411" s="2210"/>
      <c r="N411" s="2210"/>
      <c r="O411" s="2211"/>
      <c r="P411" s="2212"/>
      <c r="Q411" s="2213"/>
      <c r="R411" s="2213"/>
      <c r="S411" s="2214"/>
      <c r="T411" s="2212"/>
      <c r="U411" s="2213"/>
      <c r="V411" s="2213"/>
      <c r="W411" s="2214"/>
      <c r="X411" s="2212"/>
      <c r="Y411" s="2213"/>
      <c r="Z411" s="2213"/>
      <c r="AA411" s="2214"/>
      <c r="AB411" s="2212"/>
      <c r="AC411" s="2213"/>
      <c r="AD411" s="2213"/>
      <c r="AE411" s="2214"/>
      <c r="AF411" s="2212"/>
      <c r="AG411" s="2213"/>
      <c r="AH411" s="2213"/>
      <c r="AI411" s="2214"/>
      <c r="AJ411" s="2212"/>
      <c r="AK411" s="2213"/>
      <c r="AL411" s="2213"/>
      <c r="AM411" s="2214"/>
      <c r="AN411" s="2233"/>
      <c r="AO411" s="2234"/>
      <c r="AP411" s="2234"/>
      <c r="AQ411" s="2235"/>
      <c r="AR411" s="2233"/>
      <c r="AS411" s="2234"/>
      <c r="AT411" s="2234"/>
      <c r="AU411" s="2236"/>
    </row>
    <row r="412" spans="1:47" s="1024" customFormat="1">
      <c r="A412" s="1080"/>
      <c r="B412" s="2229" t="s">
        <v>3507</v>
      </c>
      <c r="C412" s="2230"/>
      <c r="D412" s="2230"/>
      <c r="E412" s="2230"/>
      <c r="F412" s="2230"/>
      <c r="G412" s="2230"/>
      <c r="H412" s="2230"/>
      <c r="I412" s="2230"/>
      <c r="J412" s="2230"/>
      <c r="K412" s="2230"/>
      <c r="L412" s="2230"/>
      <c r="M412" s="2230"/>
      <c r="N412" s="2230"/>
      <c r="O412" s="2230"/>
      <c r="P412" s="2225">
        <v>20701</v>
      </c>
      <c r="Q412" s="2226"/>
      <c r="R412" s="2226"/>
      <c r="S412" s="2227"/>
      <c r="T412" s="2225">
        <v>17495</v>
      </c>
      <c r="U412" s="2226"/>
      <c r="V412" s="2226"/>
      <c r="W412" s="2227"/>
      <c r="X412" s="2225">
        <v>400</v>
      </c>
      <c r="Y412" s="2226"/>
      <c r="Z412" s="2226"/>
      <c r="AA412" s="2227"/>
      <c r="AB412" s="2225">
        <v>2786</v>
      </c>
      <c r="AC412" s="2226"/>
      <c r="AD412" s="2226"/>
      <c r="AE412" s="2227"/>
      <c r="AF412" s="2225">
        <v>1643</v>
      </c>
      <c r="AG412" s="2226"/>
      <c r="AH412" s="2226"/>
      <c r="AI412" s="2227"/>
      <c r="AJ412" s="2225">
        <v>876</v>
      </c>
      <c r="AK412" s="2226"/>
      <c r="AL412" s="2226"/>
      <c r="AM412" s="2227"/>
      <c r="AN412" s="2225">
        <v>267</v>
      </c>
      <c r="AO412" s="2226"/>
      <c r="AP412" s="2226"/>
      <c r="AQ412" s="2227"/>
      <c r="AR412" s="2225">
        <v>20</v>
      </c>
      <c r="AS412" s="2226"/>
      <c r="AT412" s="2226"/>
      <c r="AU412" s="2228"/>
    </row>
    <row r="413" spans="1:47" s="1024" customFormat="1">
      <c r="A413" s="1080"/>
      <c r="B413" s="2229" t="s">
        <v>3508</v>
      </c>
      <c r="C413" s="2230"/>
      <c r="D413" s="2230"/>
      <c r="E413" s="2230"/>
      <c r="F413" s="2230"/>
      <c r="G413" s="2230"/>
      <c r="H413" s="2230"/>
      <c r="I413" s="2230"/>
      <c r="J413" s="2230"/>
      <c r="K413" s="2230"/>
      <c r="L413" s="2230"/>
      <c r="M413" s="2230"/>
      <c r="N413" s="2230"/>
      <c r="O413" s="2230"/>
      <c r="P413" s="2225">
        <v>24425</v>
      </c>
      <c r="Q413" s="2226"/>
      <c r="R413" s="2226"/>
      <c r="S413" s="2227"/>
      <c r="T413" s="2225">
        <v>18292</v>
      </c>
      <c r="U413" s="2226"/>
      <c r="V413" s="2226"/>
      <c r="W413" s="2227"/>
      <c r="X413" s="2225">
        <v>362</v>
      </c>
      <c r="Y413" s="2226"/>
      <c r="Z413" s="2226"/>
      <c r="AA413" s="2227"/>
      <c r="AB413" s="2225">
        <v>5733</v>
      </c>
      <c r="AC413" s="2226"/>
      <c r="AD413" s="2226"/>
      <c r="AE413" s="2227"/>
      <c r="AF413" s="2225">
        <v>3869</v>
      </c>
      <c r="AG413" s="2226"/>
      <c r="AH413" s="2226"/>
      <c r="AI413" s="2227"/>
      <c r="AJ413" s="2225">
        <v>1519</v>
      </c>
      <c r="AK413" s="2226"/>
      <c r="AL413" s="2226"/>
      <c r="AM413" s="2227"/>
      <c r="AN413" s="2225">
        <v>345</v>
      </c>
      <c r="AO413" s="2226"/>
      <c r="AP413" s="2226"/>
      <c r="AQ413" s="2227"/>
      <c r="AR413" s="2225">
        <v>38</v>
      </c>
      <c r="AS413" s="2226"/>
      <c r="AT413" s="2226"/>
      <c r="AU413" s="2228"/>
    </row>
    <row r="414" spans="1:47" s="1024" customFormat="1">
      <c r="A414" s="1080"/>
      <c r="B414" s="2229" t="s">
        <v>3509</v>
      </c>
      <c r="C414" s="2230"/>
      <c r="D414" s="2230"/>
      <c r="E414" s="2230"/>
      <c r="F414" s="2230"/>
      <c r="G414" s="2230"/>
      <c r="H414" s="2230"/>
      <c r="I414" s="2230"/>
      <c r="J414" s="2230"/>
      <c r="K414" s="2230"/>
      <c r="L414" s="2230"/>
      <c r="M414" s="2230"/>
      <c r="N414" s="2230"/>
      <c r="O414" s="2230"/>
      <c r="P414" s="2225">
        <v>26005</v>
      </c>
      <c r="Q414" s="2226"/>
      <c r="R414" s="2226"/>
      <c r="S414" s="2227"/>
      <c r="T414" s="2225">
        <v>18770</v>
      </c>
      <c r="U414" s="2226"/>
      <c r="V414" s="2226"/>
      <c r="W414" s="2227"/>
      <c r="X414" s="2225">
        <v>397</v>
      </c>
      <c r="Y414" s="2226"/>
      <c r="Z414" s="2226"/>
      <c r="AA414" s="2227"/>
      <c r="AB414" s="2225">
        <v>6798</v>
      </c>
      <c r="AC414" s="2226"/>
      <c r="AD414" s="2226"/>
      <c r="AE414" s="2227"/>
      <c r="AF414" s="2225">
        <v>4573</v>
      </c>
      <c r="AG414" s="2226"/>
      <c r="AH414" s="2226"/>
      <c r="AI414" s="2227"/>
      <c r="AJ414" s="2225">
        <v>1837</v>
      </c>
      <c r="AK414" s="2226"/>
      <c r="AL414" s="2226"/>
      <c r="AM414" s="2227"/>
      <c r="AN414" s="2225">
        <v>388</v>
      </c>
      <c r="AO414" s="2226"/>
      <c r="AP414" s="2226"/>
      <c r="AQ414" s="2227"/>
      <c r="AR414" s="2225">
        <v>40</v>
      </c>
      <c r="AS414" s="2226"/>
      <c r="AT414" s="2226"/>
      <c r="AU414" s="2228"/>
    </row>
    <row r="415" spans="1:47" s="1024" customFormat="1">
      <c r="A415" s="1080"/>
      <c r="B415" s="2229" t="s">
        <v>3182</v>
      </c>
      <c r="C415" s="2230"/>
      <c r="D415" s="2230"/>
      <c r="E415" s="2230"/>
      <c r="F415" s="2230"/>
      <c r="G415" s="2230"/>
      <c r="H415" s="2230"/>
      <c r="I415" s="2230"/>
      <c r="J415" s="2230"/>
      <c r="K415" s="2230"/>
      <c r="L415" s="2230"/>
      <c r="M415" s="2230"/>
      <c r="N415" s="2230"/>
      <c r="O415" s="2230"/>
      <c r="P415" s="2237">
        <v>27636</v>
      </c>
      <c r="Q415" s="2238"/>
      <c r="R415" s="2238"/>
      <c r="S415" s="2239"/>
      <c r="T415" s="2225">
        <v>19273</v>
      </c>
      <c r="U415" s="2226"/>
      <c r="V415" s="2226"/>
      <c r="W415" s="2227"/>
      <c r="X415" s="2225">
        <v>390</v>
      </c>
      <c r="Y415" s="2226"/>
      <c r="Z415" s="2226"/>
      <c r="AA415" s="2227"/>
      <c r="AB415" s="2225">
        <v>7944</v>
      </c>
      <c r="AC415" s="2226"/>
      <c r="AD415" s="2226"/>
      <c r="AE415" s="2227"/>
      <c r="AF415" s="2225">
        <v>5304</v>
      </c>
      <c r="AG415" s="2226"/>
      <c r="AH415" s="2226"/>
      <c r="AI415" s="2227"/>
      <c r="AJ415" s="2225">
        <v>2154</v>
      </c>
      <c r="AK415" s="2226"/>
      <c r="AL415" s="2226"/>
      <c r="AM415" s="2227"/>
      <c r="AN415" s="2225">
        <v>486</v>
      </c>
      <c r="AO415" s="2226"/>
      <c r="AP415" s="2226"/>
      <c r="AQ415" s="2227"/>
      <c r="AR415" s="2225">
        <v>28</v>
      </c>
      <c r="AS415" s="2226"/>
      <c r="AT415" s="2226"/>
      <c r="AU415" s="2228"/>
    </row>
    <row r="416" spans="1:47" s="1024" customFormat="1">
      <c r="A416" s="1080"/>
      <c r="B416" s="2229" t="s">
        <v>3510</v>
      </c>
      <c r="C416" s="2230"/>
      <c r="D416" s="2230"/>
      <c r="E416" s="2230"/>
      <c r="F416" s="2230"/>
      <c r="G416" s="2230"/>
      <c r="H416" s="2230"/>
      <c r="I416" s="2230"/>
      <c r="J416" s="2230"/>
      <c r="K416" s="2230"/>
      <c r="L416" s="2230"/>
      <c r="M416" s="2230"/>
      <c r="N416" s="2230"/>
      <c r="O416" s="2230"/>
      <c r="P416" s="2237">
        <v>28435</v>
      </c>
      <c r="Q416" s="2238"/>
      <c r="R416" s="2238"/>
      <c r="S416" s="2239"/>
      <c r="T416" s="2237">
        <v>19623</v>
      </c>
      <c r="U416" s="2238"/>
      <c r="V416" s="2238"/>
      <c r="W416" s="2239"/>
      <c r="X416" s="2237">
        <v>374</v>
      </c>
      <c r="Y416" s="2238"/>
      <c r="Z416" s="2238"/>
      <c r="AA416" s="2239"/>
      <c r="AB416" s="2237">
        <v>8403</v>
      </c>
      <c r="AC416" s="2238"/>
      <c r="AD416" s="2238"/>
      <c r="AE416" s="2239"/>
      <c r="AF416" s="2237">
        <v>5674</v>
      </c>
      <c r="AG416" s="2238"/>
      <c r="AH416" s="2238"/>
      <c r="AI416" s="2239"/>
      <c r="AJ416" s="2237">
        <v>2160</v>
      </c>
      <c r="AK416" s="2238"/>
      <c r="AL416" s="2238"/>
      <c r="AM416" s="2239"/>
      <c r="AN416" s="2237">
        <v>569</v>
      </c>
      <c r="AO416" s="2238"/>
      <c r="AP416" s="2238"/>
      <c r="AQ416" s="2239"/>
      <c r="AR416" s="2237">
        <v>35</v>
      </c>
      <c r="AS416" s="2238"/>
      <c r="AT416" s="2238"/>
      <c r="AU416" s="2240"/>
    </row>
    <row r="417" spans="1:47" s="1024" customFormat="1" ht="11.25" customHeight="1">
      <c r="A417" s="1080"/>
      <c r="B417" s="2241"/>
      <c r="C417" s="2234"/>
      <c r="D417" s="2234"/>
      <c r="E417" s="2234"/>
      <c r="F417" s="2234"/>
      <c r="G417" s="2234"/>
      <c r="H417" s="2234"/>
      <c r="I417" s="2234"/>
      <c r="J417" s="2234"/>
      <c r="K417" s="2234"/>
      <c r="L417" s="2234"/>
      <c r="M417" s="2234"/>
      <c r="N417" s="2234"/>
      <c r="O417" s="2234"/>
      <c r="P417" s="2237"/>
      <c r="Q417" s="2238"/>
      <c r="R417" s="2238"/>
      <c r="S417" s="2239"/>
      <c r="T417" s="2237"/>
      <c r="U417" s="2238"/>
      <c r="V417" s="2238"/>
      <c r="W417" s="2239"/>
      <c r="X417" s="2237"/>
      <c r="Y417" s="2238"/>
      <c r="Z417" s="2238"/>
      <c r="AA417" s="2239"/>
      <c r="AB417" s="2237"/>
      <c r="AC417" s="2238"/>
      <c r="AD417" s="2238"/>
      <c r="AE417" s="2239"/>
      <c r="AF417" s="2237"/>
      <c r="AG417" s="2238"/>
      <c r="AH417" s="2238"/>
      <c r="AI417" s="2239"/>
      <c r="AJ417" s="2237"/>
      <c r="AK417" s="2238"/>
      <c r="AL417" s="2238"/>
      <c r="AM417" s="2239"/>
      <c r="AN417" s="2237"/>
      <c r="AO417" s="2238"/>
      <c r="AP417" s="2238"/>
      <c r="AQ417" s="2239"/>
      <c r="AR417" s="2237"/>
      <c r="AS417" s="2238"/>
      <c r="AT417" s="2238"/>
      <c r="AU417" s="2240"/>
    </row>
    <row r="418" spans="1:47" s="1024" customFormat="1">
      <c r="A418" s="1080"/>
      <c r="B418" s="2231" t="s">
        <v>341</v>
      </c>
      <c r="C418" s="2232"/>
      <c r="D418" s="2232"/>
      <c r="E418" s="2232"/>
      <c r="F418" s="2232"/>
      <c r="G418" s="2232"/>
      <c r="H418" s="2232"/>
      <c r="I418" s="2232"/>
      <c r="J418" s="2232"/>
      <c r="K418" s="2232"/>
      <c r="L418" s="2232"/>
      <c r="M418" s="2232"/>
      <c r="N418" s="2232"/>
      <c r="O418" s="2232"/>
      <c r="P418" s="2237">
        <v>28275</v>
      </c>
      <c r="Q418" s="2238"/>
      <c r="R418" s="2238"/>
      <c r="S418" s="2239"/>
      <c r="T418" s="2237">
        <v>19507</v>
      </c>
      <c r="U418" s="2238"/>
      <c r="V418" s="2238"/>
      <c r="W418" s="2239"/>
      <c r="X418" s="2237">
        <v>373</v>
      </c>
      <c r="Y418" s="2238"/>
      <c r="Z418" s="2238"/>
      <c r="AA418" s="2239"/>
      <c r="AB418" s="2237">
        <v>8364</v>
      </c>
      <c r="AC418" s="2238"/>
      <c r="AD418" s="2238"/>
      <c r="AE418" s="2239"/>
      <c r="AF418" s="2237">
        <v>5645</v>
      </c>
      <c r="AG418" s="2238"/>
      <c r="AH418" s="2238"/>
      <c r="AI418" s="2239"/>
      <c r="AJ418" s="2237">
        <v>2153</v>
      </c>
      <c r="AK418" s="2238"/>
      <c r="AL418" s="2238"/>
      <c r="AM418" s="2239"/>
      <c r="AN418" s="2237">
        <v>566</v>
      </c>
      <c r="AO418" s="2238"/>
      <c r="AP418" s="2238"/>
      <c r="AQ418" s="2239"/>
      <c r="AR418" s="2237">
        <v>31</v>
      </c>
      <c r="AS418" s="2238"/>
      <c r="AT418" s="2238"/>
      <c r="AU418" s="2240"/>
    </row>
    <row r="419" spans="1:47" s="1024" customFormat="1">
      <c r="A419" s="1080"/>
      <c r="B419" s="2231" t="s">
        <v>342</v>
      </c>
      <c r="C419" s="2232"/>
      <c r="D419" s="2232"/>
      <c r="E419" s="2232"/>
      <c r="F419" s="2232"/>
      <c r="G419" s="2232"/>
      <c r="H419" s="2232"/>
      <c r="I419" s="2232"/>
      <c r="J419" s="2232"/>
      <c r="K419" s="2232"/>
      <c r="L419" s="2232"/>
      <c r="M419" s="2232"/>
      <c r="N419" s="2232"/>
      <c r="O419" s="2232"/>
      <c r="P419" s="2237">
        <v>18909</v>
      </c>
      <c r="Q419" s="2238"/>
      <c r="R419" s="2238"/>
      <c r="S419" s="2239"/>
      <c r="T419" s="2237">
        <v>18794</v>
      </c>
      <c r="U419" s="2238"/>
      <c r="V419" s="2238"/>
      <c r="W419" s="2239"/>
      <c r="X419" s="2237">
        <v>12</v>
      </c>
      <c r="Y419" s="2238"/>
      <c r="Z419" s="2238"/>
      <c r="AA419" s="2239"/>
      <c r="AB419" s="2237">
        <v>95</v>
      </c>
      <c r="AC419" s="2238"/>
      <c r="AD419" s="2238"/>
      <c r="AE419" s="2239"/>
      <c r="AF419" s="2237">
        <v>31</v>
      </c>
      <c r="AG419" s="2238"/>
      <c r="AH419" s="2238"/>
      <c r="AI419" s="2239"/>
      <c r="AJ419" s="2237">
        <v>7</v>
      </c>
      <c r="AK419" s="2238"/>
      <c r="AL419" s="2238"/>
      <c r="AM419" s="2239"/>
      <c r="AN419" s="2237">
        <v>57</v>
      </c>
      <c r="AO419" s="2238"/>
      <c r="AP419" s="2238"/>
      <c r="AQ419" s="2239"/>
      <c r="AR419" s="2237">
        <v>8</v>
      </c>
      <c r="AS419" s="2238"/>
      <c r="AT419" s="2238"/>
      <c r="AU419" s="2240"/>
    </row>
    <row r="420" spans="1:47" s="1024" customFormat="1">
      <c r="A420" s="1080"/>
      <c r="B420" s="2231" t="s">
        <v>343</v>
      </c>
      <c r="C420" s="2232"/>
      <c r="D420" s="2232"/>
      <c r="E420" s="2232"/>
      <c r="F420" s="2232"/>
      <c r="G420" s="2232"/>
      <c r="H420" s="2232"/>
      <c r="I420" s="2232"/>
      <c r="J420" s="2232"/>
      <c r="K420" s="2232"/>
      <c r="L420" s="2232"/>
      <c r="M420" s="2232"/>
      <c r="N420" s="2232"/>
      <c r="O420" s="2232"/>
      <c r="P420" s="2237">
        <v>717</v>
      </c>
      <c r="Q420" s="2238"/>
      <c r="R420" s="2238"/>
      <c r="S420" s="2239"/>
      <c r="T420" s="2237">
        <v>21</v>
      </c>
      <c r="U420" s="2238"/>
      <c r="V420" s="2238"/>
      <c r="W420" s="2239"/>
      <c r="X420" s="2237">
        <v>192</v>
      </c>
      <c r="Y420" s="2238"/>
      <c r="Z420" s="2238"/>
      <c r="AA420" s="2239"/>
      <c r="AB420" s="2237">
        <v>504</v>
      </c>
      <c r="AC420" s="2238"/>
      <c r="AD420" s="2238"/>
      <c r="AE420" s="2239"/>
      <c r="AF420" s="2242">
        <v>28</v>
      </c>
      <c r="AG420" s="2243"/>
      <c r="AH420" s="2243"/>
      <c r="AI420" s="2244"/>
      <c r="AJ420" s="2237">
        <v>476</v>
      </c>
      <c r="AK420" s="2238"/>
      <c r="AL420" s="2238"/>
      <c r="AM420" s="2239"/>
      <c r="AN420" s="2242" t="s">
        <v>3204</v>
      </c>
      <c r="AO420" s="2243"/>
      <c r="AP420" s="2243"/>
      <c r="AQ420" s="2244"/>
      <c r="AR420" s="2242" t="s">
        <v>3204</v>
      </c>
      <c r="AS420" s="2243"/>
      <c r="AT420" s="2243"/>
      <c r="AU420" s="2245"/>
    </row>
    <row r="421" spans="1:47" s="1024" customFormat="1">
      <c r="A421" s="1080"/>
      <c r="B421" s="2231" t="s">
        <v>344</v>
      </c>
      <c r="C421" s="2232"/>
      <c r="D421" s="2232"/>
      <c r="E421" s="2232"/>
      <c r="F421" s="2232"/>
      <c r="G421" s="2232"/>
      <c r="H421" s="2232"/>
      <c r="I421" s="2232"/>
      <c r="J421" s="2232"/>
      <c r="K421" s="2232"/>
      <c r="L421" s="2232"/>
      <c r="M421" s="2232"/>
      <c r="N421" s="2232"/>
      <c r="O421" s="2232"/>
      <c r="P421" s="2237">
        <v>7934</v>
      </c>
      <c r="Q421" s="2238"/>
      <c r="R421" s="2238"/>
      <c r="S421" s="2239"/>
      <c r="T421" s="2237">
        <v>616</v>
      </c>
      <c r="U421" s="2238"/>
      <c r="V421" s="2238"/>
      <c r="W421" s="2239"/>
      <c r="X421" s="2237">
        <v>143</v>
      </c>
      <c r="Y421" s="2238"/>
      <c r="Z421" s="2238"/>
      <c r="AA421" s="2239"/>
      <c r="AB421" s="2237">
        <v>7160</v>
      </c>
      <c r="AC421" s="2238"/>
      <c r="AD421" s="2238"/>
      <c r="AE421" s="2239"/>
      <c r="AF421" s="2237">
        <v>5369</v>
      </c>
      <c r="AG421" s="2238"/>
      <c r="AH421" s="2238"/>
      <c r="AI421" s="2239"/>
      <c r="AJ421" s="2237">
        <v>1376</v>
      </c>
      <c r="AK421" s="2238"/>
      <c r="AL421" s="2238"/>
      <c r="AM421" s="2239"/>
      <c r="AN421" s="2237">
        <v>415</v>
      </c>
      <c r="AO421" s="2238"/>
      <c r="AP421" s="2238"/>
      <c r="AQ421" s="2239"/>
      <c r="AR421" s="2237">
        <v>15</v>
      </c>
      <c r="AS421" s="2238"/>
      <c r="AT421" s="2238"/>
      <c r="AU421" s="2240"/>
    </row>
    <row r="422" spans="1:47" s="1024" customFormat="1">
      <c r="A422" s="1080"/>
      <c r="B422" s="2231" t="s">
        <v>345</v>
      </c>
      <c r="C422" s="2232"/>
      <c r="D422" s="2232"/>
      <c r="E422" s="2232"/>
      <c r="F422" s="2232"/>
      <c r="G422" s="2232"/>
      <c r="H422" s="2232"/>
      <c r="I422" s="2232"/>
      <c r="J422" s="2232"/>
      <c r="K422" s="2232"/>
      <c r="L422" s="2232"/>
      <c r="M422" s="2232"/>
      <c r="N422" s="2232"/>
      <c r="O422" s="2232"/>
      <c r="P422" s="2237">
        <v>715</v>
      </c>
      <c r="Q422" s="2238"/>
      <c r="R422" s="2238"/>
      <c r="S422" s="2239"/>
      <c r="T422" s="2237">
        <v>76</v>
      </c>
      <c r="U422" s="2238"/>
      <c r="V422" s="2238"/>
      <c r="W422" s="2239"/>
      <c r="X422" s="2237">
        <v>26</v>
      </c>
      <c r="Y422" s="2238"/>
      <c r="Z422" s="2238"/>
      <c r="AA422" s="2239"/>
      <c r="AB422" s="2237">
        <v>605</v>
      </c>
      <c r="AC422" s="2238"/>
      <c r="AD422" s="2238"/>
      <c r="AE422" s="2239"/>
      <c r="AF422" s="2237">
        <v>217</v>
      </c>
      <c r="AG422" s="2238"/>
      <c r="AH422" s="2238"/>
      <c r="AI422" s="2239"/>
      <c r="AJ422" s="2237">
        <v>294</v>
      </c>
      <c r="AK422" s="2238"/>
      <c r="AL422" s="2238"/>
      <c r="AM422" s="2239"/>
      <c r="AN422" s="2237">
        <v>94</v>
      </c>
      <c r="AO422" s="2238"/>
      <c r="AP422" s="2238"/>
      <c r="AQ422" s="2239"/>
      <c r="AR422" s="2237">
        <v>8</v>
      </c>
      <c r="AS422" s="2238"/>
      <c r="AT422" s="2238"/>
      <c r="AU422" s="2240"/>
    </row>
    <row r="423" spans="1:47" s="1024" customFormat="1">
      <c r="A423" s="1080"/>
      <c r="B423" s="2231"/>
      <c r="C423" s="2232"/>
      <c r="D423" s="2232"/>
      <c r="E423" s="2232"/>
      <c r="F423" s="2232"/>
      <c r="G423" s="2232"/>
      <c r="H423" s="2232"/>
      <c r="I423" s="2232"/>
      <c r="J423" s="2232"/>
      <c r="K423" s="2232"/>
      <c r="L423" s="2232"/>
      <c r="M423" s="2232"/>
      <c r="N423" s="2232"/>
      <c r="O423" s="2232"/>
      <c r="P423" s="2237"/>
      <c r="Q423" s="2238"/>
      <c r="R423" s="2238"/>
      <c r="S423" s="2239"/>
      <c r="T423" s="2237"/>
      <c r="U423" s="2238"/>
      <c r="V423" s="2238"/>
      <c r="W423" s="2239"/>
      <c r="X423" s="2237"/>
      <c r="Y423" s="2238"/>
      <c r="Z423" s="2238"/>
      <c r="AA423" s="2239"/>
      <c r="AB423" s="2237"/>
      <c r="AC423" s="2238"/>
      <c r="AD423" s="2238"/>
      <c r="AE423" s="2239"/>
      <c r="AF423" s="2237"/>
      <c r="AG423" s="2238"/>
      <c r="AH423" s="2238"/>
      <c r="AI423" s="2239"/>
      <c r="AJ423" s="2237"/>
      <c r="AK423" s="2238"/>
      <c r="AL423" s="2238"/>
      <c r="AM423" s="2239"/>
      <c r="AN423" s="2237"/>
      <c r="AO423" s="2238"/>
      <c r="AP423" s="2238"/>
      <c r="AQ423" s="2239"/>
      <c r="AR423" s="2237"/>
      <c r="AS423" s="2238"/>
      <c r="AT423" s="2238"/>
      <c r="AU423" s="2240"/>
    </row>
    <row r="424" spans="1:47" s="1024" customFormat="1">
      <c r="A424" s="1080"/>
      <c r="B424" s="2231" t="s">
        <v>346</v>
      </c>
      <c r="C424" s="2232"/>
      <c r="D424" s="2232"/>
      <c r="E424" s="2232"/>
      <c r="F424" s="2232"/>
      <c r="G424" s="2232"/>
      <c r="H424" s="2232"/>
      <c r="I424" s="2232"/>
      <c r="J424" s="2232"/>
      <c r="K424" s="2232"/>
      <c r="L424" s="2232"/>
      <c r="M424" s="2232"/>
      <c r="N424" s="2232"/>
      <c r="O424" s="2232"/>
      <c r="P424" s="2237">
        <v>160</v>
      </c>
      <c r="Q424" s="2238"/>
      <c r="R424" s="2238"/>
      <c r="S424" s="2239"/>
      <c r="T424" s="2237">
        <v>116</v>
      </c>
      <c r="U424" s="2238"/>
      <c r="V424" s="2238"/>
      <c r="W424" s="2239"/>
      <c r="X424" s="2242">
        <v>1</v>
      </c>
      <c r="Y424" s="2243"/>
      <c r="Z424" s="2243"/>
      <c r="AA424" s="2244"/>
      <c r="AB424" s="2237">
        <v>39</v>
      </c>
      <c r="AC424" s="2238"/>
      <c r="AD424" s="2238"/>
      <c r="AE424" s="2239"/>
      <c r="AF424" s="2237">
        <v>29</v>
      </c>
      <c r="AG424" s="2238"/>
      <c r="AH424" s="2238"/>
      <c r="AI424" s="2239"/>
      <c r="AJ424" s="2237">
        <v>7</v>
      </c>
      <c r="AK424" s="2238"/>
      <c r="AL424" s="2238"/>
      <c r="AM424" s="2239"/>
      <c r="AN424" s="2237">
        <v>3</v>
      </c>
      <c r="AO424" s="2238"/>
      <c r="AP424" s="2238"/>
      <c r="AQ424" s="2239"/>
      <c r="AR424" s="2242">
        <v>4</v>
      </c>
      <c r="AS424" s="2243"/>
      <c r="AT424" s="2243"/>
      <c r="AU424" s="2245"/>
    </row>
    <row r="425" spans="1:47" s="1024" customFormat="1" ht="11.25" customHeight="1">
      <c r="A425" s="1080"/>
      <c r="B425" s="2241"/>
      <c r="C425" s="2234"/>
      <c r="D425" s="2234"/>
      <c r="E425" s="2234"/>
      <c r="F425" s="2234"/>
      <c r="G425" s="2234"/>
      <c r="H425" s="2234"/>
      <c r="I425" s="2234"/>
      <c r="J425" s="2234"/>
      <c r="K425" s="2234"/>
      <c r="L425" s="2234"/>
      <c r="M425" s="2234"/>
      <c r="N425" s="2234"/>
      <c r="O425" s="2234"/>
      <c r="P425" s="2237"/>
      <c r="Q425" s="2238"/>
      <c r="R425" s="2238"/>
      <c r="S425" s="2239"/>
      <c r="T425" s="2237"/>
      <c r="U425" s="2238"/>
      <c r="V425" s="2238"/>
      <c r="W425" s="2239"/>
      <c r="X425" s="2237"/>
      <c r="Y425" s="2238"/>
      <c r="Z425" s="2238"/>
      <c r="AA425" s="2239"/>
      <c r="AB425" s="2237"/>
      <c r="AC425" s="2238"/>
      <c r="AD425" s="2238"/>
      <c r="AE425" s="2239"/>
      <c r="AF425" s="2237"/>
      <c r="AG425" s="2238"/>
      <c r="AH425" s="2238"/>
      <c r="AI425" s="2239"/>
      <c r="AJ425" s="2237"/>
      <c r="AK425" s="2238"/>
      <c r="AL425" s="2238"/>
      <c r="AM425" s="2239"/>
      <c r="AN425" s="2237"/>
      <c r="AO425" s="2238"/>
      <c r="AP425" s="2238"/>
      <c r="AQ425" s="2239"/>
      <c r="AR425" s="2237"/>
      <c r="AS425" s="2238"/>
      <c r="AT425" s="2238"/>
      <c r="AU425" s="2240"/>
    </row>
    <row r="426" spans="1:47" s="1024" customFormat="1">
      <c r="A426" s="1080"/>
      <c r="B426" s="2231" t="s">
        <v>347</v>
      </c>
      <c r="C426" s="2232"/>
      <c r="D426" s="2232"/>
      <c r="E426" s="2232"/>
      <c r="F426" s="2232"/>
      <c r="G426" s="2232"/>
      <c r="H426" s="2232"/>
      <c r="I426" s="2232"/>
      <c r="J426" s="2232"/>
      <c r="K426" s="2232"/>
      <c r="L426" s="2232"/>
      <c r="M426" s="2232"/>
      <c r="N426" s="2232"/>
      <c r="O426" s="2232"/>
      <c r="P426" s="2237"/>
      <c r="Q426" s="2238"/>
      <c r="R426" s="2238"/>
      <c r="S426" s="2239"/>
      <c r="T426" s="2237"/>
      <c r="U426" s="2238"/>
      <c r="V426" s="2238"/>
      <c r="W426" s="2239"/>
      <c r="X426" s="2237"/>
      <c r="Y426" s="2238"/>
      <c r="Z426" s="2238"/>
      <c r="AA426" s="2239"/>
      <c r="AB426" s="2237"/>
      <c r="AC426" s="2238"/>
      <c r="AD426" s="2238"/>
      <c r="AE426" s="2239"/>
      <c r="AF426" s="2237"/>
      <c r="AG426" s="2238"/>
      <c r="AH426" s="2238"/>
      <c r="AI426" s="2239"/>
      <c r="AJ426" s="2237"/>
      <c r="AK426" s="2238"/>
      <c r="AL426" s="2238"/>
      <c r="AM426" s="2239"/>
      <c r="AN426" s="2237"/>
      <c r="AO426" s="2238"/>
      <c r="AP426" s="2238"/>
      <c r="AQ426" s="2239"/>
      <c r="AR426" s="2237"/>
      <c r="AS426" s="2238"/>
      <c r="AT426" s="2238"/>
      <c r="AU426" s="2240"/>
    </row>
    <row r="427" spans="1:47" s="1024" customFormat="1">
      <c r="A427" s="1080"/>
      <c r="B427" s="2229" t="s">
        <v>3507</v>
      </c>
      <c r="C427" s="2230"/>
      <c r="D427" s="2230"/>
      <c r="E427" s="2230"/>
      <c r="F427" s="2230"/>
      <c r="G427" s="2230"/>
      <c r="H427" s="2230"/>
      <c r="I427" s="2230"/>
      <c r="J427" s="2230"/>
      <c r="K427" s="2230"/>
      <c r="L427" s="2230"/>
      <c r="M427" s="2230"/>
      <c r="N427" s="2230"/>
      <c r="O427" s="2230"/>
      <c r="P427" s="2237">
        <v>74261</v>
      </c>
      <c r="Q427" s="2238"/>
      <c r="R427" s="2238"/>
      <c r="S427" s="2239"/>
      <c r="T427" s="2237">
        <v>67655</v>
      </c>
      <c r="U427" s="2238"/>
      <c r="V427" s="2238"/>
      <c r="W427" s="2239"/>
      <c r="X427" s="2237">
        <v>1084</v>
      </c>
      <c r="Y427" s="2238"/>
      <c r="Z427" s="2238"/>
      <c r="AA427" s="2239"/>
      <c r="AB427" s="2237">
        <v>5457</v>
      </c>
      <c r="AC427" s="2238"/>
      <c r="AD427" s="2238"/>
      <c r="AE427" s="2239"/>
      <c r="AF427" s="2237">
        <v>2561</v>
      </c>
      <c r="AG427" s="2238"/>
      <c r="AH427" s="2238"/>
      <c r="AI427" s="2239"/>
      <c r="AJ427" s="2237">
        <v>2274</v>
      </c>
      <c r="AK427" s="2238"/>
      <c r="AL427" s="2238"/>
      <c r="AM427" s="2239"/>
      <c r="AN427" s="2237">
        <v>622</v>
      </c>
      <c r="AO427" s="2238"/>
      <c r="AP427" s="2238"/>
      <c r="AQ427" s="2239"/>
      <c r="AR427" s="2237">
        <v>65</v>
      </c>
      <c r="AS427" s="2238"/>
      <c r="AT427" s="2238"/>
      <c r="AU427" s="2240"/>
    </row>
    <row r="428" spans="1:47" s="1024" customFormat="1">
      <c r="A428" s="1080"/>
      <c r="B428" s="2229" t="s">
        <v>3508</v>
      </c>
      <c r="C428" s="2230"/>
      <c r="D428" s="2230"/>
      <c r="E428" s="2230"/>
      <c r="F428" s="2230"/>
      <c r="G428" s="2230"/>
      <c r="H428" s="2230"/>
      <c r="I428" s="2230"/>
      <c r="J428" s="2230"/>
      <c r="K428" s="2230"/>
      <c r="L428" s="2230"/>
      <c r="M428" s="2230"/>
      <c r="N428" s="2230"/>
      <c r="O428" s="2230"/>
      <c r="P428" s="2237">
        <v>76013</v>
      </c>
      <c r="Q428" s="2238"/>
      <c r="R428" s="2238"/>
      <c r="S428" s="2239"/>
      <c r="T428" s="2237">
        <v>66149</v>
      </c>
      <c r="U428" s="2238"/>
      <c r="V428" s="2238"/>
      <c r="W428" s="2239"/>
      <c r="X428" s="2237">
        <v>863</v>
      </c>
      <c r="Y428" s="2238"/>
      <c r="Z428" s="2238"/>
      <c r="AA428" s="2239"/>
      <c r="AB428" s="2237">
        <v>8896</v>
      </c>
      <c r="AC428" s="2238"/>
      <c r="AD428" s="2238"/>
      <c r="AE428" s="2239"/>
      <c r="AF428" s="2237">
        <v>5193</v>
      </c>
      <c r="AG428" s="2238"/>
      <c r="AH428" s="2238"/>
      <c r="AI428" s="2239"/>
      <c r="AJ428" s="2237">
        <v>3069</v>
      </c>
      <c r="AK428" s="2238"/>
      <c r="AL428" s="2238"/>
      <c r="AM428" s="2239"/>
      <c r="AN428" s="2237">
        <v>634</v>
      </c>
      <c r="AO428" s="2238"/>
      <c r="AP428" s="2238"/>
      <c r="AQ428" s="2239"/>
      <c r="AR428" s="2237">
        <v>105</v>
      </c>
      <c r="AS428" s="2238"/>
      <c r="AT428" s="2238"/>
      <c r="AU428" s="2240"/>
    </row>
    <row r="429" spans="1:47" s="1024" customFormat="1">
      <c r="A429" s="1080"/>
      <c r="B429" s="2229" t="s">
        <v>3509</v>
      </c>
      <c r="C429" s="2230"/>
      <c r="D429" s="2230"/>
      <c r="E429" s="2230"/>
      <c r="F429" s="2230"/>
      <c r="G429" s="2230"/>
      <c r="H429" s="2230"/>
      <c r="I429" s="2230"/>
      <c r="J429" s="2230"/>
      <c r="K429" s="2230"/>
      <c r="L429" s="2230"/>
      <c r="M429" s="2230"/>
      <c r="N429" s="2230"/>
      <c r="O429" s="2230"/>
      <c r="P429" s="2237">
        <v>75297</v>
      </c>
      <c r="Q429" s="2238"/>
      <c r="R429" s="2238"/>
      <c r="S429" s="2239"/>
      <c r="T429" s="2237">
        <v>63875</v>
      </c>
      <c r="U429" s="2238"/>
      <c r="V429" s="2238"/>
      <c r="W429" s="2239"/>
      <c r="X429" s="2237">
        <v>874</v>
      </c>
      <c r="Y429" s="2238"/>
      <c r="Z429" s="2238"/>
      <c r="AA429" s="2239"/>
      <c r="AB429" s="2237">
        <v>10451</v>
      </c>
      <c r="AC429" s="2238"/>
      <c r="AD429" s="2238"/>
      <c r="AE429" s="2239"/>
      <c r="AF429" s="2237">
        <v>6302</v>
      </c>
      <c r="AG429" s="2238"/>
      <c r="AH429" s="2238"/>
      <c r="AI429" s="2239"/>
      <c r="AJ429" s="2237">
        <v>3476</v>
      </c>
      <c r="AK429" s="2238"/>
      <c r="AL429" s="2238"/>
      <c r="AM429" s="2239"/>
      <c r="AN429" s="2237">
        <v>673</v>
      </c>
      <c r="AO429" s="2238"/>
      <c r="AP429" s="2238"/>
      <c r="AQ429" s="2239"/>
      <c r="AR429" s="2237">
        <v>97</v>
      </c>
      <c r="AS429" s="2238"/>
      <c r="AT429" s="2238"/>
      <c r="AU429" s="2240"/>
    </row>
    <row r="430" spans="1:47" s="1024" customFormat="1">
      <c r="A430" s="1080"/>
      <c r="B430" s="2229" t="s">
        <v>3182</v>
      </c>
      <c r="C430" s="2230"/>
      <c r="D430" s="2230"/>
      <c r="E430" s="2230"/>
      <c r="F430" s="2230"/>
      <c r="G430" s="2230"/>
      <c r="H430" s="2230"/>
      <c r="I430" s="2230"/>
      <c r="J430" s="2230"/>
      <c r="K430" s="2230"/>
      <c r="L430" s="2230"/>
      <c r="M430" s="2230"/>
      <c r="N430" s="2230"/>
      <c r="O430" s="2230"/>
      <c r="P430" s="2237">
        <v>74716</v>
      </c>
      <c r="Q430" s="2238"/>
      <c r="R430" s="2238"/>
      <c r="S430" s="2239"/>
      <c r="T430" s="2237">
        <v>61769</v>
      </c>
      <c r="U430" s="2238"/>
      <c r="V430" s="2238"/>
      <c r="W430" s="2239"/>
      <c r="X430" s="2237">
        <v>793</v>
      </c>
      <c r="Y430" s="2238"/>
      <c r="Z430" s="2238"/>
      <c r="AA430" s="2239"/>
      <c r="AB430" s="2237">
        <v>12077</v>
      </c>
      <c r="AC430" s="2238"/>
      <c r="AD430" s="2238"/>
      <c r="AE430" s="2239"/>
      <c r="AF430" s="2237">
        <v>7503</v>
      </c>
      <c r="AG430" s="2238"/>
      <c r="AH430" s="2238"/>
      <c r="AI430" s="2239"/>
      <c r="AJ430" s="2237">
        <v>3700</v>
      </c>
      <c r="AK430" s="2238"/>
      <c r="AL430" s="2238"/>
      <c r="AM430" s="2239"/>
      <c r="AN430" s="2237">
        <v>874</v>
      </c>
      <c r="AO430" s="2238"/>
      <c r="AP430" s="2238"/>
      <c r="AQ430" s="2239"/>
      <c r="AR430" s="2237">
        <v>75</v>
      </c>
      <c r="AS430" s="2238"/>
      <c r="AT430" s="2238"/>
      <c r="AU430" s="2240"/>
    </row>
    <row r="431" spans="1:47" s="1024" customFormat="1">
      <c r="A431" s="1080"/>
      <c r="B431" s="2229" t="s">
        <v>3510</v>
      </c>
      <c r="C431" s="2230"/>
      <c r="D431" s="2230"/>
      <c r="E431" s="2230"/>
      <c r="F431" s="2230"/>
      <c r="G431" s="2230"/>
      <c r="H431" s="2230"/>
      <c r="I431" s="2230"/>
      <c r="J431" s="2230"/>
      <c r="K431" s="2230"/>
      <c r="L431" s="2230"/>
      <c r="M431" s="2230"/>
      <c r="N431" s="2230"/>
      <c r="O431" s="2230"/>
      <c r="P431" s="2237">
        <v>72436</v>
      </c>
      <c r="Q431" s="2238"/>
      <c r="R431" s="2238"/>
      <c r="S431" s="2239"/>
      <c r="T431" s="2237">
        <v>59449</v>
      </c>
      <c r="U431" s="2238"/>
      <c r="V431" s="2238"/>
      <c r="W431" s="2239"/>
      <c r="X431" s="2237">
        <v>672</v>
      </c>
      <c r="Y431" s="2238"/>
      <c r="Z431" s="2238"/>
      <c r="AA431" s="2239"/>
      <c r="AB431" s="2237">
        <v>12237</v>
      </c>
      <c r="AC431" s="2238"/>
      <c r="AD431" s="2238"/>
      <c r="AE431" s="2239"/>
      <c r="AF431" s="2237">
        <v>7886</v>
      </c>
      <c r="AG431" s="2238"/>
      <c r="AH431" s="2238"/>
      <c r="AI431" s="2239"/>
      <c r="AJ431" s="2237">
        <v>3495</v>
      </c>
      <c r="AK431" s="2238"/>
      <c r="AL431" s="2238"/>
      <c r="AM431" s="2239"/>
      <c r="AN431" s="2237">
        <v>856</v>
      </c>
      <c r="AO431" s="2238"/>
      <c r="AP431" s="2238"/>
      <c r="AQ431" s="2239"/>
      <c r="AR431" s="2237">
        <v>78</v>
      </c>
      <c r="AS431" s="2238"/>
      <c r="AT431" s="2238"/>
      <c r="AU431" s="2240"/>
    </row>
    <row r="432" spans="1:47" s="1024" customFormat="1" ht="11.25" customHeight="1">
      <c r="A432" s="1080"/>
      <c r="B432" s="2241"/>
      <c r="C432" s="2234"/>
      <c r="D432" s="2234"/>
      <c r="E432" s="2234"/>
      <c r="F432" s="2234"/>
      <c r="G432" s="2234"/>
      <c r="H432" s="2234"/>
      <c r="I432" s="2234"/>
      <c r="J432" s="2234"/>
      <c r="K432" s="2234"/>
      <c r="L432" s="2234"/>
      <c r="M432" s="2234"/>
      <c r="N432" s="2234"/>
      <c r="O432" s="2234"/>
      <c r="P432" s="2237"/>
      <c r="Q432" s="2238"/>
      <c r="R432" s="2238"/>
      <c r="S432" s="2239"/>
      <c r="T432" s="2237"/>
      <c r="U432" s="2238"/>
      <c r="V432" s="2238"/>
      <c r="W432" s="2239"/>
      <c r="X432" s="2237"/>
      <c r="Y432" s="2238"/>
      <c r="Z432" s="2238"/>
      <c r="AA432" s="2239"/>
      <c r="AB432" s="2237"/>
      <c r="AC432" s="2238"/>
      <c r="AD432" s="2238"/>
      <c r="AE432" s="2239"/>
      <c r="AF432" s="2237"/>
      <c r="AG432" s="2238"/>
      <c r="AH432" s="2238"/>
      <c r="AI432" s="2239"/>
      <c r="AJ432" s="2237"/>
      <c r="AK432" s="2238"/>
      <c r="AL432" s="2238"/>
      <c r="AM432" s="2239"/>
      <c r="AN432" s="2237"/>
      <c r="AO432" s="2238"/>
      <c r="AP432" s="2238"/>
      <c r="AQ432" s="2239"/>
      <c r="AR432" s="2237"/>
      <c r="AS432" s="2238"/>
      <c r="AT432" s="2238"/>
      <c r="AU432" s="2240"/>
    </row>
    <row r="433" spans="1:65" s="1024" customFormat="1">
      <c r="A433" s="1080"/>
      <c r="B433" s="2231" t="s">
        <v>341</v>
      </c>
      <c r="C433" s="2232"/>
      <c r="D433" s="2232"/>
      <c r="E433" s="2232"/>
      <c r="F433" s="2232"/>
      <c r="G433" s="2232"/>
      <c r="H433" s="2232"/>
      <c r="I433" s="2232"/>
      <c r="J433" s="2232"/>
      <c r="K433" s="2232"/>
      <c r="L433" s="2232"/>
      <c r="M433" s="2232"/>
      <c r="N433" s="2232"/>
      <c r="O433" s="2232"/>
      <c r="P433" s="2237">
        <v>72111</v>
      </c>
      <c r="Q433" s="2238"/>
      <c r="R433" s="2238"/>
      <c r="S433" s="2239"/>
      <c r="T433" s="2237">
        <v>59174</v>
      </c>
      <c r="U433" s="2238"/>
      <c r="V433" s="2238"/>
      <c r="W433" s="2239"/>
      <c r="X433" s="2237">
        <v>671</v>
      </c>
      <c r="Y433" s="2238"/>
      <c r="Z433" s="2238"/>
      <c r="AA433" s="2239"/>
      <c r="AB433" s="2237">
        <v>12193</v>
      </c>
      <c r="AC433" s="2238"/>
      <c r="AD433" s="2238"/>
      <c r="AE433" s="2239"/>
      <c r="AF433" s="2237">
        <v>7853</v>
      </c>
      <c r="AG433" s="2238"/>
      <c r="AH433" s="2238"/>
      <c r="AI433" s="2239"/>
      <c r="AJ433" s="2237">
        <v>3487</v>
      </c>
      <c r="AK433" s="2238"/>
      <c r="AL433" s="2238"/>
      <c r="AM433" s="2239"/>
      <c r="AN433" s="2237">
        <v>853</v>
      </c>
      <c r="AO433" s="2238"/>
      <c r="AP433" s="2238"/>
      <c r="AQ433" s="2239"/>
      <c r="AR433" s="2237">
        <v>73</v>
      </c>
      <c r="AS433" s="2238"/>
      <c r="AT433" s="2238"/>
      <c r="AU433" s="2240"/>
    </row>
    <row r="434" spans="1:65" s="1024" customFormat="1">
      <c r="A434" s="1080"/>
      <c r="B434" s="2231" t="s">
        <v>342</v>
      </c>
      <c r="C434" s="2232"/>
      <c r="D434" s="2232"/>
      <c r="E434" s="2232"/>
      <c r="F434" s="2232"/>
      <c r="G434" s="2232"/>
      <c r="H434" s="2232"/>
      <c r="I434" s="2232"/>
      <c r="J434" s="2232"/>
      <c r="K434" s="2232"/>
      <c r="L434" s="2232"/>
      <c r="M434" s="2232"/>
      <c r="N434" s="2232"/>
      <c r="O434" s="2232"/>
      <c r="P434" s="2237">
        <v>57829</v>
      </c>
      <c r="Q434" s="2238"/>
      <c r="R434" s="2238"/>
      <c r="S434" s="2239"/>
      <c r="T434" s="2237">
        <v>57594</v>
      </c>
      <c r="U434" s="2238"/>
      <c r="V434" s="2238"/>
      <c r="W434" s="2239"/>
      <c r="X434" s="2237">
        <v>26</v>
      </c>
      <c r="Y434" s="2238"/>
      <c r="Z434" s="2238"/>
      <c r="AA434" s="2239"/>
      <c r="AB434" s="2237">
        <v>180</v>
      </c>
      <c r="AC434" s="2238"/>
      <c r="AD434" s="2238"/>
      <c r="AE434" s="2239"/>
      <c r="AF434" s="2237">
        <v>62</v>
      </c>
      <c r="AG434" s="2238"/>
      <c r="AH434" s="2238"/>
      <c r="AI434" s="2239"/>
      <c r="AJ434" s="2237">
        <v>13</v>
      </c>
      <c r="AK434" s="2238"/>
      <c r="AL434" s="2238"/>
      <c r="AM434" s="2239"/>
      <c r="AN434" s="2237">
        <v>105</v>
      </c>
      <c r="AO434" s="2238"/>
      <c r="AP434" s="2238"/>
      <c r="AQ434" s="2239"/>
      <c r="AR434" s="2237">
        <v>29</v>
      </c>
      <c r="AS434" s="2238"/>
      <c r="AT434" s="2238"/>
      <c r="AU434" s="2240"/>
    </row>
    <row r="435" spans="1:65" s="1024" customFormat="1">
      <c r="A435" s="1080"/>
      <c r="B435" s="2231" t="s">
        <v>343</v>
      </c>
      <c r="C435" s="2232"/>
      <c r="D435" s="2232"/>
      <c r="E435" s="2232"/>
      <c r="F435" s="2232"/>
      <c r="G435" s="2232"/>
      <c r="H435" s="2232"/>
      <c r="I435" s="2232"/>
      <c r="J435" s="2232"/>
      <c r="K435" s="2232"/>
      <c r="L435" s="2232"/>
      <c r="M435" s="2232"/>
      <c r="N435" s="2232"/>
      <c r="O435" s="2232"/>
      <c r="P435" s="2237">
        <v>1533</v>
      </c>
      <c r="Q435" s="2238"/>
      <c r="R435" s="2238"/>
      <c r="S435" s="2239"/>
      <c r="T435" s="2237">
        <v>39</v>
      </c>
      <c r="U435" s="2238"/>
      <c r="V435" s="2238"/>
      <c r="W435" s="2239"/>
      <c r="X435" s="2237">
        <v>344</v>
      </c>
      <c r="Y435" s="2238"/>
      <c r="Z435" s="2238"/>
      <c r="AA435" s="2239"/>
      <c r="AB435" s="2237">
        <v>1150</v>
      </c>
      <c r="AC435" s="2238"/>
      <c r="AD435" s="2238"/>
      <c r="AE435" s="2239"/>
      <c r="AF435" s="2242">
        <v>51</v>
      </c>
      <c r="AG435" s="2243"/>
      <c r="AH435" s="2243"/>
      <c r="AI435" s="2244"/>
      <c r="AJ435" s="2237">
        <v>1099</v>
      </c>
      <c r="AK435" s="2238"/>
      <c r="AL435" s="2238"/>
      <c r="AM435" s="2239"/>
      <c r="AN435" s="2242" t="s">
        <v>3204</v>
      </c>
      <c r="AO435" s="2243"/>
      <c r="AP435" s="2243"/>
      <c r="AQ435" s="2244"/>
      <c r="AR435" s="2242" t="s">
        <v>3204</v>
      </c>
      <c r="AS435" s="2243"/>
      <c r="AT435" s="2243"/>
      <c r="AU435" s="2245"/>
    </row>
    <row r="436" spans="1:65" s="1024" customFormat="1">
      <c r="A436" s="1080"/>
      <c r="B436" s="2231" t="s">
        <v>344</v>
      </c>
      <c r="C436" s="2232"/>
      <c r="D436" s="2232"/>
      <c r="E436" s="2232"/>
      <c r="F436" s="2232"/>
      <c r="G436" s="2232"/>
      <c r="H436" s="2232"/>
      <c r="I436" s="2232"/>
      <c r="J436" s="2232"/>
      <c r="K436" s="2232"/>
      <c r="L436" s="2232"/>
      <c r="M436" s="2232"/>
      <c r="N436" s="2232"/>
      <c r="O436" s="2232"/>
      <c r="P436" s="2237">
        <v>11592</v>
      </c>
      <c r="Q436" s="2238"/>
      <c r="R436" s="2238"/>
      <c r="S436" s="2239"/>
      <c r="T436" s="2237">
        <v>1351</v>
      </c>
      <c r="U436" s="2238"/>
      <c r="V436" s="2238"/>
      <c r="W436" s="2239"/>
      <c r="X436" s="2237">
        <v>258</v>
      </c>
      <c r="Y436" s="2238"/>
      <c r="Z436" s="2238"/>
      <c r="AA436" s="2239"/>
      <c r="AB436" s="2237">
        <v>9954</v>
      </c>
      <c r="AC436" s="2238"/>
      <c r="AD436" s="2238"/>
      <c r="AE436" s="2239"/>
      <c r="AF436" s="2237">
        <v>7442</v>
      </c>
      <c r="AG436" s="2238"/>
      <c r="AH436" s="2238"/>
      <c r="AI436" s="2239"/>
      <c r="AJ436" s="2237">
        <v>1884</v>
      </c>
      <c r="AK436" s="2238"/>
      <c r="AL436" s="2238"/>
      <c r="AM436" s="2239"/>
      <c r="AN436" s="2237">
        <v>628</v>
      </c>
      <c r="AO436" s="2238"/>
      <c r="AP436" s="2238"/>
      <c r="AQ436" s="2239"/>
      <c r="AR436" s="2237">
        <v>29</v>
      </c>
      <c r="AS436" s="2238"/>
      <c r="AT436" s="2238"/>
      <c r="AU436" s="2240"/>
    </row>
    <row r="437" spans="1:65" s="1024" customFormat="1">
      <c r="A437" s="1080"/>
      <c r="B437" s="2231" t="s">
        <v>345</v>
      </c>
      <c r="C437" s="2232"/>
      <c r="D437" s="2232"/>
      <c r="E437" s="2232"/>
      <c r="F437" s="2232"/>
      <c r="G437" s="2232"/>
      <c r="H437" s="2232"/>
      <c r="I437" s="2232"/>
      <c r="J437" s="2232"/>
      <c r="K437" s="2232"/>
      <c r="L437" s="2232"/>
      <c r="M437" s="2232"/>
      <c r="N437" s="2232"/>
      <c r="O437" s="2232"/>
      <c r="P437" s="2237">
        <v>1157</v>
      </c>
      <c r="Q437" s="2238"/>
      <c r="R437" s="2238"/>
      <c r="S437" s="2239"/>
      <c r="T437" s="2237">
        <v>190</v>
      </c>
      <c r="U437" s="2238"/>
      <c r="V437" s="2238"/>
      <c r="W437" s="2239"/>
      <c r="X437" s="2237">
        <v>43</v>
      </c>
      <c r="Y437" s="2238"/>
      <c r="Z437" s="2238"/>
      <c r="AA437" s="2239"/>
      <c r="AB437" s="2237">
        <v>909</v>
      </c>
      <c r="AC437" s="2238"/>
      <c r="AD437" s="2238"/>
      <c r="AE437" s="2239"/>
      <c r="AF437" s="2237">
        <v>298</v>
      </c>
      <c r="AG437" s="2238"/>
      <c r="AH437" s="2238"/>
      <c r="AI437" s="2239"/>
      <c r="AJ437" s="2237">
        <v>491</v>
      </c>
      <c r="AK437" s="2238"/>
      <c r="AL437" s="2238"/>
      <c r="AM437" s="2239"/>
      <c r="AN437" s="2237">
        <v>120</v>
      </c>
      <c r="AO437" s="2238"/>
      <c r="AP437" s="2238"/>
      <c r="AQ437" s="2239"/>
      <c r="AR437" s="2237">
        <v>15</v>
      </c>
      <c r="AS437" s="2238"/>
      <c r="AT437" s="2238"/>
      <c r="AU437" s="2240"/>
    </row>
    <row r="438" spans="1:65" s="1024" customFormat="1">
      <c r="A438" s="1080"/>
      <c r="B438" s="2231"/>
      <c r="C438" s="2232"/>
      <c r="D438" s="2232"/>
      <c r="E438" s="2232"/>
      <c r="F438" s="2232"/>
      <c r="G438" s="2232"/>
      <c r="H438" s="2232"/>
      <c r="I438" s="2232"/>
      <c r="J438" s="2232"/>
      <c r="K438" s="2232"/>
      <c r="L438" s="2232"/>
      <c r="M438" s="2232"/>
      <c r="N438" s="2232"/>
      <c r="O438" s="2232"/>
      <c r="P438" s="2237"/>
      <c r="Q438" s="2238"/>
      <c r="R438" s="2238"/>
      <c r="S438" s="2239"/>
      <c r="T438" s="2237"/>
      <c r="U438" s="2238"/>
      <c r="V438" s="2238"/>
      <c r="W438" s="2239"/>
      <c r="X438" s="2237"/>
      <c r="Y438" s="2238"/>
      <c r="Z438" s="2238"/>
      <c r="AA438" s="2239"/>
      <c r="AB438" s="2237"/>
      <c r="AC438" s="2238"/>
      <c r="AD438" s="2238"/>
      <c r="AE438" s="2239"/>
      <c r="AF438" s="2237"/>
      <c r="AG438" s="2238"/>
      <c r="AH438" s="2238"/>
      <c r="AI438" s="2239"/>
      <c r="AJ438" s="2237"/>
      <c r="AK438" s="2238"/>
      <c r="AL438" s="2238"/>
      <c r="AM438" s="2239"/>
      <c r="AN438" s="2237"/>
      <c r="AO438" s="2238"/>
      <c r="AP438" s="2238"/>
      <c r="AQ438" s="2239"/>
      <c r="AR438" s="2237"/>
      <c r="AS438" s="2238"/>
      <c r="AT438" s="2238"/>
      <c r="AU438" s="2240"/>
    </row>
    <row r="439" spans="1:65" s="1024" customFormat="1">
      <c r="A439" s="1080"/>
      <c r="B439" s="2231" t="s">
        <v>346</v>
      </c>
      <c r="C439" s="2232"/>
      <c r="D439" s="2232"/>
      <c r="E439" s="2232"/>
      <c r="F439" s="2232"/>
      <c r="G439" s="2232"/>
      <c r="H439" s="2232"/>
      <c r="I439" s="2232"/>
      <c r="J439" s="2232"/>
      <c r="K439" s="2232"/>
      <c r="L439" s="2232"/>
      <c r="M439" s="2232"/>
      <c r="N439" s="2232"/>
      <c r="O439" s="2232"/>
      <c r="P439" s="2237">
        <v>325</v>
      </c>
      <c r="Q439" s="2238"/>
      <c r="R439" s="2238"/>
      <c r="S439" s="2239"/>
      <c r="T439" s="2237">
        <v>275</v>
      </c>
      <c r="U439" s="2238"/>
      <c r="V439" s="2238"/>
      <c r="W439" s="2239"/>
      <c r="X439" s="2242">
        <v>1</v>
      </c>
      <c r="Y439" s="2243"/>
      <c r="Z439" s="2243"/>
      <c r="AA439" s="2244"/>
      <c r="AB439" s="2237">
        <v>44</v>
      </c>
      <c r="AC439" s="2238"/>
      <c r="AD439" s="2238"/>
      <c r="AE439" s="2239"/>
      <c r="AF439" s="2237">
        <v>33</v>
      </c>
      <c r="AG439" s="2238"/>
      <c r="AH439" s="2238"/>
      <c r="AI439" s="2239"/>
      <c r="AJ439" s="2237">
        <v>8</v>
      </c>
      <c r="AK439" s="2238"/>
      <c r="AL439" s="2238"/>
      <c r="AM439" s="2239"/>
      <c r="AN439" s="2242">
        <v>3</v>
      </c>
      <c r="AO439" s="2243"/>
      <c r="AP439" s="2243"/>
      <c r="AQ439" s="2244"/>
      <c r="AR439" s="2242">
        <v>5</v>
      </c>
      <c r="AS439" s="2243"/>
      <c r="AT439" s="2243"/>
      <c r="AU439" s="2245"/>
    </row>
    <row r="440" spans="1:65" s="1024" customFormat="1" ht="11.25" customHeight="1" thickBot="1">
      <c r="A440" s="1080"/>
      <c r="B440" s="2463"/>
      <c r="C440" s="2464"/>
      <c r="D440" s="2464"/>
      <c r="E440" s="2464"/>
      <c r="F440" s="2464"/>
      <c r="G440" s="2464"/>
      <c r="H440" s="2464"/>
      <c r="I440" s="2464"/>
      <c r="J440" s="2464"/>
      <c r="K440" s="2464"/>
      <c r="L440" s="2464"/>
      <c r="M440" s="2464"/>
      <c r="N440" s="2464"/>
      <c r="O440" s="2464"/>
      <c r="P440" s="2273"/>
      <c r="Q440" s="2274"/>
      <c r="R440" s="2274"/>
      <c r="S440" s="2287"/>
      <c r="T440" s="2273"/>
      <c r="U440" s="2274"/>
      <c r="V440" s="2274"/>
      <c r="W440" s="2287"/>
      <c r="X440" s="2273"/>
      <c r="Y440" s="2274"/>
      <c r="Z440" s="2274"/>
      <c r="AA440" s="2287"/>
      <c r="AB440" s="2273"/>
      <c r="AC440" s="2274"/>
      <c r="AD440" s="2274"/>
      <c r="AE440" s="2287"/>
      <c r="AF440" s="2273"/>
      <c r="AG440" s="2274"/>
      <c r="AH440" s="2274"/>
      <c r="AI440" s="2287"/>
      <c r="AJ440" s="2273"/>
      <c r="AK440" s="2274"/>
      <c r="AL440" s="2274"/>
      <c r="AM440" s="2287"/>
      <c r="AN440" s="2273"/>
      <c r="AO440" s="2274"/>
      <c r="AP440" s="2274"/>
      <c r="AQ440" s="2287"/>
      <c r="AR440" s="2273"/>
      <c r="AS440" s="2274"/>
      <c r="AT440" s="2274"/>
      <c r="AU440" s="2275"/>
    </row>
    <row r="441" spans="1:65" s="73" customFormat="1">
      <c r="A441" s="441"/>
      <c r="B441" s="444" t="s">
        <v>3262</v>
      </c>
      <c r="C441" s="441"/>
      <c r="D441" s="441"/>
      <c r="E441" s="441"/>
      <c r="F441" s="441"/>
      <c r="G441" s="441"/>
      <c r="H441" s="441"/>
      <c r="K441" s="445"/>
      <c r="L441" s="445"/>
      <c r="AG441" s="446"/>
      <c r="AS441" s="697"/>
      <c r="AU441" s="697" t="s">
        <v>159</v>
      </c>
    </row>
    <row r="442" spans="1:65" s="73" customFormat="1" ht="17.25">
      <c r="A442" s="447" t="s">
        <v>3511</v>
      </c>
      <c r="B442" s="448"/>
      <c r="C442" s="449"/>
      <c r="D442" s="449"/>
      <c r="E442" s="449"/>
      <c r="F442" s="449"/>
      <c r="G442" s="449"/>
      <c r="H442" s="449"/>
      <c r="I442" s="449"/>
      <c r="J442" s="449"/>
      <c r="S442" s="450"/>
    </row>
    <row r="443" spans="1:65" s="73" customFormat="1" ht="17.25">
      <c r="A443" s="447"/>
      <c r="B443" s="448"/>
      <c r="C443" s="2276" t="s">
        <v>348</v>
      </c>
      <c r="D443" s="2276"/>
      <c r="E443" s="2276"/>
      <c r="F443" s="2276"/>
      <c r="G443" s="2276"/>
      <c r="H443" s="2276"/>
      <c r="I443" s="2276"/>
      <c r="J443" s="2276"/>
      <c r="K443" s="2276"/>
      <c r="L443" s="2276"/>
      <c r="M443" s="2276"/>
      <c r="N443" s="2276"/>
      <c r="O443" s="2276"/>
      <c r="P443" s="2276"/>
      <c r="Q443" s="2276"/>
      <c r="R443" s="2276"/>
      <c r="S443" s="2276"/>
    </row>
    <row r="444" spans="1:65" s="73" customFormat="1" ht="15" thickBot="1">
      <c r="A444" s="449"/>
      <c r="B444" s="451"/>
      <c r="C444" s="452"/>
      <c r="D444" s="452"/>
      <c r="E444" s="452"/>
      <c r="F444" s="452"/>
      <c r="G444" s="452"/>
      <c r="H444" s="452"/>
      <c r="I444" s="452"/>
      <c r="J444" s="452"/>
      <c r="AH444" s="382"/>
      <c r="AI444" s="382"/>
      <c r="AJ444" s="382"/>
      <c r="AK444" s="382"/>
      <c r="AL444" s="382"/>
      <c r="AM444" s="382"/>
      <c r="AN444" s="382"/>
      <c r="AO444" s="382"/>
      <c r="AP444" s="382"/>
      <c r="AQ444" s="382"/>
      <c r="AR444" s="382"/>
      <c r="AS444" s="382"/>
      <c r="AT444" s="382"/>
      <c r="AU444" s="382"/>
      <c r="AV444" s="382"/>
      <c r="AW444" s="382"/>
      <c r="AX444" s="697" t="s">
        <v>3503</v>
      </c>
      <c r="AY444" s="697"/>
      <c r="AZ444" s="75"/>
      <c r="BA444" s="75"/>
      <c r="BB444" s="75"/>
      <c r="BC444" s="75"/>
      <c r="BD444" s="75"/>
      <c r="BE444" s="75"/>
      <c r="BF444" s="75"/>
      <c r="BG444" s="75"/>
      <c r="BH444" s="75"/>
      <c r="BI444" s="75"/>
      <c r="BJ444" s="75"/>
      <c r="BK444" s="75"/>
      <c r="BL444" s="75"/>
      <c r="BM444" s="75"/>
    </row>
    <row r="445" spans="1:65" s="73" customFormat="1" ht="13.5" customHeight="1">
      <c r="A445" s="684"/>
      <c r="B445" s="2277" t="s">
        <v>3324</v>
      </c>
      <c r="C445" s="2277"/>
      <c r="D445" s="2277"/>
      <c r="E445" s="2277"/>
      <c r="F445" s="2277"/>
      <c r="G445" s="2277"/>
      <c r="H445" s="2277"/>
      <c r="I445" s="2277"/>
      <c r="J445" s="2278"/>
      <c r="K445" s="2281" t="s">
        <v>349</v>
      </c>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282"/>
      <c r="AG445" s="2282"/>
      <c r="AH445" s="2283"/>
      <c r="AI445" s="2281" t="s">
        <v>3608</v>
      </c>
      <c r="AJ445" s="2282"/>
      <c r="AK445" s="2282"/>
      <c r="AL445" s="2282"/>
      <c r="AM445" s="2282"/>
      <c r="AN445" s="2282"/>
      <c r="AO445" s="2282"/>
      <c r="AP445" s="2282"/>
      <c r="AQ445" s="2282"/>
      <c r="AR445" s="2282"/>
      <c r="AS445" s="2282"/>
      <c r="AT445" s="2282"/>
      <c r="AU445" s="2282"/>
      <c r="AV445" s="2282"/>
      <c r="AW445" s="2282"/>
      <c r="AX445" s="2283"/>
    </row>
    <row r="446" spans="1:65" s="73" customFormat="1" ht="13.5" customHeight="1">
      <c r="A446" s="684"/>
      <c r="B446" s="2277"/>
      <c r="C446" s="2277"/>
      <c r="D446" s="2277"/>
      <c r="E446" s="2277"/>
      <c r="F446" s="2277"/>
      <c r="G446" s="2277"/>
      <c r="H446" s="2277"/>
      <c r="I446" s="2277"/>
      <c r="J446" s="2278"/>
      <c r="K446" s="2284"/>
      <c r="L446" s="2279"/>
      <c r="M446" s="2279"/>
      <c r="N446" s="2279"/>
      <c r="O446" s="2279"/>
      <c r="P446" s="2279"/>
      <c r="Q446" s="2279"/>
      <c r="R446" s="2279"/>
      <c r="S446" s="2279"/>
      <c r="T446" s="2279"/>
      <c r="U446" s="2279"/>
      <c r="V446" s="2279"/>
      <c r="W446" s="2279"/>
      <c r="X446" s="2279"/>
      <c r="Y446" s="2279"/>
      <c r="Z446" s="2279"/>
      <c r="AA446" s="2279"/>
      <c r="AB446" s="2279"/>
      <c r="AC446" s="2279"/>
      <c r="AD446" s="2279"/>
      <c r="AE446" s="2279"/>
      <c r="AF446" s="2279"/>
      <c r="AG446" s="2279"/>
      <c r="AH446" s="2280"/>
      <c r="AI446" s="2284"/>
      <c r="AJ446" s="2279"/>
      <c r="AK446" s="2279"/>
      <c r="AL446" s="2279"/>
      <c r="AM446" s="2279"/>
      <c r="AN446" s="2279"/>
      <c r="AO446" s="2279"/>
      <c r="AP446" s="2279"/>
      <c r="AQ446" s="2279"/>
      <c r="AR446" s="2279"/>
      <c r="AS446" s="2279"/>
      <c r="AT446" s="2279"/>
      <c r="AU446" s="2279"/>
      <c r="AV446" s="2279"/>
      <c r="AW446" s="2279"/>
      <c r="AX446" s="2280"/>
    </row>
    <row r="447" spans="1:65" s="73" customFormat="1" ht="13.5" customHeight="1">
      <c r="A447" s="684"/>
      <c r="B447" s="2277"/>
      <c r="C447" s="2277"/>
      <c r="D447" s="2277"/>
      <c r="E447" s="2277"/>
      <c r="F447" s="2277"/>
      <c r="G447" s="2277"/>
      <c r="H447" s="2277"/>
      <c r="I447" s="2277"/>
      <c r="J447" s="2278"/>
      <c r="K447" s="2258" t="s">
        <v>3512</v>
      </c>
      <c r="L447" s="2255"/>
      <c r="M447" s="2255"/>
      <c r="N447" s="2285"/>
      <c r="O447" s="2258" t="s">
        <v>350</v>
      </c>
      <c r="P447" s="2259"/>
      <c r="Q447" s="2259"/>
      <c r="R447" s="2260"/>
      <c r="S447" s="2258" t="s">
        <v>351</v>
      </c>
      <c r="T447" s="2259"/>
      <c r="U447" s="2259"/>
      <c r="V447" s="2260"/>
      <c r="W447" s="2246" t="s">
        <v>352</v>
      </c>
      <c r="X447" s="2247"/>
      <c r="Y447" s="2247"/>
      <c r="Z447" s="2248"/>
      <c r="AA447" s="2246" t="s">
        <v>353</v>
      </c>
      <c r="AB447" s="2247"/>
      <c r="AC447" s="2247"/>
      <c r="AD447" s="2248"/>
      <c r="AE447" s="2246" t="s">
        <v>354</v>
      </c>
      <c r="AF447" s="2247"/>
      <c r="AG447" s="2247"/>
      <c r="AH447" s="2248"/>
      <c r="AI447" s="2252" t="s">
        <v>1</v>
      </c>
      <c r="AJ447" s="2253"/>
      <c r="AK447" s="2253"/>
      <c r="AL447" s="2253"/>
      <c r="AM447" s="453"/>
      <c r="AN447" s="453"/>
      <c r="AO447" s="453"/>
      <c r="AP447" s="453"/>
      <c r="AT447" s="396"/>
      <c r="AU447" s="396"/>
      <c r="AV447" s="396"/>
      <c r="AW447" s="396"/>
      <c r="AX447" s="454"/>
    </row>
    <row r="448" spans="1:65" s="73" customFormat="1" ht="13.5" customHeight="1">
      <c r="A448" s="684"/>
      <c r="B448" s="2277"/>
      <c r="C448" s="2277"/>
      <c r="D448" s="2277"/>
      <c r="E448" s="2277"/>
      <c r="F448" s="2277"/>
      <c r="G448" s="2277"/>
      <c r="H448" s="2277"/>
      <c r="I448" s="2277"/>
      <c r="J448" s="2278"/>
      <c r="K448" s="2254"/>
      <c r="L448" s="2255"/>
      <c r="M448" s="2255"/>
      <c r="N448" s="2285"/>
      <c r="O448" s="2258"/>
      <c r="P448" s="2259"/>
      <c r="Q448" s="2259"/>
      <c r="R448" s="2260"/>
      <c r="S448" s="2258"/>
      <c r="T448" s="2259"/>
      <c r="U448" s="2259"/>
      <c r="V448" s="2260"/>
      <c r="W448" s="2246"/>
      <c r="X448" s="2247"/>
      <c r="Y448" s="2247"/>
      <c r="Z448" s="2248"/>
      <c r="AA448" s="2246"/>
      <c r="AB448" s="2247"/>
      <c r="AC448" s="2247"/>
      <c r="AD448" s="2248"/>
      <c r="AE448" s="2246"/>
      <c r="AF448" s="2247"/>
      <c r="AG448" s="2247"/>
      <c r="AH448" s="2248"/>
      <c r="AI448" s="2254"/>
      <c r="AJ448" s="2255"/>
      <c r="AK448" s="2255"/>
      <c r="AL448" s="2255"/>
      <c r="AM448" s="2258" t="s">
        <v>355</v>
      </c>
      <c r="AN448" s="2259"/>
      <c r="AO448" s="2259"/>
      <c r="AP448" s="2260"/>
      <c r="AQ448" s="2264" t="s">
        <v>356</v>
      </c>
      <c r="AR448" s="2265"/>
      <c r="AS448" s="2265"/>
      <c r="AT448" s="2260"/>
      <c r="AU448" s="2264" t="s">
        <v>357</v>
      </c>
      <c r="AV448" s="2265"/>
      <c r="AW448" s="2265"/>
      <c r="AX448" s="2266"/>
    </row>
    <row r="449" spans="1:50" s="73" customFormat="1" ht="13.5" customHeight="1">
      <c r="A449" s="684"/>
      <c r="B449" s="2277"/>
      <c r="C449" s="2277"/>
      <c r="D449" s="2277"/>
      <c r="E449" s="2277"/>
      <c r="F449" s="2277"/>
      <c r="G449" s="2277"/>
      <c r="H449" s="2277"/>
      <c r="I449" s="2277"/>
      <c r="J449" s="2278"/>
      <c r="K449" s="2254"/>
      <c r="L449" s="2255"/>
      <c r="M449" s="2255"/>
      <c r="N449" s="2285"/>
      <c r="O449" s="2258"/>
      <c r="P449" s="2259"/>
      <c r="Q449" s="2259"/>
      <c r="R449" s="2260"/>
      <c r="S449" s="2258"/>
      <c r="T449" s="2259"/>
      <c r="U449" s="2259"/>
      <c r="V449" s="2260"/>
      <c r="W449" s="2246"/>
      <c r="X449" s="2247"/>
      <c r="Y449" s="2247"/>
      <c r="Z449" s="2248"/>
      <c r="AA449" s="2246"/>
      <c r="AB449" s="2247"/>
      <c r="AC449" s="2247"/>
      <c r="AD449" s="2248"/>
      <c r="AE449" s="2246"/>
      <c r="AF449" s="2247"/>
      <c r="AG449" s="2247"/>
      <c r="AH449" s="2248"/>
      <c r="AI449" s="2254"/>
      <c r="AJ449" s="2255"/>
      <c r="AK449" s="2255"/>
      <c r="AL449" s="2255"/>
      <c r="AM449" s="2258"/>
      <c r="AN449" s="2259"/>
      <c r="AO449" s="2259"/>
      <c r="AP449" s="2260"/>
      <c r="AQ449" s="2258"/>
      <c r="AR449" s="2259"/>
      <c r="AS449" s="2259"/>
      <c r="AT449" s="2260"/>
      <c r="AU449" s="2258"/>
      <c r="AV449" s="2259"/>
      <c r="AW449" s="2259"/>
      <c r="AX449" s="2260"/>
    </row>
    <row r="450" spans="1:50" s="73" customFormat="1" ht="13.5" customHeight="1">
      <c r="A450" s="684"/>
      <c r="B450" s="2279"/>
      <c r="C450" s="2279"/>
      <c r="D450" s="2279"/>
      <c r="E450" s="2279"/>
      <c r="F450" s="2279"/>
      <c r="G450" s="2279"/>
      <c r="H450" s="2279"/>
      <c r="I450" s="2279"/>
      <c r="J450" s="2280"/>
      <c r="K450" s="2256"/>
      <c r="L450" s="2257"/>
      <c r="M450" s="2257"/>
      <c r="N450" s="2286"/>
      <c r="O450" s="2261"/>
      <c r="P450" s="2262"/>
      <c r="Q450" s="2262"/>
      <c r="R450" s="2263"/>
      <c r="S450" s="2261"/>
      <c r="T450" s="2262"/>
      <c r="U450" s="2262"/>
      <c r="V450" s="2263"/>
      <c r="W450" s="2249"/>
      <c r="X450" s="2250"/>
      <c r="Y450" s="2250"/>
      <c r="Z450" s="2251"/>
      <c r="AA450" s="2249"/>
      <c r="AB450" s="2250"/>
      <c r="AC450" s="2250"/>
      <c r="AD450" s="2251"/>
      <c r="AE450" s="2249"/>
      <c r="AF450" s="2250"/>
      <c r="AG450" s="2250"/>
      <c r="AH450" s="2251"/>
      <c r="AI450" s="2256"/>
      <c r="AJ450" s="2257"/>
      <c r="AK450" s="2257"/>
      <c r="AL450" s="2257"/>
      <c r="AM450" s="2261"/>
      <c r="AN450" s="2262"/>
      <c r="AO450" s="2262"/>
      <c r="AP450" s="2263"/>
      <c r="AQ450" s="2261"/>
      <c r="AR450" s="2262"/>
      <c r="AS450" s="2262"/>
      <c r="AT450" s="2263"/>
      <c r="AU450" s="2261"/>
      <c r="AV450" s="2262"/>
      <c r="AW450" s="2262"/>
      <c r="AX450" s="2263"/>
    </row>
    <row r="451" spans="1:50" s="73" customFormat="1" ht="13.5" customHeight="1">
      <c r="A451" s="684"/>
      <c r="B451" s="686"/>
      <c r="C451" s="687"/>
      <c r="D451" s="2267" t="s">
        <v>3510</v>
      </c>
      <c r="E451" s="2268"/>
      <c r="F451" s="2268"/>
      <c r="G451" s="2268"/>
      <c r="H451" s="2268"/>
      <c r="I451" s="2268"/>
      <c r="J451" s="2269"/>
      <c r="K451" s="2270">
        <v>75457</v>
      </c>
      <c r="L451" s="2271"/>
      <c r="M451" s="2271"/>
      <c r="N451" s="2272"/>
      <c r="O451" s="2270">
        <v>25089</v>
      </c>
      <c r="P451" s="2271"/>
      <c r="Q451" s="2271"/>
      <c r="R451" s="2272"/>
      <c r="S451" s="2270">
        <v>6723</v>
      </c>
      <c r="T451" s="2271"/>
      <c r="U451" s="2271"/>
      <c r="V451" s="2272"/>
      <c r="W451" s="2270">
        <v>25175</v>
      </c>
      <c r="X451" s="2271"/>
      <c r="Y451" s="2271"/>
      <c r="Z451" s="2272"/>
      <c r="AA451" s="2270">
        <v>12671</v>
      </c>
      <c r="AB451" s="2271"/>
      <c r="AC451" s="2271"/>
      <c r="AD451" s="2272"/>
      <c r="AE451" s="2270">
        <v>706</v>
      </c>
      <c r="AF451" s="2271"/>
      <c r="AG451" s="2271"/>
      <c r="AH451" s="2272"/>
      <c r="AI451" s="2270">
        <v>36811</v>
      </c>
      <c r="AJ451" s="2271"/>
      <c r="AK451" s="2271"/>
      <c r="AL451" s="2272"/>
      <c r="AM451" s="2270">
        <v>17235</v>
      </c>
      <c r="AN451" s="2271"/>
      <c r="AO451" s="2271"/>
      <c r="AP451" s="2272"/>
      <c r="AQ451" s="2270">
        <v>11308</v>
      </c>
      <c r="AR451" s="2271"/>
      <c r="AS451" s="2271"/>
      <c r="AT451" s="2272"/>
      <c r="AU451" s="2288">
        <v>527</v>
      </c>
      <c r="AV451" s="2289"/>
      <c r="AW451" s="2289"/>
      <c r="AX451" s="2290"/>
    </row>
    <row r="452" spans="1:50" s="73" customFormat="1" ht="13.5" customHeight="1">
      <c r="A452" s="684"/>
      <c r="B452" s="686"/>
      <c r="C452" s="687"/>
      <c r="D452" s="2267"/>
      <c r="E452" s="2268"/>
      <c r="F452" s="2268"/>
      <c r="G452" s="2268"/>
      <c r="H452" s="2268"/>
      <c r="I452" s="2268"/>
      <c r="J452" s="2269"/>
      <c r="K452" s="2288"/>
      <c r="L452" s="2289"/>
      <c r="M452" s="2289"/>
      <c r="N452" s="2290"/>
      <c r="O452" s="2288"/>
      <c r="P452" s="2289"/>
      <c r="Q452" s="2289"/>
      <c r="R452" s="2290"/>
      <c r="S452" s="2288"/>
      <c r="T452" s="2289"/>
      <c r="U452" s="2289"/>
      <c r="V452" s="2290"/>
      <c r="W452" s="2288"/>
      <c r="X452" s="2289"/>
      <c r="Y452" s="2289"/>
      <c r="Z452" s="2290"/>
      <c r="AA452" s="2288"/>
      <c r="AB452" s="2289"/>
      <c r="AC452" s="2289"/>
      <c r="AD452" s="2290"/>
      <c r="AE452" s="2288"/>
      <c r="AF452" s="2289"/>
      <c r="AG452" s="2289"/>
      <c r="AH452" s="2290"/>
      <c r="AI452" s="2288"/>
      <c r="AJ452" s="2289"/>
      <c r="AK452" s="2289"/>
      <c r="AL452" s="2290"/>
      <c r="AM452" s="2288"/>
      <c r="AN452" s="2289"/>
      <c r="AO452" s="2289"/>
      <c r="AP452" s="2290"/>
      <c r="AQ452" s="2291"/>
      <c r="AR452" s="2292"/>
      <c r="AS452" s="2292"/>
      <c r="AT452" s="2293"/>
      <c r="AU452" s="2288"/>
      <c r="AV452" s="2289"/>
      <c r="AW452" s="2289"/>
      <c r="AX452" s="2290"/>
    </row>
    <row r="453" spans="1:50" s="73" customFormat="1" ht="13.5" customHeight="1">
      <c r="A453" s="684"/>
      <c r="B453" s="686"/>
      <c r="C453" s="687"/>
      <c r="D453" s="2267" t="s">
        <v>358</v>
      </c>
      <c r="E453" s="2268"/>
      <c r="F453" s="2268"/>
      <c r="G453" s="2268"/>
      <c r="H453" s="2268"/>
      <c r="I453" s="2268"/>
      <c r="J453" s="2269"/>
      <c r="K453" s="2288">
        <v>9056</v>
      </c>
      <c r="L453" s="2289"/>
      <c r="M453" s="2289"/>
      <c r="N453" s="2290"/>
      <c r="O453" s="2288">
        <v>3846</v>
      </c>
      <c r="P453" s="2289"/>
      <c r="Q453" s="2289"/>
      <c r="R453" s="2290"/>
      <c r="S453" s="2294" t="s">
        <v>3204</v>
      </c>
      <c r="T453" s="2295"/>
      <c r="U453" s="2295"/>
      <c r="V453" s="2296"/>
      <c r="W453" s="2288">
        <v>4757</v>
      </c>
      <c r="X453" s="2289"/>
      <c r="Y453" s="2289"/>
      <c r="Z453" s="2290"/>
      <c r="AA453" s="2288">
        <v>100</v>
      </c>
      <c r="AB453" s="2289"/>
      <c r="AC453" s="2289"/>
      <c r="AD453" s="2290"/>
      <c r="AE453" s="2288">
        <v>6</v>
      </c>
      <c r="AF453" s="2289"/>
      <c r="AG453" s="2289"/>
      <c r="AH453" s="2290"/>
      <c r="AI453" s="2294" t="s">
        <v>3204</v>
      </c>
      <c r="AJ453" s="2295"/>
      <c r="AK453" s="2295"/>
      <c r="AL453" s="2296"/>
      <c r="AM453" s="2294" t="s">
        <v>3204</v>
      </c>
      <c r="AN453" s="2295"/>
      <c r="AO453" s="2295"/>
      <c r="AP453" s="2296"/>
      <c r="AQ453" s="2295" t="s">
        <v>3204</v>
      </c>
      <c r="AR453" s="2295"/>
      <c r="AS453" s="2295"/>
      <c r="AT453" s="2296"/>
      <c r="AU453" s="2294" t="s">
        <v>3204</v>
      </c>
      <c r="AV453" s="2295"/>
      <c r="AW453" s="2295"/>
      <c r="AX453" s="2296"/>
    </row>
    <row r="454" spans="1:50" s="73" customFormat="1" ht="13.5" customHeight="1">
      <c r="A454" s="684"/>
      <c r="B454" s="686"/>
      <c r="C454" s="687"/>
      <c r="D454" s="2267" t="s">
        <v>360</v>
      </c>
      <c r="E454" s="2268"/>
      <c r="F454" s="2268"/>
      <c r="G454" s="2268"/>
      <c r="H454" s="2268"/>
      <c r="I454" s="2268"/>
      <c r="J454" s="2269"/>
      <c r="K454" s="2288">
        <v>3865</v>
      </c>
      <c r="L454" s="2289"/>
      <c r="M454" s="2289"/>
      <c r="N454" s="2290"/>
      <c r="O454" s="2288">
        <v>117</v>
      </c>
      <c r="P454" s="2289"/>
      <c r="Q454" s="2289"/>
      <c r="R454" s="2290"/>
      <c r="S454" s="2288">
        <v>14</v>
      </c>
      <c r="T454" s="2289"/>
      <c r="U454" s="2289"/>
      <c r="V454" s="2290"/>
      <c r="W454" s="2288">
        <v>2153</v>
      </c>
      <c r="X454" s="2289"/>
      <c r="Y454" s="2289"/>
      <c r="Z454" s="2290"/>
      <c r="AA454" s="2288">
        <v>1251</v>
      </c>
      <c r="AB454" s="2289"/>
      <c r="AC454" s="2289"/>
      <c r="AD454" s="2290"/>
      <c r="AE454" s="2288">
        <v>63</v>
      </c>
      <c r="AF454" s="2289"/>
      <c r="AG454" s="2289"/>
      <c r="AH454" s="2290"/>
      <c r="AI454" s="2288">
        <v>534</v>
      </c>
      <c r="AJ454" s="2289"/>
      <c r="AK454" s="2289"/>
      <c r="AL454" s="2290"/>
      <c r="AM454" s="2288">
        <v>324</v>
      </c>
      <c r="AN454" s="2289"/>
      <c r="AO454" s="2289"/>
      <c r="AP454" s="2290"/>
      <c r="AQ454" s="2289">
        <v>179</v>
      </c>
      <c r="AR454" s="2289"/>
      <c r="AS454" s="2289"/>
      <c r="AT454" s="2290"/>
      <c r="AU454" s="2288">
        <v>5</v>
      </c>
      <c r="AV454" s="2289"/>
      <c r="AW454" s="2289"/>
      <c r="AX454" s="2290"/>
    </row>
    <row r="455" spans="1:50" s="73" customFormat="1" ht="13.5" customHeight="1">
      <c r="A455" s="684"/>
      <c r="B455" s="686"/>
      <c r="C455" s="687"/>
      <c r="D455" s="2267" t="s">
        <v>361</v>
      </c>
      <c r="E455" s="2268"/>
      <c r="F455" s="2268"/>
      <c r="G455" s="2268"/>
      <c r="H455" s="2268"/>
      <c r="I455" s="2268"/>
      <c r="J455" s="2269"/>
      <c r="K455" s="2288">
        <v>4111</v>
      </c>
      <c r="L455" s="2289"/>
      <c r="M455" s="2289"/>
      <c r="N455" s="2290"/>
      <c r="O455" s="2288">
        <v>344</v>
      </c>
      <c r="P455" s="2289"/>
      <c r="Q455" s="2289"/>
      <c r="R455" s="2290"/>
      <c r="S455" s="2288">
        <v>54</v>
      </c>
      <c r="T455" s="2289"/>
      <c r="U455" s="2289"/>
      <c r="V455" s="2290"/>
      <c r="W455" s="2288">
        <v>2363</v>
      </c>
      <c r="X455" s="2289"/>
      <c r="Y455" s="2289"/>
      <c r="Z455" s="2290"/>
      <c r="AA455" s="2288">
        <v>918</v>
      </c>
      <c r="AB455" s="2289"/>
      <c r="AC455" s="2289"/>
      <c r="AD455" s="2290"/>
      <c r="AE455" s="2288">
        <v>129</v>
      </c>
      <c r="AF455" s="2289"/>
      <c r="AG455" s="2289"/>
      <c r="AH455" s="2290"/>
      <c r="AI455" s="2288">
        <v>1963</v>
      </c>
      <c r="AJ455" s="2289"/>
      <c r="AK455" s="2289"/>
      <c r="AL455" s="2290"/>
      <c r="AM455" s="2288">
        <v>1083</v>
      </c>
      <c r="AN455" s="2289"/>
      <c r="AO455" s="2289"/>
      <c r="AP455" s="2290"/>
      <c r="AQ455" s="2289">
        <v>763</v>
      </c>
      <c r="AR455" s="2289"/>
      <c r="AS455" s="2289"/>
      <c r="AT455" s="2290"/>
      <c r="AU455" s="2288">
        <v>23</v>
      </c>
      <c r="AV455" s="2289"/>
      <c r="AW455" s="2289"/>
      <c r="AX455" s="2290"/>
    </row>
    <row r="456" spans="1:50" s="73" customFormat="1" ht="13.5" customHeight="1">
      <c r="A456" s="684"/>
      <c r="B456" s="2297" t="s">
        <v>362</v>
      </c>
      <c r="C456" s="2298"/>
      <c r="D456" s="2267" t="s">
        <v>363</v>
      </c>
      <c r="E456" s="2268"/>
      <c r="F456" s="2268"/>
      <c r="G456" s="2268"/>
      <c r="H456" s="2268"/>
      <c r="I456" s="2268"/>
      <c r="J456" s="2269"/>
      <c r="K456" s="2288">
        <v>3735</v>
      </c>
      <c r="L456" s="2289"/>
      <c r="M456" s="2289"/>
      <c r="N456" s="2290"/>
      <c r="O456" s="2288">
        <v>656</v>
      </c>
      <c r="P456" s="2289"/>
      <c r="Q456" s="2289"/>
      <c r="R456" s="2290"/>
      <c r="S456" s="2288">
        <v>120</v>
      </c>
      <c r="T456" s="2289"/>
      <c r="U456" s="2289"/>
      <c r="V456" s="2290"/>
      <c r="W456" s="2288">
        <v>1406</v>
      </c>
      <c r="X456" s="2289"/>
      <c r="Y456" s="2289"/>
      <c r="Z456" s="2290"/>
      <c r="AA456" s="2288">
        <v>1114</v>
      </c>
      <c r="AB456" s="2289"/>
      <c r="AC456" s="2289"/>
      <c r="AD456" s="2290"/>
      <c r="AE456" s="2288">
        <v>31</v>
      </c>
      <c r="AF456" s="2289"/>
      <c r="AG456" s="2289"/>
      <c r="AH456" s="2290"/>
      <c r="AI456" s="2288">
        <v>2695</v>
      </c>
      <c r="AJ456" s="2289"/>
      <c r="AK456" s="2289"/>
      <c r="AL456" s="2290"/>
      <c r="AM456" s="2288">
        <v>1356</v>
      </c>
      <c r="AN456" s="2289"/>
      <c r="AO456" s="2289"/>
      <c r="AP456" s="2290"/>
      <c r="AQ456" s="2289">
        <v>1094</v>
      </c>
      <c r="AR456" s="2289"/>
      <c r="AS456" s="2289"/>
      <c r="AT456" s="2290"/>
      <c r="AU456" s="2288">
        <v>24</v>
      </c>
      <c r="AV456" s="2289"/>
      <c r="AW456" s="2289"/>
      <c r="AX456" s="2290"/>
    </row>
    <row r="457" spans="1:50" s="73" customFormat="1" ht="13.5" customHeight="1">
      <c r="A457" s="684"/>
      <c r="B457" s="686"/>
      <c r="C457" s="687"/>
      <c r="D457" s="2267" t="s">
        <v>364</v>
      </c>
      <c r="E457" s="2268"/>
      <c r="F457" s="2268"/>
      <c r="G457" s="2268"/>
      <c r="H457" s="2268"/>
      <c r="I457" s="2268"/>
      <c r="J457" s="2269"/>
      <c r="K457" s="2288">
        <v>4443</v>
      </c>
      <c r="L457" s="2289"/>
      <c r="M457" s="2289"/>
      <c r="N457" s="2290"/>
      <c r="O457" s="2288">
        <v>788</v>
      </c>
      <c r="P457" s="2289"/>
      <c r="Q457" s="2289"/>
      <c r="R457" s="2290"/>
      <c r="S457" s="2288">
        <v>217</v>
      </c>
      <c r="T457" s="2289"/>
      <c r="U457" s="2289"/>
      <c r="V457" s="2290"/>
      <c r="W457" s="2288">
        <v>1558</v>
      </c>
      <c r="X457" s="2289"/>
      <c r="Y457" s="2289"/>
      <c r="Z457" s="2290"/>
      <c r="AA457" s="2288">
        <v>1384</v>
      </c>
      <c r="AB457" s="2289"/>
      <c r="AC457" s="2289"/>
      <c r="AD457" s="2290"/>
      <c r="AE457" s="2288">
        <v>32</v>
      </c>
      <c r="AF457" s="2289"/>
      <c r="AG457" s="2289"/>
      <c r="AH457" s="2290"/>
      <c r="AI457" s="2288">
        <v>3302</v>
      </c>
      <c r="AJ457" s="2289"/>
      <c r="AK457" s="2289"/>
      <c r="AL457" s="2290"/>
      <c r="AM457" s="2288">
        <v>1543</v>
      </c>
      <c r="AN457" s="2289"/>
      <c r="AO457" s="2289"/>
      <c r="AP457" s="2290"/>
      <c r="AQ457" s="2289">
        <v>1376</v>
      </c>
      <c r="AR457" s="2289"/>
      <c r="AS457" s="2289"/>
      <c r="AT457" s="2290"/>
      <c r="AU457" s="2288">
        <v>31</v>
      </c>
      <c r="AV457" s="2289"/>
      <c r="AW457" s="2289"/>
      <c r="AX457" s="2290"/>
    </row>
    <row r="458" spans="1:50" s="73" customFormat="1" ht="13.5" customHeight="1">
      <c r="A458" s="684"/>
      <c r="B458" s="686"/>
      <c r="C458" s="687"/>
      <c r="D458" s="2267" t="s">
        <v>365</v>
      </c>
      <c r="E458" s="2268"/>
      <c r="F458" s="2268"/>
      <c r="G458" s="2268"/>
      <c r="H458" s="2268"/>
      <c r="I458" s="2268"/>
      <c r="J458" s="2269"/>
      <c r="K458" s="2288">
        <v>4896</v>
      </c>
      <c r="L458" s="2289"/>
      <c r="M458" s="2289"/>
      <c r="N458" s="2290"/>
      <c r="O458" s="2288">
        <v>878</v>
      </c>
      <c r="P458" s="2289"/>
      <c r="Q458" s="2289"/>
      <c r="R458" s="2290"/>
      <c r="S458" s="2288">
        <v>288</v>
      </c>
      <c r="T458" s="2289"/>
      <c r="U458" s="2289"/>
      <c r="V458" s="2290"/>
      <c r="W458" s="2288">
        <v>1866</v>
      </c>
      <c r="X458" s="2289"/>
      <c r="Y458" s="2289"/>
      <c r="Z458" s="2290"/>
      <c r="AA458" s="2288">
        <v>1427</v>
      </c>
      <c r="AB458" s="2289"/>
      <c r="AC458" s="2289"/>
      <c r="AD458" s="2290"/>
      <c r="AE458" s="2288">
        <v>63</v>
      </c>
      <c r="AF458" s="2289"/>
      <c r="AG458" s="2289"/>
      <c r="AH458" s="2290"/>
      <c r="AI458" s="2288">
        <v>3752</v>
      </c>
      <c r="AJ458" s="2289"/>
      <c r="AK458" s="2289"/>
      <c r="AL458" s="2290"/>
      <c r="AM458" s="2288">
        <v>1862</v>
      </c>
      <c r="AN458" s="2289"/>
      <c r="AO458" s="2289"/>
      <c r="AP458" s="2290"/>
      <c r="AQ458" s="2289">
        <v>1424</v>
      </c>
      <c r="AR458" s="2289"/>
      <c r="AS458" s="2289"/>
      <c r="AT458" s="2290"/>
      <c r="AU458" s="2288">
        <v>62</v>
      </c>
      <c r="AV458" s="2289"/>
      <c r="AW458" s="2289"/>
      <c r="AX458" s="2290"/>
    </row>
    <row r="459" spans="1:50" s="73" customFormat="1" ht="13.5" customHeight="1">
      <c r="A459" s="684"/>
      <c r="B459" s="686"/>
      <c r="C459" s="687"/>
      <c r="D459" s="2267" t="s">
        <v>366</v>
      </c>
      <c r="E459" s="2268"/>
      <c r="F459" s="2268"/>
      <c r="G459" s="2268"/>
      <c r="H459" s="2268"/>
      <c r="I459" s="2268"/>
      <c r="J459" s="2269"/>
      <c r="K459" s="2288">
        <v>5407</v>
      </c>
      <c r="L459" s="2289"/>
      <c r="M459" s="2289"/>
      <c r="N459" s="2290"/>
      <c r="O459" s="2288">
        <v>863</v>
      </c>
      <c r="P459" s="2289"/>
      <c r="Q459" s="2289"/>
      <c r="R459" s="2290"/>
      <c r="S459" s="2288">
        <v>326</v>
      </c>
      <c r="T459" s="2289"/>
      <c r="U459" s="2289"/>
      <c r="V459" s="2290"/>
      <c r="W459" s="2288">
        <v>2209</v>
      </c>
      <c r="X459" s="2289"/>
      <c r="Y459" s="2289"/>
      <c r="Z459" s="2290"/>
      <c r="AA459" s="2288">
        <v>1559</v>
      </c>
      <c r="AB459" s="2289"/>
      <c r="AC459" s="2289"/>
      <c r="AD459" s="2290"/>
      <c r="AE459" s="2288">
        <v>73</v>
      </c>
      <c r="AF459" s="2289"/>
      <c r="AG459" s="2289"/>
      <c r="AH459" s="2290"/>
      <c r="AI459" s="2288">
        <v>4276</v>
      </c>
      <c r="AJ459" s="2289"/>
      <c r="AK459" s="2289"/>
      <c r="AL459" s="2290"/>
      <c r="AM459" s="2288">
        <v>2209</v>
      </c>
      <c r="AN459" s="2289"/>
      <c r="AO459" s="2289"/>
      <c r="AP459" s="2290"/>
      <c r="AQ459" s="2289">
        <v>1555</v>
      </c>
      <c r="AR459" s="2289"/>
      <c r="AS459" s="2289"/>
      <c r="AT459" s="2290"/>
      <c r="AU459" s="2288">
        <v>73</v>
      </c>
      <c r="AV459" s="2289"/>
      <c r="AW459" s="2289"/>
      <c r="AX459" s="2290"/>
    </row>
    <row r="460" spans="1:50" s="73" customFormat="1" ht="13.5" customHeight="1">
      <c r="A460" s="684"/>
      <c r="B460" s="686"/>
      <c r="C460" s="687"/>
      <c r="D460" s="2267" t="s">
        <v>367</v>
      </c>
      <c r="E460" s="2268"/>
      <c r="F460" s="2268"/>
      <c r="G460" s="2268"/>
      <c r="H460" s="2268"/>
      <c r="I460" s="2268"/>
      <c r="J460" s="2269"/>
      <c r="K460" s="2288">
        <v>4339</v>
      </c>
      <c r="L460" s="2289"/>
      <c r="M460" s="2289"/>
      <c r="N460" s="2290"/>
      <c r="O460" s="2288">
        <v>691</v>
      </c>
      <c r="P460" s="2289"/>
      <c r="Q460" s="2289"/>
      <c r="R460" s="2290"/>
      <c r="S460" s="2288">
        <v>322</v>
      </c>
      <c r="T460" s="2289"/>
      <c r="U460" s="2289"/>
      <c r="V460" s="2290"/>
      <c r="W460" s="2288">
        <v>1795</v>
      </c>
      <c r="X460" s="2289"/>
      <c r="Y460" s="2289"/>
      <c r="Z460" s="2290"/>
      <c r="AA460" s="2288">
        <v>1150</v>
      </c>
      <c r="AB460" s="2289"/>
      <c r="AC460" s="2289"/>
      <c r="AD460" s="2290"/>
      <c r="AE460" s="2288">
        <v>50</v>
      </c>
      <c r="AF460" s="2289"/>
      <c r="AG460" s="2289"/>
      <c r="AH460" s="2290"/>
      <c r="AI460" s="2288">
        <v>3408</v>
      </c>
      <c r="AJ460" s="2289"/>
      <c r="AK460" s="2289"/>
      <c r="AL460" s="2290"/>
      <c r="AM460" s="2288">
        <v>1795</v>
      </c>
      <c r="AN460" s="2289"/>
      <c r="AO460" s="2289"/>
      <c r="AP460" s="2290"/>
      <c r="AQ460" s="2289">
        <v>1150</v>
      </c>
      <c r="AR460" s="2289"/>
      <c r="AS460" s="2289"/>
      <c r="AT460" s="2290"/>
      <c r="AU460" s="2288">
        <v>50</v>
      </c>
      <c r="AV460" s="2289"/>
      <c r="AW460" s="2289"/>
      <c r="AX460" s="2290"/>
    </row>
    <row r="461" spans="1:50" s="73" customFormat="1" ht="13.5" customHeight="1">
      <c r="A461" s="684"/>
      <c r="B461" s="686"/>
      <c r="C461" s="687"/>
      <c r="D461" s="2267" t="s">
        <v>368</v>
      </c>
      <c r="E461" s="2268"/>
      <c r="F461" s="2268"/>
      <c r="G461" s="2268"/>
      <c r="H461" s="2268"/>
      <c r="I461" s="2268"/>
      <c r="J461" s="2269"/>
      <c r="K461" s="2288">
        <v>4427</v>
      </c>
      <c r="L461" s="2289"/>
      <c r="M461" s="2289"/>
      <c r="N461" s="2290"/>
      <c r="O461" s="2288">
        <v>678</v>
      </c>
      <c r="P461" s="2289"/>
      <c r="Q461" s="2289"/>
      <c r="R461" s="2290"/>
      <c r="S461" s="2288">
        <v>426</v>
      </c>
      <c r="T461" s="2289"/>
      <c r="U461" s="2289"/>
      <c r="V461" s="2290"/>
      <c r="W461" s="2288">
        <v>1854</v>
      </c>
      <c r="X461" s="2289"/>
      <c r="Y461" s="2289"/>
      <c r="Z461" s="2290"/>
      <c r="AA461" s="2288">
        <v>1148</v>
      </c>
      <c r="AB461" s="2289"/>
      <c r="AC461" s="2289"/>
      <c r="AD461" s="2290"/>
      <c r="AE461" s="2288">
        <v>79</v>
      </c>
      <c r="AF461" s="2289"/>
      <c r="AG461" s="2289"/>
      <c r="AH461" s="2290"/>
      <c r="AI461" s="2288">
        <v>3585</v>
      </c>
      <c r="AJ461" s="2289"/>
      <c r="AK461" s="2289"/>
      <c r="AL461" s="2290"/>
      <c r="AM461" s="2288">
        <v>1853</v>
      </c>
      <c r="AN461" s="2289"/>
      <c r="AO461" s="2289"/>
      <c r="AP461" s="2290"/>
      <c r="AQ461" s="2289">
        <v>1148</v>
      </c>
      <c r="AR461" s="2289"/>
      <c r="AS461" s="2289"/>
      <c r="AT461" s="2290"/>
      <c r="AU461" s="2288">
        <v>79</v>
      </c>
      <c r="AV461" s="2289"/>
      <c r="AW461" s="2289"/>
      <c r="AX461" s="2290"/>
    </row>
    <row r="462" spans="1:50" s="73" customFormat="1" ht="13.5" customHeight="1">
      <c r="A462" s="684"/>
      <c r="B462" s="686"/>
      <c r="C462" s="687"/>
      <c r="D462" s="2267" t="s">
        <v>369</v>
      </c>
      <c r="E462" s="2268"/>
      <c r="F462" s="2268"/>
      <c r="G462" s="2268"/>
      <c r="H462" s="2268"/>
      <c r="I462" s="2268"/>
      <c r="J462" s="2269"/>
      <c r="K462" s="2288">
        <v>5210</v>
      </c>
      <c r="L462" s="2289"/>
      <c r="M462" s="2289"/>
      <c r="N462" s="2290"/>
      <c r="O462" s="2288">
        <v>951</v>
      </c>
      <c r="P462" s="2289"/>
      <c r="Q462" s="2289"/>
      <c r="R462" s="2290"/>
      <c r="S462" s="2288">
        <v>672</v>
      </c>
      <c r="T462" s="2289"/>
      <c r="U462" s="2289"/>
      <c r="V462" s="2290"/>
      <c r="W462" s="2288">
        <v>2095</v>
      </c>
      <c r="X462" s="2289"/>
      <c r="Y462" s="2289"/>
      <c r="Z462" s="2290"/>
      <c r="AA462" s="2288">
        <v>1156</v>
      </c>
      <c r="AB462" s="2289"/>
      <c r="AC462" s="2289"/>
      <c r="AD462" s="2290"/>
      <c r="AE462" s="2288">
        <v>90</v>
      </c>
      <c r="AF462" s="2289"/>
      <c r="AG462" s="2289"/>
      <c r="AH462" s="2290"/>
      <c r="AI462" s="2288">
        <v>4107</v>
      </c>
      <c r="AJ462" s="2289"/>
      <c r="AK462" s="2289"/>
      <c r="AL462" s="2290"/>
      <c r="AM462" s="2288">
        <v>2095</v>
      </c>
      <c r="AN462" s="2289"/>
      <c r="AO462" s="2289"/>
      <c r="AP462" s="2290"/>
      <c r="AQ462" s="2289">
        <v>1156</v>
      </c>
      <c r="AR462" s="2289"/>
      <c r="AS462" s="2289"/>
      <c r="AT462" s="2290"/>
      <c r="AU462" s="2288">
        <v>90</v>
      </c>
      <c r="AV462" s="2289"/>
      <c r="AW462" s="2289"/>
      <c r="AX462" s="2290"/>
    </row>
    <row r="463" spans="1:50" s="73" customFormat="1" ht="13.5" customHeight="1">
      <c r="A463" s="684"/>
      <c r="B463" s="2297" t="s">
        <v>370</v>
      </c>
      <c r="C463" s="2298"/>
      <c r="D463" s="2267" t="s">
        <v>371</v>
      </c>
      <c r="E463" s="2268"/>
      <c r="F463" s="2268"/>
      <c r="G463" s="2268"/>
      <c r="H463" s="2268"/>
      <c r="I463" s="2268"/>
      <c r="J463" s="2269"/>
      <c r="K463" s="2288">
        <v>6141</v>
      </c>
      <c r="L463" s="2289"/>
      <c r="M463" s="2289"/>
      <c r="N463" s="2290"/>
      <c r="O463" s="2288">
        <v>2148</v>
      </c>
      <c r="P463" s="2289"/>
      <c r="Q463" s="2289"/>
      <c r="R463" s="2290"/>
      <c r="S463" s="2288">
        <v>1153</v>
      </c>
      <c r="T463" s="2289"/>
      <c r="U463" s="2289"/>
      <c r="V463" s="2290"/>
      <c r="W463" s="2288">
        <v>1661</v>
      </c>
      <c r="X463" s="2289"/>
      <c r="Y463" s="2289"/>
      <c r="Z463" s="2290"/>
      <c r="AA463" s="2288">
        <v>936</v>
      </c>
      <c r="AB463" s="2289"/>
      <c r="AC463" s="2289"/>
      <c r="AD463" s="2290"/>
      <c r="AE463" s="2288">
        <v>61</v>
      </c>
      <c r="AF463" s="2289"/>
      <c r="AG463" s="2289"/>
      <c r="AH463" s="2290"/>
      <c r="AI463" s="2288">
        <v>3886</v>
      </c>
      <c r="AJ463" s="2289"/>
      <c r="AK463" s="2289"/>
      <c r="AL463" s="2290"/>
      <c r="AM463" s="2288">
        <v>1661</v>
      </c>
      <c r="AN463" s="2289"/>
      <c r="AO463" s="2289"/>
      <c r="AP463" s="2290"/>
      <c r="AQ463" s="2289">
        <v>935</v>
      </c>
      <c r="AR463" s="2289"/>
      <c r="AS463" s="2289"/>
      <c r="AT463" s="2290"/>
      <c r="AU463" s="2288">
        <v>61</v>
      </c>
      <c r="AV463" s="2289"/>
      <c r="AW463" s="2289"/>
      <c r="AX463" s="2290"/>
    </row>
    <row r="464" spans="1:50" s="73" customFormat="1" ht="13.5" customHeight="1">
      <c r="A464" s="684"/>
      <c r="B464" s="686"/>
      <c r="C464" s="687"/>
      <c r="D464" s="2267" t="s">
        <v>372</v>
      </c>
      <c r="E464" s="2268"/>
      <c r="F464" s="2268"/>
      <c r="G464" s="2268"/>
      <c r="H464" s="2268"/>
      <c r="I464" s="2268"/>
      <c r="J464" s="2269"/>
      <c r="K464" s="2288">
        <v>5713</v>
      </c>
      <c r="L464" s="2289"/>
      <c r="M464" s="2289"/>
      <c r="N464" s="2290"/>
      <c r="O464" s="2288">
        <v>2808</v>
      </c>
      <c r="P464" s="2289"/>
      <c r="Q464" s="2289"/>
      <c r="R464" s="2290"/>
      <c r="S464" s="2288">
        <v>1315</v>
      </c>
      <c r="T464" s="2289"/>
      <c r="U464" s="2289"/>
      <c r="V464" s="2290"/>
      <c r="W464" s="2288">
        <v>938</v>
      </c>
      <c r="X464" s="2289"/>
      <c r="Y464" s="2289"/>
      <c r="Z464" s="2290"/>
      <c r="AA464" s="2288">
        <v>399</v>
      </c>
      <c r="AB464" s="2289"/>
      <c r="AC464" s="2289"/>
      <c r="AD464" s="2290"/>
      <c r="AE464" s="2288">
        <v>26</v>
      </c>
      <c r="AF464" s="2289"/>
      <c r="AG464" s="2289"/>
      <c r="AH464" s="2290"/>
      <c r="AI464" s="2288">
        <v>2767</v>
      </c>
      <c r="AJ464" s="2289"/>
      <c r="AK464" s="2289"/>
      <c r="AL464" s="2290"/>
      <c r="AM464" s="2288">
        <v>937</v>
      </c>
      <c r="AN464" s="2289"/>
      <c r="AO464" s="2289"/>
      <c r="AP464" s="2290"/>
      <c r="AQ464" s="2289">
        <v>399</v>
      </c>
      <c r="AR464" s="2289"/>
      <c r="AS464" s="2289"/>
      <c r="AT464" s="2290"/>
      <c r="AU464" s="2288">
        <v>26</v>
      </c>
      <c r="AV464" s="2289"/>
      <c r="AW464" s="2289"/>
      <c r="AX464" s="2290"/>
    </row>
    <row r="465" spans="1:50" s="73" customFormat="1" ht="13.5" customHeight="1">
      <c r="A465" s="684"/>
      <c r="B465" s="686"/>
      <c r="C465" s="687"/>
      <c r="D465" s="2267" t="s">
        <v>373</v>
      </c>
      <c r="E465" s="2268"/>
      <c r="F465" s="2268"/>
      <c r="G465" s="2268"/>
      <c r="H465" s="2268"/>
      <c r="I465" s="2268"/>
      <c r="J465" s="2269"/>
      <c r="K465" s="2288">
        <v>3562</v>
      </c>
      <c r="L465" s="2289"/>
      <c r="M465" s="2289"/>
      <c r="N465" s="2290"/>
      <c r="O465" s="2288">
        <v>2312</v>
      </c>
      <c r="P465" s="2289"/>
      <c r="Q465" s="2289"/>
      <c r="R465" s="2290"/>
      <c r="S465" s="2288">
        <v>708</v>
      </c>
      <c r="T465" s="2289"/>
      <c r="U465" s="2289"/>
      <c r="V465" s="2290"/>
      <c r="W465" s="2288">
        <v>331</v>
      </c>
      <c r="X465" s="2289"/>
      <c r="Y465" s="2289"/>
      <c r="Z465" s="2290"/>
      <c r="AA465" s="2288">
        <v>106</v>
      </c>
      <c r="AB465" s="2289"/>
      <c r="AC465" s="2289"/>
      <c r="AD465" s="2290"/>
      <c r="AE465" s="2294">
        <v>2</v>
      </c>
      <c r="AF465" s="2295"/>
      <c r="AG465" s="2295"/>
      <c r="AH465" s="2296"/>
      <c r="AI465" s="2288">
        <v>1181</v>
      </c>
      <c r="AJ465" s="2289"/>
      <c r="AK465" s="2289"/>
      <c r="AL465" s="2290"/>
      <c r="AM465" s="2288">
        <v>330</v>
      </c>
      <c r="AN465" s="2289"/>
      <c r="AO465" s="2289"/>
      <c r="AP465" s="2290"/>
      <c r="AQ465" s="2289">
        <v>106</v>
      </c>
      <c r="AR465" s="2289"/>
      <c r="AS465" s="2289"/>
      <c r="AT465" s="2290"/>
      <c r="AU465" s="2294">
        <v>2</v>
      </c>
      <c r="AV465" s="2295"/>
      <c r="AW465" s="2295"/>
      <c r="AX465" s="2296"/>
    </row>
    <row r="466" spans="1:50" s="73" customFormat="1" ht="13.5" customHeight="1">
      <c r="A466" s="684"/>
      <c r="B466" s="686"/>
      <c r="C466" s="687"/>
      <c r="D466" s="2267" t="s">
        <v>374</v>
      </c>
      <c r="E466" s="2268"/>
      <c r="F466" s="2268"/>
      <c r="G466" s="2268"/>
      <c r="H466" s="2268"/>
      <c r="I466" s="2268"/>
      <c r="J466" s="2269"/>
      <c r="K466" s="2288">
        <v>3284</v>
      </c>
      <c r="L466" s="2289"/>
      <c r="M466" s="2289"/>
      <c r="N466" s="2290"/>
      <c r="O466" s="2288">
        <v>2448</v>
      </c>
      <c r="P466" s="2289"/>
      <c r="Q466" s="2289"/>
      <c r="R466" s="2290"/>
      <c r="S466" s="2288">
        <v>608</v>
      </c>
      <c r="T466" s="2289"/>
      <c r="U466" s="2289"/>
      <c r="V466" s="2290"/>
      <c r="W466" s="2288">
        <v>119</v>
      </c>
      <c r="X466" s="2289"/>
      <c r="Y466" s="2289"/>
      <c r="Z466" s="2290"/>
      <c r="AA466" s="2288">
        <v>19</v>
      </c>
      <c r="AB466" s="2289"/>
      <c r="AC466" s="2289"/>
      <c r="AD466" s="2290"/>
      <c r="AE466" s="2294" t="s">
        <v>3204</v>
      </c>
      <c r="AF466" s="2295"/>
      <c r="AG466" s="2295"/>
      <c r="AH466" s="2296"/>
      <c r="AI466" s="2288">
        <v>763</v>
      </c>
      <c r="AJ466" s="2289"/>
      <c r="AK466" s="2289"/>
      <c r="AL466" s="2290"/>
      <c r="AM466" s="2288">
        <v>119</v>
      </c>
      <c r="AN466" s="2289"/>
      <c r="AO466" s="2289"/>
      <c r="AP466" s="2290"/>
      <c r="AQ466" s="2289">
        <v>19</v>
      </c>
      <c r="AR466" s="2289"/>
      <c r="AS466" s="2289"/>
      <c r="AT466" s="2290"/>
      <c r="AU466" s="2294" t="s">
        <v>3204</v>
      </c>
      <c r="AV466" s="2295"/>
      <c r="AW466" s="2295"/>
      <c r="AX466" s="2296"/>
    </row>
    <row r="467" spans="1:50" s="73" customFormat="1" ht="13.5" customHeight="1">
      <c r="A467" s="684"/>
      <c r="B467" s="686"/>
      <c r="C467" s="687"/>
      <c r="D467" s="2267" t="s">
        <v>375</v>
      </c>
      <c r="E467" s="2268"/>
      <c r="F467" s="2268"/>
      <c r="G467" s="2268"/>
      <c r="H467" s="2268"/>
      <c r="I467" s="2268"/>
      <c r="J467" s="2269"/>
      <c r="K467" s="2288">
        <v>2950</v>
      </c>
      <c r="L467" s="2289"/>
      <c r="M467" s="2289"/>
      <c r="N467" s="2290"/>
      <c r="O467" s="2288">
        <v>2474</v>
      </c>
      <c r="P467" s="2289"/>
      <c r="Q467" s="2289"/>
      <c r="R467" s="2290"/>
      <c r="S467" s="2288">
        <v>360</v>
      </c>
      <c r="T467" s="2289"/>
      <c r="U467" s="2289"/>
      <c r="V467" s="2290"/>
      <c r="W467" s="2288">
        <v>52</v>
      </c>
      <c r="X467" s="2289"/>
      <c r="Y467" s="2289"/>
      <c r="Z467" s="2290"/>
      <c r="AA467" s="2288">
        <v>2</v>
      </c>
      <c r="AB467" s="2289"/>
      <c r="AC467" s="2289"/>
      <c r="AD467" s="2290"/>
      <c r="AE467" s="2294">
        <v>1</v>
      </c>
      <c r="AF467" s="2295"/>
      <c r="AG467" s="2295"/>
      <c r="AH467" s="2296"/>
      <c r="AI467" s="2288">
        <v>425</v>
      </c>
      <c r="AJ467" s="2289"/>
      <c r="AK467" s="2289"/>
      <c r="AL467" s="2290"/>
      <c r="AM467" s="2288">
        <v>50</v>
      </c>
      <c r="AN467" s="2289"/>
      <c r="AO467" s="2289"/>
      <c r="AP467" s="2290"/>
      <c r="AQ467" s="2289">
        <v>2</v>
      </c>
      <c r="AR467" s="2289"/>
      <c r="AS467" s="2289"/>
      <c r="AT467" s="2290"/>
      <c r="AU467" s="2294">
        <v>1</v>
      </c>
      <c r="AV467" s="2295"/>
      <c r="AW467" s="2295"/>
      <c r="AX467" s="2296"/>
    </row>
    <row r="468" spans="1:50" s="73" customFormat="1" ht="13.5" customHeight="1">
      <c r="A468" s="684"/>
      <c r="B468" s="686"/>
      <c r="C468" s="687"/>
      <c r="D468" s="2267" t="s">
        <v>376</v>
      </c>
      <c r="E468" s="2268"/>
      <c r="F468" s="2268"/>
      <c r="G468" s="2268"/>
      <c r="H468" s="2268"/>
      <c r="I468" s="2268"/>
      <c r="J468" s="2269"/>
      <c r="K468" s="2288">
        <v>3308</v>
      </c>
      <c r="L468" s="2289"/>
      <c r="M468" s="2289"/>
      <c r="N468" s="2290"/>
      <c r="O468" s="2288">
        <v>3087</v>
      </c>
      <c r="P468" s="2289"/>
      <c r="Q468" s="2289"/>
      <c r="R468" s="2290"/>
      <c r="S468" s="2288">
        <v>140</v>
      </c>
      <c r="T468" s="2289"/>
      <c r="U468" s="2289"/>
      <c r="V468" s="2290"/>
      <c r="W468" s="2288">
        <v>18</v>
      </c>
      <c r="X468" s="2289"/>
      <c r="Y468" s="2289"/>
      <c r="Z468" s="2290"/>
      <c r="AA468" s="2294">
        <v>2</v>
      </c>
      <c r="AB468" s="2295"/>
      <c r="AC468" s="2295"/>
      <c r="AD468" s="2296"/>
      <c r="AE468" s="2294" t="s">
        <v>3204</v>
      </c>
      <c r="AF468" s="2295"/>
      <c r="AG468" s="2295"/>
      <c r="AH468" s="2296"/>
      <c r="AI468" s="2288">
        <v>167</v>
      </c>
      <c r="AJ468" s="2289"/>
      <c r="AK468" s="2289"/>
      <c r="AL468" s="2290"/>
      <c r="AM468" s="2294">
        <v>18</v>
      </c>
      <c r="AN468" s="2295"/>
      <c r="AO468" s="2295"/>
      <c r="AP468" s="2296"/>
      <c r="AQ468" s="2295">
        <v>2</v>
      </c>
      <c r="AR468" s="2295"/>
      <c r="AS468" s="2295"/>
      <c r="AT468" s="2296"/>
      <c r="AU468" s="2294" t="s">
        <v>3205</v>
      </c>
      <c r="AV468" s="2295"/>
      <c r="AW468" s="2295"/>
      <c r="AX468" s="2296"/>
    </row>
    <row r="469" spans="1:50" s="73" customFormat="1" ht="13.5" customHeight="1">
      <c r="A469" s="684"/>
      <c r="B469" s="686"/>
      <c r="C469" s="687"/>
      <c r="D469" s="2299" t="s">
        <v>377</v>
      </c>
      <c r="E469" s="2300"/>
      <c r="F469" s="2300"/>
      <c r="G469" s="2300"/>
      <c r="H469" s="2300"/>
      <c r="I469" s="2300"/>
      <c r="J469" s="2301"/>
      <c r="K469" s="2288">
        <v>1010</v>
      </c>
      <c r="L469" s="2289"/>
      <c r="M469" s="2289"/>
      <c r="N469" s="2290"/>
      <c r="O469" s="2294" t="s">
        <v>3212</v>
      </c>
      <c r="P469" s="2295"/>
      <c r="Q469" s="2295"/>
      <c r="R469" s="2296"/>
      <c r="S469" s="2294" t="s">
        <v>3212</v>
      </c>
      <c r="T469" s="2295"/>
      <c r="U469" s="2295"/>
      <c r="V469" s="2296"/>
      <c r="W469" s="2294" t="s">
        <v>3212</v>
      </c>
      <c r="X469" s="2295"/>
      <c r="Y469" s="2295"/>
      <c r="Z469" s="2296"/>
      <c r="AA469" s="2294" t="s">
        <v>3212</v>
      </c>
      <c r="AB469" s="2295"/>
      <c r="AC469" s="2295"/>
      <c r="AD469" s="2296"/>
      <c r="AE469" s="2294" t="s">
        <v>3212</v>
      </c>
      <c r="AF469" s="2295"/>
      <c r="AG469" s="2295"/>
      <c r="AH469" s="2296"/>
      <c r="AI469" s="2294" t="s">
        <v>3212</v>
      </c>
      <c r="AJ469" s="2295"/>
      <c r="AK469" s="2295"/>
      <c r="AL469" s="2296"/>
      <c r="AM469" s="2294" t="s">
        <v>3212</v>
      </c>
      <c r="AN469" s="2295"/>
      <c r="AO469" s="2295"/>
      <c r="AP469" s="2296"/>
      <c r="AQ469" s="2294" t="s">
        <v>3212</v>
      </c>
      <c r="AR469" s="2295"/>
      <c r="AS469" s="2295"/>
      <c r="AT469" s="2296"/>
      <c r="AU469" s="2294" t="s">
        <v>3212</v>
      </c>
      <c r="AV469" s="2295"/>
      <c r="AW469" s="2295"/>
      <c r="AX469" s="2296"/>
    </row>
    <row r="470" spans="1:50" s="73" customFormat="1" ht="13.5" customHeight="1">
      <c r="A470" s="684"/>
      <c r="B470" s="689"/>
      <c r="C470" s="690"/>
      <c r="D470" s="2310"/>
      <c r="E470" s="2311"/>
      <c r="F470" s="2311"/>
      <c r="G470" s="2311"/>
      <c r="H470" s="2311"/>
      <c r="I470" s="2311"/>
      <c r="J470" s="2312"/>
      <c r="K470" s="2302"/>
      <c r="L470" s="2303"/>
      <c r="M470" s="2303"/>
      <c r="N470" s="2304"/>
      <c r="O470" s="2302"/>
      <c r="P470" s="2303"/>
      <c r="Q470" s="2303"/>
      <c r="R470" s="2304"/>
      <c r="S470" s="2302"/>
      <c r="T470" s="2303"/>
      <c r="U470" s="2303"/>
      <c r="V470" s="2304"/>
      <c r="W470" s="2302"/>
      <c r="X470" s="2303"/>
      <c r="Y470" s="2303"/>
      <c r="Z470" s="2304"/>
      <c r="AA470" s="2302"/>
      <c r="AB470" s="2303"/>
      <c r="AC470" s="2303"/>
      <c r="AD470" s="2304"/>
      <c r="AE470" s="2302"/>
      <c r="AF470" s="2303"/>
      <c r="AG470" s="2303"/>
      <c r="AH470" s="2304"/>
      <c r="AI470" s="2302"/>
      <c r="AJ470" s="2303"/>
      <c r="AK470" s="2303"/>
      <c r="AL470" s="2304"/>
      <c r="AM470" s="2302"/>
      <c r="AN470" s="2303"/>
      <c r="AO470" s="2303"/>
      <c r="AP470" s="2304"/>
      <c r="AQ470" s="2305"/>
      <c r="AR470" s="2305"/>
      <c r="AS470" s="2305"/>
      <c r="AT470" s="2306"/>
      <c r="AU470" s="2302"/>
      <c r="AV470" s="2303"/>
      <c r="AW470" s="2303"/>
      <c r="AX470" s="2304"/>
    </row>
    <row r="471" spans="1:50" s="73" customFormat="1" ht="13.5" customHeight="1">
      <c r="A471" s="684"/>
      <c r="B471" s="683"/>
      <c r="C471" s="691"/>
      <c r="D471" s="2307" t="s">
        <v>3510</v>
      </c>
      <c r="E471" s="2308"/>
      <c r="F471" s="2308"/>
      <c r="G471" s="2308"/>
      <c r="H471" s="2308"/>
      <c r="I471" s="2308"/>
      <c r="J471" s="2309"/>
      <c r="K471" s="2270">
        <v>37673</v>
      </c>
      <c r="L471" s="2271"/>
      <c r="M471" s="2271"/>
      <c r="N471" s="2272"/>
      <c r="O471" s="2288">
        <v>10329</v>
      </c>
      <c r="P471" s="2289"/>
      <c r="Q471" s="2289"/>
      <c r="R471" s="2290"/>
      <c r="S471" s="2270">
        <v>3794</v>
      </c>
      <c r="T471" s="2271"/>
      <c r="U471" s="2271"/>
      <c r="V471" s="2272"/>
      <c r="W471" s="2270">
        <v>12845</v>
      </c>
      <c r="X471" s="2271"/>
      <c r="Y471" s="2271"/>
      <c r="Z471" s="2272"/>
      <c r="AA471" s="2270">
        <v>7448</v>
      </c>
      <c r="AB471" s="2271"/>
      <c r="AC471" s="2271"/>
      <c r="AD471" s="2272"/>
      <c r="AE471" s="2270">
        <v>556</v>
      </c>
      <c r="AF471" s="2271"/>
      <c r="AG471" s="2271"/>
      <c r="AH471" s="2272"/>
      <c r="AI471" s="2270">
        <v>20621</v>
      </c>
      <c r="AJ471" s="2271"/>
      <c r="AK471" s="2271"/>
      <c r="AL471" s="2272"/>
      <c r="AM471" s="2288">
        <v>9011</v>
      </c>
      <c r="AN471" s="2289"/>
      <c r="AO471" s="2289"/>
      <c r="AP471" s="2289"/>
      <c r="AQ471" s="2270">
        <v>6756</v>
      </c>
      <c r="AR471" s="2271"/>
      <c r="AS471" s="2271"/>
      <c r="AT471" s="2272"/>
      <c r="AU471" s="2288">
        <v>458</v>
      </c>
      <c r="AV471" s="2289"/>
      <c r="AW471" s="2289"/>
      <c r="AX471" s="2290"/>
    </row>
    <row r="472" spans="1:50" s="73" customFormat="1" ht="13.5" customHeight="1">
      <c r="A472" s="684"/>
      <c r="B472" s="683"/>
      <c r="C472" s="691"/>
      <c r="D472" s="2267"/>
      <c r="E472" s="2268"/>
      <c r="F472" s="2268"/>
      <c r="G472" s="2268"/>
      <c r="H472" s="2268"/>
      <c r="I472" s="2268"/>
      <c r="J472" s="2269"/>
      <c r="K472" s="2288"/>
      <c r="L472" s="2289"/>
      <c r="M472" s="2289"/>
      <c r="N472" s="2290"/>
      <c r="O472" s="2288"/>
      <c r="P472" s="2289"/>
      <c r="Q472" s="2289"/>
      <c r="R472" s="2290"/>
      <c r="S472" s="2288"/>
      <c r="T472" s="2289"/>
      <c r="U472" s="2289"/>
      <c r="V472" s="2290"/>
      <c r="W472" s="2288"/>
      <c r="X472" s="2289"/>
      <c r="Y472" s="2289"/>
      <c r="Z472" s="2290"/>
      <c r="AA472" s="2288"/>
      <c r="AB472" s="2289"/>
      <c r="AC472" s="2289"/>
      <c r="AD472" s="2290"/>
      <c r="AE472" s="2288"/>
      <c r="AF472" s="2289"/>
      <c r="AG472" s="2289"/>
      <c r="AH472" s="2290"/>
      <c r="AI472" s="2288"/>
      <c r="AJ472" s="2289"/>
      <c r="AK472" s="2289"/>
      <c r="AL472" s="2290"/>
      <c r="AM472" s="2288"/>
      <c r="AN472" s="2289"/>
      <c r="AO472" s="2289"/>
      <c r="AP472" s="2289"/>
      <c r="AQ472" s="2291"/>
      <c r="AR472" s="2292"/>
      <c r="AS472" s="2292"/>
      <c r="AT472" s="2293"/>
      <c r="AU472" s="2288"/>
      <c r="AV472" s="2289"/>
      <c r="AW472" s="2289"/>
      <c r="AX472" s="2290"/>
    </row>
    <row r="473" spans="1:50" s="73" customFormat="1" ht="13.5" customHeight="1">
      <c r="A473" s="684"/>
      <c r="B473" s="683"/>
      <c r="C473" s="691"/>
      <c r="D473" s="2267" t="s">
        <v>358</v>
      </c>
      <c r="E473" s="2268"/>
      <c r="F473" s="2268"/>
      <c r="G473" s="2268"/>
      <c r="H473" s="2268"/>
      <c r="I473" s="2268"/>
      <c r="J473" s="2269"/>
      <c r="K473" s="2288">
        <v>4599</v>
      </c>
      <c r="L473" s="2289"/>
      <c r="M473" s="2289"/>
      <c r="N473" s="2290"/>
      <c r="O473" s="2288">
        <v>1915</v>
      </c>
      <c r="P473" s="2289"/>
      <c r="Q473" s="2289"/>
      <c r="R473" s="2290"/>
      <c r="S473" s="2294" t="s">
        <v>3204</v>
      </c>
      <c r="T473" s="2295"/>
      <c r="U473" s="2295"/>
      <c r="V473" s="2296"/>
      <c r="W473" s="2289">
        <v>2441</v>
      </c>
      <c r="X473" s="2289"/>
      <c r="Y473" s="2289"/>
      <c r="Z473" s="2290"/>
      <c r="AA473" s="2288">
        <v>58</v>
      </c>
      <c r="AB473" s="2289"/>
      <c r="AC473" s="2289"/>
      <c r="AD473" s="2290"/>
      <c r="AE473" s="2288">
        <v>3</v>
      </c>
      <c r="AF473" s="2289"/>
      <c r="AG473" s="2289"/>
      <c r="AH473" s="2290"/>
      <c r="AI473" s="2294" t="s">
        <v>3204</v>
      </c>
      <c r="AJ473" s="2295"/>
      <c r="AK473" s="2295"/>
      <c r="AL473" s="2296"/>
      <c r="AM473" s="2294" t="s">
        <v>3204</v>
      </c>
      <c r="AN473" s="2295"/>
      <c r="AO473" s="2295"/>
      <c r="AP473" s="2295"/>
      <c r="AQ473" s="2294" t="s">
        <v>3206</v>
      </c>
      <c r="AR473" s="2295"/>
      <c r="AS473" s="2295"/>
      <c r="AT473" s="2296"/>
      <c r="AU473" s="2294" t="s">
        <v>3206</v>
      </c>
      <c r="AV473" s="2295"/>
      <c r="AW473" s="2295"/>
      <c r="AX473" s="2296"/>
    </row>
    <row r="474" spans="1:50" s="73" customFormat="1" ht="13.5" customHeight="1">
      <c r="A474" s="684"/>
      <c r="B474" s="683"/>
      <c r="C474" s="691"/>
      <c r="D474" s="2267" t="s">
        <v>360</v>
      </c>
      <c r="E474" s="2268"/>
      <c r="F474" s="2268"/>
      <c r="G474" s="2268"/>
      <c r="H474" s="2268"/>
      <c r="I474" s="2268"/>
      <c r="J474" s="2269"/>
      <c r="K474" s="2288">
        <v>1860</v>
      </c>
      <c r="L474" s="2289"/>
      <c r="M474" s="2289"/>
      <c r="N474" s="2290"/>
      <c r="O474" s="2288">
        <v>62</v>
      </c>
      <c r="P474" s="2289"/>
      <c r="Q474" s="2289"/>
      <c r="R474" s="2290"/>
      <c r="S474" s="2295">
        <v>7</v>
      </c>
      <c r="T474" s="2295"/>
      <c r="U474" s="2295"/>
      <c r="V474" s="2296"/>
      <c r="W474" s="2288">
        <v>996</v>
      </c>
      <c r="X474" s="2289"/>
      <c r="Y474" s="2289"/>
      <c r="Z474" s="2290"/>
      <c r="AA474" s="2288">
        <v>637</v>
      </c>
      <c r="AB474" s="2289"/>
      <c r="AC474" s="2289"/>
      <c r="AD474" s="2290"/>
      <c r="AE474" s="2288">
        <v>28</v>
      </c>
      <c r="AF474" s="2289"/>
      <c r="AG474" s="2289"/>
      <c r="AH474" s="2290"/>
      <c r="AI474" s="2288">
        <v>245</v>
      </c>
      <c r="AJ474" s="2289"/>
      <c r="AK474" s="2289"/>
      <c r="AL474" s="2290"/>
      <c r="AM474" s="2288">
        <v>137</v>
      </c>
      <c r="AN474" s="2289"/>
      <c r="AO474" s="2289"/>
      <c r="AP474" s="2289"/>
      <c r="AQ474" s="2288">
        <v>92</v>
      </c>
      <c r="AR474" s="2289"/>
      <c r="AS474" s="2289"/>
      <c r="AT474" s="2290"/>
      <c r="AU474" s="2294">
        <v>3</v>
      </c>
      <c r="AV474" s="2295"/>
      <c r="AW474" s="2295"/>
      <c r="AX474" s="2296"/>
    </row>
    <row r="475" spans="1:50" s="73" customFormat="1" ht="13.5" customHeight="1">
      <c r="A475" s="684"/>
      <c r="B475" s="683"/>
      <c r="C475" s="691"/>
      <c r="D475" s="2267" t="s">
        <v>361</v>
      </c>
      <c r="E475" s="2268"/>
      <c r="F475" s="2268"/>
      <c r="G475" s="2268"/>
      <c r="H475" s="2268"/>
      <c r="I475" s="2268"/>
      <c r="J475" s="2269"/>
      <c r="K475" s="2288">
        <v>1892</v>
      </c>
      <c r="L475" s="2289"/>
      <c r="M475" s="2289"/>
      <c r="N475" s="2290"/>
      <c r="O475" s="2288">
        <v>158</v>
      </c>
      <c r="P475" s="2289"/>
      <c r="Q475" s="2289"/>
      <c r="R475" s="2290"/>
      <c r="S475" s="2288">
        <v>33</v>
      </c>
      <c r="T475" s="2289"/>
      <c r="U475" s="2289"/>
      <c r="V475" s="2290"/>
      <c r="W475" s="2288">
        <v>1007</v>
      </c>
      <c r="X475" s="2289"/>
      <c r="Y475" s="2289"/>
      <c r="Z475" s="2290"/>
      <c r="AA475" s="2288">
        <v>463</v>
      </c>
      <c r="AB475" s="2289"/>
      <c r="AC475" s="2289"/>
      <c r="AD475" s="2290"/>
      <c r="AE475" s="2288">
        <v>78</v>
      </c>
      <c r="AF475" s="2289"/>
      <c r="AG475" s="2289"/>
      <c r="AH475" s="2290"/>
      <c r="AI475" s="2288">
        <v>969</v>
      </c>
      <c r="AJ475" s="2289"/>
      <c r="AK475" s="2289"/>
      <c r="AL475" s="2290"/>
      <c r="AM475" s="2288">
        <v>507</v>
      </c>
      <c r="AN475" s="2289"/>
      <c r="AO475" s="2289"/>
      <c r="AP475" s="2289"/>
      <c r="AQ475" s="2288">
        <v>393</v>
      </c>
      <c r="AR475" s="2289"/>
      <c r="AS475" s="2289"/>
      <c r="AT475" s="2290"/>
      <c r="AU475" s="2288">
        <v>13</v>
      </c>
      <c r="AV475" s="2289"/>
      <c r="AW475" s="2289"/>
      <c r="AX475" s="2290"/>
    </row>
    <row r="476" spans="1:50" s="73" customFormat="1" ht="13.5" customHeight="1">
      <c r="A476" s="684"/>
      <c r="B476" s="683"/>
      <c r="C476" s="691"/>
      <c r="D476" s="2267" t="s">
        <v>363</v>
      </c>
      <c r="E476" s="2268"/>
      <c r="F476" s="2268"/>
      <c r="G476" s="2268"/>
      <c r="H476" s="2268"/>
      <c r="I476" s="2268"/>
      <c r="J476" s="2269"/>
      <c r="K476" s="2288">
        <v>2072</v>
      </c>
      <c r="L476" s="2289"/>
      <c r="M476" s="2289"/>
      <c r="N476" s="2290"/>
      <c r="O476" s="2288">
        <v>323</v>
      </c>
      <c r="P476" s="2289"/>
      <c r="Q476" s="2289"/>
      <c r="R476" s="2290"/>
      <c r="S476" s="2288">
        <v>81</v>
      </c>
      <c r="T476" s="2289"/>
      <c r="U476" s="2289"/>
      <c r="V476" s="2290"/>
      <c r="W476" s="2288">
        <v>806</v>
      </c>
      <c r="X476" s="2289"/>
      <c r="Y476" s="2289"/>
      <c r="Z476" s="2290"/>
      <c r="AA476" s="2288">
        <v>615</v>
      </c>
      <c r="AB476" s="2289"/>
      <c r="AC476" s="2289"/>
      <c r="AD476" s="2290"/>
      <c r="AE476" s="2288">
        <v>21</v>
      </c>
      <c r="AF476" s="2289"/>
      <c r="AG476" s="2289"/>
      <c r="AH476" s="2290"/>
      <c r="AI476" s="2288">
        <v>1536</v>
      </c>
      <c r="AJ476" s="2289"/>
      <c r="AK476" s="2289"/>
      <c r="AL476" s="2290"/>
      <c r="AM476" s="2288">
        <v>780</v>
      </c>
      <c r="AN476" s="2289"/>
      <c r="AO476" s="2289"/>
      <c r="AP476" s="2289"/>
      <c r="AQ476" s="2288">
        <v>605</v>
      </c>
      <c r="AR476" s="2289"/>
      <c r="AS476" s="2289"/>
      <c r="AT476" s="2290"/>
      <c r="AU476" s="2288">
        <v>17</v>
      </c>
      <c r="AV476" s="2289"/>
      <c r="AW476" s="2289"/>
      <c r="AX476" s="2290"/>
    </row>
    <row r="477" spans="1:50" s="73" customFormat="1" ht="13.5" customHeight="1">
      <c r="A477" s="684"/>
      <c r="B477" s="683"/>
      <c r="C477" s="692"/>
      <c r="D477" s="2267" t="s">
        <v>364</v>
      </c>
      <c r="E477" s="2268"/>
      <c r="F477" s="2268"/>
      <c r="G477" s="2268"/>
      <c r="H477" s="2268"/>
      <c r="I477" s="2268"/>
      <c r="J477" s="2269"/>
      <c r="K477" s="2288">
        <v>2411</v>
      </c>
      <c r="L477" s="2289"/>
      <c r="M477" s="2289"/>
      <c r="N477" s="2290"/>
      <c r="O477" s="2288">
        <v>349</v>
      </c>
      <c r="P477" s="2289"/>
      <c r="Q477" s="2289"/>
      <c r="R477" s="2290"/>
      <c r="S477" s="2288">
        <v>141</v>
      </c>
      <c r="T477" s="2289"/>
      <c r="U477" s="2289"/>
      <c r="V477" s="2290"/>
      <c r="W477" s="2288">
        <v>838</v>
      </c>
      <c r="X477" s="2289"/>
      <c r="Y477" s="2289"/>
      <c r="Z477" s="2290"/>
      <c r="AA477" s="2288">
        <v>799</v>
      </c>
      <c r="AB477" s="2289"/>
      <c r="AC477" s="2289"/>
      <c r="AD477" s="2290"/>
      <c r="AE477" s="2288">
        <v>27</v>
      </c>
      <c r="AF477" s="2289"/>
      <c r="AG477" s="2289"/>
      <c r="AH477" s="2290"/>
      <c r="AI477" s="2288">
        <v>1877</v>
      </c>
      <c r="AJ477" s="2289"/>
      <c r="AK477" s="2289"/>
      <c r="AL477" s="2290"/>
      <c r="AM477" s="2288">
        <v>835</v>
      </c>
      <c r="AN477" s="2289"/>
      <c r="AO477" s="2289"/>
      <c r="AP477" s="2289"/>
      <c r="AQ477" s="2288">
        <v>794</v>
      </c>
      <c r="AR477" s="2289"/>
      <c r="AS477" s="2289"/>
      <c r="AT477" s="2290"/>
      <c r="AU477" s="2288">
        <v>26</v>
      </c>
      <c r="AV477" s="2289"/>
      <c r="AW477" s="2289"/>
      <c r="AX477" s="2290"/>
    </row>
    <row r="478" spans="1:50" s="73" customFormat="1" ht="13.5" customHeight="1">
      <c r="A478" s="684"/>
      <c r="B478" s="683"/>
      <c r="C478" s="691"/>
      <c r="D478" s="2267" t="s">
        <v>365</v>
      </c>
      <c r="E478" s="2268"/>
      <c r="F478" s="2268"/>
      <c r="G478" s="2268"/>
      <c r="H478" s="2268"/>
      <c r="I478" s="2268"/>
      <c r="J478" s="2269"/>
      <c r="K478" s="2288">
        <v>2647</v>
      </c>
      <c r="L478" s="2289"/>
      <c r="M478" s="2289"/>
      <c r="N478" s="2290"/>
      <c r="O478" s="2288">
        <v>376</v>
      </c>
      <c r="P478" s="2289"/>
      <c r="Q478" s="2289"/>
      <c r="R478" s="2290"/>
      <c r="S478" s="2288">
        <v>183</v>
      </c>
      <c r="T478" s="2289"/>
      <c r="U478" s="2289"/>
      <c r="V478" s="2290"/>
      <c r="W478" s="2288">
        <v>951</v>
      </c>
      <c r="X478" s="2289"/>
      <c r="Y478" s="2289"/>
      <c r="Z478" s="2290"/>
      <c r="AA478" s="2288">
        <v>865</v>
      </c>
      <c r="AB478" s="2289"/>
      <c r="AC478" s="2289"/>
      <c r="AD478" s="2290"/>
      <c r="AE478" s="2288">
        <v>54</v>
      </c>
      <c r="AF478" s="2289"/>
      <c r="AG478" s="2289"/>
      <c r="AH478" s="2290"/>
      <c r="AI478" s="2288">
        <v>2129</v>
      </c>
      <c r="AJ478" s="2289"/>
      <c r="AK478" s="2289"/>
      <c r="AL478" s="2290"/>
      <c r="AM478" s="2288">
        <v>949</v>
      </c>
      <c r="AN478" s="2289"/>
      <c r="AO478" s="2289"/>
      <c r="AP478" s="2289"/>
      <c r="AQ478" s="2288">
        <v>864</v>
      </c>
      <c r="AR478" s="2289"/>
      <c r="AS478" s="2289"/>
      <c r="AT478" s="2290"/>
      <c r="AU478" s="2288">
        <v>54</v>
      </c>
      <c r="AV478" s="2289"/>
      <c r="AW478" s="2289"/>
      <c r="AX478" s="2290"/>
    </row>
    <row r="479" spans="1:50" s="73" customFormat="1" ht="13.5" customHeight="1">
      <c r="A479" s="684"/>
      <c r="B479" s="683"/>
      <c r="C479" s="691"/>
      <c r="D479" s="2267" t="s">
        <v>366</v>
      </c>
      <c r="E479" s="2268"/>
      <c r="F479" s="2268"/>
      <c r="G479" s="2268"/>
      <c r="H479" s="2268"/>
      <c r="I479" s="2268"/>
      <c r="J479" s="2269"/>
      <c r="K479" s="2288">
        <v>2958</v>
      </c>
      <c r="L479" s="2289"/>
      <c r="M479" s="2289"/>
      <c r="N479" s="2290"/>
      <c r="O479" s="2288">
        <v>378</v>
      </c>
      <c r="P479" s="2289"/>
      <c r="Q479" s="2289"/>
      <c r="R479" s="2290"/>
      <c r="S479" s="2288">
        <v>197</v>
      </c>
      <c r="T479" s="2289"/>
      <c r="U479" s="2289"/>
      <c r="V479" s="2290"/>
      <c r="W479" s="2288">
        <v>1164</v>
      </c>
      <c r="X479" s="2289"/>
      <c r="Y479" s="2289"/>
      <c r="Z479" s="2290"/>
      <c r="AA479" s="2288">
        <v>939</v>
      </c>
      <c r="AB479" s="2289"/>
      <c r="AC479" s="2289"/>
      <c r="AD479" s="2290"/>
      <c r="AE479" s="2288">
        <v>62</v>
      </c>
      <c r="AF479" s="2289"/>
      <c r="AG479" s="2289"/>
      <c r="AH479" s="2290"/>
      <c r="AI479" s="2288">
        <v>2432</v>
      </c>
      <c r="AJ479" s="2289"/>
      <c r="AK479" s="2289"/>
      <c r="AL479" s="2290"/>
      <c r="AM479" s="2288">
        <v>1164</v>
      </c>
      <c r="AN479" s="2289"/>
      <c r="AO479" s="2289"/>
      <c r="AP479" s="2289"/>
      <c r="AQ479" s="2288">
        <v>937</v>
      </c>
      <c r="AR479" s="2289"/>
      <c r="AS479" s="2289"/>
      <c r="AT479" s="2290"/>
      <c r="AU479" s="2288">
        <v>62</v>
      </c>
      <c r="AV479" s="2289"/>
      <c r="AW479" s="2289"/>
      <c r="AX479" s="2290"/>
    </row>
    <row r="480" spans="1:50" s="73" customFormat="1" ht="13.5" customHeight="1">
      <c r="A480" s="684"/>
      <c r="B480" s="2297" t="s">
        <v>4</v>
      </c>
      <c r="C480" s="2298"/>
      <c r="D480" s="2267" t="s">
        <v>367</v>
      </c>
      <c r="E480" s="2268"/>
      <c r="F480" s="2268"/>
      <c r="G480" s="2268"/>
      <c r="H480" s="2268"/>
      <c r="I480" s="2268"/>
      <c r="J480" s="2269"/>
      <c r="K480" s="2288">
        <v>2287</v>
      </c>
      <c r="L480" s="2289"/>
      <c r="M480" s="2289"/>
      <c r="N480" s="2290"/>
      <c r="O480" s="2288">
        <v>312</v>
      </c>
      <c r="P480" s="2289"/>
      <c r="Q480" s="2289"/>
      <c r="R480" s="2290"/>
      <c r="S480" s="2288">
        <v>178</v>
      </c>
      <c r="T480" s="2289"/>
      <c r="U480" s="2289"/>
      <c r="V480" s="2290"/>
      <c r="W480" s="2288">
        <v>873</v>
      </c>
      <c r="X480" s="2289"/>
      <c r="Y480" s="2289"/>
      <c r="Z480" s="2290"/>
      <c r="AA480" s="2288">
        <v>690</v>
      </c>
      <c r="AB480" s="2289"/>
      <c r="AC480" s="2289"/>
      <c r="AD480" s="2290"/>
      <c r="AE480" s="2288">
        <v>42</v>
      </c>
      <c r="AF480" s="2289"/>
      <c r="AG480" s="2289"/>
      <c r="AH480" s="2290"/>
      <c r="AI480" s="2288">
        <v>1835</v>
      </c>
      <c r="AJ480" s="2289"/>
      <c r="AK480" s="2289"/>
      <c r="AL480" s="2290"/>
      <c r="AM480" s="2288">
        <v>873</v>
      </c>
      <c r="AN480" s="2289"/>
      <c r="AO480" s="2289"/>
      <c r="AP480" s="2289"/>
      <c r="AQ480" s="2288">
        <v>690</v>
      </c>
      <c r="AR480" s="2289"/>
      <c r="AS480" s="2289"/>
      <c r="AT480" s="2290"/>
      <c r="AU480" s="2288">
        <v>42</v>
      </c>
      <c r="AV480" s="2289"/>
      <c r="AW480" s="2289"/>
      <c r="AX480" s="2290"/>
    </row>
    <row r="481" spans="1:50" s="73" customFormat="1" ht="13.5" customHeight="1">
      <c r="A481" s="684"/>
      <c r="B481" s="683"/>
      <c r="C481" s="691"/>
      <c r="D481" s="2267" t="s">
        <v>368</v>
      </c>
      <c r="E481" s="2268"/>
      <c r="F481" s="2268"/>
      <c r="G481" s="2268"/>
      <c r="H481" s="2268"/>
      <c r="I481" s="2268"/>
      <c r="J481" s="2269"/>
      <c r="K481" s="2288">
        <v>2300</v>
      </c>
      <c r="L481" s="2289"/>
      <c r="M481" s="2289"/>
      <c r="N481" s="2290"/>
      <c r="O481" s="2288">
        <v>258</v>
      </c>
      <c r="P481" s="2289"/>
      <c r="Q481" s="2289"/>
      <c r="R481" s="2290"/>
      <c r="S481" s="2288">
        <v>238</v>
      </c>
      <c r="T481" s="2289"/>
      <c r="U481" s="2289"/>
      <c r="V481" s="2290"/>
      <c r="W481" s="2288">
        <v>904</v>
      </c>
      <c r="X481" s="2289"/>
      <c r="Y481" s="2289"/>
      <c r="Z481" s="2290"/>
      <c r="AA481" s="2288">
        <v>687</v>
      </c>
      <c r="AB481" s="2289"/>
      <c r="AC481" s="2289"/>
      <c r="AD481" s="2290"/>
      <c r="AE481" s="2288">
        <v>71</v>
      </c>
      <c r="AF481" s="2289"/>
      <c r="AG481" s="2289"/>
      <c r="AH481" s="2290"/>
      <c r="AI481" s="2288">
        <v>1950</v>
      </c>
      <c r="AJ481" s="2289"/>
      <c r="AK481" s="2289"/>
      <c r="AL481" s="2290"/>
      <c r="AM481" s="2288">
        <v>903</v>
      </c>
      <c r="AN481" s="2289"/>
      <c r="AO481" s="2289"/>
      <c r="AP481" s="2289"/>
      <c r="AQ481" s="2288">
        <v>687</v>
      </c>
      <c r="AR481" s="2289"/>
      <c r="AS481" s="2289"/>
      <c r="AT481" s="2290"/>
      <c r="AU481" s="2288">
        <v>71</v>
      </c>
      <c r="AV481" s="2289"/>
      <c r="AW481" s="2289"/>
      <c r="AX481" s="2290"/>
    </row>
    <row r="482" spans="1:50" s="73" customFormat="1" ht="13.5" customHeight="1">
      <c r="A482" s="684"/>
      <c r="B482" s="683"/>
      <c r="C482" s="691"/>
      <c r="D482" s="2267" t="s">
        <v>369</v>
      </c>
      <c r="E482" s="2268"/>
      <c r="F482" s="2268"/>
      <c r="G482" s="2268"/>
      <c r="H482" s="2268"/>
      <c r="I482" s="2268"/>
      <c r="J482" s="2269"/>
      <c r="K482" s="2288">
        <v>2686</v>
      </c>
      <c r="L482" s="2289"/>
      <c r="M482" s="2289"/>
      <c r="N482" s="2290"/>
      <c r="O482" s="2288">
        <v>296</v>
      </c>
      <c r="P482" s="2289"/>
      <c r="Q482" s="2289"/>
      <c r="R482" s="2290"/>
      <c r="S482" s="2288">
        <v>365</v>
      </c>
      <c r="T482" s="2289"/>
      <c r="U482" s="2289"/>
      <c r="V482" s="2290"/>
      <c r="W482" s="2288">
        <v>1096</v>
      </c>
      <c r="X482" s="2289"/>
      <c r="Y482" s="2289"/>
      <c r="Z482" s="2290"/>
      <c r="AA482" s="2288">
        <v>710</v>
      </c>
      <c r="AB482" s="2289"/>
      <c r="AC482" s="2289"/>
      <c r="AD482" s="2290"/>
      <c r="AE482" s="2288">
        <v>83</v>
      </c>
      <c r="AF482" s="2289"/>
      <c r="AG482" s="2289"/>
      <c r="AH482" s="2290"/>
      <c r="AI482" s="2288">
        <v>2309</v>
      </c>
      <c r="AJ482" s="2289"/>
      <c r="AK482" s="2289"/>
      <c r="AL482" s="2290"/>
      <c r="AM482" s="2288">
        <v>1096</v>
      </c>
      <c r="AN482" s="2289"/>
      <c r="AO482" s="2289"/>
      <c r="AP482" s="2289"/>
      <c r="AQ482" s="2288">
        <v>710</v>
      </c>
      <c r="AR482" s="2289"/>
      <c r="AS482" s="2289"/>
      <c r="AT482" s="2290"/>
      <c r="AU482" s="2288">
        <v>83</v>
      </c>
      <c r="AV482" s="2289"/>
      <c r="AW482" s="2289"/>
      <c r="AX482" s="2290"/>
    </row>
    <row r="483" spans="1:50" s="73" customFormat="1" ht="13.5" customHeight="1">
      <c r="A483" s="684"/>
      <c r="B483" s="683"/>
      <c r="C483" s="691"/>
      <c r="D483" s="2267" t="s">
        <v>371</v>
      </c>
      <c r="E483" s="2268"/>
      <c r="F483" s="2268"/>
      <c r="G483" s="2268"/>
      <c r="H483" s="2268"/>
      <c r="I483" s="2268"/>
      <c r="J483" s="2269"/>
      <c r="K483" s="2288">
        <v>3082</v>
      </c>
      <c r="L483" s="2289"/>
      <c r="M483" s="2289"/>
      <c r="N483" s="2290"/>
      <c r="O483" s="2288">
        <v>788</v>
      </c>
      <c r="P483" s="2289"/>
      <c r="Q483" s="2289"/>
      <c r="R483" s="2290"/>
      <c r="S483" s="2288">
        <v>622</v>
      </c>
      <c r="T483" s="2289"/>
      <c r="U483" s="2289"/>
      <c r="V483" s="2290"/>
      <c r="W483" s="2288">
        <v>901</v>
      </c>
      <c r="X483" s="2289"/>
      <c r="Y483" s="2289"/>
      <c r="Z483" s="2290"/>
      <c r="AA483" s="2288">
        <v>607</v>
      </c>
      <c r="AB483" s="2289"/>
      <c r="AC483" s="2289"/>
      <c r="AD483" s="2290"/>
      <c r="AE483" s="2288">
        <v>60</v>
      </c>
      <c r="AF483" s="2289"/>
      <c r="AG483" s="2289"/>
      <c r="AH483" s="2290"/>
      <c r="AI483" s="2288">
        <v>2229</v>
      </c>
      <c r="AJ483" s="2289"/>
      <c r="AK483" s="2289"/>
      <c r="AL483" s="2290"/>
      <c r="AM483" s="2288">
        <v>901</v>
      </c>
      <c r="AN483" s="2289"/>
      <c r="AO483" s="2289"/>
      <c r="AP483" s="2289"/>
      <c r="AQ483" s="2288">
        <v>606</v>
      </c>
      <c r="AR483" s="2289"/>
      <c r="AS483" s="2289"/>
      <c r="AT483" s="2290"/>
      <c r="AU483" s="2288">
        <v>60</v>
      </c>
      <c r="AV483" s="2289"/>
      <c r="AW483" s="2289"/>
      <c r="AX483" s="2290"/>
    </row>
    <row r="484" spans="1:50" s="73" customFormat="1" ht="13.5" customHeight="1">
      <c r="A484" s="684"/>
      <c r="B484" s="683"/>
      <c r="C484" s="691"/>
      <c r="D484" s="2267" t="s">
        <v>372</v>
      </c>
      <c r="E484" s="2268"/>
      <c r="F484" s="2268"/>
      <c r="G484" s="2268"/>
      <c r="H484" s="2268"/>
      <c r="I484" s="2268"/>
      <c r="J484" s="2269"/>
      <c r="K484" s="2288">
        <v>3003</v>
      </c>
      <c r="L484" s="2289"/>
      <c r="M484" s="2289"/>
      <c r="N484" s="2290"/>
      <c r="O484" s="2288">
        <v>1262</v>
      </c>
      <c r="P484" s="2289"/>
      <c r="Q484" s="2289"/>
      <c r="R484" s="2290"/>
      <c r="S484" s="2288">
        <v>764</v>
      </c>
      <c r="T484" s="2289"/>
      <c r="U484" s="2289"/>
      <c r="V484" s="2290"/>
      <c r="W484" s="2288">
        <v>556</v>
      </c>
      <c r="X484" s="2289"/>
      <c r="Y484" s="2289"/>
      <c r="Z484" s="2290"/>
      <c r="AA484" s="2288">
        <v>280</v>
      </c>
      <c r="AB484" s="2289"/>
      <c r="AC484" s="2289"/>
      <c r="AD484" s="2290"/>
      <c r="AE484" s="2288">
        <v>24</v>
      </c>
      <c r="AF484" s="2289"/>
      <c r="AG484" s="2289"/>
      <c r="AH484" s="2290"/>
      <c r="AI484" s="2288">
        <v>1674</v>
      </c>
      <c r="AJ484" s="2289"/>
      <c r="AK484" s="2289"/>
      <c r="AL484" s="2290"/>
      <c r="AM484" s="2288">
        <v>555</v>
      </c>
      <c r="AN484" s="2289"/>
      <c r="AO484" s="2289"/>
      <c r="AP484" s="2289"/>
      <c r="AQ484" s="2288">
        <v>280</v>
      </c>
      <c r="AR484" s="2289"/>
      <c r="AS484" s="2289"/>
      <c r="AT484" s="2290"/>
      <c r="AU484" s="2288">
        <v>24</v>
      </c>
      <c r="AV484" s="2289"/>
      <c r="AW484" s="2289"/>
      <c r="AX484" s="2290"/>
    </row>
    <row r="485" spans="1:50" s="73" customFormat="1" ht="13.5" customHeight="1">
      <c r="A485" s="684"/>
      <c r="B485" s="683"/>
      <c r="C485" s="691"/>
      <c r="D485" s="2267" t="s">
        <v>373</v>
      </c>
      <c r="E485" s="2268"/>
      <c r="F485" s="2268"/>
      <c r="G485" s="2268"/>
      <c r="H485" s="2268"/>
      <c r="I485" s="2268"/>
      <c r="J485" s="2269"/>
      <c r="K485" s="2288">
        <v>1750</v>
      </c>
      <c r="L485" s="2289"/>
      <c r="M485" s="2289"/>
      <c r="N485" s="2290"/>
      <c r="O485" s="2288">
        <v>1039</v>
      </c>
      <c r="P485" s="2289"/>
      <c r="Q485" s="2289"/>
      <c r="R485" s="2290"/>
      <c r="S485" s="2288">
        <v>383</v>
      </c>
      <c r="T485" s="2289"/>
      <c r="U485" s="2289"/>
      <c r="V485" s="2290"/>
      <c r="W485" s="2288">
        <v>201</v>
      </c>
      <c r="X485" s="2289"/>
      <c r="Y485" s="2289"/>
      <c r="Z485" s="2290"/>
      <c r="AA485" s="2288">
        <v>77</v>
      </c>
      <c r="AB485" s="2289"/>
      <c r="AC485" s="2289"/>
      <c r="AD485" s="2290"/>
      <c r="AE485" s="2294">
        <v>2</v>
      </c>
      <c r="AF485" s="2295"/>
      <c r="AG485" s="2295"/>
      <c r="AH485" s="2296"/>
      <c r="AI485" s="2288">
        <v>680</v>
      </c>
      <c r="AJ485" s="2289"/>
      <c r="AK485" s="2289"/>
      <c r="AL485" s="2290"/>
      <c r="AM485" s="2288">
        <v>200</v>
      </c>
      <c r="AN485" s="2289"/>
      <c r="AO485" s="2289"/>
      <c r="AP485" s="2289"/>
      <c r="AQ485" s="2288">
        <v>77</v>
      </c>
      <c r="AR485" s="2289"/>
      <c r="AS485" s="2289"/>
      <c r="AT485" s="2290"/>
      <c r="AU485" s="2294">
        <v>2</v>
      </c>
      <c r="AV485" s="2295"/>
      <c r="AW485" s="2295"/>
      <c r="AX485" s="2296"/>
    </row>
    <row r="486" spans="1:50" s="73" customFormat="1" ht="13.5" customHeight="1">
      <c r="A486" s="684"/>
      <c r="B486" s="683"/>
      <c r="C486" s="691"/>
      <c r="D486" s="2267" t="s">
        <v>374</v>
      </c>
      <c r="E486" s="2268"/>
      <c r="F486" s="2268"/>
      <c r="G486" s="2268"/>
      <c r="H486" s="2268"/>
      <c r="I486" s="2268"/>
      <c r="J486" s="2269"/>
      <c r="K486" s="2288">
        <v>1479</v>
      </c>
      <c r="L486" s="2289"/>
      <c r="M486" s="2289"/>
      <c r="N486" s="2290"/>
      <c r="O486" s="2288">
        <v>1017</v>
      </c>
      <c r="P486" s="2289"/>
      <c r="Q486" s="2289"/>
      <c r="R486" s="2290"/>
      <c r="S486" s="2288">
        <v>329</v>
      </c>
      <c r="T486" s="2289"/>
      <c r="U486" s="2289"/>
      <c r="V486" s="2290"/>
      <c r="W486" s="2288">
        <v>69</v>
      </c>
      <c r="X486" s="2289"/>
      <c r="Y486" s="2289"/>
      <c r="Z486" s="2290"/>
      <c r="AA486" s="2288">
        <v>17</v>
      </c>
      <c r="AB486" s="2289"/>
      <c r="AC486" s="2289"/>
      <c r="AD486" s="2290"/>
      <c r="AE486" s="2294" t="s">
        <v>3205</v>
      </c>
      <c r="AF486" s="2295"/>
      <c r="AG486" s="2295"/>
      <c r="AH486" s="2296"/>
      <c r="AI486" s="2288">
        <v>427</v>
      </c>
      <c r="AJ486" s="2289"/>
      <c r="AK486" s="2289"/>
      <c r="AL486" s="2290"/>
      <c r="AM486" s="2288">
        <v>69</v>
      </c>
      <c r="AN486" s="2289"/>
      <c r="AO486" s="2289"/>
      <c r="AP486" s="2289"/>
      <c r="AQ486" s="2288">
        <v>17</v>
      </c>
      <c r="AR486" s="2289"/>
      <c r="AS486" s="2289"/>
      <c r="AT486" s="2290"/>
      <c r="AU486" s="2294" t="s">
        <v>3204</v>
      </c>
      <c r="AV486" s="2295"/>
      <c r="AW486" s="2295"/>
      <c r="AX486" s="2296"/>
    </row>
    <row r="487" spans="1:50" s="73" customFormat="1" ht="13.5" customHeight="1">
      <c r="A487" s="684"/>
      <c r="B487" s="683"/>
      <c r="C487" s="691"/>
      <c r="D487" s="2267" t="s">
        <v>375</v>
      </c>
      <c r="E487" s="2268"/>
      <c r="F487" s="2268"/>
      <c r="G487" s="2268"/>
      <c r="H487" s="2268"/>
      <c r="I487" s="2268"/>
      <c r="J487" s="2269"/>
      <c r="K487" s="2288">
        <v>1169</v>
      </c>
      <c r="L487" s="2289"/>
      <c r="M487" s="2289"/>
      <c r="N487" s="2290"/>
      <c r="O487" s="2288">
        <v>907</v>
      </c>
      <c r="P487" s="2289"/>
      <c r="Q487" s="2289"/>
      <c r="R487" s="2290"/>
      <c r="S487" s="2288">
        <v>202</v>
      </c>
      <c r="T487" s="2289"/>
      <c r="U487" s="2289"/>
      <c r="V487" s="2290"/>
      <c r="W487" s="2288">
        <v>31</v>
      </c>
      <c r="X487" s="2289"/>
      <c r="Y487" s="2289"/>
      <c r="Z487" s="2290"/>
      <c r="AA487" s="2294">
        <v>2</v>
      </c>
      <c r="AB487" s="2295"/>
      <c r="AC487" s="2295"/>
      <c r="AD487" s="2296"/>
      <c r="AE487" s="2294">
        <v>1</v>
      </c>
      <c r="AF487" s="2295"/>
      <c r="AG487" s="2295"/>
      <c r="AH487" s="2296"/>
      <c r="AI487" s="2288">
        <v>241</v>
      </c>
      <c r="AJ487" s="2289"/>
      <c r="AK487" s="2289"/>
      <c r="AL487" s="2290"/>
      <c r="AM487" s="2288">
        <v>31</v>
      </c>
      <c r="AN487" s="2289"/>
      <c r="AO487" s="2289"/>
      <c r="AP487" s="2289"/>
      <c r="AQ487" s="2294">
        <v>2</v>
      </c>
      <c r="AR487" s="2295"/>
      <c r="AS487" s="2295"/>
      <c r="AT487" s="2296"/>
      <c r="AU487" s="2294">
        <v>1</v>
      </c>
      <c r="AV487" s="2295"/>
      <c r="AW487" s="2295"/>
      <c r="AX487" s="2296"/>
    </row>
    <row r="488" spans="1:50" s="73" customFormat="1" ht="13.5" customHeight="1">
      <c r="A488" s="684"/>
      <c r="B488" s="683"/>
      <c r="C488" s="691"/>
      <c r="D488" s="2267" t="s">
        <v>376</v>
      </c>
      <c r="E488" s="2268"/>
      <c r="F488" s="2268"/>
      <c r="G488" s="2268"/>
      <c r="H488" s="2268"/>
      <c r="I488" s="2268"/>
      <c r="J488" s="2269"/>
      <c r="K488" s="2288">
        <v>995</v>
      </c>
      <c r="L488" s="2289"/>
      <c r="M488" s="2289"/>
      <c r="N488" s="2290"/>
      <c r="O488" s="2288">
        <v>889</v>
      </c>
      <c r="P488" s="2289"/>
      <c r="Q488" s="2289"/>
      <c r="R488" s="2290"/>
      <c r="S488" s="2288">
        <v>71</v>
      </c>
      <c r="T488" s="2289"/>
      <c r="U488" s="2289"/>
      <c r="V488" s="2290"/>
      <c r="W488" s="2288">
        <v>11</v>
      </c>
      <c r="X488" s="2289"/>
      <c r="Y488" s="2289"/>
      <c r="Z488" s="2290"/>
      <c r="AA488" s="2294">
        <v>2</v>
      </c>
      <c r="AB488" s="2295"/>
      <c r="AC488" s="2295"/>
      <c r="AD488" s="2296"/>
      <c r="AE488" s="2294" t="s">
        <v>3204</v>
      </c>
      <c r="AF488" s="2295"/>
      <c r="AG488" s="2295"/>
      <c r="AH488" s="2296"/>
      <c r="AI488" s="2288">
        <v>88</v>
      </c>
      <c r="AJ488" s="2289"/>
      <c r="AK488" s="2289"/>
      <c r="AL488" s="2290"/>
      <c r="AM488" s="2294">
        <v>11</v>
      </c>
      <c r="AN488" s="2295"/>
      <c r="AO488" s="2295"/>
      <c r="AP488" s="2295"/>
      <c r="AQ488" s="2294">
        <v>2</v>
      </c>
      <c r="AR488" s="2295"/>
      <c r="AS488" s="2295"/>
      <c r="AT488" s="2296"/>
      <c r="AU488" s="2294" t="s">
        <v>3206</v>
      </c>
      <c r="AV488" s="2295"/>
      <c r="AW488" s="2295"/>
      <c r="AX488" s="2296"/>
    </row>
    <row r="489" spans="1:50" s="73" customFormat="1" ht="13.5" customHeight="1">
      <c r="A489" s="684"/>
      <c r="B489" s="683"/>
      <c r="C489" s="691"/>
      <c r="D489" s="2314" t="s">
        <v>378</v>
      </c>
      <c r="E489" s="2315"/>
      <c r="F489" s="2315"/>
      <c r="G489" s="2315"/>
      <c r="H489" s="2315"/>
      <c r="I489" s="2315"/>
      <c r="J489" s="2316"/>
      <c r="K489" s="2288">
        <v>483</v>
      </c>
      <c r="L489" s="2289"/>
      <c r="M489" s="2289"/>
      <c r="N489" s="2290"/>
      <c r="O489" s="2294" t="s">
        <v>3212</v>
      </c>
      <c r="P489" s="2295"/>
      <c r="Q489" s="2295"/>
      <c r="R489" s="2296"/>
      <c r="S489" s="2294" t="s">
        <v>3212</v>
      </c>
      <c r="T489" s="2295"/>
      <c r="U489" s="2295"/>
      <c r="V489" s="2296"/>
      <c r="W489" s="2294" t="s">
        <v>3212</v>
      </c>
      <c r="X489" s="2295"/>
      <c r="Y489" s="2295"/>
      <c r="Z489" s="2296"/>
      <c r="AA489" s="2294" t="s">
        <v>3212</v>
      </c>
      <c r="AB489" s="2295"/>
      <c r="AC489" s="2295"/>
      <c r="AD489" s="2296"/>
      <c r="AE489" s="2294" t="s">
        <v>3212</v>
      </c>
      <c r="AF489" s="2295"/>
      <c r="AG489" s="2295"/>
      <c r="AH489" s="2296"/>
      <c r="AI489" s="2294" t="s">
        <v>3212</v>
      </c>
      <c r="AJ489" s="2295"/>
      <c r="AK489" s="2295"/>
      <c r="AL489" s="2296"/>
      <c r="AM489" s="2294" t="s">
        <v>3212</v>
      </c>
      <c r="AN489" s="2295"/>
      <c r="AO489" s="2295"/>
      <c r="AP489" s="2296"/>
      <c r="AQ489" s="2294" t="s">
        <v>3212</v>
      </c>
      <c r="AR489" s="2295"/>
      <c r="AS489" s="2295"/>
      <c r="AT489" s="2296"/>
      <c r="AU489" s="2294" t="s">
        <v>3212</v>
      </c>
      <c r="AV489" s="2295"/>
      <c r="AW489" s="2295"/>
      <c r="AX489" s="2296"/>
    </row>
    <row r="490" spans="1:50" s="73" customFormat="1" ht="13.5" customHeight="1">
      <c r="A490" s="684"/>
      <c r="B490" s="683"/>
      <c r="C490" s="694"/>
      <c r="D490" s="2310"/>
      <c r="E490" s="2311"/>
      <c r="F490" s="2311"/>
      <c r="G490" s="2311"/>
      <c r="H490" s="2311"/>
      <c r="I490" s="2311"/>
      <c r="J490" s="2312"/>
      <c r="K490" s="2302"/>
      <c r="L490" s="2303"/>
      <c r="M490" s="2303"/>
      <c r="N490" s="2304"/>
      <c r="O490" s="2302"/>
      <c r="P490" s="2303"/>
      <c r="Q490" s="2303"/>
      <c r="R490" s="2304"/>
      <c r="S490" s="2302"/>
      <c r="T490" s="2303"/>
      <c r="U490" s="2303"/>
      <c r="V490" s="2304"/>
      <c r="W490" s="2302"/>
      <c r="X490" s="2303"/>
      <c r="Y490" s="2303"/>
      <c r="Z490" s="2304"/>
      <c r="AA490" s="2302"/>
      <c r="AB490" s="2303"/>
      <c r="AC490" s="2303"/>
      <c r="AD490" s="2304"/>
      <c r="AE490" s="2302"/>
      <c r="AF490" s="2303"/>
      <c r="AG490" s="2303"/>
      <c r="AH490" s="2304"/>
      <c r="AI490" s="2302"/>
      <c r="AJ490" s="2303"/>
      <c r="AK490" s="2303"/>
      <c r="AL490" s="2304"/>
      <c r="AM490" s="2302"/>
      <c r="AN490" s="2303"/>
      <c r="AO490" s="2303"/>
      <c r="AP490" s="2304"/>
      <c r="AQ490" s="2313"/>
      <c r="AR490" s="2305"/>
      <c r="AS490" s="2305"/>
      <c r="AT490" s="2306"/>
      <c r="AU490" s="2302"/>
      <c r="AV490" s="2303"/>
      <c r="AW490" s="2303"/>
      <c r="AX490" s="2304"/>
    </row>
    <row r="491" spans="1:50" s="73" customFormat="1" ht="13.5" customHeight="1">
      <c r="A491" s="684"/>
      <c r="B491" s="455"/>
      <c r="C491" s="691"/>
      <c r="D491" s="2307" t="s">
        <v>3510</v>
      </c>
      <c r="E491" s="2308"/>
      <c r="F491" s="2308"/>
      <c r="G491" s="2308"/>
      <c r="H491" s="2308"/>
      <c r="I491" s="2308"/>
      <c r="J491" s="2309"/>
      <c r="K491" s="2270">
        <v>37784</v>
      </c>
      <c r="L491" s="2271"/>
      <c r="M491" s="2271"/>
      <c r="N491" s="2272"/>
      <c r="O491" s="2288">
        <v>14760</v>
      </c>
      <c r="P491" s="2289"/>
      <c r="Q491" s="2289"/>
      <c r="R491" s="2290"/>
      <c r="S491" s="2270">
        <v>2929</v>
      </c>
      <c r="T491" s="2271"/>
      <c r="U491" s="2271"/>
      <c r="V491" s="2272"/>
      <c r="W491" s="2270">
        <v>12330</v>
      </c>
      <c r="X491" s="2271"/>
      <c r="Y491" s="2271"/>
      <c r="Z491" s="2272"/>
      <c r="AA491" s="2270">
        <v>5223</v>
      </c>
      <c r="AB491" s="2271"/>
      <c r="AC491" s="2271"/>
      <c r="AD491" s="2272"/>
      <c r="AE491" s="2270">
        <v>150</v>
      </c>
      <c r="AF491" s="2271"/>
      <c r="AG491" s="2271"/>
      <c r="AH491" s="2272"/>
      <c r="AI491" s="2270">
        <v>16190</v>
      </c>
      <c r="AJ491" s="2271"/>
      <c r="AK491" s="2271"/>
      <c r="AL491" s="2272"/>
      <c r="AM491" s="2270">
        <v>8224</v>
      </c>
      <c r="AN491" s="2271"/>
      <c r="AO491" s="2271"/>
      <c r="AP491" s="2272"/>
      <c r="AQ491" s="2289">
        <v>4552</v>
      </c>
      <c r="AR491" s="2289"/>
      <c r="AS491" s="2289"/>
      <c r="AT491" s="2290"/>
      <c r="AU491" s="2288">
        <v>69</v>
      </c>
      <c r="AV491" s="2289"/>
      <c r="AW491" s="2289"/>
      <c r="AX491" s="2290"/>
    </row>
    <row r="492" spans="1:50" s="73" customFormat="1" ht="13.5" customHeight="1">
      <c r="A492" s="684"/>
      <c r="B492" s="683"/>
      <c r="C492" s="691"/>
      <c r="D492" s="2267"/>
      <c r="E492" s="2268"/>
      <c r="F492" s="2268"/>
      <c r="G492" s="2268"/>
      <c r="H492" s="2268"/>
      <c r="I492" s="2268"/>
      <c r="J492" s="2269"/>
      <c r="K492" s="2288"/>
      <c r="L492" s="2289"/>
      <c r="M492" s="2289"/>
      <c r="N492" s="2290"/>
      <c r="O492" s="2288"/>
      <c r="P492" s="2289"/>
      <c r="Q492" s="2289"/>
      <c r="R492" s="2290"/>
      <c r="S492" s="2288"/>
      <c r="T492" s="2289"/>
      <c r="U492" s="2289"/>
      <c r="V492" s="2290"/>
      <c r="W492" s="2288"/>
      <c r="X492" s="2289"/>
      <c r="Y492" s="2289"/>
      <c r="Z492" s="2290"/>
      <c r="AA492" s="2288"/>
      <c r="AB492" s="2289"/>
      <c r="AC492" s="2289"/>
      <c r="AD492" s="2290"/>
      <c r="AE492" s="2288"/>
      <c r="AF492" s="2289"/>
      <c r="AG492" s="2289"/>
      <c r="AH492" s="2290"/>
      <c r="AI492" s="2288"/>
      <c r="AJ492" s="2289"/>
      <c r="AK492" s="2289"/>
      <c r="AL492" s="2290"/>
      <c r="AM492" s="2288"/>
      <c r="AN492" s="2289"/>
      <c r="AO492" s="2289"/>
      <c r="AP492" s="2290"/>
      <c r="AQ492" s="2317"/>
      <c r="AR492" s="2317"/>
      <c r="AS492" s="2317"/>
      <c r="AT492" s="2293"/>
      <c r="AU492" s="2288"/>
      <c r="AV492" s="2289"/>
      <c r="AW492" s="2289"/>
      <c r="AX492" s="2290"/>
    </row>
    <row r="493" spans="1:50" s="73" customFormat="1" ht="13.5" customHeight="1">
      <c r="A493" s="684"/>
      <c r="B493" s="683"/>
      <c r="C493" s="691"/>
      <c r="D493" s="2267" t="s">
        <v>358</v>
      </c>
      <c r="E493" s="2268"/>
      <c r="F493" s="2268"/>
      <c r="G493" s="2268"/>
      <c r="H493" s="2268"/>
      <c r="I493" s="2268"/>
      <c r="J493" s="2269"/>
      <c r="K493" s="2288">
        <v>4457</v>
      </c>
      <c r="L493" s="2289"/>
      <c r="M493" s="2289"/>
      <c r="N493" s="2290"/>
      <c r="O493" s="2288">
        <v>1931</v>
      </c>
      <c r="P493" s="2289"/>
      <c r="Q493" s="2289"/>
      <c r="R493" s="2290"/>
      <c r="S493" s="2294" t="s">
        <v>3204</v>
      </c>
      <c r="T493" s="2295"/>
      <c r="U493" s="2295"/>
      <c r="V493" s="2296"/>
      <c r="W493" s="2288">
        <v>2316</v>
      </c>
      <c r="X493" s="2289"/>
      <c r="Y493" s="2289"/>
      <c r="Z493" s="2290"/>
      <c r="AA493" s="2288">
        <v>42</v>
      </c>
      <c r="AB493" s="2289"/>
      <c r="AC493" s="2289"/>
      <c r="AD493" s="2290"/>
      <c r="AE493" s="2294">
        <v>3</v>
      </c>
      <c r="AF493" s="2295"/>
      <c r="AG493" s="2295"/>
      <c r="AH493" s="2296"/>
      <c r="AI493" s="2294" t="s">
        <v>3206</v>
      </c>
      <c r="AJ493" s="2295"/>
      <c r="AK493" s="2295"/>
      <c r="AL493" s="2296"/>
      <c r="AM493" s="2294" t="s">
        <v>3207</v>
      </c>
      <c r="AN493" s="2295"/>
      <c r="AO493" s="2295"/>
      <c r="AP493" s="2296"/>
      <c r="AQ493" s="2295" t="s">
        <v>3207</v>
      </c>
      <c r="AR493" s="2295"/>
      <c r="AS493" s="2295"/>
      <c r="AT493" s="2296"/>
      <c r="AU493" s="2294" t="s">
        <v>3207</v>
      </c>
      <c r="AV493" s="2295"/>
      <c r="AW493" s="2295"/>
      <c r="AX493" s="2296"/>
    </row>
    <row r="494" spans="1:50" s="73" customFormat="1" ht="13.5" customHeight="1">
      <c r="A494" s="684"/>
      <c r="B494" s="683"/>
      <c r="C494" s="691"/>
      <c r="D494" s="2267" t="s">
        <v>360</v>
      </c>
      <c r="E494" s="2268"/>
      <c r="F494" s="2268"/>
      <c r="G494" s="2268"/>
      <c r="H494" s="2268"/>
      <c r="I494" s="2268"/>
      <c r="J494" s="2269"/>
      <c r="K494" s="2288">
        <v>2005</v>
      </c>
      <c r="L494" s="2289"/>
      <c r="M494" s="2289"/>
      <c r="N494" s="2290"/>
      <c r="O494" s="2288">
        <v>55</v>
      </c>
      <c r="P494" s="2289"/>
      <c r="Q494" s="2289"/>
      <c r="R494" s="2290"/>
      <c r="S494" s="2288">
        <v>7</v>
      </c>
      <c r="T494" s="2289"/>
      <c r="U494" s="2289"/>
      <c r="V494" s="2290"/>
      <c r="W494" s="2288">
        <v>1157</v>
      </c>
      <c r="X494" s="2289"/>
      <c r="Y494" s="2289"/>
      <c r="Z494" s="2290"/>
      <c r="AA494" s="2288">
        <v>614</v>
      </c>
      <c r="AB494" s="2289"/>
      <c r="AC494" s="2289"/>
      <c r="AD494" s="2290"/>
      <c r="AE494" s="2288">
        <v>35</v>
      </c>
      <c r="AF494" s="2289"/>
      <c r="AG494" s="2289"/>
      <c r="AH494" s="2290"/>
      <c r="AI494" s="2288">
        <v>289</v>
      </c>
      <c r="AJ494" s="2289"/>
      <c r="AK494" s="2289"/>
      <c r="AL494" s="2290"/>
      <c r="AM494" s="2288">
        <v>187</v>
      </c>
      <c r="AN494" s="2289"/>
      <c r="AO494" s="2289"/>
      <c r="AP494" s="2290"/>
      <c r="AQ494" s="2289">
        <v>87</v>
      </c>
      <c r="AR494" s="2289"/>
      <c r="AS494" s="2289"/>
      <c r="AT494" s="2290"/>
      <c r="AU494" s="2294">
        <v>2</v>
      </c>
      <c r="AV494" s="2295"/>
      <c r="AW494" s="2295"/>
      <c r="AX494" s="2296"/>
    </row>
    <row r="495" spans="1:50" s="73" customFormat="1" ht="13.5" customHeight="1">
      <c r="A495" s="684"/>
      <c r="B495" s="683"/>
      <c r="C495" s="691"/>
      <c r="D495" s="2267" t="s">
        <v>361</v>
      </c>
      <c r="E495" s="2268"/>
      <c r="F495" s="2268"/>
      <c r="G495" s="2268"/>
      <c r="H495" s="2268"/>
      <c r="I495" s="2268"/>
      <c r="J495" s="2269"/>
      <c r="K495" s="2288">
        <v>2219</v>
      </c>
      <c r="L495" s="2289"/>
      <c r="M495" s="2289"/>
      <c r="N495" s="2290"/>
      <c r="O495" s="2288">
        <v>186</v>
      </c>
      <c r="P495" s="2289"/>
      <c r="Q495" s="2289"/>
      <c r="R495" s="2290"/>
      <c r="S495" s="2288">
        <v>21</v>
      </c>
      <c r="T495" s="2289"/>
      <c r="U495" s="2289"/>
      <c r="V495" s="2290"/>
      <c r="W495" s="2288">
        <v>1356</v>
      </c>
      <c r="X495" s="2289"/>
      <c r="Y495" s="2289"/>
      <c r="Z495" s="2290"/>
      <c r="AA495" s="2288">
        <v>455</v>
      </c>
      <c r="AB495" s="2289"/>
      <c r="AC495" s="2289"/>
      <c r="AD495" s="2290"/>
      <c r="AE495" s="2288">
        <v>51</v>
      </c>
      <c r="AF495" s="2289"/>
      <c r="AG495" s="2289"/>
      <c r="AH495" s="2290"/>
      <c r="AI495" s="2288">
        <v>994</v>
      </c>
      <c r="AJ495" s="2289"/>
      <c r="AK495" s="2289"/>
      <c r="AL495" s="2290"/>
      <c r="AM495" s="2288">
        <v>576</v>
      </c>
      <c r="AN495" s="2289"/>
      <c r="AO495" s="2289"/>
      <c r="AP495" s="2290"/>
      <c r="AQ495" s="2289">
        <v>370</v>
      </c>
      <c r="AR495" s="2289"/>
      <c r="AS495" s="2289"/>
      <c r="AT495" s="2290"/>
      <c r="AU495" s="2288">
        <v>10</v>
      </c>
      <c r="AV495" s="2289"/>
      <c r="AW495" s="2289"/>
      <c r="AX495" s="2290"/>
    </row>
    <row r="496" spans="1:50" s="73" customFormat="1" ht="13.5" customHeight="1">
      <c r="A496" s="684"/>
      <c r="B496" s="683"/>
      <c r="C496" s="691"/>
      <c r="D496" s="2267" t="s">
        <v>363</v>
      </c>
      <c r="E496" s="2268"/>
      <c r="F496" s="2268"/>
      <c r="G496" s="2268"/>
      <c r="H496" s="2268"/>
      <c r="I496" s="2268"/>
      <c r="J496" s="2269"/>
      <c r="K496" s="2288">
        <v>1663</v>
      </c>
      <c r="L496" s="2289"/>
      <c r="M496" s="2289"/>
      <c r="N496" s="2290"/>
      <c r="O496" s="2288">
        <v>333</v>
      </c>
      <c r="P496" s="2289"/>
      <c r="Q496" s="2289"/>
      <c r="R496" s="2290"/>
      <c r="S496" s="2288">
        <v>39</v>
      </c>
      <c r="T496" s="2289"/>
      <c r="U496" s="2289"/>
      <c r="V496" s="2290"/>
      <c r="W496" s="2288">
        <v>600</v>
      </c>
      <c r="X496" s="2289"/>
      <c r="Y496" s="2289"/>
      <c r="Z496" s="2290"/>
      <c r="AA496" s="2288">
        <v>499</v>
      </c>
      <c r="AB496" s="2289"/>
      <c r="AC496" s="2289"/>
      <c r="AD496" s="2290"/>
      <c r="AE496" s="2288">
        <v>10</v>
      </c>
      <c r="AF496" s="2289"/>
      <c r="AG496" s="2289"/>
      <c r="AH496" s="2290"/>
      <c r="AI496" s="2288">
        <v>1159</v>
      </c>
      <c r="AJ496" s="2289"/>
      <c r="AK496" s="2289"/>
      <c r="AL496" s="2290"/>
      <c r="AM496" s="2288">
        <v>576</v>
      </c>
      <c r="AN496" s="2289"/>
      <c r="AO496" s="2289"/>
      <c r="AP496" s="2290"/>
      <c r="AQ496" s="2289">
        <v>489</v>
      </c>
      <c r="AR496" s="2289"/>
      <c r="AS496" s="2289"/>
      <c r="AT496" s="2290"/>
      <c r="AU496" s="2288">
        <v>7</v>
      </c>
      <c r="AV496" s="2289"/>
      <c r="AW496" s="2289"/>
      <c r="AX496" s="2290"/>
    </row>
    <row r="497" spans="1:50" s="73" customFormat="1" ht="13.5" customHeight="1">
      <c r="A497" s="684"/>
      <c r="B497" s="683"/>
      <c r="C497" s="692"/>
      <c r="D497" s="2267" t="s">
        <v>364</v>
      </c>
      <c r="E497" s="2268"/>
      <c r="F497" s="2268"/>
      <c r="G497" s="2268"/>
      <c r="H497" s="2268"/>
      <c r="I497" s="2268"/>
      <c r="J497" s="2269"/>
      <c r="K497" s="2288">
        <v>2032</v>
      </c>
      <c r="L497" s="2289"/>
      <c r="M497" s="2289"/>
      <c r="N497" s="2290"/>
      <c r="O497" s="2288">
        <v>439</v>
      </c>
      <c r="P497" s="2289"/>
      <c r="Q497" s="2289"/>
      <c r="R497" s="2290"/>
      <c r="S497" s="2288">
        <v>76</v>
      </c>
      <c r="T497" s="2289"/>
      <c r="U497" s="2289"/>
      <c r="V497" s="2290"/>
      <c r="W497" s="2288">
        <v>720</v>
      </c>
      <c r="X497" s="2289"/>
      <c r="Y497" s="2289"/>
      <c r="Z497" s="2290"/>
      <c r="AA497" s="2288">
        <v>585</v>
      </c>
      <c r="AB497" s="2289"/>
      <c r="AC497" s="2289"/>
      <c r="AD497" s="2290"/>
      <c r="AE497" s="2288">
        <v>5</v>
      </c>
      <c r="AF497" s="2289"/>
      <c r="AG497" s="2289"/>
      <c r="AH497" s="2290"/>
      <c r="AI497" s="2288">
        <v>1425</v>
      </c>
      <c r="AJ497" s="2289"/>
      <c r="AK497" s="2289"/>
      <c r="AL497" s="2290"/>
      <c r="AM497" s="2288">
        <v>708</v>
      </c>
      <c r="AN497" s="2289"/>
      <c r="AO497" s="2289"/>
      <c r="AP497" s="2290"/>
      <c r="AQ497" s="2289">
        <v>582</v>
      </c>
      <c r="AR497" s="2289"/>
      <c r="AS497" s="2289"/>
      <c r="AT497" s="2290"/>
      <c r="AU497" s="2288">
        <v>5</v>
      </c>
      <c r="AV497" s="2289"/>
      <c r="AW497" s="2289"/>
      <c r="AX497" s="2290"/>
    </row>
    <row r="498" spans="1:50" s="73" customFormat="1" ht="13.5" customHeight="1">
      <c r="A498" s="684"/>
      <c r="B498" s="683"/>
      <c r="C498" s="691"/>
      <c r="D498" s="2267" t="s">
        <v>365</v>
      </c>
      <c r="E498" s="2268"/>
      <c r="F498" s="2268"/>
      <c r="G498" s="2268"/>
      <c r="H498" s="2268"/>
      <c r="I498" s="2268"/>
      <c r="J498" s="2269"/>
      <c r="K498" s="2288">
        <v>2249</v>
      </c>
      <c r="L498" s="2289"/>
      <c r="M498" s="2289"/>
      <c r="N498" s="2290"/>
      <c r="O498" s="2288">
        <v>502</v>
      </c>
      <c r="P498" s="2289"/>
      <c r="Q498" s="2289"/>
      <c r="R498" s="2290"/>
      <c r="S498" s="2288">
        <v>105</v>
      </c>
      <c r="T498" s="2289"/>
      <c r="U498" s="2289"/>
      <c r="V498" s="2290"/>
      <c r="W498" s="2288">
        <v>915</v>
      </c>
      <c r="X498" s="2289"/>
      <c r="Y498" s="2289"/>
      <c r="Z498" s="2290"/>
      <c r="AA498" s="2288">
        <v>562</v>
      </c>
      <c r="AB498" s="2289"/>
      <c r="AC498" s="2289"/>
      <c r="AD498" s="2290"/>
      <c r="AE498" s="2288">
        <v>9</v>
      </c>
      <c r="AF498" s="2289"/>
      <c r="AG498" s="2289"/>
      <c r="AH498" s="2290"/>
      <c r="AI498" s="2288">
        <v>1623</v>
      </c>
      <c r="AJ498" s="2289"/>
      <c r="AK498" s="2289"/>
      <c r="AL498" s="2290"/>
      <c r="AM498" s="2288">
        <v>913</v>
      </c>
      <c r="AN498" s="2289"/>
      <c r="AO498" s="2289"/>
      <c r="AP498" s="2290"/>
      <c r="AQ498" s="2289">
        <v>560</v>
      </c>
      <c r="AR498" s="2289"/>
      <c r="AS498" s="2289"/>
      <c r="AT498" s="2290"/>
      <c r="AU498" s="2288">
        <v>8</v>
      </c>
      <c r="AV498" s="2289"/>
      <c r="AW498" s="2289"/>
      <c r="AX498" s="2290"/>
    </row>
    <row r="499" spans="1:50" s="73" customFormat="1" ht="13.5" customHeight="1">
      <c r="A499" s="684"/>
      <c r="B499" s="683"/>
      <c r="C499" s="691"/>
      <c r="D499" s="2267" t="s">
        <v>366</v>
      </c>
      <c r="E499" s="2268"/>
      <c r="F499" s="2268"/>
      <c r="G499" s="2268"/>
      <c r="H499" s="2268"/>
      <c r="I499" s="2268"/>
      <c r="J499" s="2269"/>
      <c r="K499" s="2288">
        <v>2449</v>
      </c>
      <c r="L499" s="2289"/>
      <c r="M499" s="2289"/>
      <c r="N499" s="2290"/>
      <c r="O499" s="2288">
        <v>485</v>
      </c>
      <c r="P499" s="2289"/>
      <c r="Q499" s="2289"/>
      <c r="R499" s="2290"/>
      <c r="S499" s="2288">
        <v>129</v>
      </c>
      <c r="T499" s="2289"/>
      <c r="U499" s="2289"/>
      <c r="V499" s="2290"/>
      <c r="W499" s="2288">
        <v>1045</v>
      </c>
      <c r="X499" s="2289"/>
      <c r="Y499" s="2289"/>
      <c r="Z499" s="2290"/>
      <c r="AA499" s="2288">
        <v>620</v>
      </c>
      <c r="AB499" s="2289"/>
      <c r="AC499" s="2289"/>
      <c r="AD499" s="2290"/>
      <c r="AE499" s="2288">
        <v>11</v>
      </c>
      <c r="AF499" s="2289"/>
      <c r="AG499" s="2289"/>
      <c r="AH499" s="2290"/>
      <c r="AI499" s="2288">
        <v>1844</v>
      </c>
      <c r="AJ499" s="2289"/>
      <c r="AK499" s="2289"/>
      <c r="AL499" s="2290"/>
      <c r="AM499" s="2288">
        <v>1045</v>
      </c>
      <c r="AN499" s="2289"/>
      <c r="AO499" s="2289"/>
      <c r="AP499" s="2290"/>
      <c r="AQ499" s="2289">
        <v>618</v>
      </c>
      <c r="AR499" s="2289"/>
      <c r="AS499" s="2289"/>
      <c r="AT499" s="2290"/>
      <c r="AU499" s="2288">
        <v>11</v>
      </c>
      <c r="AV499" s="2289"/>
      <c r="AW499" s="2289"/>
      <c r="AX499" s="2290"/>
    </row>
    <row r="500" spans="1:50" s="73" customFormat="1" ht="13.5" customHeight="1">
      <c r="A500" s="684"/>
      <c r="B500" s="2297" t="s">
        <v>5</v>
      </c>
      <c r="C500" s="2298"/>
      <c r="D500" s="2267" t="s">
        <v>367</v>
      </c>
      <c r="E500" s="2268"/>
      <c r="F500" s="2268"/>
      <c r="G500" s="2268"/>
      <c r="H500" s="2268"/>
      <c r="I500" s="2268"/>
      <c r="J500" s="2269"/>
      <c r="K500" s="2288">
        <v>2052</v>
      </c>
      <c r="L500" s="2289"/>
      <c r="M500" s="2289"/>
      <c r="N500" s="2290"/>
      <c r="O500" s="2288">
        <v>379</v>
      </c>
      <c r="P500" s="2289"/>
      <c r="Q500" s="2289"/>
      <c r="R500" s="2290"/>
      <c r="S500" s="2288">
        <v>144</v>
      </c>
      <c r="T500" s="2289"/>
      <c r="U500" s="2289"/>
      <c r="V500" s="2290"/>
      <c r="W500" s="2288">
        <v>922</v>
      </c>
      <c r="X500" s="2289"/>
      <c r="Y500" s="2289"/>
      <c r="Z500" s="2290"/>
      <c r="AA500" s="2288">
        <v>460</v>
      </c>
      <c r="AB500" s="2289"/>
      <c r="AC500" s="2289"/>
      <c r="AD500" s="2290"/>
      <c r="AE500" s="2288">
        <v>8</v>
      </c>
      <c r="AF500" s="2289"/>
      <c r="AG500" s="2289"/>
      <c r="AH500" s="2290"/>
      <c r="AI500" s="2288">
        <v>1573</v>
      </c>
      <c r="AJ500" s="2289"/>
      <c r="AK500" s="2289"/>
      <c r="AL500" s="2290"/>
      <c r="AM500" s="2288">
        <v>922</v>
      </c>
      <c r="AN500" s="2289"/>
      <c r="AO500" s="2289"/>
      <c r="AP500" s="2290"/>
      <c r="AQ500" s="2289">
        <v>460</v>
      </c>
      <c r="AR500" s="2289"/>
      <c r="AS500" s="2289"/>
      <c r="AT500" s="2290"/>
      <c r="AU500" s="2288">
        <v>8</v>
      </c>
      <c r="AV500" s="2289"/>
      <c r="AW500" s="2289"/>
      <c r="AX500" s="2290"/>
    </row>
    <row r="501" spans="1:50" s="73" customFormat="1" ht="13.5" customHeight="1">
      <c r="A501" s="684"/>
      <c r="B501" s="683"/>
      <c r="C501" s="691"/>
      <c r="D501" s="2267" t="s">
        <v>368</v>
      </c>
      <c r="E501" s="2268"/>
      <c r="F501" s="2268"/>
      <c r="G501" s="2268"/>
      <c r="H501" s="2268"/>
      <c r="I501" s="2268"/>
      <c r="J501" s="2269"/>
      <c r="K501" s="2288">
        <v>2127</v>
      </c>
      <c r="L501" s="2289"/>
      <c r="M501" s="2289"/>
      <c r="N501" s="2290"/>
      <c r="O501" s="2288">
        <v>420</v>
      </c>
      <c r="P501" s="2289"/>
      <c r="Q501" s="2289"/>
      <c r="R501" s="2290"/>
      <c r="S501" s="2288">
        <v>188</v>
      </c>
      <c r="T501" s="2289"/>
      <c r="U501" s="2289"/>
      <c r="V501" s="2290"/>
      <c r="W501" s="2288">
        <v>950</v>
      </c>
      <c r="X501" s="2289"/>
      <c r="Y501" s="2289"/>
      <c r="Z501" s="2290"/>
      <c r="AA501" s="2288">
        <v>461</v>
      </c>
      <c r="AB501" s="2289"/>
      <c r="AC501" s="2289"/>
      <c r="AD501" s="2290"/>
      <c r="AE501" s="2294">
        <v>8</v>
      </c>
      <c r="AF501" s="2295"/>
      <c r="AG501" s="2295"/>
      <c r="AH501" s="2296"/>
      <c r="AI501" s="2288">
        <v>1635</v>
      </c>
      <c r="AJ501" s="2289"/>
      <c r="AK501" s="2289"/>
      <c r="AL501" s="2290"/>
      <c r="AM501" s="2288">
        <v>950</v>
      </c>
      <c r="AN501" s="2289"/>
      <c r="AO501" s="2289"/>
      <c r="AP501" s="2290"/>
      <c r="AQ501" s="2289">
        <v>461</v>
      </c>
      <c r="AR501" s="2289"/>
      <c r="AS501" s="2289"/>
      <c r="AT501" s="2290"/>
      <c r="AU501" s="2294">
        <v>8</v>
      </c>
      <c r="AV501" s="2295"/>
      <c r="AW501" s="2295"/>
      <c r="AX501" s="2296"/>
    </row>
    <row r="502" spans="1:50" s="73" customFormat="1" ht="13.5" customHeight="1">
      <c r="A502" s="684"/>
      <c r="B502" s="683"/>
      <c r="C502" s="691"/>
      <c r="D502" s="2267" t="s">
        <v>369</v>
      </c>
      <c r="E502" s="2268"/>
      <c r="F502" s="2268"/>
      <c r="G502" s="2268"/>
      <c r="H502" s="2268"/>
      <c r="I502" s="2268"/>
      <c r="J502" s="2269"/>
      <c r="K502" s="2288">
        <v>2524</v>
      </c>
      <c r="L502" s="2289"/>
      <c r="M502" s="2289"/>
      <c r="N502" s="2290"/>
      <c r="O502" s="2288">
        <v>655</v>
      </c>
      <c r="P502" s="2289"/>
      <c r="Q502" s="2289"/>
      <c r="R502" s="2290"/>
      <c r="S502" s="2288">
        <v>307</v>
      </c>
      <c r="T502" s="2289"/>
      <c r="U502" s="2289"/>
      <c r="V502" s="2290"/>
      <c r="W502" s="2288">
        <v>999</v>
      </c>
      <c r="X502" s="2289"/>
      <c r="Y502" s="2289"/>
      <c r="Z502" s="2290"/>
      <c r="AA502" s="2288">
        <v>446</v>
      </c>
      <c r="AB502" s="2289"/>
      <c r="AC502" s="2289"/>
      <c r="AD502" s="2290"/>
      <c r="AE502" s="2288">
        <v>7</v>
      </c>
      <c r="AF502" s="2289"/>
      <c r="AG502" s="2289"/>
      <c r="AH502" s="2290"/>
      <c r="AI502" s="2294" t="s">
        <v>3223</v>
      </c>
      <c r="AJ502" s="2295"/>
      <c r="AK502" s="2295"/>
      <c r="AL502" s="2296"/>
      <c r="AM502" s="2288">
        <v>999</v>
      </c>
      <c r="AN502" s="2289"/>
      <c r="AO502" s="2289"/>
      <c r="AP502" s="2290"/>
      <c r="AQ502" s="2289">
        <v>446</v>
      </c>
      <c r="AR502" s="2289"/>
      <c r="AS502" s="2289"/>
      <c r="AT502" s="2290"/>
      <c r="AU502" s="2288">
        <v>7</v>
      </c>
      <c r="AV502" s="2289"/>
      <c r="AW502" s="2289"/>
      <c r="AX502" s="2290"/>
    </row>
    <row r="503" spans="1:50" s="73" customFormat="1" ht="13.5" customHeight="1">
      <c r="A503" s="684"/>
      <c r="B503" s="683"/>
      <c r="C503" s="691"/>
      <c r="D503" s="2267" t="s">
        <v>371</v>
      </c>
      <c r="E503" s="2268"/>
      <c r="F503" s="2268"/>
      <c r="G503" s="2268"/>
      <c r="H503" s="2268"/>
      <c r="I503" s="2268"/>
      <c r="J503" s="2269"/>
      <c r="K503" s="2288">
        <v>3059</v>
      </c>
      <c r="L503" s="2289"/>
      <c r="M503" s="2289"/>
      <c r="N503" s="2290"/>
      <c r="O503" s="2288">
        <v>1360</v>
      </c>
      <c r="P503" s="2289"/>
      <c r="Q503" s="2289"/>
      <c r="R503" s="2290"/>
      <c r="S503" s="2288">
        <v>531</v>
      </c>
      <c r="T503" s="2289"/>
      <c r="U503" s="2289"/>
      <c r="V503" s="2290"/>
      <c r="W503" s="2288">
        <v>760</v>
      </c>
      <c r="X503" s="2289"/>
      <c r="Y503" s="2289"/>
      <c r="Z503" s="2290"/>
      <c r="AA503" s="2288">
        <v>329</v>
      </c>
      <c r="AB503" s="2289"/>
      <c r="AC503" s="2289"/>
      <c r="AD503" s="2290"/>
      <c r="AE503" s="2288">
        <v>1</v>
      </c>
      <c r="AF503" s="2289"/>
      <c r="AG503" s="2289"/>
      <c r="AH503" s="2290"/>
      <c r="AI503" s="2288">
        <v>1798</v>
      </c>
      <c r="AJ503" s="2289"/>
      <c r="AK503" s="2289"/>
      <c r="AL503" s="2290"/>
      <c r="AM503" s="2288">
        <v>760</v>
      </c>
      <c r="AN503" s="2289"/>
      <c r="AO503" s="2289"/>
      <c r="AP503" s="2290"/>
      <c r="AQ503" s="2289">
        <v>329</v>
      </c>
      <c r="AR503" s="2289"/>
      <c r="AS503" s="2289"/>
      <c r="AT503" s="2290"/>
      <c r="AU503" s="2294">
        <v>1</v>
      </c>
      <c r="AV503" s="2295"/>
      <c r="AW503" s="2295"/>
      <c r="AX503" s="2296"/>
    </row>
    <row r="504" spans="1:50" s="73" customFormat="1" ht="13.5" customHeight="1">
      <c r="A504" s="684"/>
      <c r="B504" s="683"/>
      <c r="C504" s="691"/>
      <c r="D504" s="2267" t="s">
        <v>372</v>
      </c>
      <c r="E504" s="2268"/>
      <c r="F504" s="2268"/>
      <c r="G504" s="2268"/>
      <c r="H504" s="2268"/>
      <c r="I504" s="2268"/>
      <c r="J504" s="2269"/>
      <c r="K504" s="2288">
        <v>2710</v>
      </c>
      <c r="L504" s="2289"/>
      <c r="M504" s="2289"/>
      <c r="N504" s="2290"/>
      <c r="O504" s="2288">
        <v>1546</v>
      </c>
      <c r="P504" s="2289"/>
      <c r="Q504" s="2289"/>
      <c r="R504" s="2290"/>
      <c r="S504" s="2288">
        <v>551</v>
      </c>
      <c r="T504" s="2289"/>
      <c r="U504" s="2289"/>
      <c r="V504" s="2290"/>
      <c r="W504" s="2288">
        <v>382</v>
      </c>
      <c r="X504" s="2289"/>
      <c r="Y504" s="2289"/>
      <c r="Z504" s="2290"/>
      <c r="AA504" s="2288">
        <v>119</v>
      </c>
      <c r="AB504" s="2289"/>
      <c r="AC504" s="2289"/>
      <c r="AD504" s="2290"/>
      <c r="AE504" s="2294">
        <v>2</v>
      </c>
      <c r="AF504" s="2295"/>
      <c r="AG504" s="2295"/>
      <c r="AH504" s="2296"/>
      <c r="AI504" s="2288">
        <v>1093</v>
      </c>
      <c r="AJ504" s="2289"/>
      <c r="AK504" s="2289"/>
      <c r="AL504" s="2290"/>
      <c r="AM504" s="2288">
        <v>382</v>
      </c>
      <c r="AN504" s="2289"/>
      <c r="AO504" s="2289"/>
      <c r="AP504" s="2290"/>
      <c r="AQ504" s="2289">
        <v>119</v>
      </c>
      <c r="AR504" s="2289"/>
      <c r="AS504" s="2289"/>
      <c r="AT504" s="2290"/>
      <c r="AU504" s="2294">
        <v>2</v>
      </c>
      <c r="AV504" s="2295"/>
      <c r="AW504" s="2295"/>
      <c r="AX504" s="2296"/>
    </row>
    <row r="505" spans="1:50" s="73" customFormat="1" ht="13.5" customHeight="1">
      <c r="A505" s="684"/>
      <c r="B505" s="683"/>
      <c r="C505" s="691"/>
      <c r="D505" s="2267" t="s">
        <v>373</v>
      </c>
      <c r="E505" s="2268"/>
      <c r="F505" s="2268"/>
      <c r="G505" s="2268"/>
      <c r="H505" s="2268"/>
      <c r="I505" s="2268"/>
      <c r="J505" s="2269"/>
      <c r="K505" s="2288">
        <v>1812</v>
      </c>
      <c r="L505" s="2289"/>
      <c r="M505" s="2289"/>
      <c r="N505" s="2290"/>
      <c r="O505" s="2288">
        <v>1273</v>
      </c>
      <c r="P505" s="2289"/>
      <c r="Q505" s="2289"/>
      <c r="R505" s="2290"/>
      <c r="S505" s="2288">
        <v>325</v>
      </c>
      <c r="T505" s="2289"/>
      <c r="U505" s="2289"/>
      <c r="V505" s="2290"/>
      <c r="W505" s="2288">
        <v>130</v>
      </c>
      <c r="X505" s="2289"/>
      <c r="Y505" s="2289"/>
      <c r="Z505" s="2290"/>
      <c r="AA505" s="2288">
        <v>29</v>
      </c>
      <c r="AB505" s="2289"/>
      <c r="AC505" s="2289"/>
      <c r="AD505" s="2290"/>
      <c r="AE505" s="2294" t="s">
        <v>3204</v>
      </c>
      <c r="AF505" s="2295"/>
      <c r="AG505" s="2295"/>
      <c r="AH505" s="2296"/>
      <c r="AI505" s="2288">
        <v>501</v>
      </c>
      <c r="AJ505" s="2289"/>
      <c r="AK505" s="2289"/>
      <c r="AL505" s="2290"/>
      <c r="AM505" s="2288">
        <v>130</v>
      </c>
      <c r="AN505" s="2289"/>
      <c r="AO505" s="2289"/>
      <c r="AP505" s="2290"/>
      <c r="AQ505" s="2289">
        <v>29</v>
      </c>
      <c r="AR505" s="2289"/>
      <c r="AS505" s="2289"/>
      <c r="AT505" s="2290"/>
      <c r="AU505" s="2294" t="s">
        <v>3207</v>
      </c>
      <c r="AV505" s="2295"/>
      <c r="AW505" s="2295"/>
      <c r="AX505" s="2296"/>
    </row>
    <row r="506" spans="1:50" s="73" customFormat="1" ht="13.5" customHeight="1">
      <c r="A506" s="684"/>
      <c r="B506" s="683"/>
      <c r="C506" s="691"/>
      <c r="D506" s="2267" t="s">
        <v>374</v>
      </c>
      <c r="E506" s="2268"/>
      <c r="F506" s="2268"/>
      <c r="G506" s="2268"/>
      <c r="H506" s="2268"/>
      <c r="I506" s="2268"/>
      <c r="J506" s="2269"/>
      <c r="K506" s="2288">
        <v>1805</v>
      </c>
      <c r="L506" s="2289"/>
      <c r="M506" s="2289"/>
      <c r="N506" s="2290"/>
      <c r="O506" s="2288">
        <v>1431</v>
      </c>
      <c r="P506" s="2289"/>
      <c r="Q506" s="2289"/>
      <c r="R506" s="2290"/>
      <c r="S506" s="2288">
        <v>279</v>
      </c>
      <c r="T506" s="2289"/>
      <c r="U506" s="2289"/>
      <c r="V506" s="2290"/>
      <c r="W506" s="2288">
        <v>50</v>
      </c>
      <c r="X506" s="2289"/>
      <c r="Y506" s="2289"/>
      <c r="Z506" s="2290"/>
      <c r="AA506" s="2288">
        <v>2</v>
      </c>
      <c r="AB506" s="2289"/>
      <c r="AC506" s="2289"/>
      <c r="AD506" s="2290"/>
      <c r="AE506" s="2294" t="s">
        <v>3206</v>
      </c>
      <c r="AF506" s="2295"/>
      <c r="AG506" s="2295"/>
      <c r="AH506" s="2296"/>
      <c r="AI506" s="2288">
        <v>336</v>
      </c>
      <c r="AJ506" s="2289"/>
      <c r="AK506" s="2289"/>
      <c r="AL506" s="2290"/>
      <c r="AM506" s="2288">
        <v>50</v>
      </c>
      <c r="AN506" s="2289"/>
      <c r="AO506" s="2289"/>
      <c r="AP506" s="2290"/>
      <c r="AQ506" s="2289">
        <v>2</v>
      </c>
      <c r="AR506" s="2289"/>
      <c r="AS506" s="2289"/>
      <c r="AT506" s="2290"/>
      <c r="AU506" s="2294" t="s">
        <v>3207</v>
      </c>
      <c r="AV506" s="2295"/>
      <c r="AW506" s="2295"/>
      <c r="AX506" s="2296"/>
    </row>
    <row r="507" spans="1:50" s="73" customFormat="1" ht="13.5" customHeight="1">
      <c r="A507" s="684"/>
      <c r="B507" s="683"/>
      <c r="C507" s="691"/>
      <c r="D507" s="2267" t="s">
        <v>375</v>
      </c>
      <c r="E507" s="2268"/>
      <c r="F507" s="2268"/>
      <c r="G507" s="2268"/>
      <c r="H507" s="2268"/>
      <c r="I507" s="2268"/>
      <c r="J507" s="2269"/>
      <c r="K507" s="2288">
        <v>1781</v>
      </c>
      <c r="L507" s="2289"/>
      <c r="M507" s="2289"/>
      <c r="N507" s="2290"/>
      <c r="O507" s="2288">
        <v>1567</v>
      </c>
      <c r="P507" s="2289"/>
      <c r="Q507" s="2289"/>
      <c r="R507" s="2290"/>
      <c r="S507" s="2288">
        <v>158</v>
      </c>
      <c r="T507" s="2289"/>
      <c r="U507" s="2289"/>
      <c r="V507" s="2290"/>
      <c r="W507" s="2288">
        <v>21</v>
      </c>
      <c r="X507" s="2289"/>
      <c r="Y507" s="2289"/>
      <c r="Z507" s="2290"/>
      <c r="AA507" s="2294" t="s">
        <v>3204</v>
      </c>
      <c r="AB507" s="2295"/>
      <c r="AC507" s="2295"/>
      <c r="AD507" s="2296"/>
      <c r="AE507" s="2294" t="s">
        <v>3204</v>
      </c>
      <c r="AF507" s="2295"/>
      <c r="AG507" s="2295"/>
      <c r="AH507" s="2296"/>
      <c r="AI507" s="2288">
        <v>184</v>
      </c>
      <c r="AJ507" s="2289"/>
      <c r="AK507" s="2289"/>
      <c r="AL507" s="2290"/>
      <c r="AM507" s="2288">
        <v>19</v>
      </c>
      <c r="AN507" s="2289"/>
      <c r="AO507" s="2289"/>
      <c r="AP507" s="2290"/>
      <c r="AQ507" s="2295" t="s">
        <v>3207</v>
      </c>
      <c r="AR507" s="2295"/>
      <c r="AS507" s="2295"/>
      <c r="AT507" s="2296"/>
      <c r="AU507" s="2294" t="s">
        <v>3208</v>
      </c>
      <c r="AV507" s="2295"/>
      <c r="AW507" s="2295"/>
      <c r="AX507" s="2296"/>
    </row>
    <row r="508" spans="1:50" s="73" customFormat="1" ht="13.5" customHeight="1">
      <c r="A508" s="684"/>
      <c r="B508" s="683"/>
      <c r="C508" s="691"/>
      <c r="D508" s="2267" t="s">
        <v>376</v>
      </c>
      <c r="E508" s="2268"/>
      <c r="F508" s="2268"/>
      <c r="G508" s="2268"/>
      <c r="H508" s="2268"/>
      <c r="I508" s="2268"/>
      <c r="J508" s="2269"/>
      <c r="K508" s="2288">
        <v>2313</v>
      </c>
      <c r="L508" s="2289"/>
      <c r="M508" s="2289"/>
      <c r="N508" s="2290"/>
      <c r="O508" s="2288">
        <v>2198</v>
      </c>
      <c r="P508" s="2289"/>
      <c r="Q508" s="2289"/>
      <c r="R508" s="2290"/>
      <c r="S508" s="2288">
        <v>69</v>
      </c>
      <c r="T508" s="2289"/>
      <c r="U508" s="2289"/>
      <c r="V508" s="2290"/>
      <c r="W508" s="2294">
        <v>7</v>
      </c>
      <c r="X508" s="2295"/>
      <c r="Y508" s="2295"/>
      <c r="Z508" s="2296"/>
      <c r="AA508" s="2294" t="s">
        <v>3206</v>
      </c>
      <c r="AB508" s="2295"/>
      <c r="AC508" s="2295"/>
      <c r="AD508" s="2296"/>
      <c r="AE508" s="2294" t="s">
        <v>3206</v>
      </c>
      <c r="AF508" s="2295"/>
      <c r="AG508" s="2295"/>
      <c r="AH508" s="2296"/>
      <c r="AI508" s="2288">
        <v>79</v>
      </c>
      <c r="AJ508" s="2289"/>
      <c r="AK508" s="2289"/>
      <c r="AL508" s="2290"/>
      <c r="AM508" s="2294">
        <v>7</v>
      </c>
      <c r="AN508" s="2295"/>
      <c r="AO508" s="2295"/>
      <c r="AP508" s="2296"/>
      <c r="AQ508" s="2295" t="s">
        <v>3207</v>
      </c>
      <c r="AR508" s="2295"/>
      <c r="AS508" s="2295"/>
      <c r="AT508" s="2296"/>
      <c r="AU508" s="2294" t="s">
        <v>3207</v>
      </c>
      <c r="AV508" s="2295"/>
      <c r="AW508" s="2295"/>
      <c r="AX508" s="2296"/>
    </row>
    <row r="509" spans="1:50" s="73" customFormat="1" ht="13.5" customHeight="1">
      <c r="A509" s="684"/>
      <c r="B509" s="683"/>
      <c r="C509" s="691"/>
      <c r="D509" s="2267" t="s">
        <v>378</v>
      </c>
      <c r="E509" s="2268"/>
      <c r="F509" s="2268"/>
      <c r="G509" s="2268"/>
      <c r="H509" s="2268"/>
      <c r="I509" s="2268"/>
      <c r="J509" s="2269"/>
      <c r="K509" s="2288">
        <v>427</v>
      </c>
      <c r="L509" s="2289"/>
      <c r="M509" s="2289"/>
      <c r="N509" s="2290"/>
      <c r="O509" s="2294" t="s">
        <v>3212</v>
      </c>
      <c r="P509" s="2295"/>
      <c r="Q509" s="2295"/>
      <c r="R509" s="2296"/>
      <c r="S509" s="2294" t="s">
        <v>3212</v>
      </c>
      <c r="T509" s="2295"/>
      <c r="U509" s="2295"/>
      <c r="V509" s="2296"/>
      <c r="W509" s="2294" t="s">
        <v>3212</v>
      </c>
      <c r="X509" s="2295"/>
      <c r="Y509" s="2295"/>
      <c r="Z509" s="2296"/>
      <c r="AA509" s="2294" t="s">
        <v>3212</v>
      </c>
      <c r="AB509" s="2295"/>
      <c r="AC509" s="2295"/>
      <c r="AD509" s="2296"/>
      <c r="AE509" s="2294" t="s">
        <v>3212</v>
      </c>
      <c r="AF509" s="2295"/>
      <c r="AG509" s="2295"/>
      <c r="AH509" s="2296"/>
      <c r="AI509" s="2294" t="s">
        <v>3212</v>
      </c>
      <c r="AJ509" s="2295"/>
      <c r="AK509" s="2295"/>
      <c r="AL509" s="2296"/>
      <c r="AM509" s="2294" t="s">
        <v>3212</v>
      </c>
      <c r="AN509" s="2295"/>
      <c r="AO509" s="2295"/>
      <c r="AP509" s="2296"/>
      <c r="AQ509" s="2294" t="s">
        <v>3212</v>
      </c>
      <c r="AR509" s="2295"/>
      <c r="AS509" s="2295"/>
      <c r="AT509" s="2296"/>
      <c r="AU509" s="2294" t="s">
        <v>3212</v>
      </c>
      <c r="AV509" s="2295"/>
      <c r="AW509" s="2295"/>
      <c r="AX509" s="2296"/>
    </row>
    <row r="510" spans="1:50" s="73" customFormat="1" ht="13.5" customHeight="1" thickBot="1">
      <c r="A510" s="684"/>
      <c r="B510" s="382"/>
      <c r="C510" s="685"/>
      <c r="D510" s="2323"/>
      <c r="E510" s="2324"/>
      <c r="F510" s="2324"/>
      <c r="G510" s="2324"/>
      <c r="H510" s="2324"/>
      <c r="I510" s="2324"/>
      <c r="J510" s="2325"/>
      <c r="K510" s="2320"/>
      <c r="L510" s="2321"/>
      <c r="M510" s="2321"/>
      <c r="N510" s="2322"/>
      <c r="O510" s="2320"/>
      <c r="P510" s="2321"/>
      <c r="Q510" s="2321"/>
      <c r="R510" s="2322"/>
      <c r="S510" s="2320"/>
      <c r="T510" s="2321"/>
      <c r="U510" s="2321"/>
      <c r="V510" s="2322"/>
      <c r="W510" s="2320"/>
      <c r="X510" s="2321"/>
      <c r="Y510" s="2321"/>
      <c r="Z510" s="2322"/>
      <c r="AA510" s="2320"/>
      <c r="AB510" s="2321"/>
      <c r="AC510" s="2321"/>
      <c r="AD510" s="2322"/>
      <c r="AE510" s="2320"/>
      <c r="AF510" s="2321"/>
      <c r="AG510" s="2321"/>
      <c r="AH510" s="2322"/>
      <c r="AI510" s="2320"/>
      <c r="AJ510" s="2321"/>
      <c r="AK510" s="2321"/>
      <c r="AL510" s="2322"/>
      <c r="AM510" s="2320"/>
      <c r="AN510" s="2321"/>
      <c r="AO510" s="2321"/>
      <c r="AP510" s="2322"/>
      <c r="AQ510" s="2318"/>
      <c r="AR510" s="2318"/>
      <c r="AS510" s="2318"/>
      <c r="AT510" s="2319"/>
      <c r="AU510" s="2320"/>
      <c r="AV510" s="2321"/>
      <c r="AW510" s="2321"/>
      <c r="AX510" s="2322"/>
    </row>
    <row r="511" spans="1:50" ht="17.25" customHeight="1">
      <c r="A511" s="447"/>
      <c r="B511" s="456"/>
      <c r="C511" s="456"/>
      <c r="D511" s="456"/>
      <c r="E511" s="457"/>
      <c r="F511" s="456"/>
      <c r="G511" s="456"/>
      <c r="H511" s="456"/>
      <c r="I511" s="456"/>
      <c r="J511" s="456"/>
      <c r="K511" s="456"/>
    </row>
    <row r="512" spans="1:50" s="73" customFormat="1" ht="13.5" customHeight="1" thickBot="1">
      <c r="A512" s="449"/>
      <c r="B512" s="456"/>
      <c r="C512" s="456"/>
      <c r="D512" s="456"/>
      <c r="E512" s="457"/>
      <c r="F512" s="456"/>
      <c r="G512" s="456"/>
      <c r="H512" s="456"/>
      <c r="I512" s="456"/>
      <c r="J512" s="456"/>
      <c r="K512" s="456"/>
      <c r="Z512" s="382"/>
      <c r="AA512" s="382"/>
      <c r="AB512" s="382"/>
      <c r="AC512" s="382"/>
      <c r="AD512" s="382"/>
      <c r="AE512" s="382"/>
      <c r="AF512" s="382"/>
      <c r="AG512" s="382"/>
      <c r="AH512" s="701" t="s">
        <v>3502</v>
      </c>
    </row>
    <row r="513" spans="1:34" s="73" customFormat="1" ht="13.5" customHeight="1">
      <c r="A513" s="458"/>
      <c r="B513" s="2332" t="s">
        <v>3609</v>
      </c>
      <c r="C513" s="2333"/>
      <c r="D513" s="2333"/>
      <c r="E513" s="2333"/>
      <c r="F513" s="2333"/>
      <c r="G513" s="2333"/>
      <c r="H513" s="2333"/>
      <c r="I513" s="2333"/>
      <c r="J513" s="2333"/>
      <c r="K513" s="2333"/>
      <c r="L513" s="2333"/>
      <c r="M513" s="2334"/>
      <c r="N513" s="2338" t="s">
        <v>379</v>
      </c>
      <c r="O513" s="2339"/>
      <c r="P513" s="2339"/>
      <c r="Q513" s="2339"/>
      <c r="R513" s="2339"/>
      <c r="S513" s="2339"/>
      <c r="T513" s="2339"/>
      <c r="U513" s="2339"/>
      <c r="V513" s="2339"/>
      <c r="W513" s="2339"/>
      <c r="X513" s="2339"/>
      <c r="Y513" s="2340"/>
      <c r="Z513" s="2254" t="s">
        <v>3325</v>
      </c>
      <c r="AA513" s="2255"/>
      <c r="AB513" s="2255"/>
      <c r="AC513" s="2255"/>
      <c r="AD513" s="2255"/>
      <c r="AE513" s="2255"/>
      <c r="AF513" s="2255"/>
      <c r="AG513" s="2255"/>
      <c r="AH513" s="2344"/>
    </row>
    <row r="514" spans="1:34" s="73" customFormat="1" ht="13.5" customHeight="1">
      <c r="A514" s="458"/>
      <c r="B514" s="2335"/>
      <c r="C514" s="2336"/>
      <c r="D514" s="2336"/>
      <c r="E514" s="2336"/>
      <c r="F514" s="2336"/>
      <c r="G514" s="2336"/>
      <c r="H514" s="2336"/>
      <c r="I514" s="2336"/>
      <c r="J514" s="2336"/>
      <c r="K514" s="2336"/>
      <c r="L514" s="2336"/>
      <c r="M514" s="2337"/>
      <c r="N514" s="2341"/>
      <c r="O514" s="2342"/>
      <c r="P514" s="2342"/>
      <c r="Q514" s="2342"/>
      <c r="R514" s="2342"/>
      <c r="S514" s="2342"/>
      <c r="T514" s="2342"/>
      <c r="U514" s="2342"/>
      <c r="V514" s="2342"/>
      <c r="W514" s="2342"/>
      <c r="X514" s="2342"/>
      <c r="Y514" s="2343"/>
      <c r="Z514" s="2254"/>
      <c r="AA514" s="2255"/>
      <c r="AB514" s="2255"/>
      <c r="AC514" s="2255"/>
      <c r="AD514" s="2255"/>
      <c r="AE514" s="2255"/>
      <c r="AF514" s="2255"/>
      <c r="AG514" s="2255"/>
      <c r="AH514" s="2344"/>
    </row>
    <row r="515" spans="1:34" s="73" customFormat="1" ht="13.5" customHeight="1">
      <c r="A515" s="458"/>
      <c r="B515" s="2345" t="s">
        <v>3513</v>
      </c>
      <c r="C515" s="2346"/>
      <c r="D515" s="2346"/>
      <c r="E515" s="2346"/>
      <c r="F515" s="2346"/>
      <c r="G515" s="2346"/>
      <c r="H515" s="2346"/>
      <c r="I515" s="2346"/>
      <c r="J515" s="2346"/>
      <c r="K515" s="2346"/>
      <c r="L515" s="2346"/>
      <c r="M515" s="2347"/>
      <c r="N515" s="2348" t="s">
        <v>1</v>
      </c>
      <c r="O515" s="2349"/>
      <c r="P515" s="2349"/>
      <c r="Q515" s="2349"/>
      <c r="R515" s="459"/>
      <c r="S515" s="459"/>
      <c r="T515" s="459"/>
      <c r="U515" s="459"/>
      <c r="V515" s="459"/>
      <c r="W515" s="459"/>
      <c r="X515" s="459"/>
      <c r="Y515" s="459"/>
      <c r="Z515" s="2254"/>
      <c r="AA515" s="2255"/>
      <c r="AB515" s="2255"/>
      <c r="AC515" s="2255"/>
      <c r="AD515" s="2255"/>
      <c r="AE515" s="2255"/>
      <c r="AF515" s="2255"/>
      <c r="AG515" s="2255"/>
      <c r="AH515" s="2344"/>
    </row>
    <row r="516" spans="1:34" s="73" customFormat="1" ht="13.5" customHeight="1" thickBot="1">
      <c r="A516" s="460"/>
      <c r="B516" s="461"/>
      <c r="C516" s="462"/>
      <c r="D516" s="462"/>
      <c r="E516" s="462"/>
      <c r="F516" s="2352" t="s">
        <v>380</v>
      </c>
      <c r="G516" s="2353"/>
      <c r="H516" s="2353"/>
      <c r="I516" s="2354"/>
      <c r="J516" s="2361" t="s">
        <v>381</v>
      </c>
      <c r="K516" s="2353"/>
      <c r="L516" s="2353"/>
      <c r="M516" s="2354"/>
      <c r="N516" s="2348"/>
      <c r="O516" s="2349"/>
      <c r="P516" s="2349"/>
      <c r="Q516" s="2349"/>
      <c r="R516" s="2258" t="s">
        <v>380</v>
      </c>
      <c r="S516" s="2259"/>
      <c r="T516" s="2259"/>
      <c r="U516" s="2260"/>
      <c r="V516" s="2258" t="s">
        <v>381</v>
      </c>
      <c r="W516" s="2259"/>
      <c r="X516" s="2259"/>
      <c r="Y516" s="2260"/>
      <c r="Z516" s="2254"/>
      <c r="AA516" s="2255"/>
      <c r="AB516" s="2255"/>
      <c r="AC516" s="2255"/>
      <c r="AD516" s="2255"/>
      <c r="AE516" s="2255"/>
      <c r="AF516" s="2255"/>
      <c r="AG516" s="2255"/>
      <c r="AH516" s="2344"/>
    </row>
    <row r="517" spans="1:34" s="73" customFormat="1" ht="13.5" customHeight="1" thickBot="1">
      <c r="A517" s="460"/>
      <c r="B517" s="461"/>
      <c r="C517" s="462"/>
      <c r="D517" s="462"/>
      <c r="E517" s="462"/>
      <c r="F517" s="2355"/>
      <c r="G517" s="2356"/>
      <c r="H517" s="2356"/>
      <c r="I517" s="2357"/>
      <c r="J517" s="2362"/>
      <c r="K517" s="2356"/>
      <c r="L517" s="2356"/>
      <c r="M517" s="2357"/>
      <c r="N517" s="2348"/>
      <c r="O517" s="2349"/>
      <c r="P517" s="2349"/>
      <c r="Q517" s="2349"/>
      <c r="R517" s="2258"/>
      <c r="S517" s="2259"/>
      <c r="T517" s="2259"/>
      <c r="U517" s="2260"/>
      <c r="V517" s="2258"/>
      <c r="W517" s="2259"/>
      <c r="X517" s="2259"/>
      <c r="Y517" s="2260"/>
      <c r="Z517" s="2254"/>
      <c r="AA517" s="2255"/>
      <c r="AB517" s="2255"/>
      <c r="AC517" s="2255"/>
      <c r="AD517" s="2255"/>
      <c r="AE517" s="2255"/>
      <c r="AF517" s="2255"/>
      <c r="AG517" s="2255"/>
      <c r="AH517" s="2344"/>
    </row>
    <row r="518" spans="1:34" s="73" customFormat="1" ht="13.5" customHeight="1">
      <c r="A518" s="460"/>
      <c r="B518" s="463"/>
      <c r="C518" s="464"/>
      <c r="D518" s="464"/>
      <c r="E518" s="464"/>
      <c r="F518" s="2358"/>
      <c r="G518" s="2359"/>
      <c r="H518" s="2359"/>
      <c r="I518" s="2360"/>
      <c r="J518" s="2363"/>
      <c r="K518" s="2359"/>
      <c r="L518" s="2359"/>
      <c r="M518" s="2360"/>
      <c r="N518" s="2350"/>
      <c r="O518" s="2351"/>
      <c r="P518" s="2351"/>
      <c r="Q518" s="2351"/>
      <c r="R518" s="2261"/>
      <c r="S518" s="2262"/>
      <c r="T518" s="2262"/>
      <c r="U518" s="2263"/>
      <c r="V518" s="2258"/>
      <c r="W518" s="2259"/>
      <c r="X518" s="2259"/>
      <c r="Y518" s="2260"/>
      <c r="Z518" s="2254"/>
      <c r="AA518" s="2255"/>
      <c r="AB518" s="2255"/>
      <c r="AC518" s="2255"/>
      <c r="AD518" s="2255"/>
      <c r="AE518" s="2255"/>
      <c r="AF518" s="2255"/>
      <c r="AG518" s="2255"/>
      <c r="AH518" s="2344"/>
    </row>
    <row r="519" spans="1:34" s="73" customFormat="1" ht="13.5" customHeight="1">
      <c r="A519" s="449"/>
      <c r="B519" s="2270">
        <v>79182</v>
      </c>
      <c r="C519" s="2271"/>
      <c r="D519" s="2271"/>
      <c r="E519" s="2272"/>
      <c r="F519" s="2288">
        <v>15957</v>
      </c>
      <c r="G519" s="2289"/>
      <c r="H519" s="2289"/>
      <c r="I519" s="2290"/>
      <c r="J519" s="2288">
        <v>1145</v>
      </c>
      <c r="K519" s="2289"/>
      <c r="L519" s="2289"/>
      <c r="M519" s="2290"/>
      <c r="N519" s="2270">
        <v>39649</v>
      </c>
      <c r="O519" s="2271"/>
      <c r="P519" s="2271"/>
      <c r="Q519" s="2272"/>
      <c r="R519" s="2270">
        <v>14031</v>
      </c>
      <c r="S519" s="2271"/>
      <c r="T519" s="2271"/>
      <c r="U519" s="2272"/>
      <c r="V519" s="2270">
        <v>642</v>
      </c>
      <c r="W519" s="2271"/>
      <c r="X519" s="2271"/>
      <c r="Y519" s="2272"/>
      <c r="Z519" s="2326" t="s">
        <v>3510</v>
      </c>
      <c r="AA519" s="2327"/>
      <c r="AB519" s="2327"/>
      <c r="AC519" s="2327"/>
      <c r="AD519" s="2327"/>
      <c r="AE519" s="2327"/>
      <c r="AF519" s="2328"/>
      <c r="AG519" s="465"/>
      <c r="AH519" s="466"/>
    </row>
    <row r="520" spans="1:34" s="73" customFormat="1" ht="13.5" customHeight="1">
      <c r="A520" s="449"/>
      <c r="B520" s="2288"/>
      <c r="C520" s="2289"/>
      <c r="D520" s="2289"/>
      <c r="E520" s="2290"/>
      <c r="F520" s="2288"/>
      <c r="G520" s="2289"/>
      <c r="H520" s="2289"/>
      <c r="I520" s="2290"/>
      <c r="J520" s="2288"/>
      <c r="K520" s="2289"/>
      <c r="L520" s="2289"/>
      <c r="M520" s="2290"/>
      <c r="N520" s="2288"/>
      <c r="O520" s="2289"/>
      <c r="P520" s="2289"/>
      <c r="Q520" s="2290"/>
      <c r="R520" s="2288"/>
      <c r="S520" s="2289"/>
      <c r="T520" s="2289"/>
      <c r="U520" s="2290"/>
      <c r="V520" s="2288"/>
      <c r="W520" s="2289"/>
      <c r="X520" s="2289"/>
      <c r="Y520" s="2290"/>
      <c r="Z520" s="2329"/>
      <c r="AA520" s="2330"/>
      <c r="AB520" s="2330"/>
      <c r="AC520" s="2330"/>
      <c r="AD520" s="2330"/>
      <c r="AE520" s="2330"/>
      <c r="AF520" s="2331"/>
      <c r="AG520" s="688"/>
      <c r="AH520" s="684"/>
    </row>
    <row r="521" spans="1:34" s="73" customFormat="1" ht="13.5" customHeight="1">
      <c r="A521" s="449"/>
      <c r="B521" s="2288">
        <v>8994</v>
      </c>
      <c r="C521" s="2289"/>
      <c r="D521" s="2289"/>
      <c r="E521" s="2290"/>
      <c r="F521" s="2288">
        <v>41</v>
      </c>
      <c r="G521" s="2289"/>
      <c r="H521" s="2289"/>
      <c r="I521" s="2290"/>
      <c r="J521" s="2294">
        <v>3</v>
      </c>
      <c r="K521" s="2295"/>
      <c r="L521" s="2295"/>
      <c r="M521" s="2296"/>
      <c r="N521" s="2294" t="s">
        <v>3207</v>
      </c>
      <c r="O521" s="2295"/>
      <c r="P521" s="2295"/>
      <c r="Q521" s="2296"/>
      <c r="R521" s="2294" t="s">
        <v>3207</v>
      </c>
      <c r="S521" s="2295"/>
      <c r="T521" s="2295"/>
      <c r="U521" s="2296"/>
      <c r="V521" s="2294" t="s">
        <v>3207</v>
      </c>
      <c r="W521" s="2295"/>
      <c r="X521" s="2295"/>
      <c r="Y521" s="2296"/>
      <c r="Z521" s="2329" t="s">
        <v>358</v>
      </c>
      <c r="AA521" s="2330"/>
      <c r="AB521" s="2330"/>
      <c r="AC521" s="2330"/>
      <c r="AD521" s="2330"/>
      <c r="AE521" s="2330"/>
      <c r="AF521" s="2331"/>
      <c r="AG521" s="688"/>
      <c r="AH521" s="684"/>
    </row>
    <row r="522" spans="1:34" s="73" customFormat="1" ht="13.5" customHeight="1">
      <c r="A522" s="449"/>
      <c r="B522" s="2288">
        <v>4147</v>
      </c>
      <c r="C522" s="2289"/>
      <c r="D522" s="2289"/>
      <c r="E522" s="2290"/>
      <c r="F522" s="2288">
        <v>1430</v>
      </c>
      <c r="G522" s="2289"/>
      <c r="H522" s="2289"/>
      <c r="I522" s="2290"/>
      <c r="J522" s="2288">
        <v>166</v>
      </c>
      <c r="K522" s="2289"/>
      <c r="L522" s="2289"/>
      <c r="M522" s="2290"/>
      <c r="N522" s="2288">
        <v>524</v>
      </c>
      <c r="O522" s="2289"/>
      <c r="P522" s="2289"/>
      <c r="Q522" s="2290"/>
      <c r="R522" s="2288">
        <v>171</v>
      </c>
      <c r="S522" s="2289"/>
      <c r="T522" s="2289"/>
      <c r="U522" s="2290"/>
      <c r="V522" s="2288">
        <v>3</v>
      </c>
      <c r="W522" s="2289"/>
      <c r="X522" s="2289"/>
      <c r="Y522" s="2290"/>
      <c r="Z522" s="2329" t="s">
        <v>360</v>
      </c>
      <c r="AA522" s="2330"/>
      <c r="AB522" s="2330"/>
      <c r="AC522" s="2330"/>
      <c r="AD522" s="2330"/>
      <c r="AE522" s="2330"/>
      <c r="AF522" s="2331"/>
      <c r="AG522" s="688"/>
      <c r="AH522" s="684"/>
    </row>
    <row r="523" spans="1:34" s="73" customFormat="1" ht="13.5" customHeight="1">
      <c r="A523" s="449"/>
      <c r="B523" s="2288">
        <v>4779</v>
      </c>
      <c r="C523" s="2289"/>
      <c r="D523" s="2289"/>
      <c r="E523" s="2290"/>
      <c r="F523" s="2288">
        <v>1375</v>
      </c>
      <c r="G523" s="2289"/>
      <c r="H523" s="2289"/>
      <c r="I523" s="2290"/>
      <c r="J523" s="2288">
        <v>340</v>
      </c>
      <c r="K523" s="2289"/>
      <c r="L523" s="2289"/>
      <c r="M523" s="2290"/>
      <c r="N523" s="2288">
        <v>1976</v>
      </c>
      <c r="O523" s="2289"/>
      <c r="P523" s="2289"/>
      <c r="Q523" s="2290"/>
      <c r="R523" s="2288">
        <v>779</v>
      </c>
      <c r="S523" s="2289"/>
      <c r="T523" s="2289"/>
      <c r="U523" s="2290"/>
      <c r="V523" s="2288">
        <v>20</v>
      </c>
      <c r="W523" s="2289"/>
      <c r="X523" s="2289"/>
      <c r="Y523" s="2290"/>
      <c r="Z523" s="2329" t="s">
        <v>361</v>
      </c>
      <c r="AA523" s="2330"/>
      <c r="AB523" s="2330"/>
      <c r="AC523" s="2330"/>
      <c r="AD523" s="2330"/>
      <c r="AE523" s="2330"/>
      <c r="AF523" s="2331"/>
      <c r="AG523" s="688"/>
      <c r="AH523" s="684"/>
    </row>
    <row r="524" spans="1:34" s="73" customFormat="1" ht="13.5" customHeight="1">
      <c r="A524" s="449"/>
      <c r="B524" s="2288">
        <v>3925</v>
      </c>
      <c r="C524" s="2289"/>
      <c r="D524" s="2289"/>
      <c r="E524" s="2290"/>
      <c r="F524" s="2288">
        <v>1300</v>
      </c>
      <c r="G524" s="2289"/>
      <c r="H524" s="2289"/>
      <c r="I524" s="2290"/>
      <c r="J524" s="2288">
        <v>35</v>
      </c>
      <c r="K524" s="2289"/>
      <c r="L524" s="2289"/>
      <c r="M524" s="2290"/>
      <c r="N524" s="2288">
        <v>2883</v>
      </c>
      <c r="O524" s="2289"/>
      <c r="P524" s="2289"/>
      <c r="Q524" s="2290"/>
      <c r="R524" s="2288">
        <v>1283</v>
      </c>
      <c r="S524" s="2289"/>
      <c r="T524" s="2289"/>
      <c r="U524" s="2290"/>
      <c r="V524" s="2288">
        <v>23</v>
      </c>
      <c r="W524" s="2289"/>
      <c r="X524" s="2289"/>
      <c r="Y524" s="2290"/>
      <c r="Z524" s="2329" t="s">
        <v>363</v>
      </c>
      <c r="AA524" s="2330"/>
      <c r="AB524" s="2330"/>
      <c r="AC524" s="2330"/>
      <c r="AD524" s="2330"/>
      <c r="AE524" s="2330"/>
      <c r="AF524" s="2331"/>
      <c r="AG524" s="2364" t="s">
        <v>362</v>
      </c>
      <c r="AH524" s="2365"/>
    </row>
    <row r="525" spans="1:34" s="73" customFormat="1" ht="13.5" customHeight="1">
      <c r="A525" s="449"/>
      <c r="B525" s="2288">
        <v>4595</v>
      </c>
      <c r="C525" s="2289"/>
      <c r="D525" s="2289"/>
      <c r="E525" s="2290"/>
      <c r="F525" s="2288">
        <v>1523</v>
      </c>
      <c r="G525" s="2289"/>
      <c r="H525" s="2289"/>
      <c r="I525" s="2290"/>
      <c r="J525" s="2288">
        <v>45</v>
      </c>
      <c r="K525" s="2289"/>
      <c r="L525" s="2289"/>
      <c r="M525" s="2290"/>
      <c r="N525" s="2288">
        <v>3456</v>
      </c>
      <c r="O525" s="2289"/>
      <c r="P525" s="2289"/>
      <c r="Q525" s="2290"/>
      <c r="R525" s="2288">
        <v>1519</v>
      </c>
      <c r="S525" s="2289"/>
      <c r="T525" s="2289"/>
      <c r="U525" s="2290"/>
      <c r="V525" s="2288">
        <v>42</v>
      </c>
      <c r="W525" s="2289"/>
      <c r="X525" s="2289"/>
      <c r="Y525" s="2290"/>
      <c r="Z525" s="2329" t="s">
        <v>364</v>
      </c>
      <c r="AA525" s="2330"/>
      <c r="AB525" s="2330"/>
      <c r="AC525" s="2330"/>
      <c r="AD525" s="2330"/>
      <c r="AE525" s="2330"/>
      <c r="AF525" s="2331"/>
      <c r="AG525" s="688"/>
      <c r="AH525" s="684"/>
    </row>
    <row r="526" spans="1:34" s="73" customFormat="1" ht="13.5" customHeight="1">
      <c r="A526" s="449"/>
      <c r="B526" s="2288">
        <v>5288</v>
      </c>
      <c r="C526" s="2289"/>
      <c r="D526" s="2289"/>
      <c r="E526" s="2290"/>
      <c r="F526" s="2288">
        <v>1834</v>
      </c>
      <c r="G526" s="2289"/>
      <c r="H526" s="2289"/>
      <c r="I526" s="2290"/>
      <c r="J526" s="2288">
        <v>48</v>
      </c>
      <c r="K526" s="2289"/>
      <c r="L526" s="2289"/>
      <c r="M526" s="2290"/>
      <c r="N526" s="2288">
        <v>4144</v>
      </c>
      <c r="O526" s="2289"/>
      <c r="P526" s="2289"/>
      <c r="Q526" s="2290"/>
      <c r="R526" s="2288">
        <v>1831</v>
      </c>
      <c r="S526" s="2289"/>
      <c r="T526" s="2289"/>
      <c r="U526" s="2290"/>
      <c r="V526" s="2288">
        <v>47</v>
      </c>
      <c r="W526" s="2289"/>
      <c r="X526" s="2289"/>
      <c r="Y526" s="2290"/>
      <c r="Z526" s="2329" t="s">
        <v>365</v>
      </c>
      <c r="AA526" s="2330"/>
      <c r="AB526" s="2330"/>
      <c r="AC526" s="2330"/>
      <c r="AD526" s="2330"/>
      <c r="AE526" s="2330"/>
      <c r="AF526" s="2331"/>
      <c r="AG526" s="688"/>
      <c r="AH526" s="684"/>
    </row>
    <row r="527" spans="1:34" s="73" customFormat="1" ht="13.5" customHeight="1">
      <c r="A527" s="449"/>
      <c r="B527" s="2288">
        <v>6008</v>
      </c>
      <c r="C527" s="2289"/>
      <c r="D527" s="2289"/>
      <c r="E527" s="2290"/>
      <c r="F527" s="2288">
        <v>2152</v>
      </c>
      <c r="G527" s="2289"/>
      <c r="H527" s="2289"/>
      <c r="I527" s="2290"/>
      <c r="J527" s="2288">
        <v>81</v>
      </c>
      <c r="K527" s="2289"/>
      <c r="L527" s="2289"/>
      <c r="M527" s="2290"/>
      <c r="N527" s="2288">
        <v>4877</v>
      </c>
      <c r="O527" s="2289"/>
      <c r="P527" s="2289"/>
      <c r="Q527" s="2290"/>
      <c r="R527" s="2288">
        <v>2149</v>
      </c>
      <c r="S527" s="2289"/>
      <c r="T527" s="2289"/>
      <c r="U527" s="2290"/>
      <c r="V527" s="2288">
        <v>80</v>
      </c>
      <c r="W527" s="2289"/>
      <c r="X527" s="2289"/>
      <c r="Y527" s="2290"/>
      <c r="Z527" s="2329" t="s">
        <v>366</v>
      </c>
      <c r="AA527" s="2330"/>
      <c r="AB527" s="2330"/>
      <c r="AC527" s="2330"/>
      <c r="AD527" s="2330"/>
      <c r="AE527" s="2330"/>
      <c r="AF527" s="2331"/>
      <c r="AG527" s="688"/>
      <c r="AH527" s="684"/>
    </row>
    <row r="528" spans="1:34" s="73" customFormat="1" ht="13.5" customHeight="1">
      <c r="A528" s="449"/>
      <c r="B528" s="2288">
        <v>5118</v>
      </c>
      <c r="C528" s="2289"/>
      <c r="D528" s="2289"/>
      <c r="E528" s="2290"/>
      <c r="F528" s="2288">
        <v>1871</v>
      </c>
      <c r="G528" s="2289"/>
      <c r="H528" s="2289"/>
      <c r="I528" s="2290"/>
      <c r="J528" s="2288">
        <v>108</v>
      </c>
      <c r="K528" s="2289"/>
      <c r="L528" s="2289"/>
      <c r="M528" s="2290"/>
      <c r="N528" s="2288">
        <v>4185</v>
      </c>
      <c r="O528" s="2289"/>
      <c r="P528" s="2289"/>
      <c r="Q528" s="2290"/>
      <c r="R528" s="2288">
        <v>1869</v>
      </c>
      <c r="S528" s="2289"/>
      <c r="T528" s="2289"/>
      <c r="U528" s="2290"/>
      <c r="V528" s="2288">
        <v>108</v>
      </c>
      <c r="W528" s="2289"/>
      <c r="X528" s="2289"/>
      <c r="Y528" s="2290"/>
      <c r="Z528" s="2329" t="s">
        <v>367</v>
      </c>
      <c r="AA528" s="2330"/>
      <c r="AB528" s="2330"/>
      <c r="AC528" s="2330"/>
      <c r="AD528" s="2330"/>
      <c r="AE528" s="2330"/>
      <c r="AF528" s="2331"/>
      <c r="AG528" s="688"/>
      <c r="AH528" s="684"/>
    </row>
    <row r="529" spans="1:34" s="73" customFormat="1" ht="13.5" customHeight="1">
      <c r="A529" s="449"/>
      <c r="B529" s="2288">
        <v>4859</v>
      </c>
      <c r="C529" s="2289"/>
      <c r="D529" s="2289"/>
      <c r="E529" s="2290"/>
      <c r="F529" s="2288">
        <v>1555</v>
      </c>
      <c r="G529" s="2289"/>
      <c r="H529" s="2289"/>
      <c r="I529" s="2290"/>
      <c r="J529" s="2288">
        <v>104</v>
      </c>
      <c r="K529" s="2289"/>
      <c r="L529" s="2289"/>
      <c r="M529" s="2290"/>
      <c r="N529" s="2288">
        <v>4016</v>
      </c>
      <c r="O529" s="2289"/>
      <c r="P529" s="2289"/>
      <c r="Q529" s="2290"/>
      <c r="R529" s="2288">
        <v>1554</v>
      </c>
      <c r="S529" s="2289"/>
      <c r="T529" s="2289"/>
      <c r="U529" s="2290"/>
      <c r="V529" s="2288">
        <v>104</v>
      </c>
      <c r="W529" s="2289"/>
      <c r="X529" s="2289"/>
      <c r="Y529" s="2290"/>
      <c r="Z529" s="2329" t="s">
        <v>368</v>
      </c>
      <c r="AA529" s="2330"/>
      <c r="AB529" s="2330"/>
      <c r="AC529" s="2330"/>
      <c r="AD529" s="2330"/>
      <c r="AE529" s="2330"/>
      <c r="AF529" s="2331"/>
      <c r="AG529" s="688"/>
      <c r="AH529" s="684"/>
    </row>
    <row r="530" spans="1:34" s="73" customFormat="1" ht="13.5" customHeight="1">
      <c r="A530" s="449"/>
      <c r="B530" s="2288">
        <v>5591</v>
      </c>
      <c r="C530" s="2289"/>
      <c r="D530" s="2289"/>
      <c r="E530" s="2290"/>
      <c r="F530" s="2288">
        <v>1507</v>
      </c>
      <c r="G530" s="2289"/>
      <c r="H530" s="2289"/>
      <c r="I530" s="2290"/>
      <c r="J530" s="2288">
        <v>120</v>
      </c>
      <c r="K530" s="2289"/>
      <c r="L530" s="2289"/>
      <c r="M530" s="2290"/>
      <c r="N530" s="2288">
        <v>4488</v>
      </c>
      <c r="O530" s="2289"/>
      <c r="P530" s="2289"/>
      <c r="Q530" s="2290"/>
      <c r="R530" s="2288">
        <v>1507</v>
      </c>
      <c r="S530" s="2289"/>
      <c r="T530" s="2289"/>
      <c r="U530" s="2290"/>
      <c r="V530" s="2288">
        <v>120</v>
      </c>
      <c r="W530" s="2289"/>
      <c r="X530" s="2289"/>
      <c r="Y530" s="2290"/>
      <c r="Z530" s="2329" t="s">
        <v>369</v>
      </c>
      <c r="AA530" s="2330"/>
      <c r="AB530" s="2330"/>
      <c r="AC530" s="2330"/>
      <c r="AD530" s="2330"/>
      <c r="AE530" s="2330"/>
      <c r="AF530" s="2331"/>
      <c r="AG530" s="688"/>
      <c r="AH530" s="684"/>
    </row>
    <row r="531" spans="1:34" s="73" customFormat="1" ht="13.5" customHeight="1">
      <c r="A531" s="449"/>
      <c r="B531" s="2288">
        <v>6121</v>
      </c>
      <c r="C531" s="2289"/>
      <c r="D531" s="2289"/>
      <c r="E531" s="2290"/>
      <c r="F531" s="2288">
        <v>928</v>
      </c>
      <c r="G531" s="2289"/>
      <c r="H531" s="2289"/>
      <c r="I531" s="2290"/>
      <c r="J531" s="2288">
        <v>49</v>
      </c>
      <c r="K531" s="2289"/>
      <c r="L531" s="2289"/>
      <c r="M531" s="2290"/>
      <c r="N531" s="2288">
        <v>3867</v>
      </c>
      <c r="O531" s="2289"/>
      <c r="P531" s="2289"/>
      <c r="Q531" s="2290"/>
      <c r="R531" s="2288">
        <v>928</v>
      </c>
      <c r="S531" s="2289"/>
      <c r="T531" s="2289"/>
      <c r="U531" s="2290"/>
      <c r="V531" s="2288">
        <v>49</v>
      </c>
      <c r="W531" s="2289"/>
      <c r="X531" s="2289"/>
      <c r="Y531" s="2290"/>
      <c r="Z531" s="2329" t="s">
        <v>371</v>
      </c>
      <c r="AA531" s="2330"/>
      <c r="AB531" s="2330"/>
      <c r="AC531" s="2330"/>
      <c r="AD531" s="2330"/>
      <c r="AE531" s="2330"/>
      <c r="AF531" s="2331"/>
      <c r="AG531" s="2364" t="s">
        <v>382</v>
      </c>
      <c r="AH531" s="2365"/>
    </row>
    <row r="532" spans="1:34" s="73" customFormat="1" ht="13.5" customHeight="1">
      <c r="A532" s="449"/>
      <c r="B532" s="2288">
        <v>5639</v>
      </c>
      <c r="C532" s="2289"/>
      <c r="D532" s="2289"/>
      <c r="E532" s="2290"/>
      <c r="F532" s="2288">
        <v>321</v>
      </c>
      <c r="G532" s="2289"/>
      <c r="H532" s="2289"/>
      <c r="I532" s="2290"/>
      <c r="J532" s="2288">
        <v>30</v>
      </c>
      <c r="K532" s="2289"/>
      <c r="L532" s="2289"/>
      <c r="M532" s="2290"/>
      <c r="N532" s="2288">
        <v>2693</v>
      </c>
      <c r="O532" s="2289"/>
      <c r="P532" s="2289"/>
      <c r="Q532" s="2290"/>
      <c r="R532" s="2288">
        <v>321</v>
      </c>
      <c r="S532" s="2289"/>
      <c r="T532" s="2289"/>
      <c r="U532" s="2290"/>
      <c r="V532" s="2288">
        <v>30</v>
      </c>
      <c r="W532" s="2289"/>
      <c r="X532" s="2289"/>
      <c r="Y532" s="2290"/>
      <c r="Z532" s="2329" t="s">
        <v>372</v>
      </c>
      <c r="AA532" s="2330"/>
      <c r="AB532" s="2330"/>
      <c r="AC532" s="2330"/>
      <c r="AD532" s="2330"/>
      <c r="AE532" s="2330"/>
      <c r="AF532" s="2331"/>
      <c r="AG532" s="688"/>
      <c r="AH532" s="684"/>
    </row>
    <row r="533" spans="1:34" s="73" customFormat="1" ht="13.5" customHeight="1">
      <c r="A533" s="449"/>
      <c r="B533" s="2288">
        <v>3560</v>
      </c>
      <c r="C533" s="2289"/>
      <c r="D533" s="2289"/>
      <c r="E533" s="2290"/>
      <c r="F533" s="2288">
        <v>95</v>
      </c>
      <c r="G533" s="2289"/>
      <c r="H533" s="2289"/>
      <c r="I533" s="2290"/>
      <c r="J533" s="2288">
        <v>11</v>
      </c>
      <c r="K533" s="2289"/>
      <c r="L533" s="2289"/>
      <c r="M533" s="2290"/>
      <c r="N533" s="2288">
        <v>1179</v>
      </c>
      <c r="O533" s="2289"/>
      <c r="P533" s="2289"/>
      <c r="Q533" s="2290"/>
      <c r="R533" s="2288">
        <v>95</v>
      </c>
      <c r="S533" s="2289"/>
      <c r="T533" s="2289"/>
      <c r="U533" s="2290"/>
      <c r="V533" s="2288">
        <v>11</v>
      </c>
      <c r="W533" s="2289"/>
      <c r="X533" s="2289"/>
      <c r="Y533" s="2290"/>
      <c r="Z533" s="2329" t="s">
        <v>373</v>
      </c>
      <c r="AA533" s="2330"/>
      <c r="AB533" s="2330"/>
      <c r="AC533" s="2330"/>
      <c r="AD533" s="2330"/>
      <c r="AE533" s="2330"/>
      <c r="AF533" s="2331"/>
      <c r="AG533" s="688"/>
      <c r="AH533" s="684"/>
    </row>
    <row r="534" spans="1:34" s="73" customFormat="1" ht="13.5" customHeight="1">
      <c r="A534" s="449"/>
      <c r="B534" s="2288">
        <v>3289</v>
      </c>
      <c r="C534" s="2289"/>
      <c r="D534" s="2289"/>
      <c r="E534" s="2290"/>
      <c r="F534" s="2288">
        <v>19</v>
      </c>
      <c r="G534" s="2289"/>
      <c r="H534" s="2289"/>
      <c r="I534" s="2290"/>
      <c r="J534" s="2288">
        <v>5</v>
      </c>
      <c r="K534" s="2289"/>
      <c r="L534" s="2289"/>
      <c r="M534" s="2290"/>
      <c r="N534" s="2288">
        <v>768</v>
      </c>
      <c r="O534" s="2289"/>
      <c r="P534" s="2289"/>
      <c r="Q534" s="2290"/>
      <c r="R534" s="2288">
        <v>19</v>
      </c>
      <c r="S534" s="2289"/>
      <c r="T534" s="2289"/>
      <c r="U534" s="2290"/>
      <c r="V534" s="2288">
        <v>5</v>
      </c>
      <c r="W534" s="2289"/>
      <c r="X534" s="2289"/>
      <c r="Y534" s="2290"/>
      <c r="Z534" s="2329" t="s">
        <v>374</v>
      </c>
      <c r="AA534" s="2330"/>
      <c r="AB534" s="2330"/>
      <c r="AC534" s="2330"/>
      <c r="AD534" s="2330"/>
      <c r="AE534" s="2330"/>
      <c r="AF534" s="2331"/>
      <c r="AG534" s="688"/>
      <c r="AH534" s="684"/>
    </row>
    <row r="535" spans="1:34" s="73" customFormat="1" ht="13.5" customHeight="1">
      <c r="A535" s="449"/>
      <c r="B535" s="2288">
        <v>2952</v>
      </c>
      <c r="C535" s="2289"/>
      <c r="D535" s="2289"/>
      <c r="E535" s="2290"/>
      <c r="F535" s="2288">
        <v>5</v>
      </c>
      <c r="G535" s="2289"/>
      <c r="H535" s="2289"/>
      <c r="I535" s="2290"/>
      <c r="J535" s="2294" t="s">
        <v>3207</v>
      </c>
      <c r="K535" s="2295"/>
      <c r="L535" s="2295"/>
      <c r="M535" s="2296"/>
      <c r="N535" s="2288">
        <v>427</v>
      </c>
      <c r="O535" s="2289"/>
      <c r="P535" s="2289"/>
      <c r="Q535" s="2290"/>
      <c r="R535" s="2288">
        <v>5</v>
      </c>
      <c r="S535" s="2289"/>
      <c r="T535" s="2289"/>
      <c r="U535" s="2290"/>
      <c r="V535" s="2294" t="s">
        <v>3207</v>
      </c>
      <c r="W535" s="2295"/>
      <c r="X535" s="2295"/>
      <c r="Y535" s="2296"/>
      <c r="Z535" s="2329" t="s">
        <v>375</v>
      </c>
      <c r="AA535" s="2330"/>
      <c r="AB535" s="2330"/>
      <c r="AC535" s="2330"/>
      <c r="AD535" s="2330"/>
      <c r="AE535" s="2330"/>
      <c r="AF535" s="2331"/>
      <c r="AG535" s="688"/>
      <c r="AH535" s="684"/>
    </row>
    <row r="536" spans="1:34" s="73" customFormat="1" ht="13.5" customHeight="1">
      <c r="A536" s="449"/>
      <c r="B536" s="2288">
        <v>3307</v>
      </c>
      <c r="C536" s="2289"/>
      <c r="D536" s="2289"/>
      <c r="E536" s="2290"/>
      <c r="F536" s="2288">
        <v>1</v>
      </c>
      <c r="G536" s="2289"/>
      <c r="H536" s="2289"/>
      <c r="I536" s="2290"/>
      <c r="J536" s="2294" t="s">
        <v>3207</v>
      </c>
      <c r="K536" s="2295"/>
      <c r="L536" s="2295"/>
      <c r="M536" s="2296"/>
      <c r="N536" s="2288">
        <v>166</v>
      </c>
      <c r="O536" s="2289"/>
      <c r="P536" s="2289"/>
      <c r="Q536" s="2290"/>
      <c r="R536" s="2288">
        <v>1</v>
      </c>
      <c r="S536" s="2289"/>
      <c r="T536" s="2289"/>
      <c r="U536" s="2290"/>
      <c r="V536" s="2294" t="s">
        <v>3208</v>
      </c>
      <c r="W536" s="2295"/>
      <c r="X536" s="2295"/>
      <c r="Y536" s="2296"/>
      <c r="Z536" s="2329" t="s">
        <v>376</v>
      </c>
      <c r="AA536" s="2330"/>
      <c r="AB536" s="2330"/>
      <c r="AC536" s="2330"/>
      <c r="AD536" s="2330"/>
      <c r="AE536" s="2330"/>
      <c r="AF536" s="2331"/>
      <c r="AG536" s="688"/>
      <c r="AH536" s="684"/>
    </row>
    <row r="537" spans="1:34" s="73" customFormat="1" ht="13.5" customHeight="1">
      <c r="A537" s="449"/>
      <c r="B537" s="2288">
        <v>1010</v>
      </c>
      <c r="C537" s="2289"/>
      <c r="D537" s="2289"/>
      <c r="E537" s="2290"/>
      <c r="F537" s="2294" t="s">
        <v>3212</v>
      </c>
      <c r="G537" s="2295"/>
      <c r="H537" s="2295"/>
      <c r="I537" s="2296"/>
      <c r="J537" s="2294" t="s">
        <v>3212</v>
      </c>
      <c r="K537" s="2295"/>
      <c r="L537" s="2295"/>
      <c r="M537" s="2296"/>
      <c r="N537" s="2294" t="s">
        <v>3212</v>
      </c>
      <c r="O537" s="2295"/>
      <c r="P537" s="2295"/>
      <c r="Q537" s="2296"/>
      <c r="R537" s="2294" t="s">
        <v>3212</v>
      </c>
      <c r="S537" s="2295"/>
      <c r="T537" s="2295"/>
      <c r="U537" s="2296"/>
      <c r="V537" s="2294" t="s">
        <v>3212</v>
      </c>
      <c r="W537" s="2295"/>
      <c r="X537" s="2295"/>
      <c r="Y537" s="2296"/>
      <c r="Z537" s="2329" t="s">
        <v>378</v>
      </c>
      <c r="AA537" s="2330"/>
      <c r="AB537" s="2330"/>
      <c r="AC537" s="2330"/>
      <c r="AD537" s="2330"/>
      <c r="AE537" s="2330"/>
      <c r="AF537" s="2331"/>
      <c r="AG537" s="688"/>
      <c r="AH537" s="684"/>
    </row>
    <row r="538" spans="1:34" s="73" customFormat="1" ht="13.5" customHeight="1">
      <c r="A538" s="449"/>
      <c r="B538" s="2302"/>
      <c r="C538" s="2303"/>
      <c r="D538" s="2303"/>
      <c r="E538" s="2304"/>
      <c r="F538" s="2302"/>
      <c r="G538" s="2303"/>
      <c r="H538" s="2303"/>
      <c r="I538" s="2304"/>
      <c r="J538" s="2302"/>
      <c r="K538" s="2303"/>
      <c r="L538" s="2303"/>
      <c r="M538" s="2304"/>
      <c r="N538" s="2302"/>
      <c r="O538" s="2303"/>
      <c r="P538" s="2303"/>
      <c r="Q538" s="2304"/>
      <c r="R538" s="2302"/>
      <c r="S538" s="2303"/>
      <c r="T538" s="2303"/>
      <c r="U538" s="2304"/>
      <c r="V538" s="2302"/>
      <c r="W538" s="2303"/>
      <c r="X538" s="2303"/>
      <c r="Y538" s="2304"/>
      <c r="Z538" s="2366"/>
      <c r="AA538" s="2367"/>
      <c r="AB538" s="2367"/>
      <c r="AC538" s="2367"/>
      <c r="AD538" s="2367"/>
      <c r="AE538" s="2367"/>
      <c r="AF538" s="2368"/>
      <c r="AG538" s="467"/>
      <c r="AH538" s="684"/>
    </row>
    <row r="539" spans="1:34" s="73" customFormat="1" ht="13.5" customHeight="1">
      <c r="A539" s="449"/>
      <c r="B539" s="2270">
        <v>39646</v>
      </c>
      <c r="C539" s="2271"/>
      <c r="D539" s="2271"/>
      <c r="E539" s="2272"/>
      <c r="F539" s="2270">
        <v>9239</v>
      </c>
      <c r="G539" s="2271"/>
      <c r="H539" s="2271"/>
      <c r="I539" s="2272"/>
      <c r="J539" s="2270">
        <v>738</v>
      </c>
      <c r="K539" s="2271"/>
      <c r="L539" s="2271"/>
      <c r="M539" s="2272"/>
      <c r="N539" s="2270">
        <v>22345</v>
      </c>
      <c r="O539" s="2271"/>
      <c r="P539" s="2271"/>
      <c r="Q539" s="2272"/>
      <c r="R539" s="2270">
        <v>8390</v>
      </c>
      <c r="S539" s="2271"/>
      <c r="T539" s="2271"/>
      <c r="U539" s="2272"/>
      <c r="V539" s="2270">
        <v>548</v>
      </c>
      <c r="W539" s="2271"/>
      <c r="X539" s="2271"/>
      <c r="Y539" s="2272"/>
      <c r="Z539" s="2326" t="s">
        <v>3510</v>
      </c>
      <c r="AA539" s="2327"/>
      <c r="AB539" s="2327"/>
      <c r="AC539" s="2327"/>
      <c r="AD539" s="2327"/>
      <c r="AE539" s="2327"/>
      <c r="AF539" s="2328"/>
      <c r="AG539" s="465"/>
      <c r="AH539" s="466"/>
    </row>
    <row r="540" spans="1:34" s="73" customFormat="1" ht="13.5" customHeight="1">
      <c r="A540" s="449"/>
      <c r="B540" s="2288"/>
      <c r="C540" s="2289"/>
      <c r="D540" s="2289"/>
      <c r="E540" s="2290"/>
      <c r="F540" s="2288"/>
      <c r="G540" s="2289"/>
      <c r="H540" s="2289"/>
      <c r="I540" s="2290"/>
      <c r="J540" s="2288"/>
      <c r="K540" s="2289"/>
      <c r="L540" s="2289"/>
      <c r="M540" s="2290"/>
      <c r="N540" s="2288"/>
      <c r="O540" s="2289"/>
      <c r="P540" s="2289"/>
      <c r="Q540" s="2290"/>
      <c r="R540" s="2288"/>
      <c r="S540" s="2289"/>
      <c r="T540" s="2289"/>
      <c r="U540" s="2290"/>
      <c r="V540" s="2288"/>
      <c r="W540" s="2289"/>
      <c r="X540" s="2289"/>
      <c r="Y540" s="2290"/>
      <c r="Z540" s="2329"/>
      <c r="AA540" s="2330"/>
      <c r="AB540" s="2330"/>
      <c r="AC540" s="2330"/>
      <c r="AD540" s="2330"/>
      <c r="AE540" s="2330"/>
      <c r="AF540" s="2331"/>
      <c r="AG540" s="688"/>
      <c r="AH540" s="684"/>
    </row>
    <row r="541" spans="1:34" s="73" customFormat="1" ht="13.5" customHeight="1">
      <c r="A541" s="449"/>
      <c r="B541" s="2288">
        <v>4561</v>
      </c>
      <c r="C541" s="2289"/>
      <c r="D541" s="2289"/>
      <c r="E541" s="2290"/>
      <c r="F541" s="2288">
        <v>23</v>
      </c>
      <c r="G541" s="2289"/>
      <c r="H541" s="2289"/>
      <c r="I541" s="2290"/>
      <c r="J541" s="2294" t="s">
        <v>3207</v>
      </c>
      <c r="K541" s="2295"/>
      <c r="L541" s="2295"/>
      <c r="M541" s="2296"/>
      <c r="N541" s="2294" t="s">
        <v>3207</v>
      </c>
      <c r="O541" s="2295"/>
      <c r="P541" s="2295"/>
      <c r="Q541" s="2296"/>
      <c r="R541" s="2294" t="s">
        <v>3207</v>
      </c>
      <c r="S541" s="2295"/>
      <c r="T541" s="2295"/>
      <c r="U541" s="2296"/>
      <c r="V541" s="2294" t="s">
        <v>3207</v>
      </c>
      <c r="W541" s="2295"/>
      <c r="X541" s="2295"/>
      <c r="Y541" s="2296"/>
      <c r="Z541" s="2329" t="s">
        <v>358</v>
      </c>
      <c r="AA541" s="2330"/>
      <c r="AB541" s="2330"/>
      <c r="AC541" s="2330"/>
      <c r="AD541" s="2330"/>
      <c r="AE541" s="2330"/>
      <c r="AF541" s="2331"/>
      <c r="AG541" s="688"/>
      <c r="AH541" s="684"/>
    </row>
    <row r="542" spans="1:34" s="73" customFormat="1" ht="13.5" customHeight="1">
      <c r="A542" s="449"/>
      <c r="B542" s="2288">
        <v>1948</v>
      </c>
      <c r="C542" s="2289"/>
      <c r="D542" s="2289"/>
      <c r="E542" s="2290"/>
      <c r="F542" s="2288">
        <v>697</v>
      </c>
      <c r="G542" s="2289"/>
      <c r="H542" s="2289"/>
      <c r="I542" s="2290"/>
      <c r="J542" s="2288">
        <v>56</v>
      </c>
      <c r="K542" s="2289"/>
      <c r="L542" s="2289"/>
      <c r="M542" s="2290"/>
      <c r="N542" s="2288">
        <v>250</v>
      </c>
      <c r="O542" s="2289"/>
      <c r="P542" s="2289"/>
      <c r="Q542" s="2290"/>
      <c r="R542" s="2288">
        <v>99</v>
      </c>
      <c r="S542" s="2289"/>
      <c r="T542" s="2289"/>
      <c r="U542" s="2290"/>
      <c r="V542" s="2294">
        <v>1</v>
      </c>
      <c r="W542" s="2295"/>
      <c r="X542" s="2295"/>
      <c r="Y542" s="2296"/>
      <c r="Z542" s="2329" t="s">
        <v>360</v>
      </c>
      <c r="AA542" s="2330"/>
      <c r="AB542" s="2330"/>
      <c r="AC542" s="2330"/>
      <c r="AD542" s="2330"/>
      <c r="AE542" s="2330"/>
      <c r="AF542" s="2331"/>
      <c r="AG542" s="688"/>
      <c r="AH542" s="684"/>
    </row>
    <row r="543" spans="1:34" s="73" customFormat="1" ht="13.5" customHeight="1">
      <c r="A543" s="449"/>
      <c r="B543" s="2288">
        <v>2103</v>
      </c>
      <c r="C543" s="2289"/>
      <c r="D543" s="2289"/>
      <c r="E543" s="2290"/>
      <c r="F543" s="2288">
        <v>620</v>
      </c>
      <c r="G543" s="2289"/>
      <c r="H543" s="2289"/>
      <c r="I543" s="2290"/>
      <c r="J543" s="2288">
        <v>132</v>
      </c>
      <c r="K543" s="2289"/>
      <c r="L543" s="2289"/>
      <c r="M543" s="2290"/>
      <c r="N543" s="2288">
        <v>973</v>
      </c>
      <c r="O543" s="2289"/>
      <c r="P543" s="2289"/>
      <c r="Q543" s="2290"/>
      <c r="R543" s="2288">
        <v>401</v>
      </c>
      <c r="S543" s="2289"/>
      <c r="T543" s="2289"/>
      <c r="U543" s="2290"/>
      <c r="V543" s="2288">
        <v>9</v>
      </c>
      <c r="W543" s="2289"/>
      <c r="X543" s="2289"/>
      <c r="Y543" s="2290"/>
      <c r="Z543" s="2329" t="s">
        <v>361</v>
      </c>
      <c r="AA543" s="2330"/>
      <c r="AB543" s="2330"/>
      <c r="AC543" s="2330"/>
      <c r="AD543" s="2330"/>
      <c r="AE543" s="2330"/>
      <c r="AF543" s="2331"/>
      <c r="AG543" s="688"/>
      <c r="AH543" s="684"/>
    </row>
    <row r="544" spans="1:34" s="73" customFormat="1" ht="13.5" customHeight="1">
      <c r="A544" s="449"/>
      <c r="B544" s="2288">
        <v>2180</v>
      </c>
      <c r="C544" s="2289"/>
      <c r="D544" s="2289"/>
      <c r="E544" s="2290"/>
      <c r="F544" s="2288">
        <v>716</v>
      </c>
      <c r="G544" s="2289"/>
      <c r="H544" s="2289"/>
      <c r="I544" s="2290"/>
      <c r="J544" s="2288">
        <v>28</v>
      </c>
      <c r="K544" s="2289"/>
      <c r="L544" s="2289"/>
      <c r="M544" s="2290"/>
      <c r="N544" s="2288">
        <v>1643</v>
      </c>
      <c r="O544" s="2289"/>
      <c r="P544" s="2289"/>
      <c r="Q544" s="2290"/>
      <c r="R544" s="2288">
        <v>711</v>
      </c>
      <c r="S544" s="2289"/>
      <c r="T544" s="2289"/>
      <c r="U544" s="2290"/>
      <c r="V544" s="2288">
        <v>18</v>
      </c>
      <c r="W544" s="2289"/>
      <c r="X544" s="2289"/>
      <c r="Y544" s="2290"/>
      <c r="Z544" s="2329" t="s">
        <v>363</v>
      </c>
      <c r="AA544" s="2330"/>
      <c r="AB544" s="2330"/>
      <c r="AC544" s="2330"/>
      <c r="AD544" s="2330"/>
      <c r="AE544" s="2330"/>
      <c r="AF544" s="2331"/>
      <c r="AG544" s="688"/>
      <c r="AH544" s="684"/>
    </row>
    <row r="545" spans="1:34" s="73" customFormat="1" ht="13.5" customHeight="1">
      <c r="A545" s="449"/>
      <c r="B545" s="2288">
        <v>2514</v>
      </c>
      <c r="C545" s="2289"/>
      <c r="D545" s="2289"/>
      <c r="E545" s="2290"/>
      <c r="F545" s="2288">
        <v>895</v>
      </c>
      <c r="G545" s="2289"/>
      <c r="H545" s="2289"/>
      <c r="I545" s="2290"/>
      <c r="J545" s="2288">
        <v>34</v>
      </c>
      <c r="K545" s="2289"/>
      <c r="L545" s="2289"/>
      <c r="M545" s="2290"/>
      <c r="N545" s="2288">
        <v>1982</v>
      </c>
      <c r="O545" s="2289"/>
      <c r="P545" s="2289"/>
      <c r="Q545" s="2290"/>
      <c r="R545" s="2288">
        <v>892</v>
      </c>
      <c r="S545" s="2289"/>
      <c r="T545" s="2289"/>
      <c r="U545" s="2290"/>
      <c r="V545" s="2288">
        <v>33</v>
      </c>
      <c r="W545" s="2289"/>
      <c r="X545" s="2289"/>
      <c r="Y545" s="2290"/>
      <c r="Z545" s="2329" t="s">
        <v>364</v>
      </c>
      <c r="AA545" s="2330"/>
      <c r="AB545" s="2330"/>
      <c r="AC545" s="2330"/>
      <c r="AD545" s="2330"/>
      <c r="AE545" s="2330"/>
      <c r="AF545" s="2331"/>
      <c r="AG545" s="688"/>
      <c r="AH545" s="684"/>
    </row>
    <row r="546" spans="1:34" s="73" customFormat="1" ht="13.5" customHeight="1">
      <c r="A546" s="449"/>
      <c r="B546" s="2288">
        <v>2842</v>
      </c>
      <c r="C546" s="2289"/>
      <c r="D546" s="2289"/>
      <c r="E546" s="2290"/>
      <c r="F546" s="2288">
        <v>1077</v>
      </c>
      <c r="G546" s="2289"/>
      <c r="H546" s="2289"/>
      <c r="I546" s="2290"/>
      <c r="J546" s="2288">
        <v>37</v>
      </c>
      <c r="K546" s="2289"/>
      <c r="L546" s="2289"/>
      <c r="M546" s="2290"/>
      <c r="N546" s="2288">
        <v>2323</v>
      </c>
      <c r="O546" s="2289"/>
      <c r="P546" s="2289"/>
      <c r="Q546" s="2290"/>
      <c r="R546" s="2288">
        <v>1076</v>
      </c>
      <c r="S546" s="2289"/>
      <c r="T546" s="2289"/>
      <c r="U546" s="2290"/>
      <c r="V546" s="2288">
        <v>36</v>
      </c>
      <c r="W546" s="2289"/>
      <c r="X546" s="2289"/>
      <c r="Y546" s="2290"/>
      <c r="Z546" s="2329" t="s">
        <v>365</v>
      </c>
      <c r="AA546" s="2330"/>
      <c r="AB546" s="2330"/>
      <c r="AC546" s="2330"/>
      <c r="AD546" s="2330"/>
      <c r="AE546" s="2330"/>
      <c r="AF546" s="2331"/>
      <c r="AG546" s="688"/>
      <c r="AH546" s="684"/>
    </row>
    <row r="547" spans="1:34" s="73" customFormat="1" ht="13.5" customHeight="1">
      <c r="A547" s="449"/>
      <c r="B547" s="2288">
        <v>3264</v>
      </c>
      <c r="C547" s="2289"/>
      <c r="D547" s="2289"/>
      <c r="E547" s="2290"/>
      <c r="F547" s="2288">
        <v>1236</v>
      </c>
      <c r="G547" s="2289"/>
      <c r="H547" s="2289"/>
      <c r="I547" s="2290"/>
      <c r="J547" s="2288">
        <v>71</v>
      </c>
      <c r="K547" s="2289"/>
      <c r="L547" s="2289"/>
      <c r="M547" s="2290"/>
      <c r="N547" s="2288">
        <v>2740</v>
      </c>
      <c r="O547" s="2289"/>
      <c r="P547" s="2289"/>
      <c r="Q547" s="2290"/>
      <c r="R547" s="2288">
        <v>1236</v>
      </c>
      <c r="S547" s="2289"/>
      <c r="T547" s="2289"/>
      <c r="U547" s="2290"/>
      <c r="V547" s="2288">
        <v>71</v>
      </c>
      <c r="W547" s="2289"/>
      <c r="X547" s="2289"/>
      <c r="Y547" s="2290"/>
      <c r="Z547" s="2329" t="s">
        <v>366</v>
      </c>
      <c r="AA547" s="2330"/>
      <c r="AB547" s="2330"/>
      <c r="AC547" s="2330"/>
      <c r="AD547" s="2330"/>
      <c r="AE547" s="2330"/>
      <c r="AF547" s="2331"/>
      <c r="AG547" s="688"/>
      <c r="AH547" s="684"/>
    </row>
    <row r="548" spans="1:34" s="73" customFormat="1" ht="13.5" customHeight="1">
      <c r="A548" s="449"/>
      <c r="B548" s="2288">
        <v>2791</v>
      </c>
      <c r="C548" s="2289"/>
      <c r="D548" s="2289"/>
      <c r="E548" s="2290"/>
      <c r="F548" s="2288">
        <v>1142</v>
      </c>
      <c r="G548" s="2289"/>
      <c r="H548" s="2289"/>
      <c r="I548" s="2290"/>
      <c r="J548" s="2288">
        <v>94</v>
      </c>
      <c r="K548" s="2289"/>
      <c r="L548" s="2289"/>
      <c r="M548" s="2290"/>
      <c r="N548" s="2288">
        <v>2339</v>
      </c>
      <c r="O548" s="2289"/>
      <c r="P548" s="2289"/>
      <c r="Q548" s="2290"/>
      <c r="R548" s="2288">
        <v>1142</v>
      </c>
      <c r="S548" s="2289"/>
      <c r="T548" s="2289"/>
      <c r="U548" s="2290"/>
      <c r="V548" s="2288">
        <v>94</v>
      </c>
      <c r="W548" s="2289"/>
      <c r="X548" s="2289"/>
      <c r="Y548" s="2290"/>
      <c r="Z548" s="2329" t="s">
        <v>367</v>
      </c>
      <c r="AA548" s="2330"/>
      <c r="AB548" s="2330"/>
      <c r="AC548" s="2330"/>
      <c r="AD548" s="2330"/>
      <c r="AE548" s="2330"/>
      <c r="AF548" s="2331"/>
      <c r="AG548" s="2364" t="s">
        <v>4</v>
      </c>
      <c r="AH548" s="2365"/>
    </row>
    <row r="549" spans="1:34" s="73" customFormat="1" ht="13.5" customHeight="1">
      <c r="A549" s="449"/>
      <c r="B549" s="2288">
        <v>2567</v>
      </c>
      <c r="C549" s="2289"/>
      <c r="D549" s="2289"/>
      <c r="E549" s="2290"/>
      <c r="F549" s="2288">
        <v>936</v>
      </c>
      <c r="G549" s="2289"/>
      <c r="H549" s="2289"/>
      <c r="I549" s="2290"/>
      <c r="J549" s="2288">
        <v>89</v>
      </c>
      <c r="K549" s="2289"/>
      <c r="L549" s="2289"/>
      <c r="M549" s="2290"/>
      <c r="N549" s="2288">
        <v>2217</v>
      </c>
      <c r="O549" s="2289"/>
      <c r="P549" s="2289"/>
      <c r="Q549" s="2290"/>
      <c r="R549" s="2288">
        <v>936</v>
      </c>
      <c r="S549" s="2289"/>
      <c r="T549" s="2289"/>
      <c r="U549" s="2290"/>
      <c r="V549" s="2288">
        <v>89</v>
      </c>
      <c r="W549" s="2289"/>
      <c r="X549" s="2289"/>
      <c r="Y549" s="2290"/>
      <c r="Z549" s="2329" t="s">
        <v>368</v>
      </c>
      <c r="AA549" s="2330"/>
      <c r="AB549" s="2330"/>
      <c r="AC549" s="2330"/>
      <c r="AD549" s="2330"/>
      <c r="AE549" s="2330"/>
      <c r="AF549" s="2331"/>
      <c r="AG549" s="688"/>
      <c r="AH549" s="684"/>
    </row>
    <row r="550" spans="1:34" s="73" customFormat="1" ht="13.5" customHeight="1">
      <c r="A550" s="449"/>
      <c r="B550" s="2288">
        <v>2970</v>
      </c>
      <c r="C550" s="2289"/>
      <c r="D550" s="2289"/>
      <c r="E550" s="2290"/>
      <c r="F550" s="2288">
        <v>962</v>
      </c>
      <c r="G550" s="2289"/>
      <c r="H550" s="2289"/>
      <c r="I550" s="2290"/>
      <c r="J550" s="2288">
        <v>115</v>
      </c>
      <c r="K550" s="2289"/>
      <c r="L550" s="2289"/>
      <c r="M550" s="2290"/>
      <c r="N550" s="2288">
        <v>2593</v>
      </c>
      <c r="O550" s="2289"/>
      <c r="P550" s="2289"/>
      <c r="Q550" s="2290"/>
      <c r="R550" s="2288">
        <v>962</v>
      </c>
      <c r="S550" s="2289"/>
      <c r="T550" s="2289"/>
      <c r="U550" s="2290"/>
      <c r="V550" s="2288">
        <v>115</v>
      </c>
      <c r="W550" s="2289"/>
      <c r="X550" s="2289"/>
      <c r="Y550" s="2290"/>
      <c r="Z550" s="2329" t="s">
        <v>369</v>
      </c>
      <c r="AA550" s="2330"/>
      <c r="AB550" s="2330"/>
      <c r="AC550" s="2330"/>
      <c r="AD550" s="2330"/>
      <c r="AE550" s="2330"/>
      <c r="AF550" s="2331"/>
      <c r="AG550" s="688"/>
      <c r="AH550" s="684"/>
    </row>
    <row r="551" spans="1:34" s="73" customFormat="1" ht="13.5" customHeight="1">
      <c r="A551" s="449"/>
      <c r="B551" s="2288">
        <v>3082</v>
      </c>
      <c r="C551" s="2289"/>
      <c r="D551" s="2289"/>
      <c r="E551" s="2290"/>
      <c r="F551" s="2288">
        <v>625</v>
      </c>
      <c r="G551" s="2289"/>
      <c r="H551" s="2289"/>
      <c r="I551" s="2290"/>
      <c r="J551" s="2288">
        <v>42</v>
      </c>
      <c r="K551" s="2289"/>
      <c r="L551" s="2289"/>
      <c r="M551" s="2290"/>
      <c r="N551" s="2288">
        <v>2230</v>
      </c>
      <c r="O551" s="2289"/>
      <c r="P551" s="2289"/>
      <c r="Q551" s="2290"/>
      <c r="R551" s="2288">
        <v>625</v>
      </c>
      <c r="S551" s="2289"/>
      <c r="T551" s="2289"/>
      <c r="U551" s="2290"/>
      <c r="V551" s="2288">
        <v>42</v>
      </c>
      <c r="W551" s="2289"/>
      <c r="X551" s="2289"/>
      <c r="Y551" s="2290"/>
      <c r="Z551" s="2329" t="s">
        <v>371</v>
      </c>
      <c r="AA551" s="2330"/>
      <c r="AB551" s="2330"/>
      <c r="AC551" s="2330"/>
      <c r="AD551" s="2330"/>
      <c r="AE551" s="2330"/>
      <c r="AF551" s="2331"/>
      <c r="AG551" s="688"/>
      <c r="AH551" s="684"/>
    </row>
    <row r="552" spans="1:34" s="73" customFormat="1" ht="13.5" customHeight="1">
      <c r="A552" s="449"/>
      <c r="B552" s="2288">
        <v>2945</v>
      </c>
      <c r="C552" s="2289"/>
      <c r="D552" s="2289"/>
      <c r="E552" s="2290"/>
      <c r="F552" s="2288">
        <v>221</v>
      </c>
      <c r="G552" s="2289"/>
      <c r="H552" s="2289"/>
      <c r="I552" s="2290"/>
      <c r="J552" s="2288">
        <v>25</v>
      </c>
      <c r="K552" s="2289"/>
      <c r="L552" s="2289"/>
      <c r="M552" s="2290"/>
      <c r="N552" s="2288">
        <v>1616</v>
      </c>
      <c r="O552" s="2289"/>
      <c r="P552" s="2289"/>
      <c r="Q552" s="2290"/>
      <c r="R552" s="2288">
        <v>221</v>
      </c>
      <c r="S552" s="2289"/>
      <c r="T552" s="2289"/>
      <c r="U552" s="2290"/>
      <c r="V552" s="2288">
        <v>25</v>
      </c>
      <c r="W552" s="2289"/>
      <c r="X552" s="2289"/>
      <c r="Y552" s="2290"/>
      <c r="Z552" s="2329" t="s">
        <v>372</v>
      </c>
      <c r="AA552" s="2330"/>
      <c r="AB552" s="2330"/>
      <c r="AC552" s="2330"/>
      <c r="AD552" s="2330"/>
      <c r="AE552" s="2330"/>
      <c r="AF552" s="2331"/>
      <c r="AG552" s="688"/>
      <c r="AH552" s="684"/>
    </row>
    <row r="553" spans="1:34" s="73" customFormat="1" ht="13.5" customHeight="1">
      <c r="A553" s="449"/>
      <c r="B553" s="2288">
        <v>1750</v>
      </c>
      <c r="C553" s="2289"/>
      <c r="D553" s="2289"/>
      <c r="E553" s="2290"/>
      <c r="F553" s="2288">
        <v>69</v>
      </c>
      <c r="G553" s="2289"/>
      <c r="H553" s="2289"/>
      <c r="I553" s="2290"/>
      <c r="J553" s="2288">
        <v>10</v>
      </c>
      <c r="K553" s="2289"/>
      <c r="L553" s="2289"/>
      <c r="M553" s="2290"/>
      <c r="N553" s="2288">
        <v>680</v>
      </c>
      <c r="O553" s="2289"/>
      <c r="P553" s="2289"/>
      <c r="Q553" s="2290"/>
      <c r="R553" s="2288">
        <v>69</v>
      </c>
      <c r="S553" s="2289"/>
      <c r="T553" s="2289"/>
      <c r="U553" s="2290"/>
      <c r="V553" s="2288">
        <v>10</v>
      </c>
      <c r="W553" s="2289"/>
      <c r="X553" s="2289"/>
      <c r="Y553" s="2290"/>
      <c r="Z553" s="2329" t="s">
        <v>373</v>
      </c>
      <c r="AA553" s="2330"/>
      <c r="AB553" s="2330"/>
      <c r="AC553" s="2330"/>
      <c r="AD553" s="2330"/>
      <c r="AE553" s="2330"/>
      <c r="AF553" s="2331"/>
      <c r="AG553" s="688"/>
      <c r="AH553" s="684"/>
    </row>
    <row r="554" spans="1:34" s="73" customFormat="1" ht="13.5" customHeight="1">
      <c r="A554" s="449"/>
      <c r="B554" s="2288">
        <v>1482</v>
      </c>
      <c r="C554" s="2289"/>
      <c r="D554" s="2289"/>
      <c r="E554" s="2290"/>
      <c r="F554" s="2288">
        <v>15</v>
      </c>
      <c r="G554" s="2289"/>
      <c r="H554" s="2289"/>
      <c r="I554" s="2290"/>
      <c r="J554" s="2288">
        <v>5</v>
      </c>
      <c r="K554" s="2289"/>
      <c r="L554" s="2289"/>
      <c r="M554" s="2290"/>
      <c r="N554" s="2288">
        <v>430</v>
      </c>
      <c r="O554" s="2289"/>
      <c r="P554" s="2289"/>
      <c r="Q554" s="2290"/>
      <c r="R554" s="2288">
        <v>15</v>
      </c>
      <c r="S554" s="2289"/>
      <c r="T554" s="2289"/>
      <c r="U554" s="2290"/>
      <c r="V554" s="2288">
        <v>5</v>
      </c>
      <c r="W554" s="2289"/>
      <c r="X554" s="2289"/>
      <c r="Y554" s="2290"/>
      <c r="Z554" s="2329" t="s">
        <v>374</v>
      </c>
      <c r="AA554" s="2330"/>
      <c r="AB554" s="2330"/>
      <c r="AC554" s="2330"/>
      <c r="AD554" s="2330"/>
      <c r="AE554" s="2330"/>
      <c r="AF554" s="2331"/>
      <c r="AG554" s="688"/>
      <c r="AH554" s="684"/>
    </row>
    <row r="555" spans="1:34" s="73" customFormat="1" ht="13.5" customHeight="1">
      <c r="A555" s="449"/>
      <c r="B555" s="2288">
        <v>1170</v>
      </c>
      <c r="C555" s="2289"/>
      <c r="D555" s="2289"/>
      <c r="E555" s="2290"/>
      <c r="F555" s="2288">
        <v>4</v>
      </c>
      <c r="G555" s="2289"/>
      <c r="H555" s="2289"/>
      <c r="I555" s="2290"/>
      <c r="J555" s="2294" t="s">
        <v>3207</v>
      </c>
      <c r="K555" s="2295"/>
      <c r="L555" s="2295"/>
      <c r="M555" s="2296"/>
      <c r="N555" s="2288">
        <v>242</v>
      </c>
      <c r="O555" s="2289"/>
      <c r="P555" s="2289"/>
      <c r="Q555" s="2290"/>
      <c r="R555" s="2288">
        <v>4</v>
      </c>
      <c r="S555" s="2289"/>
      <c r="T555" s="2289"/>
      <c r="U555" s="2290"/>
      <c r="V555" s="2294" t="s">
        <v>3207</v>
      </c>
      <c r="W555" s="2295"/>
      <c r="X555" s="2295"/>
      <c r="Y555" s="2296"/>
      <c r="Z555" s="2329" t="s">
        <v>375</v>
      </c>
      <c r="AA555" s="2330"/>
      <c r="AB555" s="2330"/>
      <c r="AC555" s="2330"/>
      <c r="AD555" s="2330"/>
      <c r="AE555" s="2330"/>
      <c r="AF555" s="2331"/>
      <c r="AG555" s="688"/>
      <c r="AH555" s="684"/>
    </row>
    <row r="556" spans="1:34" s="73" customFormat="1" ht="13.5" customHeight="1">
      <c r="A556" s="449"/>
      <c r="B556" s="2288">
        <v>994</v>
      </c>
      <c r="C556" s="2289"/>
      <c r="D556" s="2289"/>
      <c r="E556" s="2290"/>
      <c r="F556" s="2294">
        <v>1</v>
      </c>
      <c r="G556" s="2295"/>
      <c r="H556" s="2295"/>
      <c r="I556" s="2296"/>
      <c r="J556" s="2294" t="s">
        <v>3207</v>
      </c>
      <c r="K556" s="2295"/>
      <c r="L556" s="2295"/>
      <c r="M556" s="2296"/>
      <c r="N556" s="2288">
        <v>87</v>
      </c>
      <c r="O556" s="2289"/>
      <c r="P556" s="2289"/>
      <c r="Q556" s="2290"/>
      <c r="R556" s="2288">
        <v>1</v>
      </c>
      <c r="S556" s="2289"/>
      <c r="T556" s="2289"/>
      <c r="U556" s="2290"/>
      <c r="V556" s="2294" t="s">
        <v>3207</v>
      </c>
      <c r="W556" s="2295"/>
      <c r="X556" s="2295"/>
      <c r="Y556" s="2296"/>
      <c r="Z556" s="2329" t="s">
        <v>376</v>
      </c>
      <c r="AA556" s="2330"/>
      <c r="AB556" s="2330"/>
      <c r="AC556" s="2330"/>
      <c r="AD556" s="2330"/>
      <c r="AE556" s="2330"/>
      <c r="AF556" s="2331"/>
      <c r="AG556" s="688"/>
      <c r="AH556" s="684"/>
    </row>
    <row r="557" spans="1:34" s="73" customFormat="1" ht="13.5" customHeight="1">
      <c r="A557" s="449"/>
      <c r="B557" s="2288">
        <v>483</v>
      </c>
      <c r="C557" s="2289"/>
      <c r="D557" s="2289"/>
      <c r="E557" s="2290"/>
      <c r="F557" s="2294" t="s">
        <v>3212</v>
      </c>
      <c r="G557" s="2295"/>
      <c r="H557" s="2295"/>
      <c r="I557" s="2296"/>
      <c r="J557" s="2294" t="s">
        <v>3212</v>
      </c>
      <c r="K557" s="2295"/>
      <c r="L557" s="2295"/>
      <c r="M557" s="2296"/>
      <c r="N557" s="2294" t="s">
        <v>3212</v>
      </c>
      <c r="O557" s="2295"/>
      <c r="P557" s="2295"/>
      <c r="Q557" s="2296"/>
      <c r="R557" s="2294" t="s">
        <v>3212</v>
      </c>
      <c r="S557" s="2295"/>
      <c r="T557" s="2295"/>
      <c r="U557" s="2296"/>
      <c r="V557" s="2294" t="s">
        <v>3212</v>
      </c>
      <c r="W557" s="2295"/>
      <c r="X557" s="2295"/>
      <c r="Y557" s="2296"/>
      <c r="Z557" s="2329" t="s">
        <v>378</v>
      </c>
      <c r="AA557" s="2330"/>
      <c r="AB557" s="2330"/>
      <c r="AC557" s="2330"/>
      <c r="AD557" s="2330"/>
      <c r="AE557" s="2330"/>
      <c r="AF557" s="2331"/>
      <c r="AG557" s="688"/>
      <c r="AH557" s="684"/>
    </row>
    <row r="558" spans="1:34" s="73" customFormat="1" ht="13.5" customHeight="1">
      <c r="A558" s="449"/>
      <c r="B558" s="2302"/>
      <c r="C558" s="2303"/>
      <c r="D558" s="2303"/>
      <c r="E558" s="2304"/>
      <c r="F558" s="2302"/>
      <c r="G558" s="2303"/>
      <c r="H558" s="2303"/>
      <c r="I558" s="2304"/>
      <c r="J558" s="2302"/>
      <c r="K558" s="2303"/>
      <c r="L558" s="2303"/>
      <c r="M558" s="2304"/>
      <c r="N558" s="2302"/>
      <c r="O558" s="2303"/>
      <c r="P558" s="2303"/>
      <c r="Q558" s="2304"/>
      <c r="R558" s="2302"/>
      <c r="S558" s="2303"/>
      <c r="T558" s="2303"/>
      <c r="U558" s="2304"/>
      <c r="V558" s="2302"/>
      <c r="W558" s="2303"/>
      <c r="X558" s="2303"/>
      <c r="Y558" s="2304"/>
      <c r="Z558" s="2366"/>
      <c r="AA558" s="2367"/>
      <c r="AB558" s="2367"/>
      <c r="AC558" s="2367"/>
      <c r="AD558" s="2367"/>
      <c r="AE558" s="2367"/>
      <c r="AF558" s="2368"/>
      <c r="AG558" s="688"/>
      <c r="AH558" s="684"/>
    </row>
    <row r="559" spans="1:34" s="73" customFormat="1" ht="13.5" customHeight="1">
      <c r="A559" s="449"/>
      <c r="B559" s="2270">
        <v>39536</v>
      </c>
      <c r="C559" s="2271"/>
      <c r="D559" s="2271"/>
      <c r="E559" s="2272"/>
      <c r="F559" s="2270">
        <v>6718</v>
      </c>
      <c r="G559" s="2271"/>
      <c r="H559" s="2271"/>
      <c r="I559" s="2272"/>
      <c r="J559" s="2270">
        <v>407</v>
      </c>
      <c r="K559" s="2271"/>
      <c r="L559" s="2271"/>
      <c r="M559" s="2272"/>
      <c r="N559" s="2270">
        <v>17304</v>
      </c>
      <c r="O559" s="2271"/>
      <c r="P559" s="2271"/>
      <c r="Q559" s="2272"/>
      <c r="R559" s="2270">
        <v>5641</v>
      </c>
      <c r="S559" s="2271"/>
      <c r="T559" s="2271"/>
      <c r="U559" s="2272"/>
      <c r="V559" s="2270">
        <v>94</v>
      </c>
      <c r="W559" s="2271"/>
      <c r="X559" s="2271"/>
      <c r="Y559" s="2272"/>
      <c r="Z559" s="2326" t="s">
        <v>3510</v>
      </c>
      <c r="AA559" s="2327"/>
      <c r="AB559" s="2327"/>
      <c r="AC559" s="2327"/>
      <c r="AD559" s="2327"/>
      <c r="AE559" s="2327"/>
      <c r="AF559" s="2328"/>
      <c r="AG559" s="465"/>
      <c r="AH559" s="466"/>
    </row>
    <row r="560" spans="1:34" s="73" customFormat="1" ht="13.5" customHeight="1">
      <c r="A560" s="449"/>
      <c r="B560" s="2288"/>
      <c r="C560" s="2289"/>
      <c r="D560" s="2289"/>
      <c r="E560" s="2290"/>
      <c r="F560" s="2288"/>
      <c r="G560" s="2289"/>
      <c r="H560" s="2289"/>
      <c r="I560" s="2290"/>
      <c r="J560" s="2288"/>
      <c r="K560" s="2289"/>
      <c r="L560" s="2289"/>
      <c r="M560" s="2290"/>
      <c r="N560" s="2288"/>
      <c r="O560" s="2289"/>
      <c r="P560" s="2289"/>
      <c r="Q560" s="2290"/>
      <c r="R560" s="2288"/>
      <c r="S560" s="2289"/>
      <c r="T560" s="2289"/>
      <c r="U560" s="2290"/>
      <c r="V560" s="2288"/>
      <c r="W560" s="2289"/>
      <c r="X560" s="2289"/>
      <c r="Y560" s="2290"/>
      <c r="Z560" s="2329"/>
      <c r="AA560" s="2330"/>
      <c r="AB560" s="2330"/>
      <c r="AC560" s="2330"/>
      <c r="AD560" s="2330"/>
      <c r="AE560" s="2330"/>
      <c r="AF560" s="2331"/>
      <c r="AG560" s="688"/>
      <c r="AH560" s="684"/>
    </row>
    <row r="561" spans="1:34" s="73" customFormat="1" ht="13.5" customHeight="1">
      <c r="A561" s="449"/>
      <c r="B561" s="2288">
        <v>4433</v>
      </c>
      <c r="C561" s="2289"/>
      <c r="D561" s="2289"/>
      <c r="E561" s="2290"/>
      <c r="F561" s="2288">
        <v>18</v>
      </c>
      <c r="G561" s="2289"/>
      <c r="H561" s="2289"/>
      <c r="I561" s="2290"/>
      <c r="J561" s="2294">
        <v>3</v>
      </c>
      <c r="K561" s="2295"/>
      <c r="L561" s="2295"/>
      <c r="M561" s="2296"/>
      <c r="N561" s="2294" t="s">
        <v>3207</v>
      </c>
      <c r="O561" s="2295"/>
      <c r="P561" s="2295"/>
      <c r="Q561" s="2296"/>
      <c r="R561" s="2294" t="s">
        <v>3207</v>
      </c>
      <c r="S561" s="2295"/>
      <c r="T561" s="2295"/>
      <c r="U561" s="2296"/>
      <c r="V561" s="2294" t="s">
        <v>3207</v>
      </c>
      <c r="W561" s="2295"/>
      <c r="X561" s="2295"/>
      <c r="Y561" s="2296"/>
      <c r="Z561" s="2329" t="s">
        <v>358</v>
      </c>
      <c r="AA561" s="2330"/>
      <c r="AB561" s="2330"/>
      <c r="AC561" s="2330"/>
      <c r="AD561" s="2330"/>
      <c r="AE561" s="2330"/>
      <c r="AF561" s="2331"/>
      <c r="AG561" s="688"/>
      <c r="AH561" s="684"/>
    </row>
    <row r="562" spans="1:34" s="73" customFormat="1" ht="13.5" customHeight="1">
      <c r="A562" s="449"/>
      <c r="B562" s="2288">
        <v>2199</v>
      </c>
      <c r="C562" s="2289"/>
      <c r="D562" s="2289"/>
      <c r="E562" s="2290"/>
      <c r="F562" s="2288">
        <v>733</v>
      </c>
      <c r="G562" s="2289"/>
      <c r="H562" s="2289"/>
      <c r="I562" s="2290"/>
      <c r="J562" s="2288">
        <v>110</v>
      </c>
      <c r="K562" s="2289"/>
      <c r="L562" s="2289"/>
      <c r="M562" s="2290"/>
      <c r="N562" s="2288">
        <v>274</v>
      </c>
      <c r="O562" s="2289"/>
      <c r="P562" s="2289"/>
      <c r="Q562" s="2290"/>
      <c r="R562" s="2288">
        <v>72</v>
      </c>
      <c r="S562" s="2289"/>
      <c r="T562" s="2289"/>
      <c r="U562" s="2290"/>
      <c r="V562" s="2288">
        <v>2</v>
      </c>
      <c r="W562" s="2289"/>
      <c r="X562" s="2289"/>
      <c r="Y562" s="2290"/>
      <c r="Z562" s="2329" t="s">
        <v>360</v>
      </c>
      <c r="AA562" s="2330"/>
      <c r="AB562" s="2330"/>
      <c r="AC562" s="2330"/>
      <c r="AD562" s="2330"/>
      <c r="AE562" s="2330"/>
      <c r="AF562" s="2331"/>
      <c r="AG562" s="688"/>
      <c r="AH562" s="684"/>
    </row>
    <row r="563" spans="1:34" s="73" customFormat="1" ht="13.5" customHeight="1">
      <c r="A563" s="449"/>
      <c r="B563" s="2288">
        <v>2676</v>
      </c>
      <c r="C563" s="2289"/>
      <c r="D563" s="2289"/>
      <c r="E563" s="2290"/>
      <c r="F563" s="2288">
        <v>755</v>
      </c>
      <c r="G563" s="2289"/>
      <c r="H563" s="2289"/>
      <c r="I563" s="2290"/>
      <c r="J563" s="2288">
        <v>208</v>
      </c>
      <c r="K563" s="2289"/>
      <c r="L563" s="2289"/>
      <c r="M563" s="2290"/>
      <c r="N563" s="2288">
        <v>1003</v>
      </c>
      <c r="O563" s="2289"/>
      <c r="P563" s="2289"/>
      <c r="Q563" s="2290"/>
      <c r="R563" s="2288">
        <v>378</v>
      </c>
      <c r="S563" s="2289"/>
      <c r="T563" s="2289"/>
      <c r="U563" s="2290"/>
      <c r="V563" s="2288">
        <v>11</v>
      </c>
      <c r="W563" s="2289"/>
      <c r="X563" s="2289"/>
      <c r="Y563" s="2290"/>
      <c r="Z563" s="2329" t="s">
        <v>361</v>
      </c>
      <c r="AA563" s="2330"/>
      <c r="AB563" s="2330"/>
      <c r="AC563" s="2330"/>
      <c r="AD563" s="2330"/>
      <c r="AE563" s="2330"/>
      <c r="AF563" s="2331"/>
      <c r="AG563" s="688"/>
      <c r="AH563" s="684"/>
    </row>
    <row r="564" spans="1:34" s="73" customFormat="1" ht="13.5" customHeight="1">
      <c r="A564" s="449"/>
      <c r="B564" s="2288">
        <v>1745</v>
      </c>
      <c r="C564" s="2289"/>
      <c r="D564" s="2289"/>
      <c r="E564" s="2290"/>
      <c r="F564" s="2288">
        <v>584</v>
      </c>
      <c r="G564" s="2289"/>
      <c r="H564" s="2289"/>
      <c r="I564" s="2290"/>
      <c r="J564" s="2288">
        <v>7</v>
      </c>
      <c r="K564" s="2289"/>
      <c r="L564" s="2289"/>
      <c r="M564" s="2290"/>
      <c r="N564" s="2288">
        <v>1240</v>
      </c>
      <c r="O564" s="2289"/>
      <c r="P564" s="2289"/>
      <c r="Q564" s="2290"/>
      <c r="R564" s="2288">
        <v>572</v>
      </c>
      <c r="S564" s="2289"/>
      <c r="T564" s="2289"/>
      <c r="U564" s="2290"/>
      <c r="V564" s="2288">
        <v>5</v>
      </c>
      <c r="W564" s="2289"/>
      <c r="X564" s="2289"/>
      <c r="Y564" s="2290"/>
      <c r="Z564" s="2329" t="s">
        <v>363</v>
      </c>
      <c r="AA564" s="2330"/>
      <c r="AB564" s="2330"/>
      <c r="AC564" s="2330"/>
      <c r="AD564" s="2330"/>
      <c r="AE564" s="2330"/>
      <c r="AF564" s="2331"/>
      <c r="AG564" s="688"/>
      <c r="AH564" s="684"/>
    </row>
    <row r="565" spans="1:34" s="73" customFormat="1" ht="13.5" customHeight="1">
      <c r="A565" s="449"/>
      <c r="B565" s="2288">
        <v>2081</v>
      </c>
      <c r="C565" s="2289"/>
      <c r="D565" s="2289"/>
      <c r="E565" s="2290"/>
      <c r="F565" s="2288">
        <v>628</v>
      </c>
      <c r="G565" s="2289"/>
      <c r="H565" s="2289"/>
      <c r="I565" s="2290"/>
      <c r="J565" s="2288">
        <v>11</v>
      </c>
      <c r="K565" s="2289"/>
      <c r="L565" s="2289"/>
      <c r="M565" s="2290"/>
      <c r="N565" s="2288">
        <v>1474</v>
      </c>
      <c r="O565" s="2289"/>
      <c r="P565" s="2289"/>
      <c r="Q565" s="2290"/>
      <c r="R565" s="2288">
        <v>627</v>
      </c>
      <c r="S565" s="2289"/>
      <c r="T565" s="2289"/>
      <c r="U565" s="2290"/>
      <c r="V565" s="2288">
        <v>9</v>
      </c>
      <c r="W565" s="2289"/>
      <c r="X565" s="2289"/>
      <c r="Y565" s="2290"/>
      <c r="Z565" s="2329" t="s">
        <v>364</v>
      </c>
      <c r="AA565" s="2330"/>
      <c r="AB565" s="2330"/>
      <c r="AC565" s="2330"/>
      <c r="AD565" s="2330"/>
      <c r="AE565" s="2330"/>
      <c r="AF565" s="2331"/>
      <c r="AG565" s="688"/>
      <c r="AH565" s="684"/>
    </row>
    <row r="566" spans="1:34" s="73" customFormat="1" ht="13.5" customHeight="1">
      <c r="A566" s="449"/>
      <c r="B566" s="2288">
        <v>2446</v>
      </c>
      <c r="C566" s="2289"/>
      <c r="D566" s="2289"/>
      <c r="E566" s="2290"/>
      <c r="F566" s="2288">
        <v>757</v>
      </c>
      <c r="G566" s="2289"/>
      <c r="H566" s="2289"/>
      <c r="I566" s="2290"/>
      <c r="J566" s="2288">
        <v>11</v>
      </c>
      <c r="K566" s="2289"/>
      <c r="L566" s="2289"/>
      <c r="M566" s="2290"/>
      <c r="N566" s="2288">
        <v>1821</v>
      </c>
      <c r="O566" s="2289"/>
      <c r="P566" s="2289"/>
      <c r="Q566" s="2290"/>
      <c r="R566" s="2288">
        <v>755</v>
      </c>
      <c r="S566" s="2289"/>
      <c r="T566" s="2289"/>
      <c r="U566" s="2290"/>
      <c r="V566" s="2288">
        <v>11</v>
      </c>
      <c r="W566" s="2289"/>
      <c r="X566" s="2289"/>
      <c r="Y566" s="2290"/>
      <c r="Z566" s="2329" t="s">
        <v>365</v>
      </c>
      <c r="AA566" s="2330"/>
      <c r="AB566" s="2330"/>
      <c r="AC566" s="2330"/>
      <c r="AD566" s="2330"/>
      <c r="AE566" s="2330"/>
      <c r="AF566" s="2331"/>
      <c r="AG566" s="688"/>
      <c r="AH566" s="684"/>
    </row>
    <row r="567" spans="1:34" s="73" customFormat="1" ht="13.5" customHeight="1">
      <c r="A567" s="449"/>
      <c r="B567" s="2288">
        <v>2744</v>
      </c>
      <c r="C567" s="2289"/>
      <c r="D567" s="2289"/>
      <c r="E567" s="2290"/>
      <c r="F567" s="2288">
        <v>916</v>
      </c>
      <c r="G567" s="2289"/>
      <c r="H567" s="2289"/>
      <c r="I567" s="2290"/>
      <c r="J567" s="2288">
        <v>10</v>
      </c>
      <c r="K567" s="2289"/>
      <c r="L567" s="2289"/>
      <c r="M567" s="2290"/>
      <c r="N567" s="2288">
        <v>2137</v>
      </c>
      <c r="O567" s="2289"/>
      <c r="P567" s="2289"/>
      <c r="Q567" s="2290"/>
      <c r="R567" s="2288">
        <v>913</v>
      </c>
      <c r="S567" s="2289"/>
      <c r="T567" s="2289"/>
      <c r="U567" s="2290"/>
      <c r="V567" s="2288">
        <v>9</v>
      </c>
      <c r="W567" s="2289"/>
      <c r="X567" s="2289"/>
      <c r="Y567" s="2290"/>
      <c r="Z567" s="2329" t="s">
        <v>366</v>
      </c>
      <c r="AA567" s="2330"/>
      <c r="AB567" s="2330"/>
      <c r="AC567" s="2330"/>
      <c r="AD567" s="2330"/>
      <c r="AE567" s="2330"/>
      <c r="AF567" s="2331"/>
      <c r="AG567" s="688"/>
      <c r="AH567" s="684"/>
    </row>
    <row r="568" spans="1:34" s="73" customFormat="1" ht="13.5" customHeight="1">
      <c r="A568" s="449"/>
      <c r="B568" s="2288">
        <v>2327</v>
      </c>
      <c r="C568" s="2289"/>
      <c r="D568" s="2289"/>
      <c r="E568" s="2290"/>
      <c r="F568" s="2288">
        <v>729</v>
      </c>
      <c r="G568" s="2289"/>
      <c r="H568" s="2289"/>
      <c r="I568" s="2290"/>
      <c r="J568" s="2288">
        <v>14</v>
      </c>
      <c r="K568" s="2289"/>
      <c r="L568" s="2289"/>
      <c r="M568" s="2290"/>
      <c r="N568" s="2288">
        <v>1846</v>
      </c>
      <c r="O568" s="2289"/>
      <c r="P568" s="2289"/>
      <c r="Q568" s="2290"/>
      <c r="R568" s="2288">
        <v>727</v>
      </c>
      <c r="S568" s="2289"/>
      <c r="T568" s="2289"/>
      <c r="U568" s="2290"/>
      <c r="V568" s="2288">
        <v>14</v>
      </c>
      <c r="W568" s="2289"/>
      <c r="X568" s="2289"/>
      <c r="Y568" s="2290"/>
      <c r="Z568" s="2329" t="s">
        <v>367</v>
      </c>
      <c r="AA568" s="2330"/>
      <c r="AB568" s="2330"/>
      <c r="AC568" s="2330"/>
      <c r="AD568" s="2330"/>
      <c r="AE568" s="2330"/>
      <c r="AF568" s="2331"/>
      <c r="AG568" s="2364" t="s">
        <v>5</v>
      </c>
      <c r="AH568" s="2365"/>
    </row>
    <row r="569" spans="1:34" s="73" customFormat="1" ht="13.5" customHeight="1">
      <c r="A569" s="449"/>
      <c r="B569" s="2288">
        <v>2292</v>
      </c>
      <c r="C569" s="2289"/>
      <c r="D569" s="2289"/>
      <c r="E569" s="2290"/>
      <c r="F569" s="2288">
        <v>619</v>
      </c>
      <c r="G569" s="2289"/>
      <c r="H569" s="2289"/>
      <c r="I569" s="2290"/>
      <c r="J569" s="2288">
        <v>15</v>
      </c>
      <c r="K569" s="2289"/>
      <c r="L569" s="2289"/>
      <c r="M569" s="2290"/>
      <c r="N569" s="2288">
        <v>1799</v>
      </c>
      <c r="O569" s="2289"/>
      <c r="P569" s="2289"/>
      <c r="Q569" s="2290"/>
      <c r="R569" s="2288">
        <v>618</v>
      </c>
      <c r="S569" s="2289"/>
      <c r="T569" s="2289"/>
      <c r="U569" s="2290"/>
      <c r="V569" s="2288">
        <v>15</v>
      </c>
      <c r="W569" s="2289"/>
      <c r="X569" s="2289"/>
      <c r="Y569" s="2290"/>
      <c r="Z569" s="2329" t="s">
        <v>368</v>
      </c>
      <c r="AA569" s="2330"/>
      <c r="AB569" s="2330"/>
      <c r="AC569" s="2330"/>
      <c r="AD569" s="2330"/>
      <c r="AE569" s="2330"/>
      <c r="AF569" s="2331"/>
      <c r="AG569" s="688"/>
      <c r="AH569" s="684"/>
    </row>
    <row r="570" spans="1:34" s="73" customFormat="1" ht="13.5" customHeight="1">
      <c r="A570" s="449"/>
      <c r="B570" s="2288">
        <v>2621</v>
      </c>
      <c r="C570" s="2289"/>
      <c r="D570" s="2289"/>
      <c r="E570" s="2290"/>
      <c r="F570" s="2288">
        <v>545</v>
      </c>
      <c r="G570" s="2289"/>
      <c r="H570" s="2289"/>
      <c r="I570" s="2290"/>
      <c r="J570" s="2288">
        <v>5</v>
      </c>
      <c r="K570" s="2289"/>
      <c r="L570" s="2289"/>
      <c r="M570" s="2290"/>
      <c r="N570" s="2288">
        <v>1895</v>
      </c>
      <c r="O570" s="2289"/>
      <c r="P570" s="2289"/>
      <c r="Q570" s="2290"/>
      <c r="R570" s="2288">
        <v>545</v>
      </c>
      <c r="S570" s="2289"/>
      <c r="T570" s="2289"/>
      <c r="U570" s="2290"/>
      <c r="V570" s="2288">
        <v>5</v>
      </c>
      <c r="W570" s="2289"/>
      <c r="X570" s="2289"/>
      <c r="Y570" s="2290"/>
      <c r="Z570" s="2329" t="s">
        <v>369</v>
      </c>
      <c r="AA570" s="2330"/>
      <c r="AB570" s="2330"/>
      <c r="AC570" s="2330"/>
      <c r="AD570" s="2330"/>
      <c r="AE570" s="2330"/>
      <c r="AF570" s="2331"/>
      <c r="AG570" s="688"/>
      <c r="AH570" s="684"/>
    </row>
    <row r="571" spans="1:34" s="73" customFormat="1" ht="13.5" customHeight="1">
      <c r="A571" s="449"/>
      <c r="B571" s="2288">
        <v>3039</v>
      </c>
      <c r="C571" s="2289"/>
      <c r="D571" s="2289"/>
      <c r="E571" s="2290"/>
      <c r="F571" s="2288">
        <v>303</v>
      </c>
      <c r="G571" s="2289"/>
      <c r="H571" s="2289"/>
      <c r="I571" s="2290"/>
      <c r="J571" s="2288">
        <v>7</v>
      </c>
      <c r="K571" s="2289"/>
      <c r="L571" s="2289"/>
      <c r="M571" s="2290"/>
      <c r="N571" s="2288">
        <v>1637</v>
      </c>
      <c r="O571" s="2289"/>
      <c r="P571" s="2289"/>
      <c r="Q571" s="2290"/>
      <c r="R571" s="2288">
        <v>303</v>
      </c>
      <c r="S571" s="2289"/>
      <c r="T571" s="2289"/>
      <c r="U571" s="2290"/>
      <c r="V571" s="2288">
        <v>7</v>
      </c>
      <c r="W571" s="2289"/>
      <c r="X571" s="2289"/>
      <c r="Y571" s="2290"/>
      <c r="Z571" s="2329" t="s">
        <v>371</v>
      </c>
      <c r="AA571" s="2330"/>
      <c r="AB571" s="2330"/>
      <c r="AC571" s="2330"/>
      <c r="AD571" s="2330"/>
      <c r="AE571" s="2330"/>
      <c r="AF571" s="2331"/>
      <c r="AG571" s="688"/>
      <c r="AH571" s="684"/>
    </row>
    <row r="572" spans="1:34" s="73" customFormat="1" ht="13.5" customHeight="1">
      <c r="A572" s="449"/>
      <c r="B572" s="2288">
        <v>2694</v>
      </c>
      <c r="C572" s="2289"/>
      <c r="D572" s="2289"/>
      <c r="E572" s="2290"/>
      <c r="F572" s="2288">
        <v>100</v>
      </c>
      <c r="G572" s="2289"/>
      <c r="H572" s="2289"/>
      <c r="I572" s="2290"/>
      <c r="J572" s="2288">
        <v>5</v>
      </c>
      <c r="K572" s="2289"/>
      <c r="L572" s="2289"/>
      <c r="M572" s="2290"/>
      <c r="N572" s="2288">
        <v>1077</v>
      </c>
      <c r="O572" s="2289"/>
      <c r="P572" s="2289"/>
      <c r="Q572" s="2290"/>
      <c r="R572" s="2288">
        <v>100</v>
      </c>
      <c r="S572" s="2289"/>
      <c r="T572" s="2289"/>
      <c r="U572" s="2290"/>
      <c r="V572" s="2288">
        <v>5</v>
      </c>
      <c r="W572" s="2289"/>
      <c r="X572" s="2289"/>
      <c r="Y572" s="2290"/>
      <c r="Z572" s="2329" t="s">
        <v>372</v>
      </c>
      <c r="AA572" s="2330"/>
      <c r="AB572" s="2330"/>
      <c r="AC572" s="2330"/>
      <c r="AD572" s="2330"/>
      <c r="AE572" s="2330"/>
      <c r="AF572" s="2331"/>
      <c r="AG572" s="688"/>
      <c r="AH572" s="684"/>
    </row>
    <row r="573" spans="1:34" s="73" customFormat="1" ht="13.5" customHeight="1">
      <c r="A573" s="449"/>
      <c r="B573" s="2288">
        <v>1810</v>
      </c>
      <c r="C573" s="2289"/>
      <c r="D573" s="2289"/>
      <c r="E573" s="2290"/>
      <c r="F573" s="2288">
        <v>26</v>
      </c>
      <c r="G573" s="2289"/>
      <c r="H573" s="2289"/>
      <c r="I573" s="2290"/>
      <c r="J573" s="2294">
        <v>1</v>
      </c>
      <c r="K573" s="2295"/>
      <c r="L573" s="2295"/>
      <c r="M573" s="2296"/>
      <c r="N573" s="2288">
        <v>499</v>
      </c>
      <c r="O573" s="2289"/>
      <c r="P573" s="2289"/>
      <c r="Q573" s="2290"/>
      <c r="R573" s="2288">
        <v>26</v>
      </c>
      <c r="S573" s="2289"/>
      <c r="T573" s="2289"/>
      <c r="U573" s="2290"/>
      <c r="V573" s="2294">
        <v>1</v>
      </c>
      <c r="W573" s="2295"/>
      <c r="X573" s="2295"/>
      <c r="Y573" s="2296"/>
      <c r="Z573" s="2329" t="s">
        <v>373</v>
      </c>
      <c r="AA573" s="2330"/>
      <c r="AB573" s="2330"/>
      <c r="AC573" s="2330"/>
      <c r="AD573" s="2330"/>
      <c r="AE573" s="2330"/>
      <c r="AF573" s="2331"/>
      <c r="AG573" s="688"/>
      <c r="AH573" s="684"/>
    </row>
    <row r="574" spans="1:34" s="73" customFormat="1" ht="13.5" customHeight="1">
      <c r="A574" s="449"/>
      <c r="B574" s="2288">
        <v>1807</v>
      </c>
      <c r="C574" s="2289"/>
      <c r="D574" s="2289"/>
      <c r="E574" s="2290"/>
      <c r="F574" s="2288">
        <v>4</v>
      </c>
      <c r="G574" s="2289"/>
      <c r="H574" s="2289"/>
      <c r="I574" s="2290"/>
      <c r="J574" s="2294" t="s">
        <v>3207</v>
      </c>
      <c r="K574" s="2295"/>
      <c r="L574" s="2295"/>
      <c r="M574" s="2296"/>
      <c r="N574" s="2288">
        <v>338</v>
      </c>
      <c r="O574" s="2289"/>
      <c r="P574" s="2289"/>
      <c r="Q574" s="2290"/>
      <c r="R574" s="2288">
        <v>4</v>
      </c>
      <c r="S574" s="2289"/>
      <c r="T574" s="2289"/>
      <c r="U574" s="2290"/>
      <c r="V574" s="2294" t="s">
        <v>3207</v>
      </c>
      <c r="W574" s="2295"/>
      <c r="X574" s="2295"/>
      <c r="Y574" s="2296"/>
      <c r="Z574" s="2329" t="s">
        <v>374</v>
      </c>
      <c r="AA574" s="2330"/>
      <c r="AB574" s="2330"/>
      <c r="AC574" s="2330"/>
      <c r="AD574" s="2330"/>
      <c r="AE574" s="2330"/>
      <c r="AF574" s="2331"/>
      <c r="AG574" s="688"/>
      <c r="AH574" s="684"/>
    </row>
    <row r="575" spans="1:34" s="73" customFormat="1" ht="13.5" customHeight="1">
      <c r="A575" s="449"/>
      <c r="B575" s="2288">
        <v>1782</v>
      </c>
      <c r="C575" s="2289"/>
      <c r="D575" s="2289"/>
      <c r="E575" s="2290"/>
      <c r="F575" s="2294">
        <v>1</v>
      </c>
      <c r="G575" s="2295"/>
      <c r="H575" s="2295"/>
      <c r="I575" s="2296"/>
      <c r="J575" s="2294" t="s">
        <v>3207</v>
      </c>
      <c r="K575" s="2295"/>
      <c r="L575" s="2295"/>
      <c r="M575" s="2296"/>
      <c r="N575" s="2288">
        <v>185</v>
      </c>
      <c r="O575" s="2289"/>
      <c r="P575" s="2289"/>
      <c r="Q575" s="2290"/>
      <c r="R575" s="2294">
        <v>1</v>
      </c>
      <c r="S575" s="2295"/>
      <c r="T575" s="2295"/>
      <c r="U575" s="2296"/>
      <c r="V575" s="2294" t="s">
        <v>3207</v>
      </c>
      <c r="W575" s="2295"/>
      <c r="X575" s="2295"/>
      <c r="Y575" s="2296"/>
      <c r="Z575" s="2329" t="s">
        <v>375</v>
      </c>
      <c r="AA575" s="2330"/>
      <c r="AB575" s="2330"/>
      <c r="AC575" s="2330"/>
      <c r="AD575" s="2330"/>
      <c r="AE575" s="2330"/>
      <c r="AF575" s="2331"/>
      <c r="AG575" s="688"/>
      <c r="AH575" s="684"/>
    </row>
    <row r="576" spans="1:34" s="73" customFormat="1" ht="13.5" customHeight="1">
      <c r="A576" s="449"/>
      <c r="B576" s="2288">
        <v>2313</v>
      </c>
      <c r="C576" s="2289"/>
      <c r="D576" s="2289"/>
      <c r="E576" s="2290"/>
      <c r="F576" s="2294" t="s">
        <v>3207</v>
      </c>
      <c r="G576" s="2295"/>
      <c r="H576" s="2295"/>
      <c r="I576" s="2296"/>
      <c r="J576" s="2294" t="s">
        <v>3207</v>
      </c>
      <c r="K576" s="2295"/>
      <c r="L576" s="2295"/>
      <c r="M576" s="2296"/>
      <c r="N576" s="2288">
        <v>79</v>
      </c>
      <c r="O576" s="2289"/>
      <c r="P576" s="2289"/>
      <c r="Q576" s="2290"/>
      <c r="R576" s="2294" t="s">
        <v>3207</v>
      </c>
      <c r="S576" s="2295"/>
      <c r="T576" s="2295"/>
      <c r="U576" s="2296"/>
      <c r="V576" s="2294" t="s">
        <v>3209</v>
      </c>
      <c r="W576" s="2295"/>
      <c r="X576" s="2295"/>
      <c r="Y576" s="2296"/>
      <c r="Z576" s="2329" t="s">
        <v>376</v>
      </c>
      <c r="AA576" s="2330"/>
      <c r="AB576" s="2330"/>
      <c r="AC576" s="2330"/>
      <c r="AD576" s="2330"/>
      <c r="AE576" s="2330"/>
      <c r="AF576" s="2331"/>
      <c r="AG576" s="688"/>
      <c r="AH576" s="684"/>
    </row>
    <row r="577" spans="1:59" s="73" customFormat="1" ht="13.5" customHeight="1">
      <c r="A577" s="449"/>
      <c r="B577" s="2288">
        <v>527</v>
      </c>
      <c r="C577" s="2289"/>
      <c r="D577" s="2289"/>
      <c r="E577" s="2290"/>
      <c r="F577" s="2294" t="s">
        <v>3212</v>
      </c>
      <c r="G577" s="2295"/>
      <c r="H577" s="2295"/>
      <c r="I577" s="2296"/>
      <c r="J577" s="2294" t="s">
        <v>3212</v>
      </c>
      <c r="K577" s="2295"/>
      <c r="L577" s="2295"/>
      <c r="M577" s="2296"/>
      <c r="N577" s="2294" t="s">
        <v>3212</v>
      </c>
      <c r="O577" s="2295"/>
      <c r="P577" s="2295"/>
      <c r="Q577" s="2296"/>
      <c r="R577" s="2294" t="s">
        <v>3212</v>
      </c>
      <c r="S577" s="2295"/>
      <c r="T577" s="2295"/>
      <c r="U577" s="2296"/>
      <c r="V577" s="2294" t="s">
        <v>3212</v>
      </c>
      <c r="W577" s="2295"/>
      <c r="X577" s="2295"/>
      <c r="Y577" s="2296"/>
      <c r="Z577" s="2329" t="s">
        <v>378</v>
      </c>
      <c r="AA577" s="2330"/>
      <c r="AB577" s="2330"/>
      <c r="AC577" s="2330"/>
      <c r="AD577" s="2330"/>
      <c r="AE577" s="2330"/>
      <c r="AF577" s="2331"/>
      <c r="AG577" s="688"/>
      <c r="AH577" s="684"/>
    </row>
    <row r="578" spans="1:59" s="73" customFormat="1" ht="13.5" customHeight="1" thickBot="1">
      <c r="A578" s="449"/>
      <c r="B578" s="2320"/>
      <c r="C578" s="2321"/>
      <c r="D578" s="2321"/>
      <c r="E578" s="2322"/>
      <c r="F578" s="2320"/>
      <c r="G578" s="2321"/>
      <c r="H578" s="2321"/>
      <c r="I578" s="2322"/>
      <c r="J578" s="2320"/>
      <c r="K578" s="2321"/>
      <c r="L578" s="2321"/>
      <c r="M578" s="2322"/>
      <c r="N578" s="2320"/>
      <c r="O578" s="2321"/>
      <c r="P578" s="2321"/>
      <c r="Q578" s="2322"/>
      <c r="R578" s="2320"/>
      <c r="S578" s="2321"/>
      <c r="T578" s="2321"/>
      <c r="U578" s="2322"/>
      <c r="V578" s="2320"/>
      <c r="W578" s="2321"/>
      <c r="X578" s="2321"/>
      <c r="Y578" s="2322"/>
      <c r="Z578" s="2398"/>
      <c r="AA578" s="2399"/>
      <c r="AB578" s="2399"/>
      <c r="AC578" s="2399"/>
      <c r="AD578" s="2399"/>
      <c r="AE578" s="2399"/>
      <c r="AF578" s="2400"/>
      <c r="AG578" s="468"/>
      <c r="AH578" s="469"/>
    </row>
    <row r="579" spans="1:59" s="73" customFormat="1" ht="13.5" customHeight="1">
      <c r="A579" s="449"/>
      <c r="B579" s="456"/>
      <c r="C579" s="456"/>
      <c r="D579" s="456"/>
      <c r="E579" s="457"/>
      <c r="F579" s="456"/>
      <c r="G579" s="456"/>
      <c r="H579" s="456"/>
      <c r="I579" s="456"/>
      <c r="J579" s="456"/>
      <c r="K579" s="456"/>
      <c r="AG579" s="83"/>
      <c r="AH579" s="697" t="s">
        <v>383</v>
      </c>
    </row>
    <row r="580" spans="1:59" ht="12.95" customHeight="1">
      <c r="A580" s="449"/>
      <c r="B580" s="456"/>
      <c r="C580" s="456"/>
      <c r="D580" s="456"/>
      <c r="E580" s="457"/>
      <c r="F580" s="456"/>
      <c r="G580" s="456"/>
      <c r="H580" s="456"/>
      <c r="I580" s="456"/>
      <c r="J580" s="456"/>
      <c r="K580" s="456"/>
    </row>
    <row r="581" spans="1:59" s="73" customFormat="1" ht="17.25">
      <c r="A581" s="470" t="s">
        <v>3514</v>
      </c>
      <c r="B581" s="471"/>
      <c r="C581" s="472"/>
      <c r="D581" s="472"/>
      <c r="E581" s="472"/>
      <c r="F581" s="472"/>
      <c r="G581" s="472"/>
      <c r="H581" s="472"/>
      <c r="I581" s="471"/>
      <c r="J581" s="471"/>
    </row>
    <row r="582" spans="1:59" s="73" customFormat="1" ht="17.25">
      <c r="A582" s="471"/>
      <c r="B582" s="470" t="s">
        <v>3515</v>
      </c>
      <c r="C582" s="472"/>
      <c r="D582" s="472"/>
      <c r="E582" s="472"/>
      <c r="F582" s="472"/>
      <c r="G582" s="472"/>
      <c r="H582" s="472"/>
      <c r="I582" s="471"/>
      <c r="J582" s="471"/>
    </row>
    <row r="583" spans="1:59" s="73" customFormat="1" ht="15" thickBot="1">
      <c r="A583" s="471"/>
      <c r="B583" s="472"/>
      <c r="C583" s="471"/>
      <c r="D583" s="471"/>
      <c r="E583" s="471"/>
      <c r="F583" s="471"/>
      <c r="G583" s="471"/>
      <c r="H583" s="2401"/>
      <c r="I583" s="2401"/>
      <c r="J583" s="2401"/>
      <c r="AM583" s="382"/>
      <c r="AN583" s="382"/>
      <c r="AO583" s="382"/>
      <c r="AP583" s="382"/>
      <c r="AQ583" s="382"/>
      <c r="AR583" s="382"/>
      <c r="AS583" s="382"/>
      <c r="AT583" s="701" t="s">
        <v>3480</v>
      </c>
    </row>
    <row r="584" spans="1:59" s="73" customFormat="1">
      <c r="A584" s="473"/>
      <c r="B584" s="2402" t="s">
        <v>3326</v>
      </c>
      <c r="C584" s="2402"/>
      <c r="D584" s="2402"/>
      <c r="E584" s="2402"/>
      <c r="F584" s="2402"/>
      <c r="G584" s="2402"/>
      <c r="H584" s="2402"/>
      <c r="I584" s="2402"/>
      <c r="J584" s="2402"/>
      <c r="K584" s="2402"/>
      <c r="L584" s="2402"/>
      <c r="M584" s="2402"/>
      <c r="N584" s="2403"/>
      <c r="O584" s="2404" t="s">
        <v>59</v>
      </c>
      <c r="P584" s="2402"/>
      <c r="Q584" s="2402"/>
      <c r="R584" s="2403"/>
      <c r="S584" s="2405" t="s">
        <v>385</v>
      </c>
      <c r="T584" s="2406"/>
      <c r="U584" s="2406"/>
      <c r="V584" s="2406"/>
      <c r="W584" s="2406"/>
      <c r="X584" s="2406"/>
      <c r="Y584" s="2406"/>
      <c r="Z584" s="2406"/>
      <c r="AA584" s="2406"/>
      <c r="AB584" s="2406"/>
      <c r="AC584" s="2406"/>
      <c r="AD584" s="2407"/>
      <c r="AE584" s="2408" t="s">
        <v>386</v>
      </c>
      <c r="AF584" s="2409"/>
      <c r="AG584" s="2409"/>
      <c r="AH584" s="2410"/>
      <c r="AI584" s="2417" t="s">
        <v>387</v>
      </c>
      <c r="AJ584" s="2418"/>
      <c r="AK584" s="2418"/>
      <c r="AL584" s="2419"/>
      <c r="AM584" s="2369" t="s">
        <v>3516</v>
      </c>
      <c r="AN584" s="2370"/>
      <c r="AO584" s="2370"/>
      <c r="AP584" s="2370"/>
      <c r="AQ584" s="2370"/>
      <c r="AR584" s="2370"/>
      <c r="AS584" s="2370"/>
      <c r="AT584" s="2371"/>
    </row>
    <row r="585" spans="1:59" s="73" customFormat="1">
      <c r="A585" s="473"/>
      <c r="B585" s="2373"/>
      <c r="C585" s="2373"/>
      <c r="D585" s="2373"/>
      <c r="E585" s="2373"/>
      <c r="F585" s="2373"/>
      <c r="G585" s="2373"/>
      <c r="H585" s="2373"/>
      <c r="I585" s="2373"/>
      <c r="J585" s="2373"/>
      <c r="K585" s="2373"/>
      <c r="L585" s="2373"/>
      <c r="M585" s="2373"/>
      <c r="N585" s="2374"/>
      <c r="O585" s="2372"/>
      <c r="P585" s="2373"/>
      <c r="Q585" s="2373"/>
      <c r="R585" s="2374"/>
      <c r="S585" s="2372" t="s">
        <v>388</v>
      </c>
      <c r="T585" s="2373"/>
      <c r="U585" s="2373"/>
      <c r="V585" s="2374"/>
      <c r="W585" s="2378" t="s">
        <v>2088</v>
      </c>
      <c r="X585" s="2379"/>
      <c r="Y585" s="2379"/>
      <c r="Z585" s="2380"/>
      <c r="AA585" s="2384" t="s">
        <v>389</v>
      </c>
      <c r="AB585" s="2385"/>
      <c r="AC585" s="2385"/>
      <c r="AD585" s="2386"/>
      <c r="AE585" s="2411"/>
      <c r="AF585" s="2412"/>
      <c r="AG585" s="2412"/>
      <c r="AH585" s="2413"/>
      <c r="AI585" s="2420"/>
      <c r="AJ585" s="2421"/>
      <c r="AK585" s="2421"/>
      <c r="AL585" s="2422"/>
      <c r="AM585" s="2390" t="s">
        <v>390</v>
      </c>
      <c r="AN585" s="2391"/>
      <c r="AO585" s="2391"/>
      <c r="AP585" s="2392"/>
      <c r="AQ585" s="2390" t="s">
        <v>391</v>
      </c>
      <c r="AR585" s="2391"/>
      <c r="AS585" s="2391"/>
      <c r="AT585" s="2396"/>
    </row>
    <row r="586" spans="1:59" s="73" customFormat="1">
      <c r="A586" s="473"/>
      <c r="B586" s="2376"/>
      <c r="C586" s="2376"/>
      <c r="D586" s="2376"/>
      <c r="E586" s="2376"/>
      <c r="F586" s="2376"/>
      <c r="G586" s="2376"/>
      <c r="H586" s="2376"/>
      <c r="I586" s="2376"/>
      <c r="J586" s="2376"/>
      <c r="K586" s="2376"/>
      <c r="L586" s="2376"/>
      <c r="M586" s="2376"/>
      <c r="N586" s="2377"/>
      <c r="O586" s="2375"/>
      <c r="P586" s="2376"/>
      <c r="Q586" s="2376"/>
      <c r="R586" s="2377"/>
      <c r="S586" s="2375"/>
      <c r="T586" s="2376"/>
      <c r="U586" s="2376"/>
      <c r="V586" s="2377"/>
      <c r="W586" s="2381"/>
      <c r="X586" s="2382"/>
      <c r="Y586" s="2382"/>
      <c r="Z586" s="2383"/>
      <c r="AA586" s="2387"/>
      <c r="AB586" s="2388"/>
      <c r="AC586" s="2388"/>
      <c r="AD586" s="2389"/>
      <c r="AE586" s="2414"/>
      <c r="AF586" s="2415"/>
      <c r="AG586" s="2415"/>
      <c r="AH586" s="2416"/>
      <c r="AI586" s="2423"/>
      <c r="AJ586" s="2424"/>
      <c r="AK586" s="2424"/>
      <c r="AL586" s="2425"/>
      <c r="AM586" s="2393"/>
      <c r="AN586" s="2394"/>
      <c r="AO586" s="2394"/>
      <c r="AP586" s="2395"/>
      <c r="AQ586" s="2393"/>
      <c r="AR586" s="2394"/>
      <c r="AS586" s="2394"/>
      <c r="AT586" s="2397"/>
    </row>
    <row r="587" spans="1:59" s="73" customFormat="1">
      <c r="A587" s="473"/>
      <c r="B587" s="2461" t="s">
        <v>3507</v>
      </c>
      <c r="C587" s="2461"/>
      <c r="D587" s="2461"/>
      <c r="E587" s="2461"/>
      <c r="F587" s="2461"/>
      <c r="G587" s="2461"/>
      <c r="H587" s="2461"/>
      <c r="I587" s="2461"/>
      <c r="J587" s="2461"/>
      <c r="K587" s="2461"/>
      <c r="L587" s="2461"/>
      <c r="M587" s="2461"/>
      <c r="N587" s="2462"/>
      <c r="O587" s="2455">
        <v>21346</v>
      </c>
      <c r="P587" s="2456"/>
      <c r="Q587" s="2456"/>
      <c r="R587" s="2457"/>
      <c r="S587" s="2455">
        <v>17516</v>
      </c>
      <c r="T587" s="2456"/>
      <c r="U587" s="2456"/>
      <c r="V587" s="2457"/>
      <c r="W587" s="2455">
        <v>10528</v>
      </c>
      <c r="X587" s="2456"/>
      <c r="Y587" s="2456"/>
      <c r="Z587" s="2457"/>
      <c r="AA587" s="2455">
        <v>6988</v>
      </c>
      <c r="AB587" s="2456"/>
      <c r="AC587" s="2456"/>
      <c r="AD587" s="2457"/>
      <c r="AE587" s="2455">
        <v>10</v>
      </c>
      <c r="AF587" s="2456"/>
      <c r="AG587" s="2456"/>
      <c r="AH587" s="2457"/>
      <c r="AI587" s="2455">
        <v>3820</v>
      </c>
      <c r="AJ587" s="2456"/>
      <c r="AK587" s="2456"/>
      <c r="AL587" s="2457"/>
      <c r="AM587" s="2458">
        <v>238</v>
      </c>
      <c r="AN587" s="2459"/>
      <c r="AO587" s="2459"/>
      <c r="AP587" s="2460"/>
      <c r="AQ587" s="2440">
        <v>49</v>
      </c>
      <c r="AR587" s="2441"/>
      <c r="AS587" s="2441"/>
      <c r="AT587" s="2443"/>
    </row>
    <row r="588" spans="1:59" s="73" customFormat="1">
      <c r="A588" s="473"/>
      <c r="B588" s="2426" t="s">
        <v>3508</v>
      </c>
      <c r="C588" s="2426"/>
      <c r="D588" s="2426"/>
      <c r="E588" s="2426"/>
      <c r="F588" s="2426"/>
      <c r="G588" s="2426"/>
      <c r="H588" s="2426"/>
      <c r="I588" s="2426"/>
      <c r="J588" s="2426"/>
      <c r="K588" s="2426"/>
      <c r="L588" s="2426"/>
      <c r="M588" s="2426"/>
      <c r="N588" s="2427"/>
      <c r="O588" s="2428">
        <v>24954</v>
      </c>
      <c r="P588" s="2429"/>
      <c r="Q588" s="2429"/>
      <c r="R588" s="2430"/>
      <c r="S588" s="2428">
        <v>18252</v>
      </c>
      <c r="T588" s="2429"/>
      <c r="U588" s="2429"/>
      <c r="V588" s="2430"/>
      <c r="W588" s="2428">
        <v>11637</v>
      </c>
      <c r="X588" s="2429"/>
      <c r="Y588" s="2429"/>
      <c r="Z588" s="2430"/>
      <c r="AA588" s="2428">
        <v>6615</v>
      </c>
      <c r="AB588" s="2429"/>
      <c r="AC588" s="2429"/>
      <c r="AD588" s="2430"/>
      <c r="AE588" s="2428">
        <v>62</v>
      </c>
      <c r="AF588" s="2429"/>
      <c r="AG588" s="2429"/>
      <c r="AH588" s="2430"/>
      <c r="AI588" s="2428">
        <v>6640</v>
      </c>
      <c r="AJ588" s="2429"/>
      <c r="AK588" s="2429"/>
      <c r="AL588" s="2430"/>
      <c r="AM588" s="2428">
        <v>301</v>
      </c>
      <c r="AN588" s="2429"/>
      <c r="AO588" s="2429"/>
      <c r="AP588" s="2430"/>
      <c r="AQ588" s="2428">
        <v>64</v>
      </c>
      <c r="AR588" s="2429"/>
      <c r="AS588" s="2429"/>
      <c r="AT588" s="2438"/>
    </row>
    <row r="589" spans="1:59" s="73" customFormat="1">
      <c r="A589" s="473"/>
      <c r="B589" s="2426" t="s">
        <v>3509</v>
      </c>
      <c r="C589" s="2426"/>
      <c r="D589" s="2426"/>
      <c r="E589" s="2426"/>
      <c r="F589" s="2426"/>
      <c r="G589" s="2426"/>
      <c r="H589" s="2426"/>
      <c r="I589" s="2426"/>
      <c r="J589" s="2426"/>
      <c r="K589" s="2426"/>
      <c r="L589" s="2426"/>
      <c r="M589" s="2426"/>
      <c r="N589" s="2427"/>
      <c r="O589" s="2428">
        <v>26438</v>
      </c>
      <c r="P589" s="2429"/>
      <c r="Q589" s="2429"/>
      <c r="R589" s="2430"/>
      <c r="S589" s="2428">
        <v>18693</v>
      </c>
      <c r="T589" s="2429"/>
      <c r="U589" s="2429"/>
      <c r="V589" s="2430"/>
      <c r="W589" s="2428">
        <v>12502</v>
      </c>
      <c r="X589" s="2429"/>
      <c r="Y589" s="2429"/>
      <c r="Z589" s="2430"/>
      <c r="AA589" s="2428">
        <v>6191</v>
      </c>
      <c r="AB589" s="2429"/>
      <c r="AC589" s="2429"/>
      <c r="AD589" s="2430"/>
      <c r="AE589" s="2428">
        <v>102</v>
      </c>
      <c r="AF589" s="2429"/>
      <c r="AG589" s="2429"/>
      <c r="AH589" s="2430"/>
      <c r="AI589" s="2428">
        <v>7643</v>
      </c>
      <c r="AJ589" s="2429"/>
      <c r="AK589" s="2429"/>
      <c r="AL589" s="2430"/>
      <c r="AM589" s="2428">
        <v>347</v>
      </c>
      <c r="AN589" s="2429"/>
      <c r="AO589" s="2429"/>
      <c r="AP589" s="2430"/>
      <c r="AQ589" s="2428">
        <v>47</v>
      </c>
      <c r="AR589" s="2429"/>
      <c r="AS589" s="2429"/>
      <c r="AT589" s="2438"/>
    </row>
    <row r="590" spans="1:59" s="73" customFormat="1">
      <c r="A590" s="473"/>
      <c r="B590" s="2439" t="s">
        <v>3182</v>
      </c>
      <c r="C590" s="2426"/>
      <c r="D590" s="2426"/>
      <c r="E590" s="2426"/>
      <c r="F590" s="2426"/>
      <c r="G590" s="2426"/>
      <c r="H590" s="2426"/>
      <c r="I590" s="2426"/>
      <c r="J590" s="2426"/>
      <c r="K590" s="2426"/>
      <c r="L590" s="2426"/>
      <c r="M590" s="2426"/>
      <c r="N590" s="2427"/>
      <c r="O590" s="2428">
        <v>28010</v>
      </c>
      <c r="P590" s="2429"/>
      <c r="Q590" s="2429"/>
      <c r="R590" s="2430"/>
      <c r="S590" s="2428">
        <v>18837</v>
      </c>
      <c r="T590" s="2429"/>
      <c r="U590" s="2429"/>
      <c r="V590" s="2430"/>
      <c r="W590" s="2428">
        <v>13270</v>
      </c>
      <c r="X590" s="2429"/>
      <c r="Y590" s="2429"/>
      <c r="Z590" s="2430"/>
      <c r="AA590" s="2428">
        <v>5567</v>
      </c>
      <c r="AB590" s="2429"/>
      <c r="AC590" s="2429"/>
      <c r="AD590" s="2430"/>
      <c r="AE590" s="2428">
        <v>291</v>
      </c>
      <c r="AF590" s="2429"/>
      <c r="AG590" s="2429"/>
      <c r="AH590" s="2430"/>
      <c r="AI590" s="2428">
        <v>8769</v>
      </c>
      <c r="AJ590" s="2429"/>
      <c r="AK590" s="2429"/>
      <c r="AL590" s="2430"/>
      <c r="AM590" s="2428">
        <v>379</v>
      </c>
      <c r="AN590" s="2429"/>
      <c r="AO590" s="2429"/>
      <c r="AP590" s="2430"/>
      <c r="AQ590" s="2428">
        <v>45</v>
      </c>
      <c r="AR590" s="2429"/>
      <c r="AS590" s="2429"/>
      <c r="AT590" s="2438"/>
    </row>
    <row r="591" spans="1:59" s="73" customFormat="1">
      <c r="A591" s="473"/>
      <c r="B591" s="2426"/>
      <c r="C591" s="2426"/>
      <c r="D591" s="2426"/>
      <c r="E591" s="2426"/>
      <c r="F591" s="2426"/>
      <c r="G591" s="2426"/>
      <c r="H591" s="2426"/>
      <c r="I591" s="2426"/>
      <c r="J591" s="2426"/>
      <c r="K591" s="2426"/>
      <c r="L591" s="2426"/>
      <c r="M591" s="2426"/>
      <c r="N591" s="2427"/>
      <c r="O591" s="2428"/>
      <c r="P591" s="2429"/>
      <c r="Q591" s="2429"/>
      <c r="R591" s="2430"/>
      <c r="S591" s="2428"/>
      <c r="T591" s="2429"/>
      <c r="U591" s="2429"/>
      <c r="V591" s="2430"/>
      <c r="W591" s="2428"/>
      <c r="X591" s="2429"/>
      <c r="Y591" s="2429"/>
      <c r="Z591" s="2430"/>
      <c r="AA591" s="2428"/>
      <c r="AB591" s="2429"/>
      <c r="AC591" s="2429"/>
      <c r="AD591" s="2430"/>
      <c r="AE591" s="2431"/>
      <c r="AF591" s="2432"/>
      <c r="AG591" s="2432"/>
      <c r="AH591" s="2433"/>
      <c r="AI591" s="2435"/>
      <c r="AJ591" s="2436"/>
      <c r="AK591" s="2436"/>
      <c r="AL591" s="2437"/>
      <c r="AM591" s="2431"/>
      <c r="AN591" s="2432"/>
      <c r="AO591" s="2432"/>
      <c r="AP591" s="2433"/>
      <c r="AQ591" s="2432"/>
      <c r="AR591" s="2432"/>
      <c r="AS591" s="2432"/>
      <c r="AT591" s="2434"/>
      <c r="AU591" s="683"/>
      <c r="AV591" s="683"/>
      <c r="AW591" s="683"/>
      <c r="AX591" s="683"/>
      <c r="AY591" s="683"/>
      <c r="AZ591" s="394"/>
      <c r="BA591" s="394"/>
      <c r="BB591" s="394"/>
      <c r="BC591" s="394"/>
      <c r="BD591" s="394"/>
      <c r="BE591" s="394"/>
      <c r="BF591" s="394"/>
      <c r="BG591" s="394"/>
    </row>
    <row r="592" spans="1:59" s="73" customFormat="1">
      <c r="A592" s="473"/>
      <c r="B592" s="2439" t="s">
        <v>3510</v>
      </c>
      <c r="C592" s="2426"/>
      <c r="D592" s="2426"/>
      <c r="E592" s="2426"/>
      <c r="F592" s="2426"/>
      <c r="G592" s="2426"/>
      <c r="H592" s="2426"/>
      <c r="I592" s="2426"/>
      <c r="J592" s="2426"/>
      <c r="K592" s="2426"/>
      <c r="L592" s="2426"/>
      <c r="M592" s="2426"/>
      <c r="N592" s="2427"/>
      <c r="O592" s="2440">
        <v>28685</v>
      </c>
      <c r="P592" s="2441"/>
      <c r="Q592" s="2441"/>
      <c r="R592" s="2442"/>
      <c r="S592" s="2440">
        <v>18798</v>
      </c>
      <c r="T592" s="2441"/>
      <c r="U592" s="2441"/>
      <c r="V592" s="2442"/>
      <c r="W592" s="2440">
        <v>13997</v>
      </c>
      <c r="X592" s="2441"/>
      <c r="Y592" s="2441"/>
      <c r="Z592" s="2442"/>
      <c r="AA592" s="2440">
        <v>4801</v>
      </c>
      <c r="AB592" s="2441"/>
      <c r="AC592" s="2441"/>
      <c r="AD592" s="2442"/>
      <c r="AE592" s="2440">
        <v>249</v>
      </c>
      <c r="AF592" s="2441"/>
      <c r="AG592" s="2441"/>
      <c r="AH592" s="2442"/>
      <c r="AI592" s="2440">
        <v>9616</v>
      </c>
      <c r="AJ592" s="2441"/>
      <c r="AK592" s="2441"/>
      <c r="AL592" s="2442"/>
      <c r="AM592" s="2440">
        <v>355</v>
      </c>
      <c r="AN592" s="2441"/>
      <c r="AO592" s="2441"/>
      <c r="AP592" s="2442"/>
      <c r="AQ592" s="2440">
        <v>45</v>
      </c>
      <c r="AR592" s="2441"/>
      <c r="AS592" s="2441"/>
      <c r="AT592" s="2443"/>
    </row>
    <row r="593" spans="1:46" s="73" customFormat="1">
      <c r="A593" s="473"/>
      <c r="B593" s="2444"/>
      <c r="C593" s="2444"/>
      <c r="D593" s="2444"/>
      <c r="E593" s="2444"/>
      <c r="F593" s="2444"/>
      <c r="G593" s="2444"/>
      <c r="H593" s="2444"/>
      <c r="I593" s="2444"/>
      <c r="J593" s="2444"/>
      <c r="K593" s="2444"/>
      <c r="L593" s="2444"/>
      <c r="M593" s="2444"/>
      <c r="N593" s="2445"/>
      <c r="O593" s="2440"/>
      <c r="P593" s="2441"/>
      <c r="Q593" s="2441"/>
      <c r="R593" s="2442"/>
      <c r="S593" s="2440"/>
      <c r="T593" s="2441"/>
      <c r="U593" s="2441"/>
      <c r="V593" s="2442"/>
      <c r="W593" s="2440"/>
      <c r="X593" s="2441"/>
      <c r="Y593" s="2441"/>
      <c r="Z593" s="2442"/>
      <c r="AA593" s="2440"/>
      <c r="AB593" s="2441"/>
      <c r="AC593" s="2441"/>
      <c r="AD593" s="2442"/>
      <c r="AE593" s="2440"/>
      <c r="AF593" s="2441"/>
      <c r="AG593" s="2441"/>
      <c r="AH593" s="2442"/>
      <c r="AI593" s="2440"/>
      <c r="AJ593" s="2441"/>
      <c r="AK593" s="2441"/>
      <c r="AL593" s="2442"/>
      <c r="AM593" s="2440"/>
      <c r="AN593" s="2441"/>
      <c r="AO593" s="2441"/>
      <c r="AP593" s="2442"/>
      <c r="AQ593" s="2440"/>
      <c r="AR593" s="2441"/>
      <c r="AS593" s="2441"/>
      <c r="AT593" s="2443"/>
    </row>
    <row r="594" spans="1:46" s="73" customFormat="1">
      <c r="A594" s="473"/>
      <c r="B594" s="2444" t="s">
        <v>392</v>
      </c>
      <c r="C594" s="2444"/>
      <c r="D594" s="2444"/>
      <c r="E594" s="2444"/>
      <c r="F594" s="2444"/>
      <c r="G594" s="2444"/>
      <c r="H594" s="2444"/>
      <c r="I594" s="2444"/>
      <c r="J594" s="2444"/>
      <c r="K594" s="2444"/>
      <c r="L594" s="2444"/>
      <c r="M594" s="2444"/>
      <c r="N594" s="2445"/>
      <c r="O594" s="2440">
        <v>28685</v>
      </c>
      <c r="P594" s="2441"/>
      <c r="Q594" s="2441"/>
      <c r="R594" s="2442"/>
      <c r="S594" s="2440">
        <v>18798</v>
      </c>
      <c r="T594" s="2441"/>
      <c r="U594" s="2441"/>
      <c r="V594" s="2442"/>
      <c r="W594" s="2440">
        <v>13997</v>
      </c>
      <c r="X594" s="2441"/>
      <c r="Y594" s="2441"/>
      <c r="Z594" s="2442"/>
      <c r="AA594" s="2440">
        <v>4801</v>
      </c>
      <c r="AB594" s="2441"/>
      <c r="AC594" s="2441"/>
      <c r="AD594" s="2442"/>
      <c r="AE594" s="2440">
        <v>249</v>
      </c>
      <c r="AF594" s="2441"/>
      <c r="AG594" s="2441"/>
      <c r="AH594" s="2442"/>
      <c r="AI594" s="2440">
        <v>9616</v>
      </c>
      <c r="AJ594" s="2441"/>
      <c r="AK594" s="2441"/>
      <c r="AL594" s="2442"/>
      <c r="AM594" s="2440">
        <v>355</v>
      </c>
      <c r="AN594" s="2441"/>
      <c r="AO594" s="2441"/>
      <c r="AP594" s="2442"/>
      <c r="AQ594" s="2440">
        <v>45</v>
      </c>
      <c r="AR594" s="2441"/>
      <c r="AS594" s="2441"/>
      <c r="AT594" s="2443"/>
    </row>
    <row r="595" spans="1:46" s="73" customFormat="1">
      <c r="A595" s="473"/>
      <c r="B595" s="2444" t="s">
        <v>347</v>
      </c>
      <c r="C595" s="2444"/>
      <c r="D595" s="2444"/>
      <c r="E595" s="2444"/>
      <c r="F595" s="2444"/>
      <c r="G595" s="2444"/>
      <c r="H595" s="2444"/>
      <c r="I595" s="2444"/>
      <c r="J595" s="2444"/>
      <c r="K595" s="2444"/>
      <c r="L595" s="2444"/>
      <c r="M595" s="2444"/>
      <c r="N595" s="2445"/>
      <c r="O595" s="2440">
        <v>72812</v>
      </c>
      <c r="P595" s="2441"/>
      <c r="Q595" s="2441"/>
      <c r="R595" s="2442"/>
      <c r="S595" s="2440">
        <v>62414</v>
      </c>
      <c r="T595" s="2441"/>
      <c r="U595" s="2441"/>
      <c r="V595" s="2442"/>
      <c r="W595" s="2440">
        <v>39774</v>
      </c>
      <c r="X595" s="2441"/>
      <c r="Y595" s="2441"/>
      <c r="Z595" s="2442"/>
      <c r="AA595" s="2440">
        <v>22640</v>
      </c>
      <c r="AB595" s="2441"/>
      <c r="AC595" s="2441"/>
      <c r="AD595" s="2442"/>
      <c r="AE595" s="2440">
        <v>715</v>
      </c>
      <c r="AF595" s="2441"/>
      <c r="AG595" s="2441"/>
      <c r="AH595" s="2442"/>
      <c r="AI595" s="2440">
        <v>9616</v>
      </c>
      <c r="AJ595" s="2441"/>
      <c r="AK595" s="2441"/>
      <c r="AL595" s="2442"/>
      <c r="AM595" s="2440">
        <v>908</v>
      </c>
      <c r="AN595" s="2441"/>
      <c r="AO595" s="2441"/>
      <c r="AP595" s="2442"/>
      <c r="AQ595" s="2440">
        <v>101</v>
      </c>
      <c r="AR595" s="2441"/>
      <c r="AS595" s="2441"/>
      <c r="AT595" s="2443"/>
    </row>
    <row r="596" spans="1:46" s="73" customFormat="1">
      <c r="A596" s="473"/>
      <c r="B596" s="2444"/>
      <c r="C596" s="2444"/>
      <c r="D596" s="2444"/>
      <c r="E596" s="2444"/>
      <c r="F596" s="2444"/>
      <c r="G596" s="2444"/>
      <c r="H596" s="2444"/>
      <c r="I596" s="2444"/>
      <c r="J596" s="2444"/>
      <c r="K596" s="2444"/>
      <c r="L596" s="2444"/>
      <c r="M596" s="2444"/>
      <c r="N596" s="2445"/>
      <c r="O596" s="2440"/>
      <c r="P596" s="2441"/>
      <c r="Q596" s="2441"/>
      <c r="R596" s="2442"/>
      <c r="S596" s="2440"/>
      <c r="T596" s="2441"/>
      <c r="U596" s="2441"/>
      <c r="V596" s="2442"/>
      <c r="W596" s="2440"/>
      <c r="X596" s="2441"/>
      <c r="Y596" s="2441"/>
      <c r="Z596" s="2442"/>
      <c r="AA596" s="2440"/>
      <c r="AB596" s="2441"/>
      <c r="AC596" s="2441"/>
      <c r="AD596" s="2442"/>
      <c r="AE596" s="2440"/>
      <c r="AF596" s="2441"/>
      <c r="AG596" s="2441"/>
      <c r="AH596" s="2442"/>
      <c r="AI596" s="2440"/>
      <c r="AJ596" s="2441"/>
      <c r="AK596" s="2441"/>
      <c r="AL596" s="2442"/>
      <c r="AM596" s="2440"/>
      <c r="AN596" s="2441"/>
      <c r="AO596" s="2441"/>
      <c r="AP596" s="2442"/>
      <c r="AQ596" s="2440"/>
      <c r="AR596" s="2441"/>
      <c r="AS596" s="2441"/>
      <c r="AT596" s="2443"/>
    </row>
    <row r="597" spans="1:46" s="73" customFormat="1">
      <c r="A597" s="473"/>
      <c r="B597" s="2444" t="s">
        <v>3517</v>
      </c>
      <c r="C597" s="2444"/>
      <c r="D597" s="2444"/>
      <c r="E597" s="2444"/>
      <c r="F597" s="2444"/>
      <c r="G597" s="2444"/>
      <c r="H597" s="2444"/>
      <c r="I597" s="2444"/>
      <c r="J597" s="2444"/>
      <c r="K597" s="2444"/>
      <c r="L597" s="2444"/>
      <c r="M597" s="2444"/>
      <c r="N597" s="2445"/>
      <c r="O597" s="2440"/>
      <c r="P597" s="2441"/>
      <c r="Q597" s="2441"/>
      <c r="R597" s="2442"/>
      <c r="S597" s="2440"/>
      <c r="T597" s="2441"/>
      <c r="U597" s="2441"/>
      <c r="V597" s="2442"/>
      <c r="W597" s="2440"/>
      <c r="X597" s="2441"/>
      <c r="Y597" s="2441"/>
      <c r="Z597" s="2442"/>
      <c r="AA597" s="2440"/>
      <c r="AB597" s="2441"/>
      <c r="AC597" s="2441"/>
      <c r="AD597" s="2442"/>
      <c r="AE597" s="2440"/>
      <c r="AF597" s="2441"/>
      <c r="AG597" s="2441"/>
      <c r="AH597" s="2442"/>
      <c r="AI597" s="2440"/>
      <c r="AJ597" s="2441"/>
      <c r="AK597" s="2441"/>
      <c r="AL597" s="2442"/>
      <c r="AM597" s="2440"/>
      <c r="AN597" s="2441"/>
      <c r="AO597" s="2441"/>
      <c r="AP597" s="2442"/>
      <c r="AQ597" s="2440"/>
      <c r="AR597" s="2441"/>
      <c r="AS597" s="2441"/>
      <c r="AT597" s="2443"/>
    </row>
    <row r="598" spans="1:46" s="73" customFormat="1">
      <c r="A598" s="473"/>
      <c r="B598" s="2444" t="s">
        <v>393</v>
      </c>
      <c r="C598" s="2444"/>
      <c r="D598" s="2444"/>
      <c r="E598" s="2444"/>
      <c r="F598" s="2444"/>
      <c r="G598" s="2444"/>
      <c r="H598" s="2444"/>
      <c r="I598" s="2444"/>
      <c r="J598" s="2444"/>
      <c r="K598" s="2444"/>
      <c r="L598" s="2444"/>
      <c r="M598" s="2444"/>
      <c r="N598" s="2445"/>
      <c r="O598" s="2440"/>
      <c r="P598" s="2441"/>
      <c r="Q598" s="2441"/>
      <c r="R598" s="2442"/>
      <c r="S598" s="2440"/>
      <c r="T598" s="2441"/>
      <c r="U598" s="2441"/>
      <c r="V598" s="2442"/>
      <c r="W598" s="2440"/>
      <c r="X598" s="2441"/>
      <c r="Y598" s="2441"/>
      <c r="Z598" s="2442"/>
      <c r="AA598" s="2440"/>
      <c r="AB598" s="2441"/>
      <c r="AC598" s="2441"/>
      <c r="AD598" s="2442"/>
      <c r="AE598" s="2440"/>
      <c r="AF598" s="2441"/>
      <c r="AG598" s="2441"/>
      <c r="AH598" s="2442"/>
      <c r="AI598" s="2440"/>
      <c r="AJ598" s="2441"/>
      <c r="AK598" s="2441"/>
      <c r="AL598" s="2442"/>
      <c r="AM598" s="2440"/>
      <c r="AN598" s="2441"/>
      <c r="AO598" s="2441"/>
      <c r="AP598" s="2442"/>
      <c r="AQ598" s="2440"/>
      <c r="AR598" s="2441"/>
      <c r="AS598" s="2441"/>
      <c r="AT598" s="2443"/>
    </row>
    <row r="599" spans="1:46" s="73" customFormat="1">
      <c r="A599" s="473"/>
      <c r="B599" s="2444" t="s">
        <v>394</v>
      </c>
      <c r="C599" s="2444"/>
      <c r="D599" s="2444"/>
      <c r="E599" s="2444"/>
      <c r="F599" s="2444"/>
      <c r="G599" s="2444"/>
      <c r="H599" s="2444"/>
      <c r="I599" s="2444"/>
      <c r="J599" s="2444"/>
      <c r="K599" s="2444"/>
      <c r="L599" s="2444"/>
      <c r="M599" s="2444"/>
      <c r="N599" s="2445"/>
      <c r="O599" s="2440">
        <v>2519</v>
      </c>
      <c r="P599" s="2441"/>
      <c r="Q599" s="2441"/>
      <c r="R599" s="2442"/>
      <c r="S599" s="2440">
        <v>2503</v>
      </c>
      <c r="T599" s="2441"/>
      <c r="U599" s="2441"/>
      <c r="V599" s="2442"/>
      <c r="W599" s="2440">
        <v>1701</v>
      </c>
      <c r="X599" s="2441"/>
      <c r="Y599" s="2441"/>
      <c r="Z599" s="2442"/>
      <c r="AA599" s="2440">
        <v>802</v>
      </c>
      <c r="AB599" s="2441"/>
      <c r="AC599" s="2441"/>
      <c r="AD599" s="2442"/>
      <c r="AE599" s="2446">
        <v>16</v>
      </c>
      <c r="AF599" s="2447"/>
      <c r="AG599" s="2447"/>
      <c r="AH599" s="2448"/>
      <c r="AI599" s="2446" t="s">
        <v>3210</v>
      </c>
      <c r="AJ599" s="2447"/>
      <c r="AK599" s="2447"/>
      <c r="AL599" s="2448"/>
      <c r="AM599" s="2440">
        <v>62</v>
      </c>
      <c r="AN599" s="2441"/>
      <c r="AO599" s="2441"/>
      <c r="AP599" s="2442"/>
      <c r="AQ599" s="2440">
        <v>3</v>
      </c>
      <c r="AR599" s="2441"/>
      <c r="AS599" s="2441"/>
      <c r="AT599" s="2443"/>
    </row>
    <row r="600" spans="1:46" s="73" customFormat="1">
      <c r="A600" s="473"/>
      <c r="B600" s="2444" t="s">
        <v>395</v>
      </c>
      <c r="C600" s="2444"/>
      <c r="D600" s="2444"/>
      <c r="E600" s="2444"/>
      <c r="F600" s="2444"/>
      <c r="G600" s="2444"/>
      <c r="H600" s="2444"/>
      <c r="I600" s="2444"/>
      <c r="J600" s="2444"/>
      <c r="K600" s="2444"/>
      <c r="L600" s="2444"/>
      <c r="M600" s="2444"/>
      <c r="N600" s="2445"/>
      <c r="O600" s="2440">
        <v>11368</v>
      </c>
      <c r="P600" s="2441"/>
      <c r="Q600" s="2441"/>
      <c r="R600" s="2442"/>
      <c r="S600" s="2440">
        <v>11283</v>
      </c>
      <c r="T600" s="2441"/>
      <c r="U600" s="2441"/>
      <c r="V600" s="2442"/>
      <c r="W600" s="2440">
        <v>6417</v>
      </c>
      <c r="X600" s="2441"/>
      <c r="Y600" s="2441"/>
      <c r="Z600" s="2442"/>
      <c r="AA600" s="2440">
        <v>4866</v>
      </c>
      <c r="AB600" s="2441"/>
      <c r="AC600" s="2441"/>
      <c r="AD600" s="2442"/>
      <c r="AE600" s="2446">
        <v>85</v>
      </c>
      <c r="AF600" s="2447"/>
      <c r="AG600" s="2447"/>
      <c r="AH600" s="2448"/>
      <c r="AI600" s="2446" t="s">
        <v>3211</v>
      </c>
      <c r="AJ600" s="2447"/>
      <c r="AK600" s="2447"/>
      <c r="AL600" s="2448"/>
      <c r="AM600" s="2440">
        <v>162</v>
      </c>
      <c r="AN600" s="2441"/>
      <c r="AO600" s="2441"/>
      <c r="AP600" s="2442"/>
      <c r="AQ600" s="2440">
        <v>10</v>
      </c>
      <c r="AR600" s="2441"/>
      <c r="AS600" s="2441"/>
      <c r="AT600" s="2443"/>
    </row>
    <row r="601" spans="1:46" s="73" customFormat="1">
      <c r="A601" s="473"/>
      <c r="B601" s="2444"/>
      <c r="C601" s="2444"/>
      <c r="D601" s="2444"/>
      <c r="E601" s="2444"/>
      <c r="F601" s="2444"/>
      <c r="G601" s="2444"/>
      <c r="H601" s="2444"/>
      <c r="I601" s="2444"/>
      <c r="J601" s="2444"/>
      <c r="K601" s="2444"/>
      <c r="L601" s="2444"/>
      <c r="M601" s="2444"/>
      <c r="N601" s="2445"/>
      <c r="O601" s="2440"/>
      <c r="P601" s="2441"/>
      <c r="Q601" s="2441"/>
      <c r="R601" s="2442"/>
      <c r="S601" s="2440"/>
      <c r="T601" s="2441"/>
      <c r="U601" s="2441"/>
      <c r="V601" s="2442"/>
      <c r="W601" s="2440"/>
      <c r="X601" s="2441"/>
      <c r="Y601" s="2441"/>
      <c r="Z601" s="2442"/>
      <c r="AA601" s="2440"/>
      <c r="AB601" s="2441"/>
      <c r="AC601" s="2441"/>
      <c r="AD601" s="2442"/>
      <c r="AE601" s="2440"/>
      <c r="AF601" s="2441"/>
      <c r="AG601" s="2441"/>
      <c r="AH601" s="2442"/>
      <c r="AI601" s="2440"/>
      <c r="AJ601" s="2441"/>
      <c r="AK601" s="2441"/>
      <c r="AL601" s="2442"/>
      <c r="AM601" s="2440"/>
      <c r="AN601" s="2441"/>
      <c r="AO601" s="2441"/>
      <c r="AP601" s="2442"/>
      <c r="AQ601" s="2440"/>
      <c r="AR601" s="2441"/>
      <c r="AS601" s="2441"/>
      <c r="AT601" s="2443"/>
    </row>
    <row r="602" spans="1:46" s="73" customFormat="1">
      <c r="A602" s="473"/>
      <c r="B602" s="2444" t="s">
        <v>396</v>
      </c>
      <c r="C602" s="2444"/>
      <c r="D602" s="2444"/>
      <c r="E602" s="2444"/>
      <c r="F602" s="2444"/>
      <c r="G602" s="2444"/>
      <c r="H602" s="2444"/>
      <c r="I602" s="2444"/>
      <c r="J602" s="2444"/>
      <c r="K602" s="2444"/>
      <c r="L602" s="2444"/>
      <c r="M602" s="2444"/>
      <c r="N602" s="2445"/>
      <c r="O602" s="2440"/>
      <c r="P602" s="2441"/>
      <c r="Q602" s="2441"/>
      <c r="R602" s="2442"/>
      <c r="S602" s="2440"/>
      <c r="T602" s="2441"/>
      <c r="U602" s="2441"/>
      <c r="V602" s="2442"/>
      <c r="W602" s="2440"/>
      <c r="X602" s="2441"/>
      <c r="Y602" s="2441"/>
      <c r="Z602" s="2442"/>
      <c r="AA602" s="2440"/>
      <c r="AB602" s="2441"/>
      <c r="AC602" s="2441"/>
      <c r="AD602" s="2442"/>
      <c r="AE602" s="2440"/>
      <c r="AF602" s="2441"/>
      <c r="AG602" s="2441"/>
      <c r="AH602" s="2442"/>
      <c r="AI602" s="2440"/>
      <c r="AJ602" s="2441"/>
      <c r="AK602" s="2441"/>
      <c r="AL602" s="2442"/>
      <c r="AM602" s="2440"/>
      <c r="AN602" s="2441"/>
      <c r="AO602" s="2441"/>
      <c r="AP602" s="2442"/>
      <c r="AQ602" s="2440"/>
      <c r="AR602" s="2441"/>
      <c r="AS602" s="2441"/>
      <c r="AT602" s="2443"/>
    </row>
    <row r="603" spans="1:46" s="73" customFormat="1">
      <c r="A603" s="473"/>
      <c r="B603" s="2444" t="s">
        <v>394</v>
      </c>
      <c r="C603" s="2444"/>
      <c r="D603" s="2444"/>
      <c r="E603" s="2444"/>
      <c r="F603" s="2444"/>
      <c r="G603" s="2444"/>
      <c r="H603" s="2444"/>
      <c r="I603" s="2444"/>
      <c r="J603" s="2444"/>
      <c r="K603" s="2444"/>
      <c r="L603" s="2444"/>
      <c r="M603" s="2444"/>
      <c r="N603" s="2445"/>
      <c r="O603" s="2440">
        <v>6495</v>
      </c>
      <c r="P603" s="2441"/>
      <c r="Q603" s="2441"/>
      <c r="R603" s="2442"/>
      <c r="S603" s="2440">
        <v>6428</v>
      </c>
      <c r="T603" s="2441"/>
      <c r="U603" s="2441"/>
      <c r="V603" s="2442"/>
      <c r="W603" s="2440">
        <v>4304</v>
      </c>
      <c r="X603" s="2441"/>
      <c r="Y603" s="2441"/>
      <c r="Z603" s="2442"/>
      <c r="AA603" s="2446">
        <v>2124</v>
      </c>
      <c r="AB603" s="2447"/>
      <c r="AC603" s="2447"/>
      <c r="AD603" s="2448"/>
      <c r="AE603" s="2446">
        <v>39</v>
      </c>
      <c r="AF603" s="2447"/>
      <c r="AG603" s="2447"/>
      <c r="AH603" s="2448"/>
      <c r="AI603" s="2440">
        <v>28</v>
      </c>
      <c r="AJ603" s="2441"/>
      <c r="AK603" s="2441"/>
      <c r="AL603" s="2442"/>
      <c r="AM603" s="2440">
        <v>325</v>
      </c>
      <c r="AN603" s="2441"/>
      <c r="AO603" s="2441"/>
      <c r="AP603" s="2442"/>
      <c r="AQ603" s="2440">
        <v>32</v>
      </c>
      <c r="AR603" s="2441"/>
      <c r="AS603" s="2441"/>
      <c r="AT603" s="2443"/>
    </row>
    <row r="604" spans="1:46" s="73" customFormat="1">
      <c r="A604" s="473"/>
      <c r="B604" s="2444" t="s">
        <v>395</v>
      </c>
      <c r="C604" s="2444"/>
      <c r="D604" s="2444"/>
      <c r="E604" s="2444"/>
      <c r="F604" s="2444"/>
      <c r="G604" s="2444"/>
      <c r="H604" s="2444"/>
      <c r="I604" s="2444"/>
      <c r="J604" s="2444"/>
      <c r="K604" s="2444"/>
      <c r="L604" s="2444"/>
      <c r="M604" s="2444"/>
      <c r="N604" s="2445"/>
      <c r="O604" s="2440">
        <v>28326</v>
      </c>
      <c r="P604" s="2441"/>
      <c r="Q604" s="2441"/>
      <c r="R604" s="2442"/>
      <c r="S604" s="2440">
        <v>28107</v>
      </c>
      <c r="T604" s="2441"/>
      <c r="U604" s="2441"/>
      <c r="V604" s="2442"/>
      <c r="W604" s="2440">
        <v>15956</v>
      </c>
      <c r="X604" s="2441"/>
      <c r="Y604" s="2441"/>
      <c r="Z604" s="2442"/>
      <c r="AA604" s="2446">
        <v>12151</v>
      </c>
      <c r="AB604" s="2447"/>
      <c r="AC604" s="2447"/>
      <c r="AD604" s="2448"/>
      <c r="AE604" s="2446">
        <v>191</v>
      </c>
      <c r="AF604" s="2447"/>
      <c r="AG604" s="2447"/>
      <c r="AH604" s="2448"/>
      <c r="AI604" s="2440">
        <v>28</v>
      </c>
      <c r="AJ604" s="2441"/>
      <c r="AK604" s="2441"/>
      <c r="AL604" s="2442"/>
      <c r="AM604" s="2440">
        <v>847</v>
      </c>
      <c r="AN604" s="2441"/>
      <c r="AO604" s="2441"/>
      <c r="AP604" s="2442"/>
      <c r="AQ604" s="2440">
        <v>75</v>
      </c>
      <c r="AR604" s="2441"/>
      <c r="AS604" s="2441"/>
      <c r="AT604" s="2443"/>
    </row>
    <row r="605" spans="1:46" s="73" customFormat="1" ht="14.25" thickBot="1">
      <c r="A605" s="473"/>
      <c r="B605" s="2453"/>
      <c r="C605" s="2453"/>
      <c r="D605" s="2453"/>
      <c r="E605" s="2453"/>
      <c r="F605" s="2453"/>
      <c r="G605" s="2453"/>
      <c r="H605" s="2453"/>
      <c r="I605" s="2453"/>
      <c r="J605" s="2453"/>
      <c r="K605" s="2453"/>
      <c r="L605" s="2453"/>
      <c r="M605" s="2453"/>
      <c r="N605" s="2454"/>
      <c r="O605" s="2449"/>
      <c r="P605" s="2450"/>
      <c r="Q605" s="2450"/>
      <c r="R605" s="2451"/>
      <c r="S605" s="2449"/>
      <c r="T605" s="2450"/>
      <c r="U605" s="2450"/>
      <c r="V605" s="2451"/>
      <c r="W605" s="2449"/>
      <c r="X605" s="2450"/>
      <c r="Y605" s="2450"/>
      <c r="Z605" s="2451"/>
      <c r="AA605" s="2449"/>
      <c r="AB605" s="2450"/>
      <c r="AC605" s="2450"/>
      <c r="AD605" s="2451"/>
      <c r="AE605" s="2449"/>
      <c r="AF605" s="2450"/>
      <c r="AG605" s="2450"/>
      <c r="AH605" s="2451"/>
      <c r="AI605" s="2449"/>
      <c r="AJ605" s="2450"/>
      <c r="AK605" s="2450"/>
      <c r="AL605" s="2451"/>
      <c r="AM605" s="2449"/>
      <c r="AN605" s="2450"/>
      <c r="AO605" s="2450"/>
      <c r="AP605" s="2451"/>
      <c r="AQ605" s="2449"/>
      <c r="AR605" s="2450"/>
      <c r="AS605" s="2450"/>
      <c r="AT605" s="2452"/>
    </row>
    <row r="606" spans="1:46" s="73" customFormat="1">
      <c r="A606" s="471"/>
      <c r="B606" s="474" t="s">
        <v>3262</v>
      </c>
      <c r="C606" s="471"/>
      <c r="D606" s="471"/>
      <c r="E606" s="471"/>
      <c r="F606" s="471"/>
      <c r="G606" s="471"/>
      <c r="H606" s="471"/>
      <c r="I606" s="471"/>
      <c r="K606" s="475"/>
    </row>
    <row r="607" spans="1:46" s="73" customFormat="1" ht="13.5" customHeight="1">
      <c r="A607" s="471"/>
      <c r="B607" s="476" t="s">
        <v>3354</v>
      </c>
      <c r="C607" s="477"/>
      <c r="D607" s="477"/>
      <c r="E607" s="477"/>
      <c r="F607" s="471"/>
      <c r="G607" s="471"/>
      <c r="H607" s="471"/>
      <c r="I607" s="471"/>
      <c r="J607" s="471"/>
    </row>
    <row r="608" spans="1:46" s="73" customFormat="1">
      <c r="B608" s="693" t="s">
        <v>3355</v>
      </c>
      <c r="AT608" s="697" t="s">
        <v>397</v>
      </c>
    </row>
    <row r="615" ht="9" customHeight="1"/>
    <row r="632" ht="9" customHeight="1"/>
  </sheetData>
  <mergeCells count="4494">
    <mergeCell ref="AI590:AL590"/>
    <mergeCell ref="AM590:AP590"/>
    <mergeCell ref="AQ590:AT590"/>
    <mergeCell ref="AQ589:AT589"/>
    <mergeCell ref="AI587:AL587"/>
    <mergeCell ref="AM587:AP587"/>
    <mergeCell ref="AQ587:AT587"/>
    <mergeCell ref="B587:N587"/>
    <mergeCell ref="O587:R587"/>
    <mergeCell ref="S587:V587"/>
    <mergeCell ref="W587:Z587"/>
    <mergeCell ref="AA587:AD587"/>
    <mergeCell ref="AE587:AH587"/>
    <mergeCell ref="B428:O428"/>
    <mergeCell ref="B429:O429"/>
    <mergeCell ref="B430:O430"/>
    <mergeCell ref="B432:O432"/>
    <mergeCell ref="B433:O433"/>
    <mergeCell ref="B434:O434"/>
    <mergeCell ref="B435:O435"/>
    <mergeCell ref="B436:O436"/>
    <mergeCell ref="B437:O437"/>
    <mergeCell ref="B438:O438"/>
    <mergeCell ref="B439:O439"/>
    <mergeCell ref="B440:O440"/>
    <mergeCell ref="B431:O431"/>
    <mergeCell ref="P431:S431"/>
    <mergeCell ref="T431:W431"/>
    <mergeCell ref="X431:AA431"/>
    <mergeCell ref="AB431:AE431"/>
    <mergeCell ref="AF431:AI431"/>
    <mergeCell ref="AJ431:AM431"/>
    <mergeCell ref="AI605:AL605"/>
    <mergeCell ref="AM605:AP605"/>
    <mergeCell ref="AQ605:AT605"/>
    <mergeCell ref="B605:N605"/>
    <mergeCell ref="O605:R605"/>
    <mergeCell ref="S605:V605"/>
    <mergeCell ref="W605:Z605"/>
    <mergeCell ref="AA605:AD605"/>
    <mergeCell ref="AE605:AH605"/>
    <mergeCell ref="AQ603:AT603"/>
    <mergeCell ref="B604:N604"/>
    <mergeCell ref="O604:R604"/>
    <mergeCell ref="S604:V604"/>
    <mergeCell ref="W604:Z604"/>
    <mergeCell ref="AA604:AD604"/>
    <mergeCell ref="AE604:AH604"/>
    <mergeCell ref="AI604:AL604"/>
    <mergeCell ref="AM604:AP604"/>
    <mergeCell ref="AQ604:AT604"/>
    <mergeCell ref="B603:N603"/>
    <mergeCell ref="O603:R603"/>
    <mergeCell ref="S603:V603"/>
    <mergeCell ref="W603:Z603"/>
    <mergeCell ref="AA603:AD603"/>
    <mergeCell ref="AE603:AH603"/>
    <mergeCell ref="AI603:AL603"/>
    <mergeCell ref="AM603:AP603"/>
    <mergeCell ref="AQ601:AT601"/>
    <mergeCell ref="B602:N602"/>
    <mergeCell ref="O602:R602"/>
    <mergeCell ref="S602:V602"/>
    <mergeCell ref="W602:Z602"/>
    <mergeCell ref="AA602:AD602"/>
    <mergeCell ref="AE602:AH602"/>
    <mergeCell ref="AI602:AL602"/>
    <mergeCell ref="B601:N601"/>
    <mergeCell ref="O601:R601"/>
    <mergeCell ref="S601:V601"/>
    <mergeCell ref="W601:Z601"/>
    <mergeCell ref="AA601:AD601"/>
    <mergeCell ref="AE601:AH601"/>
    <mergeCell ref="AQ599:AT599"/>
    <mergeCell ref="B600:N600"/>
    <mergeCell ref="O600:R600"/>
    <mergeCell ref="S600:V600"/>
    <mergeCell ref="W600:Z600"/>
    <mergeCell ref="AA600:AD600"/>
    <mergeCell ref="AE600:AH600"/>
    <mergeCell ref="AI600:AL600"/>
    <mergeCell ref="AM600:AP600"/>
    <mergeCell ref="AQ600:AT600"/>
    <mergeCell ref="AM602:AP602"/>
    <mergeCell ref="AQ602:AT602"/>
    <mergeCell ref="AI601:AL601"/>
    <mergeCell ref="AM601:AP601"/>
    <mergeCell ref="AM598:AP598"/>
    <mergeCell ref="AQ598:AT598"/>
    <mergeCell ref="B599:N599"/>
    <mergeCell ref="O599:R599"/>
    <mergeCell ref="S599:V599"/>
    <mergeCell ref="W599:Z599"/>
    <mergeCell ref="AA599:AD599"/>
    <mergeCell ref="AE599:AH599"/>
    <mergeCell ref="AI599:AL599"/>
    <mergeCell ref="AM599:AP599"/>
    <mergeCell ref="AI597:AL597"/>
    <mergeCell ref="AM597:AP597"/>
    <mergeCell ref="AQ597:AT597"/>
    <mergeCell ref="B598:N598"/>
    <mergeCell ref="O598:R598"/>
    <mergeCell ref="S598:V598"/>
    <mergeCell ref="W598:Z598"/>
    <mergeCell ref="AA598:AD598"/>
    <mergeCell ref="AE598:AH598"/>
    <mergeCell ref="AI598:AL598"/>
    <mergeCell ref="B597:N597"/>
    <mergeCell ref="O597:R597"/>
    <mergeCell ref="S597:V597"/>
    <mergeCell ref="W597:Z597"/>
    <mergeCell ref="AA597:AD597"/>
    <mergeCell ref="AE597:AH597"/>
    <mergeCell ref="AQ595:AT595"/>
    <mergeCell ref="B596:N596"/>
    <mergeCell ref="O596:R596"/>
    <mergeCell ref="S596:V596"/>
    <mergeCell ref="W596:Z596"/>
    <mergeCell ref="AA596:AD596"/>
    <mergeCell ref="AE596:AH596"/>
    <mergeCell ref="AI596:AL596"/>
    <mergeCell ref="AM596:AP596"/>
    <mergeCell ref="AQ596:AT596"/>
    <mergeCell ref="AM594:AP594"/>
    <mergeCell ref="AQ594:AT594"/>
    <mergeCell ref="B595:N595"/>
    <mergeCell ref="O595:R595"/>
    <mergeCell ref="S595:V595"/>
    <mergeCell ref="W595:Z595"/>
    <mergeCell ref="AA595:AD595"/>
    <mergeCell ref="AE595:AH595"/>
    <mergeCell ref="AI595:AL595"/>
    <mergeCell ref="AM595:AP595"/>
    <mergeCell ref="AI593:AL593"/>
    <mergeCell ref="AM593:AP593"/>
    <mergeCell ref="AQ593:AT593"/>
    <mergeCell ref="B594:N594"/>
    <mergeCell ref="O594:R594"/>
    <mergeCell ref="S594:V594"/>
    <mergeCell ref="W594:Z594"/>
    <mergeCell ref="AA594:AD594"/>
    <mergeCell ref="AE594:AH594"/>
    <mergeCell ref="AI594:AL594"/>
    <mergeCell ref="B593:N593"/>
    <mergeCell ref="O593:R593"/>
    <mergeCell ref="S593:V593"/>
    <mergeCell ref="W593:Z593"/>
    <mergeCell ref="AA593:AD593"/>
    <mergeCell ref="AE593:AH593"/>
    <mergeCell ref="B592:N592"/>
    <mergeCell ref="O592:R592"/>
    <mergeCell ref="S592:V592"/>
    <mergeCell ref="W592:Z592"/>
    <mergeCell ref="AA592:AD592"/>
    <mergeCell ref="AE592:AH592"/>
    <mergeCell ref="AI592:AL592"/>
    <mergeCell ref="AM592:AP592"/>
    <mergeCell ref="AQ592:AT592"/>
    <mergeCell ref="B591:N591"/>
    <mergeCell ref="O591:R591"/>
    <mergeCell ref="S591:V591"/>
    <mergeCell ref="W591:Z591"/>
    <mergeCell ref="AA591:AD591"/>
    <mergeCell ref="AE591:AH591"/>
    <mergeCell ref="AM591:AP591"/>
    <mergeCell ref="AQ591:AT591"/>
    <mergeCell ref="AI591:AL591"/>
    <mergeCell ref="AM588:AP588"/>
    <mergeCell ref="AQ588:AT588"/>
    <mergeCell ref="B589:N589"/>
    <mergeCell ref="O589:R589"/>
    <mergeCell ref="S589:V589"/>
    <mergeCell ref="W589:Z589"/>
    <mergeCell ref="AA589:AD589"/>
    <mergeCell ref="AE589:AH589"/>
    <mergeCell ref="AI589:AL589"/>
    <mergeCell ref="AM589:AP589"/>
    <mergeCell ref="B588:N588"/>
    <mergeCell ref="O588:R588"/>
    <mergeCell ref="S588:V588"/>
    <mergeCell ref="W588:Z588"/>
    <mergeCell ref="AA588:AD588"/>
    <mergeCell ref="AE588:AH588"/>
    <mergeCell ref="AI588:AL588"/>
    <mergeCell ref="B590:N590"/>
    <mergeCell ref="O590:R590"/>
    <mergeCell ref="S590:V590"/>
    <mergeCell ref="W590:Z590"/>
    <mergeCell ref="AA590:AD590"/>
    <mergeCell ref="AE590:AH590"/>
    <mergeCell ref="AM584:AT584"/>
    <mergeCell ref="S585:V586"/>
    <mergeCell ref="W585:Z586"/>
    <mergeCell ref="AA585:AD586"/>
    <mergeCell ref="AM585:AP586"/>
    <mergeCell ref="AQ585:AT586"/>
    <mergeCell ref="Z578:AF578"/>
    <mergeCell ref="H583:J583"/>
    <mergeCell ref="B584:N586"/>
    <mergeCell ref="O584:R586"/>
    <mergeCell ref="S584:AD584"/>
    <mergeCell ref="AE584:AH586"/>
    <mergeCell ref="B578:E578"/>
    <mergeCell ref="F578:I578"/>
    <mergeCell ref="J578:M578"/>
    <mergeCell ref="N578:Q578"/>
    <mergeCell ref="R578:U578"/>
    <mergeCell ref="V578:Y578"/>
    <mergeCell ref="AI584:AL586"/>
    <mergeCell ref="Z576:AF576"/>
    <mergeCell ref="B577:E577"/>
    <mergeCell ref="F577:I577"/>
    <mergeCell ref="J577:M577"/>
    <mergeCell ref="N577:Q577"/>
    <mergeCell ref="R577:U577"/>
    <mergeCell ref="V577:Y577"/>
    <mergeCell ref="Z577:AF577"/>
    <mergeCell ref="Z575:AF575"/>
    <mergeCell ref="B574:E574"/>
    <mergeCell ref="F574:I574"/>
    <mergeCell ref="B576:E576"/>
    <mergeCell ref="F576:I576"/>
    <mergeCell ref="J576:M576"/>
    <mergeCell ref="N576:Q576"/>
    <mergeCell ref="R576:U576"/>
    <mergeCell ref="V576:Y576"/>
    <mergeCell ref="B575:E575"/>
    <mergeCell ref="F575:I575"/>
    <mergeCell ref="J575:M575"/>
    <mergeCell ref="N575:Q575"/>
    <mergeCell ref="R575:U575"/>
    <mergeCell ref="V575:Y575"/>
    <mergeCell ref="B573:E573"/>
    <mergeCell ref="F573:I573"/>
    <mergeCell ref="J573:M573"/>
    <mergeCell ref="N573:Q573"/>
    <mergeCell ref="R573:U573"/>
    <mergeCell ref="Z574:AF574"/>
    <mergeCell ref="V572:Y572"/>
    <mergeCell ref="J574:M574"/>
    <mergeCell ref="N574:Q574"/>
    <mergeCell ref="R574:U574"/>
    <mergeCell ref="V574:Y574"/>
    <mergeCell ref="Z572:AF572"/>
    <mergeCell ref="Z571:AF571"/>
    <mergeCell ref="B570:E570"/>
    <mergeCell ref="F570:I570"/>
    <mergeCell ref="V573:Y573"/>
    <mergeCell ref="Z573:AF573"/>
    <mergeCell ref="B572:E572"/>
    <mergeCell ref="F572:I572"/>
    <mergeCell ref="J572:M572"/>
    <mergeCell ref="N572:Q572"/>
    <mergeCell ref="R572:U572"/>
    <mergeCell ref="B571:E571"/>
    <mergeCell ref="F571:I571"/>
    <mergeCell ref="J571:M571"/>
    <mergeCell ref="N571:Q571"/>
    <mergeCell ref="R571:U571"/>
    <mergeCell ref="V571:Y571"/>
    <mergeCell ref="J570:M570"/>
    <mergeCell ref="N570:Q570"/>
    <mergeCell ref="R570:U570"/>
    <mergeCell ref="V570:Y570"/>
    <mergeCell ref="Z568:AF568"/>
    <mergeCell ref="AG568:AH568"/>
    <mergeCell ref="Z569:AF569"/>
    <mergeCell ref="Z570:AF570"/>
    <mergeCell ref="B569:E569"/>
    <mergeCell ref="F569:I569"/>
    <mergeCell ref="J569:M569"/>
    <mergeCell ref="N569:Q569"/>
    <mergeCell ref="R569:U569"/>
    <mergeCell ref="V569:Y569"/>
    <mergeCell ref="B568:E568"/>
    <mergeCell ref="F568:I568"/>
    <mergeCell ref="J568:M568"/>
    <mergeCell ref="N568:Q568"/>
    <mergeCell ref="R568:U568"/>
    <mergeCell ref="V568:Y568"/>
    <mergeCell ref="Z566:AF566"/>
    <mergeCell ref="B567:E567"/>
    <mergeCell ref="F567:I567"/>
    <mergeCell ref="J567:M567"/>
    <mergeCell ref="N567:Q567"/>
    <mergeCell ref="R567:U567"/>
    <mergeCell ref="V567:Y567"/>
    <mergeCell ref="Z567:AF567"/>
    <mergeCell ref="B566:E566"/>
    <mergeCell ref="F566:I566"/>
    <mergeCell ref="J566:M566"/>
    <mergeCell ref="N566:Q566"/>
    <mergeCell ref="R566:U566"/>
    <mergeCell ref="V566:Y566"/>
    <mergeCell ref="Z564:AF564"/>
    <mergeCell ref="B565:E565"/>
    <mergeCell ref="F565:I565"/>
    <mergeCell ref="J565:M565"/>
    <mergeCell ref="N565:Q565"/>
    <mergeCell ref="R565:U565"/>
    <mergeCell ref="V565:Y565"/>
    <mergeCell ref="Z565:AF565"/>
    <mergeCell ref="B564:E564"/>
    <mergeCell ref="F564:I564"/>
    <mergeCell ref="J564:M564"/>
    <mergeCell ref="N564:Q564"/>
    <mergeCell ref="R564:U564"/>
    <mergeCell ref="V564:Y564"/>
    <mergeCell ref="Z562:AF562"/>
    <mergeCell ref="B563:E563"/>
    <mergeCell ref="F563:I563"/>
    <mergeCell ref="J563:M563"/>
    <mergeCell ref="N563:Q563"/>
    <mergeCell ref="R563:U563"/>
    <mergeCell ref="V563:Y563"/>
    <mergeCell ref="Z563:AF563"/>
    <mergeCell ref="B562:E562"/>
    <mergeCell ref="F562:I562"/>
    <mergeCell ref="J562:M562"/>
    <mergeCell ref="N562:Q562"/>
    <mergeCell ref="R562:U562"/>
    <mergeCell ref="V562:Y562"/>
    <mergeCell ref="Z560:AF560"/>
    <mergeCell ref="B561:E561"/>
    <mergeCell ref="F561:I561"/>
    <mergeCell ref="J561:M561"/>
    <mergeCell ref="N561:Q561"/>
    <mergeCell ref="R561:U561"/>
    <mergeCell ref="V561:Y561"/>
    <mergeCell ref="Z561:AF561"/>
    <mergeCell ref="B560:E560"/>
    <mergeCell ref="F560:I560"/>
    <mergeCell ref="J560:M560"/>
    <mergeCell ref="N560:Q560"/>
    <mergeCell ref="R560:U560"/>
    <mergeCell ref="V560:Y560"/>
    <mergeCell ref="Z558:AF558"/>
    <mergeCell ref="B559:E559"/>
    <mergeCell ref="F559:I559"/>
    <mergeCell ref="J559:M559"/>
    <mergeCell ref="N559:Q559"/>
    <mergeCell ref="R559:U559"/>
    <mergeCell ref="V559:Y559"/>
    <mergeCell ref="Z559:AF559"/>
    <mergeCell ref="B558:E558"/>
    <mergeCell ref="F558:I558"/>
    <mergeCell ref="J558:M558"/>
    <mergeCell ref="N558:Q558"/>
    <mergeCell ref="R558:U558"/>
    <mergeCell ref="V558:Y558"/>
    <mergeCell ref="Z556:AF556"/>
    <mergeCell ref="B557:E557"/>
    <mergeCell ref="F557:I557"/>
    <mergeCell ref="J557:M557"/>
    <mergeCell ref="N557:Q557"/>
    <mergeCell ref="R557:U557"/>
    <mergeCell ref="V557:Y557"/>
    <mergeCell ref="Z557:AF557"/>
    <mergeCell ref="B556:E556"/>
    <mergeCell ref="F556:I556"/>
    <mergeCell ref="J556:M556"/>
    <mergeCell ref="N556:Q556"/>
    <mergeCell ref="R556:U556"/>
    <mergeCell ref="V556:Y556"/>
    <mergeCell ref="Z554:AF554"/>
    <mergeCell ref="B555:E555"/>
    <mergeCell ref="F555:I555"/>
    <mergeCell ref="J555:M555"/>
    <mergeCell ref="N555:Q555"/>
    <mergeCell ref="R555:U555"/>
    <mergeCell ref="V555:Y555"/>
    <mergeCell ref="Z555:AF555"/>
    <mergeCell ref="B554:E554"/>
    <mergeCell ref="F554:I554"/>
    <mergeCell ref="J554:M554"/>
    <mergeCell ref="N554:Q554"/>
    <mergeCell ref="R554:U554"/>
    <mergeCell ref="V554:Y554"/>
    <mergeCell ref="Z552:AF552"/>
    <mergeCell ref="B553:E553"/>
    <mergeCell ref="F553:I553"/>
    <mergeCell ref="J553:M553"/>
    <mergeCell ref="N553:Q553"/>
    <mergeCell ref="R553:U553"/>
    <mergeCell ref="V553:Y553"/>
    <mergeCell ref="Z553:AF553"/>
    <mergeCell ref="B552:E552"/>
    <mergeCell ref="F552:I552"/>
    <mergeCell ref="J552:M552"/>
    <mergeCell ref="N552:Q552"/>
    <mergeCell ref="R552:U552"/>
    <mergeCell ref="V552:Y552"/>
    <mergeCell ref="Z550:AF550"/>
    <mergeCell ref="B551:E551"/>
    <mergeCell ref="F551:I551"/>
    <mergeCell ref="J551:M551"/>
    <mergeCell ref="N551:Q551"/>
    <mergeCell ref="R551:U551"/>
    <mergeCell ref="V551:Y551"/>
    <mergeCell ref="Z551:AF551"/>
    <mergeCell ref="B550:E550"/>
    <mergeCell ref="F550:I550"/>
    <mergeCell ref="J550:M550"/>
    <mergeCell ref="N550:Q550"/>
    <mergeCell ref="R550:U550"/>
    <mergeCell ref="V550:Y550"/>
    <mergeCell ref="AG548:AH548"/>
    <mergeCell ref="B549:E549"/>
    <mergeCell ref="F549:I549"/>
    <mergeCell ref="J549:M549"/>
    <mergeCell ref="N549:Q549"/>
    <mergeCell ref="R549:U549"/>
    <mergeCell ref="V549:Y549"/>
    <mergeCell ref="Z549:AF549"/>
    <mergeCell ref="Z547:AF547"/>
    <mergeCell ref="B548:E548"/>
    <mergeCell ref="F548:I548"/>
    <mergeCell ref="J548:M548"/>
    <mergeCell ref="N548:Q548"/>
    <mergeCell ref="R548:U548"/>
    <mergeCell ref="V548:Y548"/>
    <mergeCell ref="Z548:AF548"/>
    <mergeCell ref="B547:E547"/>
    <mergeCell ref="F547:I547"/>
    <mergeCell ref="J547:M547"/>
    <mergeCell ref="N547:Q547"/>
    <mergeCell ref="R547:U547"/>
    <mergeCell ref="V547:Y547"/>
    <mergeCell ref="Z545:AF545"/>
    <mergeCell ref="B546:E546"/>
    <mergeCell ref="F546:I546"/>
    <mergeCell ref="J546:M546"/>
    <mergeCell ref="N546:Q546"/>
    <mergeCell ref="R546:U546"/>
    <mergeCell ref="V546:Y546"/>
    <mergeCell ref="Z546:AF546"/>
    <mergeCell ref="B545:E545"/>
    <mergeCell ref="F545:I545"/>
    <mergeCell ref="J545:M545"/>
    <mergeCell ref="N545:Q545"/>
    <mergeCell ref="R545:U545"/>
    <mergeCell ref="V545:Y545"/>
    <mergeCell ref="Z543:AF543"/>
    <mergeCell ref="B544:E544"/>
    <mergeCell ref="F544:I544"/>
    <mergeCell ref="J544:M544"/>
    <mergeCell ref="N544:Q544"/>
    <mergeCell ref="R544:U544"/>
    <mergeCell ref="V544:Y544"/>
    <mergeCell ref="Z544:AF544"/>
    <mergeCell ref="B543:E543"/>
    <mergeCell ref="F543:I543"/>
    <mergeCell ref="J543:M543"/>
    <mergeCell ref="N543:Q543"/>
    <mergeCell ref="R543:U543"/>
    <mergeCell ref="V543:Y543"/>
    <mergeCell ref="Z541:AF541"/>
    <mergeCell ref="B542:E542"/>
    <mergeCell ref="F542:I542"/>
    <mergeCell ref="J542:M542"/>
    <mergeCell ref="N542:Q542"/>
    <mergeCell ref="R542:U542"/>
    <mergeCell ref="V542:Y542"/>
    <mergeCell ref="Z542:AF542"/>
    <mergeCell ref="B541:E541"/>
    <mergeCell ref="F541:I541"/>
    <mergeCell ref="J541:M541"/>
    <mergeCell ref="N541:Q541"/>
    <mergeCell ref="R541:U541"/>
    <mergeCell ref="V541:Y541"/>
    <mergeCell ref="Z539:AF539"/>
    <mergeCell ref="B540:E540"/>
    <mergeCell ref="F540:I540"/>
    <mergeCell ref="J540:M540"/>
    <mergeCell ref="N540:Q540"/>
    <mergeCell ref="R540:U540"/>
    <mergeCell ref="V540:Y540"/>
    <mergeCell ref="Z540:AF540"/>
    <mergeCell ref="B539:E539"/>
    <mergeCell ref="F539:I539"/>
    <mergeCell ref="J539:M539"/>
    <mergeCell ref="N539:Q539"/>
    <mergeCell ref="R539:U539"/>
    <mergeCell ref="V539:Y539"/>
    <mergeCell ref="Z537:AF537"/>
    <mergeCell ref="B538:E538"/>
    <mergeCell ref="F538:I538"/>
    <mergeCell ref="J538:M538"/>
    <mergeCell ref="N538:Q538"/>
    <mergeCell ref="R538:U538"/>
    <mergeCell ref="V538:Y538"/>
    <mergeCell ref="Z538:AF538"/>
    <mergeCell ref="B537:E537"/>
    <mergeCell ref="F537:I537"/>
    <mergeCell ref="J537:M537"/>
    <mergeCell ref="N537:Q537"/>
    <mergeCell ref="R537:U537"/>
    <mergeCell ref="V537:Y537"/>
    <mergeCell ref="Z535:AF535"/>
    <mergeCell ref="B536:E536"/>
    <mergeCell ref="F536:I536"/>
    <mergeCell ref="J536:M536"/>
    <mergeCell ref="N536:Q536"/>
    <mergeCell ref="R536:U536"/>
    <mergeCell ref="V536:Y536"/>
    <mergeCell ref="Z536:AF536"/>
    <mergeCell ref="B535:E535"/>
    <mergeCell ref="F535:I535"/>
    <mergeCell ref="J535:M535"/>
    <mergeCell ref="N535:Q535"/>
    <mergeCell ref="R535:U535"/>
    <mergeCell ref="V535:Y535"/>
    <mergeCell ref="Z533:AF533"/>
    <mergeCell ref="B534:E534"/>
    <mergeCell ref="F534:I534"/>
    <mergeCell ref="J534:M534"/>
    <mergeCell ref="N534:Q534"/>
    <mergeCell ref="R534:U534"/>
    <mergeCell ref="V534:Y534"/>
    <mergeCell ref="Z534:AF534"/>
    <mergeCell ref="B533:E533"/>
    <mergeCell ref="F533:I533"/>
    <mergeCell ref="J533:M533"/>
    <mergeCell ref="N533:Q533"/>
    <mergeCell ref="R533:U533"/>
    <mergeCell ref="V533:Y533"/>
    <mergeCell ref="AG531:AH531"/>
    <mergeCell ref="B532:E532"/>
    <mergeCell ref="F532:I532"/>
    <mergeCell ref="J532:M532"/>
    <mergeCell ref="N532:Q532"/>
    <mergeCell ref="R532:U532"/>
    <mergeCell ref="V532:Y532"/>
    <mergeCell ref="Z532:AF532"/>
    <mergeCell ref="Z530:AF530"/>
    <mergeCell ref="B531:E531"/>
    <mergeCell ref="F531:I531"/>
    <mergeCell ref="J531:M531"/>
    <mergeCell ref="N531:Q531"/>
    <mergeCell ref="R531:U531"/>
    <mergeCell ref="V531:Y531"/>
    <mergeCell ref="Z531:AF531"/>
    <mergeCell ref="B530:E530"/>
    <mergeCell ref="F530:I530"/>
    <mergeCell ref="J530:M530"/>
    <mergeCell ref="N530:Q530"/>
    <mergeCell ref="R530:U530"/>
    <mergeCell ref="V530:Y530"/>
    <mergeCell ref="Z528:AF528"/>
    <mergeCell ref="B529:E529"/>
    <mergeCell ref="F529:I529"/>
    <mergeCell ref="J529:M529"/>
    <mergeCell ref="N529:Q529"/>
    <mergeCell ref="R529:U529"/>
    <mergeCell ref="V529:Y529"/>
    <mergeCell ref="Z529:AF529"/>
    <mergeCell ref="B528:E528"/>
    <mergeCell ref="F528:I528"/>
    <mergeCell ref="J528:M528"/>
    <mergeCell ref="N528:Q528"/>
    <mergeCell ref="R528:U528"/>
    <mergeCell ref="V528:Y528"/>
    <mergeCell ref="Z526:AF526"/>
    <mergeCell ref="B527:E527"/>
    <mergeCell ref="F527:I527"/>
    <mergeCell ref="J527:M527"/>
    <mergeCell ref="N527:Q527"/>
    <mergeCell ref="R527:U527"/>
    <mergeCell ref="V527:Y527"/>
    <mergeCell ref="Z527:AF527"/>
    <mergeCell ref="B526:E526"/>
    <mergeCell ref="F526:I526"/>
    <mergeCell ref="J526:M526"/>
    <mergeCell ref="N526:Q526"/>
    <mergeCell ref="R526:U526"/>
    <mergeCell ref="V526:Y526"/>
    <mergeCell ref="AG524:AH524"/>
    <mergeCell ref="B525:E525"/>
    <mergeCell ref="F525:I525"/>
    <mergeCell ref="J525:M525"/>
    <mergeCell ref="N525:Q525"/>
    <mergeCell ref="R525:U525"/>
    <mergeCell ref="V525:Y525"/>
    <mergeCell ref="Z525:AF525"/>
    <mergeCell ref="Z523:AF523"/>
    <mergeCell ref="B524:E524"/>
    <mergeCell ref="F524:I524"/>
    <mergeCell ref="J524:M524"/>
    <mergeCell ref="N524:Q524"/>
    <mergeCell ref="R524:U524"/>
    <mergeCell ref="V524:Y524"/>
    <mergeCell ref="Z524:AF524"/>
    <mergeCell ref="B523:E523"/>
    <mergeCell ref="F523:I523"/>
    <mergeCell ref="J523:M523"/>
    <mergeCell ref="N523:Q523"/>
    <mergeCell ref="R523:U523"/>
    <mergeCell ref="V523:Y523"/>
    <mergeCell ref="Z521:AF521"/>
    <mergeCell ref="B522:E522"/>
    <mergeCell ref="F522:I522"/>
    <mergeCell ref="J522:M522"/>
    <mergeCell ref="N522:Q522"/>
    <mergeCell ref="R522:U522"/>
    <mergeCell ref="V522:Y522"/>
    <mergeCell ref="Z522:AF522"/>
    <mergeCell ref="B521:E521"/>
    <mergeCell ref="F521:I521"/>
    <mergeCell ref="J521:M521"/>
    <mergeCell ref="N521:Q521"/>
    <mergeCell ref="R521:U521"/>
    <mergeCell ref="V521:Y521"/>
    <mergeCell ref="Z519:AF519"/>
    <mergeCell ref="B520:E520"/>
    <mergeCell ref="F520:I520"/>
    <mergeCell ref="J520:M520"/>
    <mergeCell ref="N520:Q520"/>
    <mergeCell ref="R520:U520"/>
    <mergeCell ref="V520:Y520"/>
    <mergeCell ref="Z520:AF520"/>
    <mergeCell ref="B519:E519"/>
    <mergeCell ref="F519:I519"/>
    <mergeCell ref="J519:M519"/>
    <mergeCell ref="N519:Q519"/>
    <mergeCell ref="R519:U519"/>
    <mergeCell ref="V519:Y519"/>
    <mergeCell ref="B513:M514"/>
    <mergeCell ref="N513:Y514"/>
    <mergeCell ref="Z513:AH518"/>
    <mergeCell ref="B515:M515"/>
    <mergeCell ref="N515:Q518"/>
    <mergeCell ref="F516:I518"/>
    <mergeCell ref="J516:M518"/>
    <mergeCell ref="R516:U518"/>
    <mergeCell ref="V516:Y518"/>
    <mergeCell ref="AQ510:AT510"/>
    <mergeCell ref="AU510:AX510"/>
    <mergeCell ref="D510:J510"/>
    <mergeCell ref="K510:N510"/>
    <mergeCell ref="O510:R510"/>
    <mergeCell ref="S510:V510"/>
    <mergeCell ref="W510:Z510"/>
    <mergeCell ref="AA510:AD510"/>
    <mergeCell ref="AA509:AD509"/>
    <mergeCell ref="AE509:AH509"/>
    <mergeCell ref="AI509:AL509"/>
    <mergeCell ref="AM509:AP509"/>
    <mergeCell ref="AE510:AH510"/>
    <mergeCell ref="AI510:AL510"/>
    <mergeCell ref="AM510:AP510"/>
    <mergeCell ref="AQ509:AT509"/>
    <mergeCell ref="AU509:AX509"/>
    <mergeCell ref="AE508:AH508"/>
    <mergeCell ref="AI508:AL508"/>
    <mergeCell ref="AM508:AP508"/>
    <mergeCell ref="AQ508:AT508"/>
    <mergeCell ref="AU508:AX508"/>
    <mergeCell ref="D509:J509"/>
    <mergeCell ref="K509:N509"/>
    <mergeCell ref="O509:R509"/>
    <mergeCell ref="S509:V509"/>
    <mergeCell ref="W509:Z509"/>
    <mergeCell ref="D508:J508"/>
    <mergeCell ref="K508:N508"/>
    <mergeCell ref="O508:R508"/>
    <mergeCell ref="S508:V508"/>
    <mergeCell ref="W508:Z508"/>
    <mergeCell ref="AA508:AD508"/>
    <mergeCell ref="AA507:AD507"/>
    <mergeCell ref="AE507:AH507"/>
    <mergeCell ref="AI507:AL507"/>
    <mergeCell ref="AM507:AP507"/>
    <mergeCell ref="AQ507:AT507"/>
    <mergeCell ref="AU507:AX507"/>
    <mergeCell ref="AE506:AH506"/>
    <mergeCell ref="AI506:AL506"/>
    <mergeCell ref="AM506:AP506"/>
    <mergeCell ref="AQ506:AT506"/>
    <mergeCell ref="AU506:AX506"/>
    <mergeCell ref="D507:J507"/>
    <mergeCell ref="K507:N507"/>
    <mergeCell ref="O507:R507"/>
    <mergeCell ref="S507:V507"/>
    <mergeCell ref="W507:Z507"/>
    <mergeCell ref="D506:J506"/>
    <mergeCell ref="K506:N506"/>
    <mergeCell ref="O506:R506"/>
    <mergeCell ref="S506:V506"/>
    <mergeCell ref="W506:Z506"/>
    <mergeCell ref="AA506:AD506"/>
    <mergeCell ref="AA505:AD505"/>
    <mergeCell ref="AE505:AH505"/>
    <mergeCell ref="AI505:AL505"/>
    <mergeCell ref="AM505:AP505"/>
    <mergeCell ref="AQ505:AT505"/>
    <mergeCell ref="AU505:AX505"/>
    <mergeCell ref="AI502:AL502"/>
    <mergeCell ref="D501:J501"/>
    <mergeCell ref="K501:N501"/>
    <mergeCell ref="O501:R501"/>
    <mergeCell ref="S501:V501"/>
    <mergeCell ref="W501:Z501"/>
    <mergeCell ref="AA501:AD501"/>
    <mergeCell ref="AE501:AH501"/>
    <mergeCell ref="AI501:AL501"/>
    <mergeCell ref="AM501:AP501"/>
    <mergeCell ref="AE504:AH504"/>
    <mergeCell ref="AI504:AL504"/>
    <mergeCell ref="AM504:AP504"/>
    <mergeCell ref="AQ504:AT504"/>
    <mergeCell ref="AU504:AX504"/>
    <mergeCell ref="D505:J505"/>
    <mergeCell ref="K505:N505"/>
    <mergeCell ref="O505:R505"/>
    <mergeCell ref="S505:V505"/>
    <mergeCell ref="W505:Z505"/>
    <mergeCell ref="AI503:AL503"/>
    <mergeCell ref="AM503:AP503"/>
    <mergeCell ref="AQ503:AT503"/>
    <mergeCell ref="AU503:AX503"/>
    <mergeCell ref="D504:J504"/>
    <mergeCell ref="K504:N504"/>
    <mergeCell ref="O504:R504"/>
    <mergeCell ref="S504:V504"/>
    <mergeCell ref="W504:Z504"/>
    <mergeCell ref="AA504:AD504"/>
    <mergeCell ref="AM499:AP499"/>
    <mergeCell ref="AQ499:AT499"/>
    <mergeCell ref="B500:C500"/>
    <mergeCell ref="D500:J500"/>
    <mergeCell ref="K500:N500"/>
    <mergeCell ref="O500:R500"/>
    <mergeCell ref="S500:V500"/>
    <mergeCell ref="D499:J499"/>
    <mergeCell ref="K499:N499"/>
    <mergeCell ref="O499:R499"/>
    <mergeCell ref="S499:V499"/>
    <mergeCell ref="W499:Z499"/>
    <mergeCell ref="AA499:AD499"/>
    <mergeCell ref="AM502:AP502"/>
    <mergeCell ref="AQ502:AT502"/>
    <mergeCell ref="AU502:AX502"/>
    <mergeCell ref="D503:J503"/>
    <mergeCell ref="K503:N503"/>
    <mergeCell ref="O503:R503"/>
    <mergeCell ref="S503:V503"/>
    <mergeCell ref="W503:Z503"/>
    <mergeCell ref="AA503:AD503"/>
    <mergeCell ref="AE503:AH503"/>
    <mergeCell ref="AQ501:AT501"/>
    <mergeCell ref="AU501:AX501"/>
    <mergeCell ref="D502:J502"/>
    <mergeCell ref="K502:N502"/>
    <mergeCell ref="O502:R502"/>
    <mergeCell ref="S502:V502"/>
    <mergeCell ref="W502:Z502"/>
    <mergeCell ref="AA502:AD502"/>
    <mergeCell ref="AE502:AH502"/>
    <mergeCell ref="AA498:AD498"/>
    <mergeCell ref="AE498:AH498"/>
    <mergeCell ref="AI498:AL498"/>
    <mergeCell ref="AM498:AP498"/>
    <mergeCell ref="AQ498:AT498"/>
    <mergeCell ref="AU498:AX498"/>
    <mergeCell ref="AU500:AX500"/>
    <mergeCell ref="AU499:AX499"/>
    <mergeCell ref="AE497:AH497"/>
    <mergeCell ref="AI497:AL497"/>
    <mergeCell ref="AM497:AP497"/>
    <mergeCell ref="AQ497:AT497"/>
    <mergeCell ref="AU497:AX497"/>
    <mergeCell ref="D498:J498"/>
    <mergeCell ref="K498:N498"/>
    <mergeCell ref="O498:R498"/>
    <mergeCell ref="S498:V498"/>
    <mergeCell ref="W498:Z498"/>
    <mergeCell ref="D497:J497"/>
    <mergeCell ref="K497:N497"/>
    <mergeCell ref="O497:R497"/>
    <mergeCell ref="S497:V497"/>
    <mergeCell ref="W497:Z497"/>
    <mergeCell ref="AA497:AD497"/>
    <mergeCell ref="W500:Z500"/>
    <mergeCell ref="AA500:AD500"/>
    <mergeCell ref="AE500:AH500"/>
    <mergeCell ref="AI500:AL500"/>
    <mergeCell ref="AM500:AP500"/>
    <mergeCell ref="AQ500:AT500"/>
    <mergeCell ref="AE499:AH499"/>
    <mergeCell ref="AI499:AL499"/>
    <mergeCell ref="AA496:AD496"/>
    <mergeCell ref="AE496:AH496"/>
    <mergeCell ref="AI496:AL496"/>
    <mergeCell ref="AM496:AP496"/>
    <mergeCell ref="AQ496:AT496"/>
    <mergeCell ref="AU496:AX496"/>
    <mergeCell ref="AE495:AH495"/>
    <mergeCell ref="AI495:AL495"/>
    <mergeCell ref="AM495:AP495"/>
    <mergeCell ref="AQ495:AT495"/>
    <mergeCell ref="AU495:AX495"/>
    <mergeCell ref="D496:J496"/>
    <mergeCell ref="K496:N496"/>
    <mergeCell ref="O496:R496"/>
    <mergeCell ref="S496:V496"/>
    <mergeCell ref="W496:Z496"/>
    <mergeCell ref="D495:J495"/>
    <mergeCell ref="K495:N495"/>
    <mergeCell ref="O495:R495"/>
    <mergeCell ref="S495:V495"/>
    <mergeCell ref="W495:Z495"/>
    <mergeCell ref="AA495:AD495"/>
    <mergeCell ref="AA494:AD494"/>
    <mergeCell ref="AE494:AH494"/>
    <mergeCell ref="AI494:AL494"/>
    <mergeCell ref="AM494:AP494"/>
    <mergeCell ref="AQ494:AT494"/>
    <mergeCell ref="AU494:AX494"/>
    <mergeCell ref="AE493:AH493"/>
    <mergeCell ref="AI493:AL493"/>
    <mergeCell ref="AM493:AP493"/>
    <mergeCell ref="AQ493:AT493"/>
    <mergeCell ref="AU493:AX493"/>
    <mergeCell ref="D494:J494"/>
    <mergeCell ref="K494:N494"/>
    <mergeCell ref="O494:R494"/>
    <mergeCell ref="S494:V494"/>
    <mergeCell ref="W494:Z494"/>
    <mergeCell ref="D493:J493"/>
    <mergeCell ref="K493:N493"/>
    <mergeCell ref="O493:R493"/>
    <mergeCell ref="S493:V493"/>
    <mergeCell ref="W493:Z493"/>
    <mergeCell ref="AA493:AD493"/>
    <mergeCell ref="AA492:AD492"/>
    <mergeCell ref="AE492:AH492"/>
    <mergeCell ref="AI492:AL492"/>
    <mergeCell ref="AM492:AP492"/>
    <mergeCell ref="AQ492:AT492"/>
    <mergeCell ref="AU492:AX492"/>
    <mergeCell ref="AE491:AH491"/>
    <mergeCell ref="AI491:AL491"/>
    <mergeCell ref="AM491:AP491"/>
    <mergeCell ref="AQ491:AT491"/>
    <mergeCell ref="AU491:AX491"/>
    <mergeCell ref="D492:J492"/>
    <mergeCell ref="K492:N492"/>
    <mergeCell ref="O492:R492"/>
    <mergeCell ref="S492:V492"/>
    <mergeCell ref="W492:Z492"/>
    <mergeCell ref="D491:J491"/>
    <mergeCell ref="K491:N491"/>
    <mergeCell ref="O491:R491"/>
    <mergeCell ref="S491:V491"/>
    <mergeCell ref="W491:Z491"/>
    <mergeCell ref="AA491:AD491"/>
    <mergeCell ref="AA490:AD490"/>
    <mergeCell ref="AE490:AH490"/>
    <mergeCell ref="AI490:AL490"/>
    <mergeCell ref="AM490:AP490"/>
    <mergeCell ref="AQ490:AT490"/>
    <mergeCell ref="AU490:AX490"/>
    <mergeCell ref="AE489:AH489"/>
    <mergeCell ref="AI489:AL489"/>
    <mergeCell ref="AM489:AP489"/>
    <mergeCell ref="AQ489:AT489"/>
    <mergeCell ref="AU489:AX489"/>
    <mergeCell ref="D490:J490"/>
    <mergeCell ref="K490:N490"/>
    <mergeCell ref="O490:R490"/>
    <mergeCell ref="S490:V490"/>
    <mergeCell ref="W490:Z490"/>
    <mergeCell ref="D489:J489"/>
    <mergeCell ref="K489:N489"/>
    <mergeCell ref="O489:R489"/>
    <mergeCell ref="S489:V489"/>
    <mergeCell ref="W489:Z489"/>
    <mergeCell ref="AA489:AD489"/>
    <mergeCell ref="AA488:AD488"/>
    <mergeCell ref="AE488:AH488"/>
    <mergeCell ref="AI488:AL488"/>
    <mergeCell ref="AM488:AP488"/>
    <mergeCell ref="AQ488:AT488"/>
    <mergeCell ref="AU488:AX488"/>
    <mergeCell ref="AE487:AH487"/>
    <mergeCell ref="AI487:AL487"/>
    <mergeCell ref="AM487:AP487"/>
    <mergeCell ref="AQ487:AT487"/>
    <mergeCell ref="AU487:AX487"/>
    <mergeCell ref="D488:J488"/>
    <mergeCell ref="K488:N488"/>
    <mergeCell ref="O488:R488"/>
    <mergeCell ref="S488:V488"/>
    <mergeCell ref="W488:Z488"/>
    <mergeCell ref="D487:J487"/>
    <mergeCell ref="K487:N487"/>
    <mergeCell ref="O487:R487"/>
    <mergeCell ref="S487:V487"/>
    <mergeCell ref="W487:Z487"/>
    <mergeCell ref="AA487:AD487"/>
    <mergeCell ref="AA486:AD486"/>
    <mergeCell ref="AE486:AH486"/>
    <mergeCell ref="AI486:AL486"/>
    <mergeCell ref="AM486:AP486"/>
    <mergeCell ref="AQ486:AT486"/>
    <mergeCell ref="AU486:AX486"/>
    <mergeCell ref="AE485:AH485"/>
    <mergeCell ref="AI485:AL485"/>
    <mergeCell ref="AM485:AP485"/>
    <mergeCell ref="AQ485:AT485"/>
    <mergeCell ref="AU485:AX485"/>
    <mergeCell ref="D486:J486"/>
    <mergeCell ref="K486:N486"/>
    <mergeCell ref="O486:R486"/>
    <mergeCell ref="S486:V486"/>
    <mergeCell ref="W486:Z486"/>
    <mergeCell ref="D485:J485"/>
    <mergeCell ref="K485:N485"/>
    <mergeCell ref="O485:R485"/>
    <mergeCell ref="S485:V485"/>
    <mergeCell ref="W485:Z485"/>
    <mergeCell ref="AA485:AD485"/>
    <mergeCell ref="AA484:AD484"/>
    <mergeCell ref="AE484:AH484"/>
    <mergeCell ref="AI484:AL484"/>
    <mergeCell ref="AM484:AP484"/>
    <mergeCell ref="AQ484:AT484"/>
    <mergeCell ref="AU484:AX484"/>
    <mergeCell ref="AE483:AH483"/>
    <mergeCell ref="AI483:AL483"/>
    <mergeCell ref="AM483:AP483"/>
    <mergeCell ref="AQ483:AT483"/>
    <mergeCell ref="AU483:AX483"/>
    <mergeCell ref="D484:J484"/>
    <mergeCell ref="K484:N484"/>
    <mergeCell ref="O484:R484"/>
    <mergeCell ref="S484:V484"/>
    <mergeCell ref="W484:Z484"/>
    <mergeCell ref="D483:J483"/>
    <mergeCell ref="K483:N483"/>
    <mergeCell ref="O483:R483"/>
    <mergeCell ref="S483:V483"/>
    <mergeCell ref="W483:Z483"/>
    <mergeCell ref="AA483:AD483"/>
    <mergeCell ref="AA482:AD482"/>
    <mergeCell ref="AE482:AH482"/>
    <mergeCell ref="AI482:AL482"/>
    <mergeCell ref="AM482:AP482"/>
    <mergeCell ref="AQ482:AT482"/>
    <mergeCell ref="AU482:AX482"/>
    <mergeCell ref="AE481:AH481"/>
    <mergeCell ref="AI481:AL481"/>
    <mergeCell ref="AM481:AP481"/>
    <mergeCell ref="AQ481:AT481"/>
    <mergeCell ref="AU481:AX481"/>
    <mergeCell ref="D482:J482"/>
    <mergeCell ref="K482:N482"/>
    <mergeCell ref="O482:R482"/>
    <mergeCell ref="S482:V482"/>
    <mergeCell ref="W482:Z482"/>
    <mergeCell ref="D481:J481"/>
    <mergeCell ref="K481:N481"/>
    <mergeCell ref="O481:R481"/>
    <mergeCell ref="S481:V481"/>
    <mergeCell ref="W481:Z481"/>
    <mergeCell ref="AA481:AD481"/>
    <mergeCell ref="AA480:AD480"/>
    <mergeCell ref="AE480:AH480"/>
    <mergeCell ref="AI480:AL480"/>
    <mergeCell ref="AM480:AP480"/>
    <mergeCell ref="AQ480:AT480"/>
    <mergeCell ref="AU480:AX480"/>
    <mergeCell ref="B480:C480"/>
    <mergeCell ref="D480:J480"/>
    <mergeCell ref="K480:N480"/>
    <mergeCell ref="O480:R480"/>
    <mergeCell ref="S480:V480"/>
    <mergeCell ref="W480:Z480"/>
    <mergeCell ref="AA479:AD479"/>
    <mergeCell ref="AE479:AH479"/>
    <mergeCell ref="AI479:AL479"/>
    <mergeCell ref="AM479:AP479"/>
    <mergeCell ref="AQ479:AT479"/>
    <mergeCell ref="AU479:AX479"/>
    <mergeCell ref="AE478:AH478"/>
    <mergeCell ref="AI478:AL478"/>
    <mergeCell ref="AM478:AP478"/>
    <mergeCell ref="AQ478:AT478"/>
    <mergeCell ref="AU478:AX478"/>
    <mergeCell ref="D479:J479"/>
    <mergeCell ref="K479:N479"/>
    <mergeCell ref="O479:R479"/>
    <mergeCell ref="S479:V479"/>
    <mergeCell ref="W479:Z479"/>
    <mergeCell ref="D478:J478"/>
    <mergeCell ref="K478:N478"/>
    <mergeCell ref="O478:R478"/>
    <mergeCell ref="S478:V478"/>
    <mergeCell ref="W478:Z478"/>
    <mergeCell ref="AA478:AD478"/>
    <mergeCell ref="AA477:AD477"/>
    <mergeCell ref="AE477:AH477"/>
    <mergeCell ref="AI477:AL477"/>
    <mergeCell ref="AM477:AP477"/>
    <mergeCell ref="AQ477:AT477"/>
    <mergeCell ref="AU477:AX477"/>
    <mergeCell ref="AE476:AH476"/>
    <mergeCell ref="AI476:AL476"/>
    <mergeCell ref="AM476:AP476"/>
    <mergeCell ref="AQ476:AT476"/>
    <mergeCell ref="AU476:AX476"/>
    <mergeCell ref="D477:J477"/>
    <mergeCell ref="K477:N477"/>
    <mergeCell ref="O477:R477"/>
    <mergeCell ref="S477:V477"/>
    <mergeCell ref="W477:Z477"/>
    <mergeCell ref="D476:J476"/>
    <mergeCell ref="K476:N476"/>
    <mergeCell ref="O476:R476"/>
    <mergeCell ref="S476:V476"/>
    <mergeCell ref="W476:Z476"/>
    <mergeCell ref="AA476:AD476"/>
    <mergeCell ref="AA475:AD475"/>
    <mergeCell ref="AE475:AH475"/>
    <mergeCell ref="AI475:AL475"/>
    <mergeCell ref="AM475:AP475"/>
    <mergeCell ref="AQ475:AT475"/>
    <mergeCell ref="AU475:AX475"/>
    <mergeCell ref="AE474:AH474"/>
    <mergeCell ref="AI474:AL474"/>
    <mergeCell ref="AM474:AP474"/>
    <mergeCell ref="AQ474:AT474"/>
    <mergeCell ref="AU474:AX474"/>
    <mergeCell ref="D475:J475"/>
    <mergeCell ref="K475:N475"/>
    <mergeCell ref="O475:R475"/>
    <mergeCell ref="S475:V475"/>
    <mergeCell ref="W475:Z475"/>
    <mergeCell ref="D474:J474"/>
    <mergeCell ref="K474:N474"/>
    <mergeCell ref="O474:R474"/>
    <mergeCell ref="S474:V474"/>
    <mergeCell ref="W474:Z474"/>
    <mergeCell ref="AA474:AD474"/>
    <mergeCell ref="AA473:AD473"/>
    <mergeCell ref="AE473:AH473"/>
    <mergeCell ref="AI473:AL473"/>
    <mergeCell ref="AM473:AP473"/>
    <mergeCell ref="AQ473:AT473"/>
    <mergeCell ref="AU473:AX473"/>
    <mergeCell ref="AE472:AH472"/>
    <mergeCell ref="AI472:AL472"/>
    <mergeCell ref="AM472:AP472"/>
    <mergeCell ref="AQ472:AT472"/>
    <mergeCell ref="AU472:AX472"/>
    <mergeCell ref="D473:J473"/>
    <mergeCell ref="K473:N473"/>
    <mergeCell ref="O473:R473"/>
    <mergeCell ref="S473:V473"/>
    <mergeCell ref="W473:Z473"/>
    <mergeCell ref="D472:J472"/>
    <mergeCell ref="K472:N472"/>
    <mergeCell ref="O472:R472"/>
    <mergeCell ref="S472:V472"/>
    <mergeCell ref="W472:Z472"/>
    <mergeCell ref="AA472:AD472"/>
    <mergeCell ref="AA471:AD471"/>
    <mergeCell ref="AE471:AH471"/>
    <mergeCell ref="AI471:AL471"/>
    <mergeCell ref="AM471:AP471"/>
    <mergeCell ref="AQ471:AT471"/>
    <mergeCell ref="AU471:AX471"/>
    <mergeCell ref="AE470:AH470"/>
    <mergeCell ref="AI470:AL470"/>
    <mergeCell ref="AM470:AP470"/>
    <mergeCell ref="AQ470:AT470"/>
    <mergeCell ref="AU470:AX470"/>
    <mergeCell ref="D471:J471"/>
    <mergeCell ref="K471:N471"/>
    <mergeCell ref="O471:R471"/>
    <mergeCell ref="S471:V471"/>
    <mergeCell ref="W471:Z471"/>
    <mergeCell ref="D470:J470"/>
    <mergeCell ref="K470:N470"/>
    <mergeCell ref="O470:R470"/>
    <mergeCell ref="S470:V470"/>
    <mergeCell ref="W470:Z470"/>
    <mergeCell ref="AA470:AD470"/>
    <mergeCell ref="AA469:AD469"/>
    <mergeCell ref="AE469:AH469"/>
    <mergeCell ref="AI469:AL469"/>
    <mergeCell ref="AM469:AP469"/>
    <mergeCell ref="AQ469:AT469"/>
    <mergeCell ref="AU469:AX469"/>
    <mergeCell ref="AE468:AH468"/>
    <mergeCell ref="AI468:AL468"/>
    <mergeCell ref="AM468:AP468"/>
    <mergeCell ref="AQ468:AT468"/>
    <mergeCell ref="AU468:AX468"/>
    <mergeCell ref="D469:J469"/>
    <mergeCell ref="K469:N469"/>
    <mergeCell ref="O469:R469"/>
    <mergeCell ref="S469:V469"/>
    <mergeCell ref="W469:Z469"/>
    <mergeCell ref="D468:J468"/>
    <mergeCell ref="K468:N468"/>
    <mergeCell ref="O468:R468"/>
    <mergeCell ref="S468:V468"/>
    <mergeCell ref="W468:Z468"/>
    <mergeCell ref="AA468:AD468"/>
    <mergeCell ref="AA467:AD467"/>
    <mergeCell ref="AE467:AH467"/>
    <mergeCell ref="AI467:AL467"/>
    <mergeCell ref="AM467:AP467"/>
    <mergeCell ref="AQ467:AT467"/>
    <mergeCell ref="AU467:AX467"/>
    <mergeCell ref="AE466:AH466"/>
    <mergeCell ref="AI466:AL466"/>
    <mergeCell ref="AM466:AP466"/>
    <mergeCell ref="AQ466:AT466"/>
    <mergeCell ref="AU466:AX466"/>
    <mergeCell ref="D467:J467"/>
    <mergeCell ref="K467:N467"/>
    <mergeCell ref="O467:R467"/>
    <mergeCell ref="S467:V467"/>
    <mergeCell ref="W467:Z467"/>
    <mergeCell ref="D466:J466"/>
    <mergeCell ref="K466:N466"/>
    <mergeCell ref="O466:R466"/>
    <mergeCell ref="S466:V466"/>
    <mergeCell ref="W466:Z466"/>
    <mergeCell ref="AA466:AD466"/>
    <mergeCell ref="AA465:AD465"/>
    <mergeCell ref="AE465:AH465"/>
    <mergeCell ref="AI465:AL465"/>
    <mergeCell ref="AM465:AP465"/>
    <mergeCell ref="AQ465:AT465"/>
    <mergeCell ref="AU465:AX465"/>
    <mergeCell ref="AE464:AH464"/>
    <mergeCell ref="AI464:AL464"/>
    <mergeCell ref="AM464:AP464"/>
    <mergeCell ref="AQ464:AT464"/>
    <mergeCell ref="AU464:AX464"/>
    <mergeCell ref="D465:J465"/>
    <mergeCell ref="K465:N465"/>
    <mergeCell ref="O465:R465"/>
    <mergeCell ref="S465:V465"/>
    <mergeCell ref="W465:Z465"/>
    <mergeCell ref="D464:J464"/>
    <mergeCell ref="K464:N464"/>
    <mergeCell ref="O464:R464"/>
    <mergeCell ref="S464:V464"/>
    <mergeCell ref="W464:Z464"/>
    <mergeCell ref="AA464:AD464"/>
    <mergeCell ref="AA463:AD463"/>
    <mergeCell ref="AE463:AH463"/>
    <mergeCell ref="AI463:AL463"/>
    <mergeCell ref="AM463:AP463"/>
    <mergeCell ref="AQ463:AT463"/>
    <mergeCell ref="AU463:AX463"/>
    <mergeCell ref="B463:C463"/>
    <mergeCell ref="D463:J463"/>
    <mergeCell ref="K463:N463"/>
    <mergeCell ref="O463:R463"/>
    <mergeCell ref="S463:V463"/>
    <mergeCell ref="W463:Z463"/>
    <mergeCell ref="AA462:AD462"/>
    <mergeCell ref="AE462:AH462"/>
    <mergeCell ref="AI462:AL462"/>
    <mergeCell ref="AM462:AP462"/>
    <mergeCell ref="AQ462:AT462"/>
    <mergeCell ref="AU462:AX462"/>
    <mergeCell ref="AE461:AH461"/>
    <mergeCell ref="AI461:AL461"/>
    <mergeCell ref="AM461:AP461"/>
    <mergeCell ref="AQ461:AT461"/>
    <mergeCell ref="AU461:AX461"/>
    <mergeCell ref="D462:J462"/>
    <mergeCell ref="K462:N462"/>
    <mergeCell ref="O462:R462"/>
    <mergeCell ref="S462:V462"/>
    <mergeCell ref="W462:Z462"/>
    <mergeCell ref="D461:J461"/>
    <mergeCell ref="K461:N461"/>
    <mergeCell ref="O461:R461"/>
    <mergeCell ref="S461:V461"/>
    <mergeCell ref="W461:Z461"/>
    <mergeCell ref="AA461:AD461"/>
    <mergeCell ref="AA460:AD460"/>
    <mergeCell ref="AE460:AH460"/>
    <mergeCell ref="AI460:AL460"/>
    <mergeCell ref="AM460:AP460"/>
    <mergeCell ref="AQ460:AT460"/>
    <mergeCell ref="AU460:AX460"/>
    <mergeCell ref="AE459:AH459"/>
    <mergeCell ref="AI459:AL459"/>
    <mergeCell ref="AM459:AP459"/>
    <mergeCell ref="AQ459:AT459"/>
    <mergeCell ref="AU459:AX459"/>
    <mergeCell ref="D460:J460"/>
    <mergeCell ref="K460:N460"/>
    <mergeCell ref="O460:R460"/>
    <mergeCell ref="S460:V460"/>
    <mergeCell ref="W460:Z460"/>
    <mergeCell ref="D459:J459"/>
    <mergeCell ref="K459:N459"/>
    <mergeCell ref="O459:R459"/>
    <mergeCell ref="S459:V459"/>
    <mergeCell ref="W459:Z459"/>
    <mergeCell ref="AA459:AD459"/>
    <mergeCell ref="AA458:AD458"/>
    <mergeCell ref="AE458:AH458"/>
    <mergeCell ref="AI458:AL458"/>
    <mergeCell ref="AM458:AP458"/>
    <mergeCell ref="AQ458:AT458"/>
    <mergeCell ref="AU458:AX458"/>
    <mergeCell ref="AE457:AH457"/>
    <mergeCell ref="AI457:AL457"/>
    <mergeCell ref="AM457:AP457"/>
    <mergeCell ref="AQ457:AT457"/>
    <mergeCell ref="AU457:AX457"/>
    <mergeCell ref="D458:J458"/>
    <mergeCell ref="K458:N458"/>
    <mergeCell ref="O458:R458"/>
    <mergeCell ref="S458:V458"/>
    <mergeCell ref="W458:Z458"/>
    <mergeCell ref="D457:J457"/>
    <mergeCell ref="K457:N457"/>
    <mergeCell ref="O457:R457"/>
    <mergeCell ref="S457:V457"/>
    <mergeCell ref="W457:Z457"/>
    <mergeCell ref="AA457:AD457"/>
    <mergeCell ref="AA456:AD456"/>
    <mergeCell ref="AE456:AH456"/>
    <mergeCell ref="AI456:AL456"/>
    <mergeCell ref="AM456:AP456"/>
    <mergeCell ref="AQ456:AT456"/>
    <mergeCell ref="AU456:AX456"/>
    <mergeCell ref="B456:C456"/>
    <mergeCell ref="D456:J456"/>
    <mergeCell ref="K456:N456"/>
    <mergeCell ref="O456:R456"/>
    <mergeCell ref="S456:V456"/>
    <mergeCell ref="W456:Z456"/>
    <mergeCell ref="AA455:AD455"/>
    <mergeCell ref="AE455:AH455"/>
    <mergeCell ref="AI455:AL455"/>
    <mergeCell ref="AM455:AP455"/>
    <mergeCell ref="AQ455:AT455"/>
    <mergeCell ref="AU455:AX455"/>
    <mergeCell ref="AE454:AH454"/>
    <mergeCell ref="AI454:AL454"/>
    <mergeCell ref="AM454:AP454"/>
    <mergeCell ref="AQ454:AT454"/>
    <mergeCell ref="AU454:AX454"/>
    <mergeCell ref="D455:J455"/>
    <mergeCell ref="K455:N455"/>
    <mergeCell ref="O455:R455"/>
    <mergeCell ref="S455:V455"/>
    <mergeCell ref="W455:Z455"/>
    <mergeCell ref="D454:J454"/>
    <mergeCell ref="K454:N454"/>
    <mergeCell ref="O454:R454"/>
    <mergeCell ref="S454:V454"/>
    <mergeCell ref="W454:Z454"/>
    <mergeCell ref="AA454:AD454"/>
    <mergeCell ref="AA453:AD453"/>
    <mergeCell ref="AE453:AH453"/>
    <mergeCell ref="AI453:AL453"/>
    <mergeCell ref="AM453:AP453"/>
    <mergeCell ref="AQ453:AT453"/>
    <mergeCell ref="AU453:AX453"/>
    <mergeCell ref="AE452:AH452"/>
    <mergeCell ref="AI452:AL452"/>
    <mergeCell ref="AM452:AP452"/>
    <mergeCell ref="AQ452:AT452"/>
    <mergeCell ref="AU452:AX452"/>
    <mergeCell ref="D453:J453"/>
    <mergeCell ref="K453:N453"/>
    <mergeCell ref="O453:R453"/>
    <mergeCell ref="S453:V453"/>
    <mergeCell ref="W453:Z453"/>
    <mergeCell ref="D452:J452"/>
    <mergeCell ref="K452:N452"/>
    <mergeCell ref="O452:R452"/>
    <mergeCell ref="S452:V452"/>
    <mergeCell ref="W452:Z452"/>
    <mergeCell ref="AA452:AD452"/>
    <mergeCell ref="AA451:AD451"/>
    <mergeCell ref="AE451:AH451"/>
    <mergeCell ref="AI451:AL451"/>
    <mergeCell ref="AM451:AP451"/>
    <mergeCell ref="AQ451:AT451"/>
    <mergeCell ref="AU451:AX451"/>
    <mergeCell ref="AE447:AH450"/>
    <mergeCell ref="AI447:AL450"/>
    <mergeCell ref="AM448:AP450"/>
    <mergeCell ref="AQ448:AT450"/>
    <mergeCell ref="AU448:AX450"/>
    <mergeCell ref="D451:J451"/>
    <mergeCell ref="K451:N451"/>
    <mergeCell ref="O451:R451"/>
    <mergeCell ref="S451:V451"/>
    <mergeCell ref="W451:Z451"/>
    <mergeCell ref="AR440:AU440"/>
    <mergeCell ref="C443:S443"/>
    <mergeCell ref="B445:J450"/>
    <mergeCell ref="K445:AH446"/>
    <mergeCell ref="AI445:AX446"/>
    <mergeCell ref="K447:N450"/>
    <mergeCell ref="O447:R450"/>
    <mergeCell ref="S447:V450"/>
    <mergeCell ref="W447:Z450"/>
    <mergeCell ref="AA447:AD450"/>
    <mergeCell ref="P440:S440"/>
    <mergeCell ref="T440:W440"/>
    <mergeCell ref="X440:AA440"/>
    <mergeCell ref="AB440:AE440"/>
    <mergeCell ref="AF440:AI440"/>
    <mergeCell ref="AJ440:AM440"/>
    <mergeCell ref="AN440:AQ440"/>
    <mergeCell ref="AB439:AE439"/>
    <mergeCell ref="AF439:AI439"/>
    <mergeCell ref="AJ439:AM439"/>
    <mergeCell ref="P438:S438"/>
    <mergeCell ref="T438:W438"/>
    <mergeCell ref="X438:AA438"/>
    <mergeCell ref="AB438:AE438"/>
    <mergeCell ref="AF438:AI438"/>
    <mergeCell ref="AR436:AU436"/>
    <mergeCell ref="P437:S437"/>
    <mergeCell ref="T437:W437"/>
    <mergeCell ref="X437:AA437"/>
    <mergeCell ref="AB437:AE437"/>
    <mergeCell ref="AF437:AI437"/>
    <mergeCell ref="AJ437:AM437"/>
    <mergeCell ref="AN437:AQ437"/>
    <mergeCell ref="AR437:AU437"/>
    <mergeCell ref="AN439:AQ439"/>
    <mergeCell ref="AR439:AU439"/>
    <mergeCell ref="AJ438:AM438"/>
    <mergeCell ref="AN438:AQ438"/>
    <mergeCell ref="AR438:AU438"/>
    <mergeCell ref="P439:S439"/>
    <mergeCell ref="T439:W439"/>
    <mergeCell ref="X439:AA439"/>
    <mergeCell ref="AN435:AQ435"/>
    <mergeCell ref="AR435:AU435"/>
    <mergeCell ref="P436:S436"/>
    <mergeCell ref="T436:W436"/>
    <mergeCell ref="X436:AA436"/>
    <mergeCell ref="AB436:AE436"/>
    <mergeCell ref="AF436:AI436"/>
    <mergeCell ref="AJ436:AM436"/>
    <mergeCell ref="AN436:AQ436"/>
    <mergeCell ref="AJ434:AM434"/>
    <mergeCell ref="AN434:AQ434"/>
    <mergeCell ref="AR434:AU434"/>
    <mergeCell ref="P435:S435"/>
    <mergeCell ref="T435:W435"/>
    <mergeCell ref="X435:AA435"/>
    <mergeCell ref="AB435:AE435"/>
    <mergeCell ref="AF435:AI435"/>
    <mergeCell ref="AJ435:AM435"/>
    <mergeCell ref="P434:S434"/>
    <mergeCell ref="T434:W434"/>
    <mergeCell ref="X434:AA434"/>
    <mergeCell ref="AB434:AE434"/>
    <mergeCell ref="AF434:AI434"/>
    <mergeCell ref="AR432:AU432"/>
    <mergeCell ref="P433:S433"/>
    <mergeCell ref="T433:W433"/>
    <mergeCell ref="X433:AA433"/>
    <mergeCell ref="AB433:AE433"/>
    <mergeCell ref="AF433:AI433"/>
    <mergeCell ref="AJ433:AM433"/>
    <mergeCell ref="AN433:AQ433"/>
    <mergeCell ref="AR433:AU433"/>
    <mergeCell ref="AN430:AQ430"/>
    <mergeCell ref="AR430:AU430"/>
    <mergeCell ref="P432:S432"/>
    <mergeCell ref="T432:W432"/>
    <mergeCell ref="X432:AA432"/>
    <mergeCell ref="AB432:AE432"/>
    <mergeCell ref="AF432:AI432"/>
    <mergeCell ref="AJ432:AM432"/>
    <mergeCell ref="AN432:AQ432"/>
    <mergeCell ref="AN431:AQ431"/>
    <mergeCell ref="AR431:AU431"/>
    <mergeCell ref="AJ429:AM429"/>
    <mergeCell ref="AN429:AQ429"/>
    <mergeCell ref="AR429:AU429"/>
    <mergeCell ref="P430:S430"/>
    <mergeCell ref="T430:W430"/>
    <mergeCell ref="X430:AA430"/>
    <mergeCell ref="AB430:AE430"/>
    <mergeCell ref="AF430:AI430"/>
    <mergeCell ref="AJ430:AM430"/>
    <mergeCell ref="P429:S429"/>
    <mergeCell ref="T429:W429"/>
    <mergeCell ref="X429:AA429"/>
    <mergeCell ref="AB429:AE429"/>
    <mergeCell ref="AF429:AI429"/>
    <mergeCell ref="AR427:AU427"/>
    <mergeCell ref="P428:S428"/>
    <mergeCell ref="T428:W428"/>
    <mergeCell ref="X428:AA428"/>
    <mergeCell ref="AB428:AE428"/>
    <mergeCell ref="AF428:AI428"/>
    <mergeCell ref="AJ428:AM428"/>
    <mergeCell ref="AN428:AQ428"/>
    <mergeCell ref="AR428:AU428"/>
    <mergeCell ref="AN426:AQ426"/>
    <mergeCell ref="AR426:AU426"/>
    <mergeCell ref="P427:S427"/>
    <mergeCell ref="T427:W427"/>
    <mergeCell ref="X427:AA427"/>
    <mergeCell ref="AB427:AE427"/>
    <mergeCell ref="AF427:AI427"/>
    <mergeCell ref="AJ427:AM427"/>
    <mergeCell ref="AN427:AQ427"/>
    <mergeCell ref="AJ425:AM425"/>
    <mergeCell ref="AN425:AQ425"/>
    <mergeCell ref="AR425:AU425"/>
    <mergeCell ref="P426:S426"/>
    <mergeCell ref="T426:W426"/>
    <mergeCell ref="X426:AA426"/>
    <mergeCell ref="AB426:AE426"/>
    <mergeCell ref="AF426:AI426"/>
    <mergeCell ref="AJ426:AM426"/>
    <mergeCell ref="P425:S425"/>
    <mergeCell ref="T425:W425"/>
    <mergeCell ref="X425:AA425"/>
    <mergeCell ref="AB425:AE425"/>
    <mergeCell ref="AF425:AI425"/>
    <mergeCell ref="B422:O422"/>
    <mergeCell ref="AR423:AU423"/>
    <mergeCell ref="P424:S424"/>
    <mergeCell ref="T424:W424"/>
    <mergeCell ref="X424:AA424"/>
    <mergeCell ref="AB424:AE424"/>
    <mergeCell ref="AF424:AI424"/>
    <mergeCell ref="AJ424:AM424"/>
    <mergeCell ref="AN424:AQ424"/>
    <mergeCell ref="AR424:AU424"/>
    <mergeCell ref="AN422:AQ422"/>
    <mergeCell ref="AR422:AU422"/>
    <mergeCell ref="P423:S423"/>
    <mergeCell ref="T423:W423"/>
    <mergeCell ref="X423:AA423"/>
    <mergeCell ref="AB423:AE423"/>
    <mergeCell ref="AF423:AI423"/>
    <mergeCell ref="AJ423:AM423"/>
    <mergeCell ref="AN423:AQ423"/>
    <mergeCell ref="B423:O423"/>
    <mergeCell ref="B424:O424"/>
    <mergeCell ref="AF421:AI421"/>
    <mergeCell ref="AR419:AU419"/>
    <mergeCell ref="B420:O420"/>
    <mergeCell ref="P420:S420"/>
    <mergeCell ref="T420:W420"/>
    <mergeCell ref="X420:AA420"/>
    <mergeCell ref="AB420:AE420"/>
    <mergeCell ref="AF420:AI420"/>
    <mergeCell ref="AJ420:AM420"/>
    <mergeCell ref="AN420:AQ420"/>
    <mergeCell ref="AR420:AU420"/>
    <mergeCell ref="P419:S419"/>
    <mergeCell ref="T419:W419"/>
    <mergeCell ref="X419:AA419"/>
    <mergeCell ref="AB419:AE419"/>
    <mergeCell ref="AF419:AI419"/>
    <mergeCell ref="AJ419:AM419"/>
    <mergeCell ref="AN419:AQ419"/>
    <mergeCell ref="B421:O421"/>
    <mergeCell ref="B425:O425"/>
    <mergeCell ref="B426:O426"/>
    <mergeCell ref="B427:O427"/>
    <mergeCell ref="AJ417:AM417"/>
    <mergeCell ref="AN417:AQ417"/>
    <mergeCell ref="AR417:AU417"/>
    <mergeCell ref="B418:O418"/>
    <mergeCell ref="P418:S418"/>
    <mergeCell ref="T418:W418"/>
    <mergeCell ref="X418:AA418"/>
    <mergeCell ref="AB418:AE418"/>
    <mergeCell ref="AF418:AI418"/>
    <mergeCell ref="AJ418:AM418"/>
    <mergeCell ref="B417:O417"/>
    <mergeCell ref="P417:S417"/>
    <mergeCell ref="T417:W417"/>
    <mergeCell ref="X417:AA417"/>
    <mergeCell ref="AB417:AE417"/>
    <mergeCell ref="AF417:AI417"/>
    <mergeCell ref="AJ421:AM421"/>
    <mergeCell ref="AN421:AQ421"/>
    <mergeCell ref="AR421:AU421"/>
    <mergeCell ref="P422:S422"/>
    <mergeCell ref="T422:W422"/>
    <mergeCell ref="X422:AA422"/>
    <mergeCell ref="AB422:AE422"/>
    <mergeCell ref="AF422:AI422"/>
    <mergeCell ref="AJ422:AM422"/>
    <mergeCell ref="P421:S421"/>
    <mergeCell ref="T421:W421"/>
    <mergeCell ref="X421:AA421"/>
    <mergeCell ref="AB421:AE421"/>
    <mergeCell ref="P416:S416"/>
    <mergeCell ref="T416:W416"/>
    <mergeCell ref="X416:AA416"/>
    <mergeCell ref="AB416:AE416"/>
    <mergeCell ref="AF416:AI416"/>
    <mergeCell ref="AN413:AQ413"/>
    <mergeCell ref="AR413:AU413"/>
    <mergeCell ref="B414:O414"/>
    <mergeCell ref="P414:S414"/>
    <mergeCell ref="T414:W414"/>
    <mergeCell ref="X414:AA414"/>
    <mergeCell ref="AB414:AE414"/>
    <mergeCell ref="AF414:AI414"/>
    <mergeCell ref="AJ414:AM414"/>
    <mergeCell ref="AN414:AQ414"/>
    <mergeCell ref="AN418:AQ418"/>
    <mergeCell ref="AR418:AU418"/>
    <mergeCell ref="AJ416:AM416"/>
    <mergeCell ref="AN416:AQ416"/>
    <mergeCell ref="AR416:AU416"/>
    <mergeCell ref="AJ412:AM412"/>
    <mergeCell ref="AN412:AQ412"/>
    <mergeCell ref="AR412:AU412"/>
    <mergeCell ref="B413:O413"/>
    <mergeCell ref="P413:S413"/>
    <mergeCell ref="T413:W413"/>
    <mergeCell ref="X413:AA413"/>
    <mergeCell ref="AB413:AE413"/>
    <mergeCell ref="AF413:AI413"/>
    <mergeCell ref="AJ413:AM413"/>
    <mergeCell ref="B419:O419"/>
    <mergeCell ref="AF411:AI411"/>
    <mergeCell ref="AJ411:AM411"/>
    <mergeCell ref="AN411:AQ411"/>
    <mergeCell ref="AR411:AU411"/>
    <mergeCell ref="B412:O412"/>
    <mergeCell ref="P412:S412"/>
    <mergeCell ref="T412:W412"/>
    <mergeCell ref="X412:AA412"/>
    <mergeCell ref="AB412:AE412"/>
    <mergeCell ref="AF412:AI412"/>
    <mergeCell ref="AR414:AU414"/>
    <mergeCell ref="B415:O415"/>
    <mergeCell ref="P415:S415"/>
    <mergeCell ref="T415:W415"/>
    <mergeCell ref="X415:AA415"/>
    <mergeCell ref="AB415:AE415"/>
    <mergeCell ref="AF415:AI415"/>
    <mergeCell ref="AJ415:AM415"/>
    <mergeCell ref="AN415:AQ415"/>
    <mergeCell ref="AR415:AU415"/>
    <mergeCell ref="B416:O416"/>
    <mergeCell ref="AR409:AU410"/>
    <mergeCell ref="AB410:AE410"/>
    <mergeCell ref="AF410:AI410"/>
    <mergeCell ref="AJ410:AM410"/>
    <mergeCell ref="AN410:AQ410"/>
    <mergeCell ref="B411:O411"/>
    <mergeCell ref="P411:S411"/>
    <mergeCell ref="T411:W411"/>
    <mergeCell ref="X411:AA411"/>
    <mergeCell ref="AB411:AE411"/>
    <mergeCell ref="J408:K408"/>
    <mergeCell ref="B409:O410"/>
    <mergeCell ref="P409:S410"/>
    <mergeCell ref="T409:W410"/>
    <mergeCell ref="X409:AA410"/>
    <mergeCell ref="AB409:AQ409"/>
    <mergeCell ref="B402:O402"/>
    <mergeCell ref="P402:W402"/>
    <mergeCell ref="X402:AE402"/>
    <mergeCell ref="AF402:AM402"/>
    <mergeCell ref="B403:O403"/>
    <mergeCell ref="P403:W403"/>
    <mergeCell ref="X403:AE403"/>
    <mergeCell ref="AF403:AM403"/>
    <mergeCell ref="B400:O400"/>
    <mergeCell ref="P400:W400"/>
    <mergeCell ref="X400:AE400"/>
    <mergeCell ref="AF400:AM400"/>
    <mergeCell ref="B401:O401"/>
    <mergeCell ref="P401:W401"/>
    <mergeCell ref="X401:AE401"/>
    <mergeCell ref="AF401:AM401"/>
    <mergeCell ref="B398:O398"/>
    <mergeCell ref="P398:W398"/>
    <mergeCell ref="X398:AE398"/>
    <mergeCell ref="AF398:AM398"/>
    <mergeCell ref="B399:O399"/>
    <mergeCell ref="P399:W399"/>
    <mergeCell ref="X399:AE399"/>
    <mergeCell ref="AF399:AM399"/>
    <mergeCell ref="B396:O396"/>
    <mergeCell ref="P396:W396"/>
    <mergeCell ref="X396:AE396"/>
    <mergeCell ref="AF396:AM396"/>
    <mergeCell ref="B397:O397"/>
    <mergeCell ref="P397:W397"/>
    <mergeCell ref="X397:AE397"/>
    <mergeCell ref="AF397:AM397"/>
    <mergeCell ref="B394:O394"/>
    <mergeCell ref="P394:W394"/>
    <mergeCell ref="X394:AE394"/>
    <mergeCell ref="AF394:AM394"/>
    <mergeCell ref="B395:O395"/>
    <mergeCell ref="P395:W395"/>
    <mergeCell ref="X395:AE395"/>
    <mergeCell ref="AF395:AM395"/>
    <mergeCell ref="B392:O392"/>
    <mergeCell ref="P392:W392"/>
    <mergeCell ref="X392:AE392"/>
    <mergeCell ref="AF392:AM392"/>
    <mergeCell ref="B393:O393"/>
    <mergeCell ref="P393:W393"/>
    <mergeCell ref="X393:AE393"/>
    <mergeCell ref="AF393:AM393"/>
    <mergeCell ref="AE385:AF385"/>
    <mergeCell ref="AG385:AH385"/>
    <mergeCell ref="AI385:AJ385"/>
    <mergeCell ref="AK385:AL385"/>
    <mergeCell ref="B390:O391"/>
    <mergeCell ref="P390:W391"/>
    <mergeCell ref="X390:AE391"/>
    <mergeCell ref="AF390:AM390"/>
    <mergeCell ref="AF391:AM391"/>
    <mergeCell ref="S385:T385"/>
    <mergeCell ref="U385:V385"/>
    <mergeCell ref="W385:X385"/>
    <mergeCell ref="Y385:Z385"/>
    <mergeCell ref="AA385:AB385"/>
    <mergeCell ref="AC385:AD385"/>
    <mergeCell ref="AE384:AF384"/>
    <mergeCell ref="U384:V384"/>
    <mergeCell ref="W384:X384"/>
    <mergeCell ref="Y384:Z384"/>
    <mergeCell ref="AA384:AB384"/>
    <mergeCell ref="AG384:AH384"/>
    <mergeCell ref="AI384:AJ384"/>
    <mergeCell ref="AK384:AL384"/>
    <mergeCell ref="B385:G385"/>
    <mergeCell ref="H385:J385"/>
    <mergeCell ref="K385:L385"/>
    <mergeCell ref="M385:N385"/>
    <mergeCell ref="O385:P385"/>
    <mergeCell ref="Q385:R385"/>
    <mergeCell ref="S384:T384"/>
    <mergeCell ref="AC384:AD384"/>
    <mergeCell ref="AE383:AF383"/>
    <mergeCell ref="AG383:AH383"/>
    <mergeCell ref="AI383:AJ383"/>
    <mergeCell ref="AK383:AL383"/>
    <mergeCell ref="B384:G384"/>
    <mergeCell ref="H384:J384"/>
    <mergeCell ref="K384:L384"/>
    <mergeCell ref="M384:N384"/>
    <mergeCell ref="O384:P384"/>
    <mergeCell ref="Q384:R384"/>
    <mergeCell ref="S383:T383"/>
    <mergeCell ref="U383:V383"/>
    <mergeCell ref="W383:X383"/>
    <mergeCell ref="Y383:Z383"/>
    <mergeCell ref="AA383:AB383"/>
    <mergeCell ref="Q383:R383"/>
    <mergeCell ref="AC383:AD383"/>
    <mergeCell ref="AE382:AF382"/>
    <mergeCell ref="AG382:AH382"/>
    <mergeCell ref="AI382:AJ382"/>
    <mergeCell ref="AK382:AL382"/>
    <mergeCell ref="B383:G383"/>
    <mergeCell ref="H383:J383"/>
    <mergeCell ref="K383:L383"/>
    <mergeCell ref="M383:N383"/>
    <mergeCell ref="O383:P383"/>
    <mergeCell ref="S382:T382"/>
    <mergeCell ref="U382:V382"/>
    <mergeCell ref="W382:X382"/>
    <mergeCell ref="Y382:Z382"/>
    <mergeCell ref="AA382:AB382"/>
    <mergeCell ref="AC382:AD382"/>
    <mergeCell ref="AE381:AF381"/>
    <mergeCell ref="AG381:AH381"/>
    <mergeCell ref="AI381:AJ381"/>
    <mergeCell ref="AK381:AL381"/>
    <mergeCell ref="B382:G382"/>
    <mergeCell ref="H382:J382"/>
    <mergeCell ref="K382:L382"/>
    <mergeCell ref="M382:N382"/>
    <mergeCell ref="O382:P382"/>
    <mergeCell ref="Q382:R382"/>
    <mergeCell ref="S381:T381"/>
    <mergeCell ref="U381:V381"/>
    <mergeCell ref="W381:X381"/>
    <mergeCell ref="Y381:Z381"/>
    <mergeCell ref="AA381:AB381"/>
    <mergeCell ref="AC381:AD381"/>
    <mergeCell ref="B381:G381"/>
    <mergeCell ref="H381:J381"/>
    <mergeCell ref="K381:L381"/>
    <mergeCell ref="M381:N381"/>
    <mergeCell ref="O381:P381"/>
    <mergeCell ref="Q381:R381"/>
    <mergeCell ref="AA376:AB380"/>
    <mergeCell ref="AC376:AD380"/>
    <mergeCell ref="AE376:AF380"/>
    <mergeCell ref="AG376:AH380"/>
    <mergeCell ref="AI376:AJ380"/>
    <mergeCell ref="AK376:AL380"/>
    <mergeCell ref="AQ372:AT372"/>
    <mergeCell ref="H376:J380"/>
    <mergeCell ref="K376:L380"/>
    <mergeCell ref="M376:N380"/>
    <mergeCell ref="O376:P380"/>
    <mergeCell ref="Q376:R380"/>
    <mergeCell ref="S376:T380"/>
    <mergeCell ref="U376:V380"/>
    <mergeCell ref="W376:X380"/>
    <mergeCell ref="Y376:Z380"/>
    <mergeCell ref="AM371:AP371"/>
    <mergeCell ref="AQ371:AT371"/>
    <mergeCell ref="B372:O372"/>
    <mergeCell ref="P372:S372"/>
    <mergeCell ref="T372:V372"/>
    <mergeCell ref="W372:Z372"/>
    <mergeCell ref="AA372:AD372"/>
    <mergeCell ref="AE372:AH372"/>
    <mergeCell ref="AI372:AL372"/>
    <mergeCell ref="AM372:AP372"/>
    <mergeCell ref="AI370:AL370"/>
    <mergeCell ref="AM370:AP370"/>
    <mergeCell ref="AQ370:AT370"/>
    <mergeCell ref="B371:O371"/>
    <mergeCell ref="P371:S371"/>
    <mergeCell ref="T371:V371"/>
    <mergeCell ref="W371:Z371"/>
    <mergeCell ref="AA371:AD371"/>
    <mergeCell ref="AE371:AH371"/>
    <mergeCell ref="AI371:AL371"/>
    <mergeCell ref="B370:O370"/>
    <mergeCell ref="P370:S370"/>
    <mergeCell ref="T370:V370"/>
    <mergeCell ref="W370:Z370"/>
    <mergeCell ref="AA370:AD370"/>
    <mergeCell ref="AE370:AH370"/>
    <mergeCell ref="AQ368:AT368"/>
    <mergeCell ref="B369:O369"/>
    <mergeCell ref="P369:S369"/>
    <mergeCell ref="T369:V369"/>
    <mergeCell ref="W369:Z369"/>
    <mergeCell ref="AA369:AD369"/>
    <mergeCell ref="AE369:AH369"/>
    <mergeCell ref="AI369:AL369"/>
    <mergeCell ref="AM369:AP369"/>
    <mergeCell ref="AQ369:AT369"/>
    <mergeCell ref="AM367:AP367"/>
    <mergeCell ref="AQ367:AT367"/>
    <mergeCell ref="B368:O368"/>
    <mergeCell ref="P368:S368"/>
    <mergeCell ref="T368:V368"/>
    <mergeCell ref="W368:Z368"/>
    <mergeCell ref="AA368:AD368"/>
    <mergeCell ref="AE368:AH368"/>
    <mergeCell ref="AI368:AL368"/>
    <mergeCell ref="AM368:AP368"/>
    <mergeCell ref="AI366:AL366"/>
    <mergeCell ref="AM366:AP366"/>
    <mergeCell ref="AQ366:AT366"/>
    <mergeCell ref="B367:O367"/>
    <mergeCell ref="P367:S367"/>
    <mergeCell ref="T367:V367"/>
    <mergeCell ref="W367:Z367"/>
    <mergeCell ref="AA367:AD367"/>
    <mergeCell ref="AE367:AH367"/>
    <mergeCell ref="AI367:AL367"/>
    <mergeCell ref="B366:O366"/>
    <mergeCell ref="P366:S366"/>
    <mergeCell ref="T366:V366"/>
    <mergeCell ref="W366:Z366"/>
    <mergeCell ref="AA366:AD366"/>
    <mergeCell ref="AE366:AH366"/>
    <mergeCell ref="AQ364:AT364"/>
    <mergeCell ref="B365:O365"/>
    <mergeCell ref="P365:S365"/>
    <mergeCell ref="T365:V365"/>
    <mergeCell ref="W365:Z365"/>
    <mergeCell ref="AA365:AD365"/>
    <mergeCell ref="AE365:AH365"/>
    <mergeCell ref="AI365:AL365"/>
    <mergeCell ref="AM365:AP365"/>
    <mergeCell ref="AQ365:AT365"/>
    <mergeCell ref="AM363:AP363"/>
    <mergeCell ref="AQ363:AT363"/>
    <mergeCell ref="B364:O364"/>
    <mergeCell ref="P364:S364"/>
    <mergeCell ref="T364:V364"/>
    <mergeCell ref="W364:Z364"/>
    <mergeCell ref="AA364:AD364"/>
    <mergeCell ref="AE364:AH364"/>
    <mergeCell ref="AI364:AL364"/>
    <mergeCell ref="AM364:AP364"/>
    <mergeCell ref="AI362:AL362"/>
    <mergeCell ref="AM362:AP362"/>
    <mergeCell ref="AQ362:AT362"/>
    <mergeCell ref="B363:O363"/>
    <mergeCell ref="P363:S363"/>
    <mergeCell ref="T363:V363"/>
    <mergeCell ref="W363:Z363"/>
    <mergeCell ref="AA363:AD363"/>
    <mergeCell ref="AE363:AH363"/>
    <mergeCell ref="AI363:AL363"/>
    <mergeCell ref="B362:O362"/>
    <mergeCell ref="P362:S362"/>
    <mergeCell ref="T362:V362"/>
    <mergeCell ref="W362:Z362"/>
    <mergeCell ref="AA362:AD362"/>
    <mergeCell ref="AE362:AH362"/>
    <mergeCell ref="AQ360:AT360"/>
    <mergeCell ref="B361:O361"/>
    <mergeCell ref="P361:S361"/>
    <mergeCell ref="T361:V361"/>
    <mergeCell ref="W361:Z361"/>
    <mergeCell ref="AA361:AD361"/>
    <mergeCell ref="AE361:AH361"/>
    <mergeCell ref="AI361:AL361"/>
    <mergeCell ref="AM361:AP361"/>
    <mergeCell ref="AQ361:AT361"/>
    <mergeCell ref="AM359:AP359"/>
    <mergeCell ref="AQ359:AT359"/>
    <mergeCell ref="B360:O360"/>
    <mergeCell ref="P360:S360"/>
    <mergeCell ref="T360:V360"/>
    <mergeCell ref="W360:Z360"/>
    <mergeCell ref="AA360:AD360"/>
    <mergeCell ref="AE360:AH360"/>
    <mergeCell ref="AI360:AL360"/>
    <mergeCell ref="AM360:AP360"/>
    <mergeCell ref="AI358:AL358"/>
    <mergeCell ref="AM358:AP358"/>
    <mergeCell ref="AQ358:AT358"/>
    <mergeCell ref="B359:O359"/>
    <mergeCell ref="P359:S359"/>
    <mergeCell ref="T359:V359"/>
    <mergeCell ref="W359:Z359"/>
    <mergeCell ref="AA359:AD359"/>
    <mergeCell ref="AE359:AH359"/>
    <mergeCell ref="AI359:AL359"/>
    <mergeCell ref="B358:O358"/>
    <mergeCell ref="P358:S358"/>
    <mergeCell ref="T358:V358"/>
    <mergeCell ref="W358:Z358"/>
    <mergeCell ref="AA358:AD358"/>
    <mergeCell ref="AE358:AH358"/>
    <mergeCell ref="AQ356:AT356"/>
    <mergeCell ref="B357:O357"/>
    <mergeCell ref="P357:S357"/>
    <mergeCell ref="T357:V357"/>
    <mergeCell ref="W357:Z357"/>
    <mergeCell ref="AA357:AD357"/>
    <mergeCell ref="AE357:AH357"/>
    <mergeCell ref="AI357:AL357"/>
    <mergeCell ref="AM357:AP357"/>
    <mergeCell ref="AQ357:AT357"/>
    <mergeCell ref="AM355:AP355"/>
    <mergeCell ref="AQ355:AT355"/>
    <mergeCell ref="B356:O356"/>
    <mergeCell ref="P356:S356"/>
    <mergeCell ref="T356:V356"/>
    <mergeCell ref="W356:Z356"/>
    <mergeCell ref="AA356:AD356"/>
    <mergeCell ref="AE356:AH356"/>
    <mergeCell ref="AI356:AL356"/>
    <mergeCell ref="AM356:AP356"/>
    <mergeCell ref="AI354:AL354"/>
    <mergeCell ref="AM354:AP354"/>
    <mergeCell ref="AQ354:AT354"/>
    <mergeCell ref="B355:O355"/>
    <mergeCell ref="P355:S355"/>
    <mergeCell ref="T355:V355"/>
    <mergeCell ref="W355:Z355"/>
    <mergeCell ref="AA355:AD355"/>
    <mergeCell ref="AE355:AH355"/>
    <mergeCell ref="AI355:AL355"/>
    <mergeCell ref="B354:O354"/>
    <mergeCell ref="P354:S354"/>
    <mergeCell ref="T354:V354"/>
    <mergeCell ref="W354:Z354"/>
    <mergeCell ref="AA354:AD354"/>
    <mergeCell ref="AE354:AH354"/>
    <mergeCell ref="AQ352:AT352"/>
    <mergeCell ref="B353:O353"/>
    <mergeCell ref="P353:S353"/>
    <mergeCell ref="T353:V353"/>
    <mergeCell ref="W353:Z353"/>
    <mergeCell ref="AA353:AD353"/>
    <mergeCell ref="AE353:AH353"/>
    <mergeCell ref="AI353:AL353"/>
    <mergeCell ref="AM353:AP353"/>
    <mergeCell ref="AQ353:AT353"/>
    <mergeCell ref="AM351:AP351"/>
    <mergeCell ref="AQ351:AT351"/>
    <mergeCell ref="B352:O352"/>
    <mergeCell ref="P352:S352"/>
    <mergeCell ref="T352:V352"/>
    <mergeCell ref="W352:Z352"/>
    <mergeCell ref="AA352:AD352"/>
    <mergeCell ref="AE352:AH352"/>
    <mergeCell ref="AI352:AL352"/>
    <mergeCell ref="AM352:AP352"/>
    <mergeCell ref="AI350:AL350"/>
    <mergeCell ref="AM350:AP350"/>
    <mergeCell ref="AQ350:AT350"/>
    <mergeCell ref="B351:O351"/>
    <mergeCell ref="P351:S351"/>
    <mergeCell ref="T351:V351"/>
    <mergeCell ref="W351:Z351"/>
    <mergeCell ref="AA351:AD351"/>
    <mergeCell ref="AE351:AH351"/>
    <mergeCell ref="AI351:AL351"/>
    <mergeCell ref="B350:O350"/>
    <mergeCell ref="P350:S350"/>
    <mergeCell ref="T350:V350"/>
    <mergeCell ref="W350:Z350"/>
    <mergeCell ref="AA350:AD350"/>
    <mergeCell ref="AE350:AH350"/>
    <mergeCell ref="AQ348:AT348"/>
    <mergeCell ref="B349:O349"/>
    <mergeCell ref="P349:S349"/>
    <mergeCell ref="T349:V349"/>
    <mergeCell ref="W349:Z349"/>
    <mergeCell ref="AA349:AD349"/>
    <mergeCell ref="AE349:AH349"/>
    <mergeCell ref="AI349:AL349"/>
    <mergeCell ref="AM349:AP349"/>
    <mergeCell ref="AQ349:AT349"/>
    <mergeCell ref="AM347:AP347"/>
    <mergeCell ref="AQ347:AT347"/>
    <mergeCell ref="B348:O348"/>
    <mergeCell ref="P348:S348"/>
    <mergeCell ref="T348:V348"/>
    <mergeCell ref="W348:Z348"/>
    <mergeCell ref="AA348:AD348"/>
    <mergeCell ref="AE348:AH348"/>
    <mergeCell ref="AI348:AL348"/>
    <mergeCell ref="AM348:AP348"/>
    <mergeCell ref="AI346:AL346"/>
    <mergeCell ref="AM346:AP346"/>
    <mergeCell ref="AQ346:AT346"/>
    <mergeCell ref="B347:O347"/>
    <mergeCell ref="P347:S347"/>
    <mergeCell ref="T347:V347"/>
    <mergeCell ref="W347:Z347"/>
    <mergeCell ref="AA347:AD347"/>
    <mergeCell ref="AE347:AH347"/>
    <mergeCell ref="AI347:AL347"/>
    <mergeCell ref="B346:O346"/>
    <mergeCell ref="P346:S346"/>
    <mergeCell ref="T346:V346"/>
    <mergeCell ref="W346:Z346"/>
    <mergeCell ref="AA346:AD346"/>
    <mergeCell ref="AE346:AH346"/>
    <mergeCell ref="AQ344:AT344"/>
    <mergeCell ref="B345:O345"/>
    <mergeCell ref="P345:S345"/>
    <mergeCell ref="T345:V345"/>
    <mergeCell ref="W345:Z345"/>
    <mergeCell ref="AA345:AD345"/>
    <mergeCell ref="AE345:AH345"/>
    <mergeCell ref="AI345:AL345"/>
    <mergeCell ref="AM345:AP345"/>
    <mergeCell ref="AQ345:AT345"/>
    <mergeCell ref="AM342:AP343"/>
    <mergeCell ref="AQ342:AT343"/>
    <mergeCell ref="B344:O344"/>
    <mergeCell ref="P344:S344"/>
    <mergeCell ref="T344:V344"/>
    <mergeCell ref="W344:Z344"/>
    <mergeCell ref="AA344:AD344"/>
    <mergeCell ref="AE344:AH344"/>
    <mergeCell ref="AI344:AL344"/>
    <mergeCell ref="AM344:AP344"/>
    <mergeCell ref="T343:V343"/>
    <mergeCell ref="AI339:AL339"/>
    <mergeCell ref="AM339:AP339"/>
    <mergeCell ref="AQ339:AT339"/>
    <mergeCell ref="B341:O343"/>
    <mergeCell ref="P341:AT341"/>
    <mergeCell ref="P342:S343"/>
    <mergeCell ref="W342:Z343"/>
    <mergeCell ref="AA342:AD343"/>
    <mergeCell ref="AE342:AH343"/>
    <mergeCell ref="AI342:AL343"/>
    <mergeCell ref="B339:O339"/>
    <mergeCell ref="P339:S339"/>
    <mergeCell ref="T339:V339"/>
    <mergeCell ref="W339:Z339"/>
    <mergeCell ref="AA339:AD339"/>
    <mergeCell ref="AE339:AH339"/>
    <mergeCell ref="AQ337:AT337"/>
    <mergeCell ref="B338:O338"/>
    <mergeCell ref="P338:S338"/>
    <mergeCell ref="T338:V338"/>
    <mergeCell ref="W338:Z338"/>
    <mergeCell ref="AA338:AD338"/>
    <mergeCell ref="AE338:AH338"/>
    <mergeCell ref="AI338:AL338"/>
    <mergeCell ref="AM338:AP338"/>
    <mergeCell ref="AQ338:AT338"/>
    <mergeCell ref="AM336:AP336"/>
    <mergeCell ref="AQ336:AT336"/>
    <mergeCell ref="B337:O337"/>
    <mergeCell ref="P337:S337"/>
    <mergeCell ref="T337:V337"/>
    <mergeCell ref="W337:Z337"/>
    <mergeCell ref="AA337:AD337"/>
    <mergeCell ref="AE337:AH337"/>
    <mergeCell ref="AI337:AL337"/>
    <mergeCell ref="AM337:AP337"/>
    <mergeCell ref="AI335:AL335"/>
    <mergeCell ref="AM335:AP335"/>
    <mergeCell ref="AQ335:AT335"/>
    <mergeCell ref="B336:O336"/>
    <mergeCell ref="P336:S336"/>
    <mergeCell ref="T336:V336"/>
    <mergeCell ref="W336:Z336"/>
    <mergeCell ref="AA336:AD336"/>
    <mergeCell ref="AE336:AH336"/>
    <mergeCell ref="AI336:AL336"/>
    <mergeCell ref="B335:O335"/>
    <mergeCell ref="P335:S335"/>
    <mergeCell ref="T335:V335"/>
    <mergeCell ref="W335:Z335"/>
    <mergeCell ref="AA335:AD335"/>
    <mergeCell ref="AE335:AH335"/>
    <mergeCell ref="AQ333:AT333"/>
    <mergeCell ref="B334:O334"/>
    <mergeCell ref="P334:S334"/>
    <mergeCell ref="T334:V334"/>
    <mergeCell ref="W334:Z334"/>
    <mergeCell ref="AA334:AD334"/>
    <mergeCell ref="AE334:AH334"/>
    <mergeCell ref="AI334:AL334"/>
    <mergeCell ref="AM334:AP334"/>
    <mergeCell ref="AQ334:AT334"/>
    <mergeCell ref="AM332:AP332"/>
    <mergeCell ref="AQ332:AT332"/>
    <mergeCell ref="B333:O333"/>
    <mergeCell ref="P333:S333"/>
    <mergeCell ref="T333:V333"/>
    <mergeCell ref="W333:Z333"/>
    <mergeCell ref="AA333:AD333"/>
    <mergeCell ref="AE333:AH333"/>
    <mergeCell ref="AI333:AL333"/>
    <mergeCell ref="AM333:AP333"/>
    <mergeCell ref="AI331:AL331"/>
    <mergeCell ref="AM331:AP331"/>
    <mergeCell ref="AQ331:AT331"/>
    <mergeCell ref="B332:O332"/>
    <mergeCell ref="P332:S332"/>
    <mergeCell ref="T332:V332"/>
    <mergeCell ref="W332:Z332"/>
    <mergeCell ref="AA332:AD332"/>
    <mergeCell ref="AE332:AH332"/>
    <mergeCell ref="AI332:AL332"/>
    <mergeCell ref="B331:O331"/>
    <mergeCell ref="P331:S331"/>
    <mergeCell ref="T331:V331"/>
    <mergeCell ref="W331:Z331"/>
    <mergeCell ref="AA331:AD331"/>
    <mergeCell ref="AE331:AH331"/>
    <mergeCell ref="AQ329:AT329"/>
    <mergeCell ref="B330:O330"/>
    <mergeCell ref="P330:S330"/>
    <mergeCell ref="T330:V330"/>
    <mergeCell ref="W330:Z330"/>
    <mergeCell ref="AA330:AD330"/>
    <mergeCell ref="AE330:AH330"/>
    <mergeCell ref="AI330:AL330"/>
    <mergeCell ref="AM330:AP330"/>
    <mergeCell ref="AQ330:AT330"/>
    <mergeCell ref="AM328:AP328"/>
    <mergeCell ref="AQ328:AT328"/>
    <mergeCell ref="B329:O329"/>
    <mergeCell ref="P329:S329"/>
    <mergeCell ref="T329:V329"/>
    <mergeCell ref="W329:Z329"/>
    <mergeCell ref="AA329:AD329"/>
    <mergeCell ref="AE329:AH329"/>
    <mergeCell ref="AI329:AL329"/>
    <mergeCell ref="AM329:AP329"/>
    <mergeCell ref="AI327:AL327"/>
    <mergeCell ref="AM327:AP327"/>
    <mergeCell ref="AQ327:AT327"/>
    <mergeCell ref="B328:O328"/>
    <mergeCell ref="P328:S328"/>
    <mergeCell ref="T328:V328"/>
    <mergeCell ref="W328:Z328"/>
    <mergeCell ref="AA328:AD328"/>
    <mergeCell ref="AE328:AH328"/>
    <mergeCell ref="AI328:AL328"/>
    <mergeCell ref="B327:O327"/>
    <mergeCell ref="P327:S327"/>
    <mergeCell ref="T327:V327"/>
    <mergeCell ref="W327:Z327"/>
    <mergeCell ref="AA327:AD327"/>
    <mergeCell ref="AE327:AH327"/>
    <mergeCell ref="AQ325:AT325"/>
    <mergeCell ref="B326:O326"/>
    <mergeCell ref="P326:S326"/>
    <mergeCell ref="T326:V326"/>
    <mergeCell ref="W326:Z326"/>
    <mergeCell ref="AA326:AD326"/>
    <mergeCell ref="AE326:AH326"/>
    <mergeCell ref="AI326:AL326"/>
    <mergeCell ref="AM326:AP326"/>
    <mergeCell ref="AQ326:AT326"/>
    <mergeCell ref="AM324:AP324"/>
    <mergeCell ref="AQ324:AT324"/>
    <mergeCell ref="B325:O325"/>
    <mergeCell ref="P325:S325"/>
    <mergeCell ref="T325:V325"/>
    <mergeCell ref="W325:Z325"/>
    <mergeCell ref="AA325:AD325"/>
    <mergeCell ref="AE325:AH325"/>
    <mergeCell ref="AI325:AL325"/>
    <mergeCell ref="AM325:AP325"/>
    <mergeCell ref="AI323:AL323"/>
    <mergeCell ref="AM323:AP323"/>
    <mergeCell ref="AQ323:AT323"/>
    <mergeCell ref="B324:O324"/>
    <mergeCell ref="P324:S324"/>
    <mergeCell ref="T324:V324"/>
    <mergeCell ref="W324:Z324"/>
    <mergeCell ref="AA324:AD324"/>
    <mergeCell ref="AE324:AH324"/>
    <mergeCell ref="AI324:AL324"/>
    <mergeCell ref="B323:O323"/>
    <mergeCell ref="P323:S323"/>
    <mergeCell ref="T323:V323"/>
    <mergeCell ref="W323:Z323"/>
    <mergeCell ref="AA323:AD323"/>
    <mergeCell ref="AE323:AH323"/>
    <mergeCell ref="AQ321:AT321"/>
    <mergeCell ref="B322:O322"/>
    <mergeCell ref="P322:S322"/>
    <mergeCell ref="T322:V322"/>
    <mergeCell ref="W322:Z322"/>
    <mergeCell ref="AA322:AD322"/>
    <mergeCell ref="AE322:AH322"/>
    <mergeCell ref="AI322:AL322"/>
    <mergeCell ref="AM322:AP322"/>
    <mergeCell ref="AQ322:AT322"/>
    <mergeCell ref="AM320:AP320"/>
    <mergeCell ref="AQ320:AT320"/>
    <mergeCell ref="B321:O321"/>
    <mergeCell ref="P321:S321"/>
    <mergeCell ref="T321:V321"/>
    <mergeCell ref="W321:Z321"/>
    <mergeCell ref="AA321:AD321"/>
    <mergeCell ref="AE321:AH321"/>
    <mergeCell ref="AI321:AL321"/>
    <mergeCell ref="AM321:AP321"/>
    <mergeCell ref="AI319:AL319"/>
    <mergeCell ref="AM319:AP319"/>
    <mergeCell ref="AQ319:AT319"/>
    <mergeCell ref="B320:O320"/>
    <mergeCell ref="P320:S320"/>
    <mergeCell ref="T320:V320"/>
    <mergeCell ref="W320:Z320"/>
    <mergeCell ref="AA320:AD320"/>
    <mergeCell ref="AE320:AH320"/>
    <mergeCell ref="AI320:AL320"/>
    <mergeCell ref="B319:O319"/>
    <mergeCell ref="P319:S319"/>
    <mergeCell ref="T319:V319"/>
    <mergeCell ref="W319:Z319"/>
    <mergeCell ref="AA319:AD319"/>
    <mergeCell ref="AE319:AH319"/>
    <mergeCell ref="AQ317:AT317"/>
    <mergeCell ref="B318:O318"/>
    <mergeCell ref="P318:S318"/>
    <mergeCell ref="T318:V318"/>
    <mergeCell ref="W318:Z318"/>
    <mergeCell ref="AA318:AD318"/>
    <mergeCell ref="AE318:AH318"/>
    <mergeCell ref="AI318:AL318"/>
    <mergeCell ref="AM318:AP318"/>
    <mergeCell ref="AQ318:AT318"/>
    <mergeCell ref="AM316:AP316"/>
    <mergeCell ref="AQ316:AT316"/>
    <mergeCell ref="B317:O317"/>
    <mergeCell ref="P317:S317"/>
    <mergeCell ref="T317:V317"/>
    <mergeCell ref="W317:Z317"/>
    <mergeCell ref="AA317:AD317"/>
    <mergeCell ref="AE317:AH317"/>
    <mergeCell ref="AI317:AL317"/>
    <mergeCell ref="AM317:AP317"/>
    <mergeCell ref="AI315:AL315"/>
    <mergeCell ref="AM315:AP315"/>
    <mergeCell ref="AQ315:AT315"/>
    <mergeCell ref="B316:O316"/>
    <mergeCell ref="P316:S316"/>
    <mergeCell ref="T316:V316"/>
    <mergeCell ref="W316:Z316"/>
    <mergeCell ref="AA316:AD316"/>
    <mergeCell ref="AE316:AH316"/>
    <mergeCell ref="AI316:AL316"/>
    <mergeCell ref="B315:O315"/>
    <mergeCell ref="P315:S315"/>
    <mergeCell ref="T315:V315"/>
    <mergeCell ref="W315:Z315"/>
    <mergeCell ref="AA315:AD315"/>
    <mergeCell ref="AE315:AH315"/>
    <mergeCell ref="AQ313:AT313"/>
    <mergeCell ref="B314:O314"/>
    <mergeCell ref="P314:S314"/>
    <mergeCell ref="T314:V314"/>
    <mergeCell ref="W314:Z314"/>
    <mergeCell ref="AA314:AD314"/>
    <mergeCell ref="AE314:AH314"/>
    <mergeCell ref="AI314:AL314"/>
    <mergeCell ref="AM314:AP314"/>
    <mergeCell ref="AQ314:AT314"/>
    <mergeCell ref="AM312:AP312"/>
    <mergeCell ref="AQ312:AT312"/>
    <mergeCell ref="B313:O313"/>
    <mergeCell ref="P313:S313"/>
    <mergeCell ref="T313:V313"/>
    <mergeCell ref="W313:Z313"/>
    <mergeCell ref="AA313:AD313"/>
    <mergeCell ref="AE313:AH313"/>
    <mergeCell ref="AI313:AL313"/>
    <mergeCell ref="AM313:AP313"/>
    <mergeCell ref="AI311:AL311"/>
    <mergeCell ref="AM311:AP311"/>
    <mergeCell ref="AQ311:AT311"/>
    <mergeCell ref="B312:O312"/>
    <mergeCell ref="P312:S312"/>
    <mergeCell ref="T312:V312"/>
    <mergeCell ref="W312:Z312"/>
    <mergeCell ref="AA312:AD312"/>
    <mergeCell ref="AE312:AH312"/>
    <mergeCell ref="AI312:AL312"/>
    <mergeCell ref="B311:O311"/>
    <mergeCell ref="P311:S311"/>
    <mergeCell ref="T311:V311"/>
    <mergeCell ref="W311:Z311"/>
    <mergeCell ref="AA311:AD311"/>
    <mergeCell ref="AE311:AH311"/>
    <mergeCell ref="B308:O310"/>
    <mergeCell ref="P308:AT308"/>
    <mergeCell ref="P309:S310"/>
    <mergeCell ref="W309:Z310"/>
    <mergeCell ref="AA309:AD310"/>
    <mergeCell ref="AE309:AH310"/>
    <mergeCell ref="AI309:AL310"/>
    <mergeCell ref="AM309:AP310"/>
    <mergeCell ref="AQ309:AT310"/>
    <mergeCell ref="AR303:AU303"/>
    <mergeCell ref="B304:O304"/>
    <mergeCell ref="P304:S304"/>
    <mergeCell ref="T304:W304"/>
    <mergeCell ref="X304:AA304"/>
    <mergeCell ref="AB304:AE304"/>
    <mergeCell ref="AF304:AI304"/>
    <mergeCell ref="AJ304:AM304"/>
    <mergeCell ref="AN304:AQ304"/>
    <mergeCell ref="AR304:AU304"/>
    <mergeCell ref="T310:V310"/>
    <mergeCell ref="AN302:AQ302"/>
    <mergeCell ref="AR302:AU302"/>
    <mergeCell ref="B303:O303"/>
    <mergeCell ref="P303:S303"/>
    <mergeCell ref="T303:W303"/>
    <mergeCell ref="X303:AA303"/>
    <mergeCell ref="AB303:AE303"/>
    <mergeCell ref="AF303:AI303"/>
    <mergeCell ref="AJ303:AM303"/>
    <mergeCell ref="AN303:AQ303"/>
    <mergeCell ref="AJ301:AM301"/>
    <mergeCell ref="AN301:AQ301"/>
    <mergeCell ref="AR301:AU301"/>
    <mergeCell ref="B302:O302"/>
    <mergeCell ref="P302:S302"/>
    <mergeCell ref="T302:W302"/>
    <mergeCell ref="X302:AA302"/>
    <mergeCell ref="AB302:AE302"/>
    <mergeCell ref="AF302:AI302"/>
    <mergeCell ref="AJ302:AM302"/>
    <mergeCell ref="B301:O301"/>
    <mergeCell ref="P301:S301"/>
    <mergeCell ref="T301:W301"/>
    <mergeCell ref="X301:AA301"/>
    <mergeCell ref="AB301:AE301"/>
    <mergeCell ref="AF301:AI301"/>
    <mergeCell ref="AR299:AU299"/>
    <mergeCell ref="B300:O300"/>
    <mergeCell ref="P300:S300"/>
    <mergeCell ref="T300:W300"/>
    <mergeCell ref="X300:AA300"/>
    <mergeCell ref="AB300:AE300"/>
    <mergeCell ref="AF300:AI300"/>
    <mergeCell ref="AJ300:AM300"/>
    <mergeCell ref="AN300:AQ300"/>
    <mergeCell ref="AR300:AU300"/>
    <mergeCell ref="AN298:AQ298"/>
    <mergeCell ref="AR298:AU298"/>
    <mergeCell ref="B299:O299"/>
    <mergeCell ref="P299:S299"/>
    <mergeCell ref="T299:W299"/>
    <mergeCell ref="X299:AA299"/>
    <mergeCell ref="AB299:AE299"/>
    <mergeCell ref="AF299:AI299"/>
    <mergeCell ref="AJ299:AM299"/>
    <mergeCell ref="AN299:AQ299"/>
    <mergeCell ref="AJ297:AM297"/>
    <mergeCell ref="AN297:AQ297"/>
    <mergeCell ref="AR297:AU297"/>
    <mergeCell ref="B298:O298"/>
    <mergeCell ref="P298:S298"/>
    <mergeCell ref="T298:W298"/>
    <mergeCell ref="X298:AA298"/>
    <mergeCell ref="AB298:AE298"/>
    <mergeCell ref="AF298:AI298"/>
    <mergeCell ref="AJ298:AM298"/>
    <mergeCell ref="B297:O297"/>
    <mergeCell ref="P297:S297"/>
    <mergeCell ref="T297:W297"/>
    <mergeCell ref="X297:AA297"/>
    <mergeCell ref="AB297:AE297"/>
    <mergeCell ref="AF297:AI297"/>
    <mergeCell ref="AR295:AU295"/>
    <mergeCell ref="B296:O296"/>
    <mergeCell ref="P296:S296"/>
    <mergeCell ref="T296:W296"/>
    <mergeCell ref="X296:AA296"/>
    <mergeCell ref="AB296:AE296"/>
    <mergeCell ref="AF296:AI296"/>
    <mergeCell ref="AJ296:AM296"/>
    <mergeCell ref="AN296:AQ296"/>
    <mergeCell ref="AR296:AU296"/>
    <mergeCell ref="AN294:AQ294"/>
    <mergeCell ref="AR294:AU294"/>
    <mergeCell ref="B295:O295"/>
    <mergeCell ref="P295:S295"/>
    <mergeCell ref="T295:W295"/>
    <mergeCell ref="X295:AA295"/>
    <mergeCell ref="AB295:AE295"/>
    <mergeCell ref="AF295:AI295"/>
    <mergeCell ref="AJ295:AM295"/>
    <mergeCell ref="AN295:AQ295"/>
    <mergeCell ref="AJ293:AM293"/>
    <mergeCell ref="AN293:AQ293"/>
    <mergeCell ref="AR293:AU293"/>
    <mergeCell ref="B294:O294"/>
    <mergeCell ref="P294:S294"/>
    <mergeCell ref="T294:W294"/>
    <mergeCell ref="X294:AA294"/>
    <mergeCell ref="AB294:AE294"/>
    <mergeCell ref="AF294:AI294"/>
    <mergeCell ref="AJ294:AM294"/>
    <mergeCell ref="B293:O293"/>
    <mergeCell ref="P293:S293"/>
    <mergeCell ref="T293:W293"/>
    <mergeCell ref="X293:AA293"/>
    <mergeCell ref="AB293:AE293"/>
    <mergeCell ref="AF293:AI293"/>
    <mergeCell ref="AR291:AU291"/>
    <mergeCell ref="B292:O292"/>
    <mergeCell ref="P292:S292"/>
    <mergeCell ref="T292:W292"/>
    <mergeCell ref="X292:AA292"/>
    <mergeCell ref="AB292:AE292"/>
    <mergeCell ref="AF292:AI292"/>
    <mergeCell ref="AJ292:AM292"/>
    <mergeCell ref="AN292:AQ292"/>
    <mergeCell ref="AR292:AU292"/>
    <mergeCell ref="AN290:AQ290"/>
    <mergeCell ref="AR290:AU290"/>
    <mergeCell ref="B291:O291"/>
    <mergeCell ref="P291:S291"/>
    <mergeCell ref="T291:W291"/>
    <mergeCell ref="X291:AA291"/>
    <mergeCell ref="AB291:AE291"/>
    <mergeCell ref="AF291:AI291"/>
    <mergeCell ref="AJ291:AM291"/>
    <mergeCell ref="AN291:AQ291"/>
    <mergeCell ref="AJ289:AM289"/>
    <mergeCell ref="AN289:AQ289"/>
    <mergeCell ref="AR289:AU289"/>
    <mergeCell ref="B290:O290"/>
    <mergeCell ref="P290:S290"/>
    <mergeCell ref="T290:W290"/>
    <mergeCell ref="X290:AA290"/>
    <mergeCell ref="AB290:AE290"/>
    <mergeCell ref="AF290:AI290"/>
    <mergeCell ref="AJ290:AM290"/>
    <mergeCell ref="B289:O289"/>
    <mergeCell ref="P289:S289"/>
    <mergeCell ref="T289:W289"/>
    <mergeCell ref="X289:AA289"/>
    <mergeCell ref="AB289:AE289"/>
    <mergeCell ref="AF289:AI289"/>
    <mergeCell ref="AR287:AU287"/>
    <mergeCell ref="B288:O288"/>
    <mergeCell ref="P288:S288"/>
    <mergeCell ref="T288:W288"/>
    <mergeCell ref="X288:AA288"/>
    <mergeCell ref="AB288:AE288"/>
    <mergeCell ref="AF288:AI288"/>
    <mergeCell ref="AJ288:AM288"/>
    <mergeCell ref="AN288:AQ288"/>
    <mergeCell ref="AR288:AU288"/>
    <mergeCell ref="AN286:AQ286"/>
    <mergeCell ref="AR286:AU286"/>
    <mergeCell ref="B287:O287"/>
    <mergeCell ref="P287:S287"/>
    <mergeCell ref="T287:W287"/>
    <mergeCell ref="X287:AA287"/>
    <mergeCell ref="AB287:AE287"/>
    <mergeCell ref="AF287:AI287"/>
    <mergeCell ref="AJ287:AM287"/>
    <mergeCell ref="AN287:AQ287"/>
    <mergeCell ref="AJ285:AM285"/>
    <mergeCell ref="AN285:AQ285"/>
    <mergeCell ref="AR285:AU285"/>
    <mergeCell ref="B286:O286"/>
    <mergeCell ref="P286:S286"/>
    <mergeCell ref="T286:W286"/>
    <mergeCell ref="X286:AA286"/>
    <mergeCell ref="AB286:AE286"/>
    <mergeCell ref="AF286:AI286"/>
    <mergeCell ref="AJ286:AM286"/>
    <mergeCell ref="B285:O285"/>
    <mergeCell ref="P285:S285"/>
    <mergeCell ref="T285:W285"/>
    <mergeCell ref="X285:AA285"/>
    <mergeCell ref="AB285:AE285"/>
    <mergeCell ref="AF285:AI285"/>
    <mergeCell ref="AR283:AU283"/>
    <mergeCell ref="B284:O284"/>
    <mergeCell ref="P284:S284"/>
    <mergeCell ref="T284:W284"/>
    <mergeCell ref="X284:AA284"/>
    <mergeCell ref="AB284:AE284"/>
    <mergeCell ref="AF284:AI284"/>
    <mergeCell ref="AJ284:AM284"/>
    <mergeCell ref="AN284:AQ284"/>
    <mergeCell ref="AR284:AU284"/>
    <mergeCell ref="AN282:AQ282"/>
    <mergeCell ref="AR282:AU282"/>
    <mergeCell ref="B283:O283"/>
    <mergeCell ref="P283:S283"/>
    <mergeCell ref="T283:W283"/>
    <mergeCell ref="X283:AA283"/>
    <mergeCell ref="AB283:AE283"/>
    <mergeCell ref="AF283:AI283"/>
    <mergeCell ref="AJ283:AM283"/>
    <mergeCell ref="AN283:AQ283"/>
    <mergeCell ref="AJ281:AM281"/>
    <mergeCell ref="AN281:AQ281"/>
    <mergeCell ref="AR281:AU281"/>
    <mergeCell ref="B282:O282"/>
    <mergeCell ref="P282:S282"/>
    <mergeCell ref="T282:W282"/>
    <mergeCell ref="X282:AA282"/>
    <mergeCell ref="AB282:AE282"/>
    <mergeCell ref="AF282:AI282"/>
    <mergeCell ref="AJ282:AM282"/>
    <mergeCell ref="B281:O281"/>
    <mergeCell ref="P281:S281"/>
    <mergeCell ref="T281:W281"/>
    <mergeCell ref="X281:AA281"/>
    <mergeCell ref="AB281:AE281"/>
    <mergeCell ref="AF281:AI281"/>
    <mergeCell ref="AR279:AU279"/>
    <mergeCell ref="B280:O280"/>
    <mergeCell ref="P280:S280"/>
    <mergeCell ref="T280:W280"/>
    <mergeCell ref="X280:AA280"/>
    <mergeCell ref="AB280:AE280"/>
    <mergeCell ref="AF280:AI280"/>
    <mergeCell ref="AJ280:AM280"/>
    <mergeCell ref="AN280:AQ280"/>
    <mergeCell ref="AR280:AU280"/>
    <mergeCell ref="AN278:AQ278"/>
    <mergeCell ref="AR278:AU278"/>
    <mergeCell ref="B279:O279"/>
    <mergeCell ref="P279:S279"/>
    <mergeCell ref="T279:W279"/>
    <mergeCell ref="X279:AA279"/>
    <mergeCell ref="AB279:AE279"/>
    <mergeCell ref="AF279:AI279"/>
    <mergeCell ref="AJ279:AM279"/>
    <mergeCell ref="AN279:AQ279"/>
    <mergeCell ref="AJ277:AM277"/>
    <mergeCell ref="AN277:AQ277"/>
    <mergeCell ref="AR277:AU277"/>
    <mergeCell ref="B278:O278"/>
    <mergeCell ref="P278:S278"/>
    <mergeCell ref="T278:W278"/>
    <mergeCell ref="X278:AA278"/>
    <mergeCell ref="AB278:AE278"/>
    <mergeCell ref="AF278:AI278"/>
    <mergeCell ref="AJ278:AM278"/>
    <mergeCell ref="AF276:AI276"/>
    <mergeCell ref="AJ276:AM276"/>
    <mergeCell ref="AN276:AQ276"/>
    <mergeCell ref="AR276:AU276"/>
    <mergeCell ref="B277:O277"/>
    <mergeCell ref="P277:S277"/>
    <mergeCell ref="T277:W277"/>
    <mergeCell ref="X277:AA277"/>
    <mergeCell ref="AB277:AE277"/>
    <mergeCell ref="AF277:AI277"/>
    <mergeCell ref="T275:W275"/>
    <mergeCell ref="B276:O276"/>
    <mergeCell ref="P276:S276"/>
    <mergeCell ref="T276:W276"/>
    <mergeCell ref="X276:AA276"/>
    <mergeCell ref="AB276:AE276"/>
    <mergeCell ref="AF271:AU271"/>
    <mergeCell ref="B273:O275"/>
    <mergeCell ref="P273:AU273"/>
    <mergeCell ref="P274:S275"/>
    <mergeCell ref="X274:AA275"/>
    <mergeCell ref="AB274:AE275"/>
    <mergeCell ref="AF274:AI275"/>
    <mergeCell ref="AJ274:AM275"/>
    <mergeCell ref="AN274:AQ275"/>
    <mergeCell ref="AR274:AU275"/>
    <mergeCell ref="AR266:AU266"/>
    <mergeCell ref="B267:O267"/>
    <mergeCell ref="P267:S267"/>
    <mergeCell ref="T267:W267"/>
    <mergeCell ref="X267:AA267"/>
    <mergeCell ref="AB267:AE267"/>
    <mergeCell ref="AF267:AI267"/>
    <mergeCell ref="AJ267:AM267"/>
    <mergeCell ref="AN267:AQ267"/>
    <mergeCell ref="AR267:AU267"/>
    <mergeCell ref="AN265:AQ265"/>
    <mergeCell ref="AR265:AU265"/>
    <mergeCell ref="B266:O266"/>
    <mergeCell ref="P266:S266"/>
    <mergeCell ref="T266:W266"/>
    <mergeCell ref="X266:AA266"/>
    <mergeCell ref="AB266:AE266"/>
    <mergeCell ref="AF266:AI266"/>
    <mergeCell ref="AJ266:AM266"/>
    <mergeCell ref="AN266:AQ266"/>
    <mergeCell ref="AJ264:AM264"/>
    <mergeCell ref="AN264:AQ264"/>
    <mergeCell ref="AR264:AU264"/>
    <mergeCell ref="B265:O265"/>
    <mergeCell ref="P265:S265"/>
    <mergeCell ref="T265:W265"/>
    <mergeCell ref="X265:AA265"/>
    <mergeCell ref="AB265:AE265"/>
    <mergeCell ref="AF265:AI265"/>
    <mergeCell ref="AJ265:AM265"/>
    <mergeCell ref="B264:O264"/>
    <mergeCell ref="P264:S264"/>
    <mergeCell ref="T264:W264"/>
    <mergeCell ref="X264:AA264"/>
    <mergeCell ref="AB264:AE264"/>
    <mergeCell ref="AF264:AI264"/>
    <mergeCell ref="AR262:AU262"/>
    <mergeCell ref="B263:O263"/>
    <mergeCell ref="P263:S263"/>
    <mergeCell ref="T263:W263"/>
    <mergeCell ref="X263:AA263"/>
    <mergeCell ref="AB263:AE263"/>
    <mergeCell ref="AF263:AI263"/>
    <mergeCell ref="AJ263:AM263"/>
    <mergeCell ref="AN263:AQ263"/>
    <mergeCell ref="AR263:AU263"/>
    <mergeCell ref="AN261:AQ261"/>
    <mergeCell ref="AR261:AU261"/>
    <mergeCell ref="B262:O262"/>
    <mergeCell ref="P262:S262"/>
    <mergeCell ref="T262:W262"/>
    <mergeCell ref="X262:AA262"/>
    <mergeCell ref="AB262:AE262"/>
    <mergeCell ref="AF262:AI262"/>
    <mergeCell ref="AJ262:AM262"/>
    <mergeCell ref="AN262:AQ262"/>
    <mergeCell ref="AJ260:AM260"/>
    <mergeCell ref="AN260:AQ260"/>
    <mergeCell ref="AR260:AU260"/>
    <mergeCell ref="B261:O261"/>
    <mergeCell ref="P261:S261"/>
    <mergeCell ref="T261:W261"/>
    <mergeCell ref="X261:AA261"/>
    <mergeCell ref="AB261:AE261"/>
    <mergeCell ref="AF261:AI261"/>
    <mergeCell ref="AJ261:AM261"/>
    <mergeCell ref="B260:O260"/>
    <mergeCell ref="P260:S260"/>
    <mergeCell ref="T260:W260"/>
    <mergeCell ref="X260:AA260"/>
    <mergeCell ref="AB260:AE260"/>
    <mergeCell ref="AF260:AI260"/>
    <mergeCell ref="AR258:AU258"/>
    <mergeCell ref="B259:O259"/>
    <mergeCell ref="P259:S259"/>
    <mergeCell ref="T259:W259"/>
    <mergeCell ref="X259:AA259"/>
    <mergeCell ref="AB259:AE259"/>
    <mergeCell ref="AF259:AI259"/>
    <mergeCell ref="AJ259:AM259"/>
    <mergeCell ref="AN259:AQ259"/>
    <mergeCell ref="AR259:AU259"/>
    <mergeCell ref="AN257:AQ257"/>
    <mergeCell ref="AR257:AU257"/>
    <mergeCell ref="B258:O258"/>
    <mergeCell ref="P258:S258"/>
    <mergeCell ref="T258:W258"/>
    <mergeCell ref="X258:AA258"/>
    <mergeCell ref="AB258:AE258"/>
    <mergeCell ref="AF258:AI258"/>
    <mergeCell ref="AJ258:AM258"/>
    <mergeCell ref="AN258:AQ258"/>
    <mergeCell ref="AJ256:AM256"/>
    <mergeCell ref="AN256:AQ256"/>
    <mergeCell ref="AR256:AU256"/>
    <mergeCell ref="B257:O257"/>
    <mergeCell ref="P257:S257"/>
    <mergeCell ref="T257:W257"/>
    <mergeCell ref="X257:AA257"/>
    <mergeCell ref="AB257:AE257"/>
    <mergeCell ref="AF257:AI257"/>
    <mergeCell ref="AJ257:AM257"/>
    <mergeCell ref="B256:O256"/>
    <mergeCell ref="P256:S256"/>
    <mergeCell ref="T256:W256"/>
    <mergeCell ref="X256:AA256"/>
    <mergeCell ref="AB256:AE256"/>
    <mergeCell ref="AF256:AI256"/>
    <mergeCell ref="AR254:AU254"/>
    <mergeCell ref="B255:O255"/>
    <mergeCell ref="P255:S255"/>
    <mergeCell ref="T255:W255"/>
    <mergeCell ref="X255:AA255"/>
    <mergeCell ref="AB255:AE255"/>
    <mergeCell ref="AF255:AI255"/>
    <mergeCell ref="AJ255:AM255"/>
    <mergeCell ref="AN255:AQ255"/>
    <mergeCell ref="AR255:AU255"/>
    <mergeCell ref="AN253:AQ253"/>
    <mergeCell ref="AR253:AU253"/>
    <mergeCell ref="B254:O254"/>
    <mergeCell ref="P254:S254"/>
    <mergeCell ref="T254:W254"/>
    <mergeCell ref="X254:AA254"/>
    <mergeCell ref="AB254:AE254"/>
    <mergeCell ref="AF254:AI254"/>
    <mergeCell ref="AJ254:AM254"/>
    <mergeCell ref="AN254:AQ254"/>
    <mergeCell ref="AJ252:AM252"/>
    <mergeCell ref="AN252:AQ252"/>
    <mergeCell ref="AR252:AU252"/>
    <mergeCell ref="B253:O253"/>
    <mergeCell ref="P253:S253"/>
    <mergeCell ref="T253:W253"/>
    <mergeCell ref="X253:AA253"/>
    <mergeCell ref="AB253:AE253"/>
    <mergeCell ref="AF253:AI253"/>
    <mergeCell ref="AJ253:AM253"/>
    <mergeCell ref="B252:O252"/>
    <mergeCell ref="P252:S252"/>
    <mergeCell ref="T252:W252"/>
    <mergeCell ref="X252:AA252"/>
    <mergeCell ref="AB252:AE252"/>
    <mergeCell ref="AF252:AI252"/>
    <mergeCell ref="AR250:AU250"/>
    <mergeCell ref="B251:O251"/>
    <mergeCell ref="P251:S251"/>
    <mergeCell ref="T251:W251"/>
    <mergeCell ref="X251:AA251"/>
    <mergeCell ref="AB251:AE251"/>
    <mergeCell ref="AF251:AI251"/>
    <mergeCell ref="AJ251:AM251"/>
    <mergeCell ref="AN251:AQ251"/>
    <mergeCell ref="AR251:AU251"/>
    <mergeCell ref="AN249:AQ249"/>
    <mergeCell ref="AR249:AU249"/>
    <mergeCell ref="B250:O250"/>
    <mergeCell ref="P250:S250"/>
    <mergeCell ref="T250:W250"/>
    <mergeCell ref="X250:AA250"/>
    <mergeCell ref="AB250:AE250"/>
    <mergeCell ref="AF250:AI250"/>
    <mergeCell ref="AJ250:AM250"/>
    <mergeCell ref="AN250:AQ250"/>
    <mergeCell ref="AJ248:AM248"/>
    <mergeCell ref="AN248:AQ248"/>
    <mergeCell ref="AR248:AU248"/>
    <mergeCell ref="B249:O249"/>
    <mergeCell ref="P249:S249"/>
    <mergeCell ref="T249:W249"/>
    <mergeCell ref="X249:AA249"/>
    <mergeCell ref="AB249:AE249"/>
    <mergeCell ref="AF249:AI249"/>
    <mergeCell ref="AJ249:AM249"/>
    <mergeCell ref="B248:O248"/>
    <mergeCell ref="P248:S248"/>
    <mergeCell ref="T248:W248"/>
    <mergeCell ref="X248:AA248"/>
    <mergeCell ref="AB248:AE248"/>
    <mergeCell ref="AF248:AI248"/>
    <mergeCell ref="AR246:AU246"/>
    <mergeCell ref="B247:O247"/>
    <mergeCell ref="P247:S247"/>
    <mergeCell ref="T247:W247"/>
    <mergeCell ref="X247:AA247"/>
    <mergeCell ref="AB247:AE247"/>
    <mergeCell ref="AF247:AI247"/>
    <mergeCell ref="AJ247:AM247"/>
    <mergeCell ref="AN247:AQ247"/>
    <mergeCell ref="AR247:AU247"/>
    <mergeCell ref="AN245:AQ245"/>
    <mergeCell ref="AR245:AU245"/>
    <mergeCell ref="B246:O246"/>
    <mergeCell ref="P246:S246"/>
    <mergeCell ref="T246:W246"/>
    <mergeCell ref="X246:AA246"/>
    <mergeCell ref="AB246:AE246"/>
    <mergeCell ref="AF246:AI246"/>
    <mergeCell ref="AJ246:AM246"/>
    <mergeCell ref="AN246:AQ246"/>
    <mergeCell ref="AJ244:AM244"/>
    <mergeCell ref="AN244:AQ244"/>
    <mergeCell ref="AR244:AU244"/>
    <mergeCell ref="B245:O245"/>
    <mergeCell ref="P245:S245"/>
    <mergeCell ref="T245:W245"/>
    <mergeCell ref="X245:AA245"/>
    <mergeCell ref="AB245:AE245"/>
    <mergeCell ref="AF245:AI245"/>
    <mergeCell ref="AJ245:AM245"/>
    <mergeCell ref="B244:O244"/>
    <mergeCell ref="P244:S244"/>
    <mergeCell ref="T244:W244"/>
    <mergeCell ref="X244:AA244"/>
    <mergeCell ref="AB244:AE244"/>
    <mergeCell ref="AF244:AI244"/>
    <mergeCell ref="AR242:AU242"/>
    <mergeCell ref="B243:O243"/>
    <mergeCell ref="P243:S243"/>
    <mergeCell ref="T243:W243"/>
    <mergeCell ref="X243:AA243"/>
    <mergeCell ref="AB243:AE243"/>
    <mergeCell ref="AF243:AI243"/>
    <mergeCell ref="AJ243:AM243"/>
    <mergeCell ref="AN243:AQ243"/>
    <mergeCell ref="AR243:AU243"/>
    <mergeCell ref="AN241:AQ241"/>
    <mergeCell ref="AR241:AU241"/>
    <mergeCell ref="B242:O242"/>
    <mergeCell ref="P242:S242"/>
    <mergeCell ref="T242:W242"/>
    <mergeCell ref="X242:AA242"/>
    <mergeCell ref="AB242:AE242"/>
    <mergeCell ref="AF242:AI242"/>
    <mergeCell ref="AJ242:AM242"/>
    <mergeCell ref="AN242:AQ242"/>
    <mergeCell ref="AJ240:AM240"/>
    <mergeCell ref="AN240:AQ240"/>
    <mergeCell ref="AR240:AU240"/>
    <mergeCell ref="B241:O241"/>
    <mergeCell ref="P241:S241"/>
    <mergeCell ref="T241:W241"/>
    <mergeCell ref="X241:AA241"/>
    <mergeCell ref="AB241:AE241"/>
    <mergeCell ref="AF241:AI241"/>
    <mergeCell ref="AJ241:AM241"/>
    <mergeCell ref="B240:O240"/>
    <mergeCell ref="P240:S240"/>
    <mergeCell ref="T240:W240"/>
    <mergeCell ref="X240:AA240"/>
    <mergeCell ref="AB240:AE240"/>
    <mergeCell ref="AF240:AI240"/>
    <mergeCell ref="AR238:AU238"/>
    <mergeCell ref="B239:O239"/>
    <mergeCell ref="P239:S239"/>
    <mergeCell ref="T239:W239"/>
    <mergeCell ref="X239:AA239"/>
    <mergeCell ref="AB239:AE239"/>
    <mergeCell ref="AF239:AI239"/>
    <mergeCell ref="AJ239:AM239"/>
    <mergeCell ref="AN239:AQ239"/>
    <mergeCell ref="AR239:AU239"/>
    <mergeCell ref="B237:O238"/>
    <mergeCell ref="P237:AE237"/>
    <mergeCell ref="AF237:AU237"/>
    <mergeCell ref="P238:S238"/>
    <mergeCell ref="T238:W238"/>
    <mergeCell ref="X238:AA238"/>
    <mergeCell ref="AB238:AE238"/>
    <mergeCell ref="AF238:AI238"/>
    <mergeCell ref="AJ238:AM238"/>
    <mergeCell ref="AN238:AQ238"/>
    <mergeCell ref="AB231:AE231"/>
    <mergeCell ref="AF231:AI231"/>
    <mergeCell ref="AJ231:AM231"/>
    <mergeCell ref="AN231:AQ231"/>
    <mergeCell ref="AR231:AU231"/>
    <mergeCell ref="AV231:AY231"/>
    <mergeCell ref="A231:G231"/>
    <mergeCell ref="H231:K231"/>
    <mergeCell ref="L231:O231"/>
    <mergeCell ref="P231:S231"/>
    <mergeCell ref="T231:W231"/>
    <mergeCell ref="X231:AA231"/>
    <mergeCell ref="AB230:AE230"/>
    <mergeCell ref="AF230:AI230"/>
    <mergeCell ref="AJ230:AM230"/>
    <mergeCell ref="AN230:AQ230"/>
    <mergeCell ref="AR230:AU230"/>
    <mergeCell ref="AV230:AY230"/>
    <mergeCell ref="A230:G230"/>
    <mergeCell ref="H230:K230"/>
    <mergeCell ref="L230:O230"/>
    <mergeCell ref="P230:S230"/>
    <mergeCell ref="T230:W230"/>
    <mergeCell ref="X230:AA230"/>
    <mergeCell ref="AB229:AE229"/>
    <mergeCell ref="AF229:AI229"/>
    <mergeCell ref="AJ229:AM229"/>
    <mergeCell ref="AN229:AQ229"/>
    <mergeCell ref="AR229:AU229"/>
    <mergeCell ref="AV229:AY229"/>
    <mergeCell ref="A229:G229"/>
    <mergeCell ref="H229:K229"/>
    <mergeCell ref="L229:O229"/>
    <mergeCell ref="P229:S229"/>
    <mergeCell ref="T229:W229"/>
    <mergeCell ref="X229:AA229"/>
    <mergeCell ref="AB228:AE228"/>
    <mergeCell ref="AF228:AI228"/>
    <mergeCell ref="AJ228:AM228"/>
    <mergeCell ref="AN228:AQ228"/>
    <mergeCell ref="AR228:AU228"/>
    <mergeCell ref="AV228:AY228"/>
    <mergeCell ref="A228:G228"/>
    <mergeCell ref="H228:K228"/>
    <mergeCell ref="L228:O228"/>
    <mergeCell ref="P228:S228"/>
    <mergeCell ref="T228:W228"/>
    <mergeCell ref="X228:AA228"/>
    <mergeCell ref="AB227:AE227"/>
    <mergeCell ref="AF227:AI227"/>
    <mergeCell ref="AJ227:AM227"/>
    <mergeCell ref="AN227:AQ227"/>
    <mergeCell ref="AR227:AU227"/>
    <mergeCell ref="AV227:AY227"/>
    <mergeCell ref="A227:G227"/>
    <mergeCell ref="H227:K227"/>
    <mergeCell ref="L227:O227"/>
    <mergeCell ref="P227:S227"/>
    <mergeCell ref="T227:W227"/>
    <mergeCell ref="X227:AA227"/>
    <mergeCell ref="AB226:AE226"/>
    <mergeCell ref="AF226:AI226"/>
    <mergeCell ref="AJ226:AM226"/>
    <mergeCell ref="AN226:AQ226"/>
    <mergeCell ref="AR226:AU226"/>
    <mergeCell ref="AV226:AY226"/>
    <mergeCell ref="A226:G226"/>
    <mergeCell ref="H226:K226"/>
    <mergeCell ref="L226:O226"/>
    <mergeCell ref="P226:S226"/>
    <mergeCell ref="T226:W226"/>
    <mergeCell ref="X226:AA226"/>
    <mergeCell ref="AB225:AE225"/>
    <mergeCell ref="AF225:AI225"/>
    <mergeCell ref="AJ225:AM225"/>
    <mergeCell ref="AN225:AQ225"/>
    <mergeCell ref="AR225:AU225"/>
    <mergeCell ref="AV225:AY225"/>
    <mergeCell ref="A225:G225"/>
    <mergeCell ref="H225:K225"/>
    <mergeCell ref="L225:O225"/>
    <mergeCell ref="P225:S225"/>
    <mergeCell ref="T225:W225"/>
    <mergeCell ref="X225:AA225"/>
    <mergeCell ref="AB224:AE224"/>
    <mergeCell ref="AF224:AI224"/>
    <mergeCell ref="AJ224:AM224"/>
    <mergeCell ref="AN224:AQ224"/>
    <mergeCell ref="AR224:AU224"/>
    <mergeCell ref="AV224:AY224"/>
    <mergeCell ref="A224:G224"/>
    <mergeCell ref="H224:K224"/>
    <mergeCell ref="L224:O224"/>
    <mergeCell ref="P224:S224"/>
    <mergeCell ref="T224:W224"/>
    <mergeCell ref="X224:AA224"/>
    <mergeCell ref="AB223:AE223"/>
    <mergeCell ref="AF223:AI223"/>
    <mergeCell ref="AJ223:AM223"/>
    <mergeCell ref="AN223:AQ223"/>
    <mergeCell ref="AR223:AU223"/>
    <mergeCell ref="AV223:AY223"/>
    <mergeCell ref="A223:G223"/>
    <mergeCell ref="H223:K223"/>
    <mergeCell ref="L223:O223"/>
    <mergeCell ref="P223:S223"/>
    <mergeCell ref="T223:W223"/>
    <mergeCell ref="X223:AA223"/>
    <mergeCell ref="AB222:AE222"/>
    <mergeCell ref="AF222:AI222"/>
    <mergeCell ref="AJ222:AM222"/>
    <mergeCell ref="AN222:AQ222"/>
    <mergeCell ref="AR222:AU222"/>
    <mergeCell ref="AV222:AY222"/>
    <mergeCell ref="A222:G222"/>
    <mergeCell ref="H222:K222"/>
    <mergeCell ref="L222:O222"/>
    <mergeCell ref="P222:S222"/>
    <mergeCell ref="T222:W222"/>
    <mergeCell ref="X222:AA222"/>
    <mergeCell ref="AB221:AE221"/>
    <mergeCell ref="AF221:AI221"/>
    <mergeCell ref="AJ221:AM221"/>
    <mergeCell ref="AN221:AQ221"/>
    <mergeCell ref="AR221:AU221"/>
    <mergeCell ref="AV221:AY221"/>
    <mergeCell ref="A221:G221"/>
    <mergeCell ref="H221:K221"/>
    <mergeCell ref="L221:O221"/>
    <mergeCell ref="P221:S221"/>
    <mergeCell ref="T221:W221"/>
    <mergeCell ref="X221:AA221"/>
    <mergeCell ref="AB220:AE220"/>
    <mergeCell ref="AF220:AI220"/>
    <mergeCell ref="AJ220:AM220"/>
    <mergeCell ref="AN220:AQ220"/>
    <mergeCell ref="AR220:AU220"/>
    <mergeCell ref="AV220:AY220"/>
    <mergeCell ref="A220:G220"/>
    <mergeCell ref="H220:K220"/>
    <mergeCell ref="L220:O220"/>
    <mergeCell ref="P220:S220"/>
    <mergeCell ref="T220:W220"/>
    <mergeCell ref="X220:AA220"/>
    <mergeCell ref="AB219:AE219"/>
    <mergeCell ref="AF219:AI219"/>
    <mergeCell ref="AJ219:AM219"/>
    <mergeCell ref="AN219:AQ219"/>
    <mergeCell ref="AR219:AU219"/>
    <mergeCell ref="AV219:AY219"/>
    <mergeCell ref="A219:G219"/>
    <mergeCell ref="H219:K219"/>
    <mergeCell ref="L219:O219"/>
    <mergeCell ref="P219:S219"/>
    <mergeCell ref="T219:W219"/>
    <mergeCell ref="X219:AA219"/>
    <mergeCell ref="AB218:AE218"/>
    <mergeCell ref="AF218:AI218"/>
    <mergeCell ref="AJ218:AM218"/>
    <mergeCell ref="AN218:AQ218"/>
    <mergeCell ref="AR218:AU218"/>
    <mergeCell ref="AV218:AY218"/>
    <mergeCell ref="A218:G218"/>
    <mergeCell ref="H218:K218"/>
    <mergeCell ref="L218:O218"/>
    <mergeCell ref="P218:S218"/>
    <mergeCell ref="T218:W218"/>
    <mergeCell ref="X218:AA218"/>
    <mergeCell ref="AB217:AE217"/>
    <mergeCell ref="AF217:AI217"/>
    <mergeCell ref="AJ217:AM217"/>
    <mergeCell ref="AN217:AQ217"/>
    <mergeCell ref="AR217:AU217"/>
    <mergeCell ref="AV217:AY217"/>
    <mergeCell ref="A217:G217"/>
    <mergeCell ref="H217:K217"/>
    <mergeCell ref="L217:O217"/>
    <mergeCell ref="P217:S217"/>
    <mergeCell ref="T217:W217"/>
    <mergeCell ref="X217:AA217"/>
    <mergeCell ref="AB216:AE216"/>
    <mergeCell ref="AF216:AI216"/>
    <mergeCell ref="AJ216:AM216"/>
    <mergeCell ref="AN216:AQ216"/>
    <mergeCell ref="AR216:AU216"/>
    <mergeCell ref="AV216:AY216"/>
    <mergeCell ref="A216:G216"/>
    <mergeCell ref="H216:K216"/>
    <mergeCell ref="L216:O216"/>
    <mergeCell ref="P216:S216"/>
    <mergeCell ref="T216:W216"/>
    <mergeCell ref="X216:AA216"/>
    <mergeCell ref="AB215:AE215"/>
    <mergeCell ref="AF215:AI215"/>
    <mergeCell ref="AJ215:AM215"/>
    <mergeCell ref="AN215:AQ215"/>
    <mergeCell ref="AR215:AU215"/>
    <mergeCell ref="AV215:AY215"/>
    <mergeCell ref="A215:G215"/>
    <mergeCell ref="H215:K215"/>
    <mergeCell ref="L215:O215"/>
    <mergeCell ref="P215:S215"/>
    <mergeCell ref="T215:W215"/>
    <mergeCell ref="X215:AA215"/>
    <mergeCell ref="AB214:AE214"/>
    <mergeCell ref="AF214:AI214"/>
    <mergeCell ref="AJ214:AM214"/>
    <mergeCell ref="AN214:AQ214"/>
    <mergeCell ref="AR214:AU214"/>
    <mergeCell ref="AV214:AY214"/>
    <mergeCell ref="A214:G214"/>
    <mergeCell ref="H214:K214"/>
    <mergeCell ref="L214:O214"/>
    <mergeCell ref="P214:S214"/>
    <mergeCell ref="T214:W214"/>
    <mergeCell ref="X214:AA214"/>
    <mergeCell ref="AB213:AE213"/>
    <mergeCell ref="AF213:AI213"/>
    <mergeCell ref="AJ213:AM213"/>
    <mergeCell ref="AN213:AQ213"/>
    <mergeCell ref="AR213:AU213"/>
    <mergeCell ref="AV213:AY213"/>
    <mergeCell ref="A213:G213"/>
    <mergeCell ref="H213:K213"/>
    <mergeCell ref="L213:O213"/>
    <mergeCell ref="P213:S213"/>
    <mergeCell ref="T213:W213"/>
    <mergeCell ref="X213:AA213"/>
    <mergeCell ref="AB212:AE212"/>
    <mergeCell ref="AF212:AI212"/>
    <mergeCell ref="AJ212:AM212"/>
    <mergeCell ref="AN212:AQ212"/>
    <mergeCell ref="AR212:AU212"/>
    <mergeCell ref="AV212:AY212"/>
    <mergeCell ref="A212:G212"/>
    <mergeCell ref="H212:K212"/>
    <mergeCell ref="L212:O212"/>
    <mergeCell ref="P212:S212"/>
    <mergeCell ref="T212:W212"/>
    <mergeCell ref="X212:AA212"/>
    <mergeCell ref="AB211:AE211"/>
    <mergeCell ref="AF211:AI211"/>
    <mergeCell ref="AJ211:AM211"/>
    <mergeCell ref="AN211:AQ211"/>
    <mergeCell ref="AR211:AU211"/>
    <mergeCell ref="AV211:AY211"/>
    <mergeCell ref="A211:G211"/>
    <mergeCell ref="H211:K211"/>
    <mergeCell ref="L211:O211"/>
    <mergeCell ref="P211:S211"/>
    <mergeCell ref="T211:W211"/>
    <mergeCell ref="X211:AA211"/>
    <mergeCell ref="AB210:AE210"/>
    <mergeCell ref="AF210:AI210"/>
    <mergeCell ref="AJ210:AM210"/>
    <mergeCell ref="AN210:AQ210"/>
    <mergeCell ref="AR210:AU210"/>
    <mergeCell ref="AV210:AY210"/>
    <mergeCell ref="A210:G210"/>
    <mergeCell ref="H210:K210"/>
    <mergeCell ref="L210:O210"/>
    <mergeCell ref="P210:S210"/>
    <mergeCell ref="T210:W210"/>
    <mergeCell ref="X210:AA210"/>
    <mergeCell ref="AB207:AE207"/>
    <mergeCell ref="AF207:AI207"/>
    <mergeCell ref="AJ207:AM207"/>
    <mergeCell ref="AN207:AQ207"/>
    <mergeCell ref="AR207:AU207"/>
    <mergeCell ref="AV207:AY207"/>
    <mergeCell ref="A207:G207"/>
    <mergeCell ref="H207:K207"/>
    <mergeCell ref="L207:O207"/>
    <mergeCell ref="P207:S207"/>
    <mergeCell ref="T207:W207"/>
    <mergeCell ref="X207:AA207"/>
    <mergeCell ref="AB206:AE206"/>
    <mergeCell ref="AF206:AI206"/>
    <mergeCell ref="AJ206:AM206"/>
    <mergeCell ref="AN206:AQ206"/>
    <mergeCell ref="AR206:AU206"/>
    <mergeCell ref="AV206:AY206"/>
    <mergeCell ref="A206:G206"/>
    <mergeCell ref="H206:K206"/>
    <mergeCell ref="L206:O206"/>
    <mergeCell ref="P206:S206"/>
    <mergeCell ref="T206:W206"/>
    <mergeCell ref="X206:AA206"/>
    <mergeCell ref="AB205:AE205"/>
    <mergeCell ref="AF205:AI205"/>
    <mergeCell ref="AJ205:AM205"/>
    <mergeCell ref="AN205:AQ205"/>
    <mergeCell ref="AR205:AU205"/>
    <mergeCell ref="AV205:AY205"/>
    <mergeCell ref="A205:G205"/>
    <mergeCell ref="H205:K205"/>
    <mergeCell ref="L205:O205"/>
    <mergeCell ref="P205:S205"/>
    <mergeCell ref="T205:W205"/>
    <mergeCell ref="X205:AA205"/>
    <mergeCell ref="AB204:AE204"/>
    <mergeCell ref="AF204:AI204"/>
    <mergeCell ref="AJ204:AM204"/>
    <mergeCell ref="AN204:AQ204"/>
    <mergeCell ref="AR204:AU204"/>
    <mergeCell ref="AV204:AY204"/>
    <mergeCell ref="AF203:AI203"/>
    <mergeCell ref="AR203:AU203"/>
    <mergeCell ref="AV203:AY203"/>
    <mergeCell ref="A204:G204"/>
    <mergeCell ref="H204:K204"/>
    <mergeCell ref="L204:O204"/>
    <mergeCell ref="P204:S204"/>
    <mergeCell ref="T204:W204"/>
    <mergeCell ref="X204:AA204"/>
    <mergeCell ref="A203:G203"/>
    <mergeCell ref="H203:K203"/>
    <mergeCell ref="P203:S203"/>
    <mergeCell ref="T203:W203"/>
    <mergeCell ref="X203:AA203"/>
    <mergeCell ref="AB203:AE203"/>
    <mergeCell ref="AH195:AK195"/>
    <mergeCell ref="AL195:AO195"/>
    <mergeCell ref="J200:L200"/>
    <mergeCell ref="A201:G202"/>
    <mergeCell ref="H201:K202"/>
    <mergeCell ref="L201:AI201"/>
    <mergeCell ref="AN201:AY201"/>
    <mergeCell ref="L202:O203"/>
    <mergeCell ref="P202:AI202"/>
    <mergeCell ref="AN202:AQ203"/>
    <mergeCell ref="AJ202:AM203"/>
    <mergeCell ref="AD194:AG194"/>
    <mergeCell ref="AH194:AK194"/>
    <mergeCell ref="B195:E195"/>
    <mergeCell ref="F195:I195"/>
    <mergeCell ref="J195:M195"/>
    <mergeCell ref="N195:Q195"/>
    <mergeCell ref="R195:U195"/>
    <mergeCell ref="V195:Y195"/>
    <mergeCell ref="Z195:AC195"/>
    <mergeCell ref="AD195:AG195"/>
    <mergeCell ref="AD193:AG193"/>
    <mergeCell ref="AH193:AK193"/>
    <mergeCell ref="AL193:AO193"/>
    <mergeCell ref="B194:E194"/>
    <mergeCell ref="F194:I194"/>
    <mergeCell ref="J194:M194"/>
    <mergeCell ref="N194:Q194"/>
    <mergeCell ref="R194:U194"/>
    <mergeCell ref="V194:Y194"/>
    <mergeCell ref="AD192:AG192"/>
    <mergeCell ref="AH192:AK192"/>
    <mergeCell ref="B193:E193"/>
    <mergeCell ref="F193:I193"/>
    <mergeCell ref="J193:M193"/>
    <mergeCell ref="N193:Q193"/>
    <mergeCell ref="R193:U193"/>
    <mergeCell ref="V193:Y193"/>
    <mergeCell ref="Z193:AC193"/>
    <mergeCell ref="Z191:AC191"/>
    <mergeCell ref="AD191:AG191"/>
    <mergeCell ref="AH191:AK191"/>
    <mergeCell ref="AL191:AO191"/>
    <mergeCell ref="B192:E192"/>
    <mergeCell ref="F192:I192"/>
    <mergeCell ref="J192:M192"/>
    <mergeCell ref="N192:Q192"/>
    <mergeCell ref="R192:U192"/>
    <mergeCell ref="V192:Y192"/>
    <mergeCell ref="Z190:AC190"/>
    <mergeCell ref="AD190:AG190"/>
    <mergeCell ref="AH190:AK190"/>
    <mergeCell ref="AL190:AO190"/>
    <mergeCell ref="B191:E191"/>
    <mergeCell ref="F191:I191"/>
    <mergeCell ref="J191:M191"/>
    <mergeCell ref="N191:Q191"/>
    <mergeCell ref="R191:U191"/>
    <mergeCell ref="V191:Y191"/>
    <mergeCell ref="Z189:AC189"/>
    <mergeCell ref="AD189:AG189"/>
    <mergeCell ref="AH189:AK189"/>
    <mergeCell ref="AL189:AO189"/>
    <mergeCell ref="B190:E190"/>
    <mergeCell ref="F190:I190"/>
    <mergeCell ref="J190:M190"/>
    <mergeCell ref="N190:Q190"/>
    <mergeCell ref="R190:U190"/>
    <mergeCell ref="V190:Y190"/>
    <mergeCell ref="Z188:AC188"/>
    <mergeCell ref="AD188:AG188"/>
    <mergeCell ref="AH188:AK188"/>
    <mergeCell ref="AL188:AO188"/>
    <mergeCell ref="B189:E189"/>
    <mergeCell ref="F189:I189"/>
    <mergeCell ref="J189:M189"/>
    <mergeCell ref="N189:Q189"/>
    <mergeCell ref="R189:U189"/>
    <mergeCell ref="V189:Y189"/>
    <mergeCell ref="Z187:AC187"/>
    <mergeCell ref="AD187:AG187"/>
    <mergeCell ref="AH187:AK187"/>
    <mergeCell ref="AL187:AO187"/>
    <mergeCell ref="B188:E188"/>
    <mergeCell ref="F188:I188"/>
    <mergeCell ref="J188:M188"/>
    <mergeCell ref="N188:Q188"/>
    <mergeCell ref="R188:U188"/>
    <mergeCell ref="V188:Y188"/>
    <mergeCell ref="B187:E187"/>
    <mergeCell ref="F187:I187"/>
    <mergeCell ref="J187:M187"/>
    <mergeCell ref="N187:Q187"/>
    <mergeCell ref="R187:U187"/>
    <mergeCell ref="V187:Y187"/>
    <mergeCell ref="AL185:AO185"/>
    <mergeCell ref="B186:E186"/>
    <mergeCell ref="F186:I186"/>
    <mergeCell ref="J186:M186"/>
    <mergeCell ref="N186:Q186"/>
    <mergeCell ref="R186:U186"/>
    <mergeCell ref="V186:Y186"/>
    <mergeCell ref="AD186:AG186"/>
    <mergeCell ref="AH186:AK186"/>
    <mergeCell ref="AL184:AO184"/>
    <mergeCell ref="B185:E185"/>
    <mergeCell ref="F185:I185"/>
    <mergeCell ref="J185:M185"/>
    <mergeCell ref="N185:Q185"/>
    <mergeCell ref="R185:U185"/>
    <mergeCell ref="V185:Y185"/>
    <mergeCell ref="Z185:AC185"/>
    <mergeCell ref="AD185:AG185"/>
    <mergeCell ref="AH185:AK185"/>
    <mergeCell ref="AL183:AO183"/>
    <mergeCell ref="B184:E184"/>
    <mergeCell ref="F184:I184"/>
    <mergeCell ref="J184:M184"/>
    <mergeCell ref="N184:Q184"/>
    <mergeCell ref="R184:U184"/>
    <mergeCell ref="V184:Y184"/>
    <mergeCell ref="Z184:AC184"/>
    <mergeCell ref="AD184:AG184"/>
    <mergeCell ref="AH184:AK184"/>
    <mergeCell ref="AL182:AO182"/>
    <mergeCell ref="B183:E183"/>
    <mergeCell ref="F183:I183"/>
    <mergeCell ref="J183:M183"/>
    <mergeCell ref="N183:Q183"/>
    <mergeCell ref="R183:U183"/>
    <mergeCell ref="V183:Y183"/>
    <mergeCell ref="Z183:AC183"/>
    <mergeCell ref="AD183:AG183"/>
    <mergeCell ref="AH183:AK183"/>
    <mergeCell ref="AL181:AO181"/>
    <mergeCell ref="B182:E182"/>
    <mergeCell ref="F182:I182"/>
    <mergeCell ref="J182:M182"/>
    <mergeCell ref="N182:Q182"/>
    <mergeCell ref="R182:U182"/>
    <mergeCell ref="V182:Y182"/>
    <mergeCell ref="Z182:AC182"/>
    <mergeCell ref="AD182:AG182"/>
    <mergeCell ref="AH182:AK182"/>
    <mergeCell ref="AH180:AK180"/>
    <mergeCell ref="B181:E181"/>
    <mergeCell ref="F181:I181"/>
    <mergeCell ref="J181:M181"/>
    <mergeCell ref="N181:Q181"/>
    <mergeCell ref="R181:U181"/>
    <mergeCell ref="V181:Y181"/>
    <mergeCell ref="Z181:AC181"/>
    <mergeCell ref="AD181:AG181"/>
    <mergeCell ref="AH181:AK181"/>
    <mergeCell ref="AH179:AK179"/>
    <mergeCell ref="AL179:AO179"/>
    <mergeCell ref="B180:E180"/>
    <mergeCell ref="F180:I180"/>
    <mergeCell ref="J180:M180"/>
    <mergeCell ref="N180:Q180"/>
    <mergeCell ref="R180:U180"/>
    <mergeCell ref="V180:Y180"/>
    <mergeCell ref="AD180:AG180"/>
    <mergeCell ref="AH178:AK178"/>
    <mergeCell ref="AL178:AO178"/>
    <mergeCell ref="B179:E179"/>
    <mergeCell ref="F179:I179"/>
    <mergeCell ref="J179:M179"/>
    <mergeCell ref="N179:Q179"/>
    <mergeCell ref="R179:U179"/>
    <mergeCell ref="V179:Y179"/>
    <mergeCell ref="Z179:AC179"/>
    <mergeCell ref="AD179:AG179"/>
    <mergeCell ref="AH177:AK177"/>
    <mergeCell ref="AL177:AO177"/>
    <mergeCell ref="B178:E178"/>
    <mergeCell ref="F178:I178"/>
    <mergeCell ref="J178:M178"/>
    <mergeCell ref="N178:Q178"/>
    <mergeCell ref="R178:U178"/>
    <mergeCell ref="V178:Y178"/>
    <mergeCell ref="Z178:AC178"/>
    <mergeCell ref="AD178:AG178"/>
    <mergeCell ref="AH176:AK176"/>
    <mergeCell ref="AL176:AO176"/>
    <mergeCell ref="B177:E177"/>
    <mergeCell ref="F177:I177"/>
    <mergeCell ref="J177:M177"/>
    <mergeCell ref="N177:Q177"/>
    <mergeCell ref="R177:U177"/>
    <mergeCell ref="V177:Y177"/>
    <mergeCell ref="Z177:AC177"/>
    <mergeCell ref="AD177:AG177"/>
    <mergeCell ref="AH175:AK175"/>
    <mergeCell ref="AL175:AO175"/>
    <mergeCell ref="B176:E176"/>
    <mergeCell ref="F176:I176"/>
    <mergeCell ref="J176:M176"/>
    <mergeCell ref="N176:Q176"/>
    <mergeCell ref="R176:U176"/>
    <mergeCell ref="V176:Y176"/>
    <mergeCell ref="Z176:AC176"/>
    <mergeCell ref="AD176:AG176"/>
    <mergeCell ref="AD174:AG174"/>
    <mergeCell ref="AH174:AK174"/>
    <mergeCell ref="B175:E175"/>
    <mergeCell ref="F175:I175"/>
    <mergeCell ref="J175:M175"/>
    <mergeCell ref="N175:Q175"/>
    <mergeCell ref="R175:U175"/>
    <mergeCell ref="V175:Y175"/>
    <mergeCell ref="Z175:AC175"/>
    <mergeCell ref="AD175:AG175"/>
    <mergeCell ref="AD173:AG173"/>
    <mergeCell ref="AH173:AK173"/>
    <mergeCell ref="AL173:AO173"/>
    <mergeCell ref="B174:E174"/>
    <mergeCell ref="F174:I174"/>
    <mergeCell ref="J174:M174"/>
    <mergeCell ref="N174:Q174"/>
    <mergeCell ref="R174:U174"/>
    <mergeCell ref="V174:Y174"/>
    <mergeCell ref="AD172:AG172"/>
    <mergeCell ref="AH172:AK172"/>
    <mergeCell ref="AL172:AO172"/>
    <mergeCell ref="B173:E173"/>
    <mergeCell ref="F173:I173"/>
    <mergeCell ref="J173:M173"/>
    <mergeCell ref="N173:Q173"/>
    <mergeCell ref="R173:U173"/>
    <mergeCell ref="V173:Y173"/>
    <mergeCell ref="Z173:AC173"/>
    <mergeCell ref="AD171:AG171"/>
    <mergeCell ref="AH171:AK171"/>
    <mergeCell ref="AL171:AO171"/>
    <mergeCell ref="B172:E172"/>
    <mergeCell ref="F172:I172"/>
    <mergeCell ref="J172:M172"/>
    <mergeCell ref="N172:Q172"/>
    <mergeCell ref="R172:U172"/>
    <mergeCell ref="V172:Y172"/>
    <mergeCell ref="Z172:AC172"/>
    <mergeCell ref="AD170:AG170"/>
    <mergeCell ref="AH170:AK170"/>
    <mergeCell ref="AL170:AO170"/>
    <mergeCell ref="B171:E171"/>
    <mergeCell ref="F171:I171"/>
    <mergeCell ref="J171:M171"/>
    <mergeCell ref="N171:Q171"/>
    <mergeCell ref="R171:U171"/>
    <mergeCell ref="V171:Y171"/>
    <mergeCell ref="Z171:AC171"/>
    <mergeCell ref="AD169:AG169"/>
    <mergeCell ref="AH169:AK169"/>
    <mergeCell ref="AL169:AO169"/>
    <mergeCell ref="B170:E170"/>
    <mergeCell ref="F170:I170"/>
    <mergeCell ref="J170:M170"/>
    <mergeCell ref="N170:Q170"/>
    <mergeCell ref="R170:U170"/>
    <mergeCell ref="V170:Y170"/>
    <mergeCell ref="Z170:AC170"/>
    <mergeCell ref="AD168:AG168"/>
    <mergeCell ref="AH168:AK168"/>
    <mergeCell ref="B169:E169"/>
    <mergeCell ref="F169:I169"/>
    <mergeCell ref="J169:M169"/>
    <mergeCell ref="N169:Q169"/>
    <mergeCell ref="R169:U169"/>
    <mergeCell ref="V169:Y169"/>
    <mergeCell ref="Z169:AC169"/>
    <mergeCell ref="Z167:AC167"/>
    <mergeCell ref="AD167:AG167"/>
    <mergeCell ref="AH167:AK167"/>
    <mergeCell ref="AL167:AO167"/>
    <mergeCell ref="B168:E168"/>
    <mergeCell ref="F168:I168"/>
    <mergeCell ref="J168:M168"/>
    <mergeCell ref="N168:Q168"/>
    <mergeCell ref="R168:U168"/>
    <mergeCell ref="V168:Y168"/>
    <mergeCell ref="B167:E167"/>
    <mergeCell ref="F167:I167"/>
    <mergeCell ref="J167:M167"/>
    <mergeCell ref="N167:Q167"/>
    <mergeCell ref="R167:U167"/>
    <mergeCell ref="V167:Y167"/>
    <mergeCell ref="R166:U166"/>
    <mergeCell ref="V166:Y166"/>
    <mergeCell ref="Z166:AC166"/>
    <mergeCell ref="AD166:AG166"/>
    <mergeCell ref="AH166:AK166"/>
    <mergeCell ref="AL166:AO166"/>
    <mergeCell ref="AH160:AK160"/>
    <mergeCell ref="I161:J161"/>
    <mergeCell ref="AA161:AK161"/>
    <mergeCell ref="B165:E166"/>
    <mergeCell ref="F165:Q165"/>
    <mergeCell ref="R165:AC165"/>
    <mergeCell ref="AD165:AO165"/>
    <mergeCell ref="F166:I166"/>
    <mergeCell ref="J166:M166"/>
    <mergeCell ref="N166:Q166"/>
    <mergeCell ref="G160:M160"/>
    <mergeCell ref="N160:Q160"/>
    <mergeCell ref="R160:U160"/>
    <mergeCell ref="V160:Y160"/>
    <mergeCell ref="Z160:AC160"/>
    <mergeCell ref="AD160:AG160"/>
    <mergeCell ref="AH158:AK158"/>
    <mergeCell ref="G159:M159"/>
    <mergeCell ref="N159:Q159"/>
    <mergeCell ref="R159:U159"/>
    <mergeCell ref="V159:Y159"/>
    <mergeCell ref="Z159:AC159"/>
    <mergeCell ref="AD159:AG159"/>
    <mergeCell ref="AH159:AK159"/>
    <mergeCell ref="G158:M158"/>
    <mergeCell ref="N158:Q158"/>
    <mergeCell ref="R158:U158"/>
    <mergeCell ref="V158:Y158"/>
    <mergeCell ref="Z158:AC158"/>
    <mergeCell ref="AD158:AG158"/>
    <mergeCell ref="R157:U157"/>
    <mergeCell ref="V157:Y157"/>
    <mergeCell ref="Z157:AC157"/>
    <mergeCell ref="AD157:AG157"/>
    <mergeCell ref="AH157:AK157"/>
    <mergeCell ref="G156:M156"/>
    <mergeCell ref="N156:Q156"/>
    <mergeCell ref="R156:U156"/>
    <mergeCell ref="V156:Y156"/>
    <mergeCell ref="Z156:AC156"/>
    <mergeCell ref="AD156:AG156"/>
    <mergeCell ref="AH154:AK154"/>
    <mergeCell ref="G155:M155"/>
    <mergeCell ref="N155:Q155"/>
    <mergeCell ref="R155:U155"/>
    <mergeCell ref="V155:Y155"/>
    <mergeCell ref="Z155:AC155"/>
    <mergeCell ref="AD155:AG155"/>
    <mergeCell ref="AH155:AK155"/>
    <mergeCell ref="G154:M154"/>
    <mergeCell ref="N154:Q154"/>
    <mergeCell ref="R154:U154"/>
    <mergeCell ref="V154:Y154"/>
    <mergeCell ref="Z154:AC154"/>
    <mergeCell ref="AD154:AG154"/>
    <mergeCell ref="B128:F138"/>
    <mergeCell ref="AH152:AK152"/>
    <mergeCell ref="G153:M153"/>
    <mergeCell ref="N153:Q153"/>
    <mergeCell ref="R153:U153"/>
    <mergeCell ref="V153:Y153"/>
    <mergeCell ref="Z153:AC153"/>
    <mergeCell ref="AD153:AG153"/>
    <mergeCell ref="AH153:AK153"/>
    <mergeCell ref="G152:M152"/>
    <mergeCell ref="N152:Q152"/>
    <mergeCell ref="R152:U152"/>
    <mergeCell ref="V152:Y152"/>
    <mergeCell ref="Z152:AC152"/>
    <mergeCell ref="AD152:AG152"/>
    <mergeCell ref="N151:Q151"/>
    <mergeCell ref="R151:U151"/>
    <mergeCell ref="V151:Y151"/>
    <mergeCell ref="Z151:AC151"/>
    <mergeCell ref="AD151:AG151"/>
    <mergeCell ref="AH151:AK151"/>
    <mergeCell ref="N132:Q132"/>
    <mergeCell ref="R132:U132"/>
    <mergeCell ref="V132:Y132"/>
    <mergeCell ref="Z132:AC132"/>
    <mergeCell ref="AD132:AG132"/>
    <mergeCell ref="AH138:AK138"/>
    <mergeCell ref="B150:F160"/>
    <mergeCell ref="G150:M150"/>
    <mergeCell ref="AH156:AK156"/>
    <mergeCell ref="G157:M157"/>
    <mergeCell ref="N157:Q157"/>
    <mergeCell ref="N150:Q150"/>
    <mergeCell ref="R150:U150"/>
    <mergeCell ref="V150:Y150"/>
    <mergeCell ref="Z150:AC150"/>
    <mergeCell ref="AD150:AG150"/>
    <mergeCell ref="AH150:AK150"/>
    <mergeCell ref="G151:M151"/>
    <mergeCell ref="G138:M138"/>
    <mergeCell ref="N138:Q138"/>
    <mergeCell ref="R138:U138"/>
    <mergeCell ref="V138:Y138"/>
    <mergeCell ref="Z138:AC138"/>
    <mergeCell ref="AD138:AG138"/>
    <mergeCell ref="AH136:AK136"/>
    <mergeCell ref="G137:M137"/>
    <mergeCell ref="N137:Q137"/>
    <mergeCell ref="R137:U137"/>
    <mergeCell ref="V137:Y137"/>
    <mergeCell ref="Z137:AC137"/>
    <mergeCell ref="AD137:AG137"/>
    <mergeCell ref="AH137:AK137"/>
    <mergeCell ref="G136:M136"/>
    <mergeCell ref="N136:Q136"/>
    <mergeCell ref="R136:U136"/>
    <mergeCell ref="V136:Y136"/>
    <mergeCell ref="Z136:AC136"/>
    <mergeCell ref="AD136:AG136"/>
    <mergeCell ref="V143:Y143"/>
    <mergeCell ref="Z143:AC143"/>
    <mergeCell ref="AD143:AG143"/>
    <mergeCell ref="AH143:AK143"/>
    <mergeCell ref="G144:M144"/>
    <mergeCell ref="R128:U128"/>
    <mergeCell ref="V128:Y128"/>
    <mergeCell ref="Z128:AC128"/>
    <mergeCell ref="G130:M130"/>
    <mergeCell ref="N130:Q130"/>
    <mergeCell ref="R130:U130"/>
    <mergeCell ref="V130:Y130"/>
    <mergeCell ref="AH134:AK134"/>
    <mergeCell ref="G135:M135"/>
    <mergeCell ref="N135:Q135"/>
    <mergeCell ref="R135:U135"/>
    <mergeCell ref="V135:Y135"/>
    <mergeCell ref="Z135:AC135"/>
    <mergeCell ref="AD135:AG135"/>
    <mergeCell ref="AH135:AK135"/>
    <mergeCell ref="G134:M134"/>
    <mergeCell ref="N134:Q134"/>
    <mergeCell ref="R134:U134"/>
    <mergeCell ref="V134:Y134"/>
    <mergeCell ref="Z134:AC134"/>
    <mergeCell ref="AD134:AG134"/>
    <mergeCell ref="AH132:AK132"/>
    <mergeCell ref="G133:M133"/>
    <mergeCell ref="N133:Q133"/>
    <mergeCell ref="R133:U133"/>
    <mergeCell ref="V133:Y133"/>
    <mergeCell ref="Z133:AC133"/>
    <mergeCell ref="AD133:AG133"/>
    <mergeCell ref="AH133:AK133"/>
    <mergeCell ref="G132:M132"/>
    <mergeCell ref="AD126:AG126"/>
    <mergeCell ref="Z124:AC124"/>
    <mergeCell ref="AD124:AG124"/>
    <mergeCell ref="AH124:AK124"/>
    <mergeCell ref="G125:M125"/>
    <mergeCell ref="N125:Q125"/>
    <mergeCell ref="R125:U125"/>
    <mergeCell ref="V125:Y125"/>
    <mergeCell ref="Z125:AC125"/>
    <mergeCell ref="AD125:AG125"/>
    <mergeCell ref="AH125:AK125"/>
    <mergeCell ref="Z130:AC130"/>
    <mergeCell ref="AD130:AG130"/>
    <mergeCell ref="AH130:AK130"/>
    <mergeCell ref="G131:M131"/>
    <mergeCell ref="N131:Q131"/>
    <mergeCell ref="R131:U131"/>
    <mergeCell ref="V131:Y131"/>
    <mergeCell ref="Z131:AC131"/>
    <mergeCell ref="AD131:AG131"/>
    <mergeCell ref="AH131:AK131"/>
    <mergeCell ref="AD128:AG128"/>
    <mergeCell ref="AH128:AK128"/>
    <mergeCell ref="G129:M129"/>
    <mergeCell ref="N129:Q129"/>
    <mergeCell ref="R129:U129"/>
    <mergeCell ref="V129:Y129"/>
    <mergeCell ref="Z129:AC129"/>
    <mergeCell ref="AD129:AG129"/>
    <mergeCell ref="AH129:AK129"/>
    <mergeCell ref="G128:M128"/>
    <mergeCell ref="N128:Q128"/>
    <mergeCell ref="AD122:AG122"/>
    <mergeCell ref="AH122:AK122"/>
    <mergeCell ref="G123:M123"/>
    <mergeCell ref="N123:Q123"/>
    <mergeCell ref="R123:U123"/>
    <mergeCell ref="V123:Y123"/>
    <mergeCell ref="Z123:AC123"/>
    <mergeCell ref="AD123:AG123"/>
    <mergeCell ref="AH123:AK123"/>
    <mergeCell ref="B122:F127"/>
    <mergeCell ref="G122:M122"/>
    <mergeCell ref="N122:Q122"/>
    <mergeCell ref="R122:U122"/>
    <mergeCell ref="V122:Y122"/>
    <mergeCell ref="Z122:AC122"/>
    <mergeCell ref="G124:M124"/>
    <mergeCell ref="N124:Q124"/>
    <mergeCell ref="R124:U124"/>
    <mergeCell ref="V124:Y124"/>
    <mergeCell ref="AH126:AK126"/>
    <mergeCell ref="G127:M127"/>
    <mergeCell ref="N127:Q127"/>
    <mergeCell ref="R127:U127"/>
    <mergeCell ref="V127:Y127"/>
    <mergeCell ref="Z127:AC127"/>
    <mergeCell ref="AD127:AG127"/>
    <mergeCell ref="AH127:AK127"/>
    <mergeCell ref="G126:M126"/>
    <mergeCell ref="N126:Q126"/>
    <mergeCell ref="R126:U126"/>
    <mergeCell ref="V126:Y126"/>
    <mergeCell ref="Z126:AC126"/>
    <mergeCell ref="V121:Y121"/>
    <mergeCell ref="Z121:AC121"/>
    <mergeCell ref="AD121:AG121"/>
    <mergeCell ref="AH121:AK121"/>
    <mergeCell ref="G120:M120"/>
    <mergeCell ref="N120:Q120"/>
    <mergeCell ref="R120:U120"/>
    <mergeCell ref="V120:Y120"/>
    <mergeCell ref="Z120:AC120"/>
    <mergeCell ref="AD120:AG120"/>
    <mergeCell ref="Z118:AC118"/>
    <mergeCell ref="AD118:AG118"/>
    <mergeCell ref="AH118:AK118"/>
    <mergeCell ref="G119:M119"/>
    <mergeCell ref="N119:Q119"/>
    <mergeCell ref="R119:U119"/>
    <mergeCell ref="V119:Y119"/>
    <mergeCell ref="Z119:AC119"/>
    <mergeCell ref="AD119:AG119"/>
    <mergeCell ref="AH119:AK119"/>
    <mergeCell ref="AD116:AG116"/>
    <mergeCell ref="AH116:AK116"/>
    <mergeCell ref="G117:M117"/>
    <mergeCell ref="N117:Q117"/>
    <mergeCell ref="R117:U117"/>
    <mergeCell ref="V117:Y117"/>
    <mergeCell ref="Z117:AC117"/>
    <mergeCell ref="AD117:AG117"/>
    <mergeCell ref="AH117:AK117"/>
    <mergeCell ref="B114:F115"/>
    <mergeCell ref="G114:M115"/>
    <mergeCell ref="N114:Q115"/>
    <mergeCell ref="R114:AC114"/>
    <mergeCell ref="AD114:AG115"/>
    <mergeCell ref="AH114:AK115"/>
    <mergeCell ref="R115:U115"/>
    <mergeCell ref="V115:Y115"/>
    <mergeCell ref="Z115:AC115"/>
    <mergeCell ref="B116:F121"/>
    <mergeCell ref="G116:M116"/>
    <mergeCell ref="N116:Q116"/>
    <mergeCell ref="R116:U116"/>
    <mergeCell ref="V116:Y116"/>
    <mergeCell ref="Z116:AC116"/>
    <mergeCell ref="G118:M118"/>
    <mergeCell ref="N118:Q118"/>
    <mergeCell ref="R118:U118"/>
    <mergeCell ref="V118:Y118"/>
    <mergeCell ref="AH120:AK120"/>
    <mergeCell ref="G121:M121"/>
    <mergeCell ref="N121:Q121"/>
    <mergeCell ref="R121:U121"/>
    <mergeCell ref="I113:J113"/>
    <mergeCell ref="AN107:AQ107"/>
    <mergeCell ref="AR107:AU107"/>
    <mergeCell ref="AV107:AY107"/>
    <mergeCell ref="H109:K109"/>
    <mergeCell ref="L109:O109"/>
    <mergeCell ref="P109:S109"/>
    <mergeCell ref="T109:W109"/>
    <mergeCell ref="X109:AA109"/>
    <mergeCell ref="AB109:AE109"/>
    <mergeCell ref="H108:K108"/>
    <mergeCell ref="L108:O108"/>
    <mergeCell ref="P108:S108"/>
    <mergeCell ref="T108:W108"/>
    <mergeCell ref="X108:AA108"/>
    <mergeCell ref="AB108:AE108"/>
    <mergeCell ref="AF108:AI108"/>
    <mergeCell ref="AJ108:AM108"/>
    <mergeCell ref="AN108:AQ108"/>
    <mergeCell ref="AR108:AU108"/>
    <mergeCell ref="AV108:AY108"/>
    <mergeCell ref="H107:K107"/>
    <mergeCell ref="L107:O107"/>
    <mergeCell ref="P107:S107"/>
    <mergeCell ref="T107:W107"/>
    <mergeCell ref="X107:AA107"/>
    <mergeCell ref="AB107:AE107"/>
    <mergeCell ref="AN106:AQ106"/>
    <mergeCell ref="AR106:AU106"/>
    <mergeCell ref="AF105:AI105"/>
    <mergeCell ref="AJ105:AM105"/>
    <mergeCell ref="AN105:AQ105"/>
    <mergeCell ref="AR105:AU105"/>
    <mergeCell ref="AV105:AY105"/>
    <mergeCell ref="AV106:AY106"/>
    <mergeCell ref="H106:K106"/>
    <mergeCell ref="L106:O106"/>
    <mergeCell ref="P106:S106"/>
    <mergeCell ref="T106:W106"/>
    <mergeCell ref="AF109:AI109"/>
    <mergeCell ref="AJ109:AM109"/>
    <mergeCell ref="AN109:AQ109"/>
    <mergeCell ref="AR109:AU109"/>
    <mergeCell ref="AV109:AY109"/>
    <mergeCell ref="AN104:AQ104"/>
    <mergeCell ref="AR104:AU104"/>
    <mergeCell ref="AV104:AY104"/>
    <mergeCell ref="H105:K105"/>
    <mergeCell ref="L105:O105"/>
    <mergeCell ref="P105:S105"/>
    <mergeCell ref="T105:W105"/>
    <mergeCell ref="X105:AA105"/>
    <mergeCell ref="AB105:AE105"/>
    <mergeCell ref="AV103:AY103"/>
    <mergeCell ref="H104:K104"/>
    <mergeCell ref="L104:O104"/>
    <mergeCell ref="P104:S104"/>
    <mergeCell ref="T104:W104"/>
    <mergeCell ref="X104:AA104"/>
    <mergeCell ref="AB104:AE104"/>
    <mergeCell ref="AF104:AI104"/>
    <mergeCell ref="AJ104:AM104"/>
    <mergeCell ref="X103:AA103"/>
    <mergeCell ref="AB103:AE103"/>
    <mergeCell ref="AF103:AI103"/>
    <mergeCell ref="AJ103:AM103"/>
    <mergeCell ref="AN103:AQ103"/>
    <mergeCell ref="AR103:AU103"/>
    <mergeCell ref="A98:G98"/>
    <mergeCell ref="A99:G99"/>
    <mergeCell ref="AV101:AY101"/>
    <mergeCell ref="H101:K101"/>
    <mergeCell ref="L101:O101"/>
    <mergeCell ref="P101:S101"/>
    <mergeCell ref="T101:W101"/>
    <mergeCell ref="X101:AA101"/>
    <mergeCell ref="AB100:AE100"/>
    <mergeCell ref="AF100:AI100"/>
    <mergeCell ref="AJ100:AM100"/>
    <mergeCell ref="AN100:AQ100"/>
    <mergeCell ref="AR100:AU100"/>
    <mergeCell ref="AV100:AY100"/>
    <mergeCell ref="H100:K100"/>
    <mergeCell ref="L100:O100"/>
    <mergeCell ref="P100:S100"/>
    <mergeCell ref="T100:W100"/>
    <mergeCell ref="X100:AA100"/>
    <mergeCell ref="A100:G100"/>
    <mergeCell ref="A101:G101"/>
    <mergeCell ref="X98:AA98"/>
    <mergeCell ref="AB99:AE99"/>
    <mergeCell ref="AF99:AI99"/>
    <mergeCell ref="AJ99:AM99"/>
    <mergeCell ref="AN99:AQ99"/>
    <mergeCell ref="AR99:AU99"/>
    <mergeCell ref="AB101:AE101"/>
    <mergeCell ref="AF101:AI101"/>
    <mergeCell ref="AJ101:AM101"/>
    <mergeCell ref="AN101:AQ101"/>
    <mergeCell ref="AR101:AU101"/>
    <mergeCell ref="AV97:AY97"/>
    <mergeCell ref="H97:K97"/>
    <mergeCell ref="L97:O97"/>
    <mergeCell ref="P97:S97"/>
    <mergeCell ref="T97:W97"/>
    <mergeCell ref="X97:AA97"/>
    <mergeCell ref="AB96:AE96"/>
    <mergeCell ref="AF96:AI96"/>
    <mergeCell ref="AJ96:AM96"/>
    <mergeCell ref="AN96:AQ96"/>
    <mergeCell ref="AR96:AU96"/>
    <mergeCell ref="AV96:AY96"/>
    <mergeCell ref="AN90:AP90"/>
    <mergeCell ref="H99:K99"/>
    <mergeCell ref="L99:O99"/>
    <mergeCell ref="P99:S99"/>
    <mergeCell ref="T99:W99"/>
    <mergeCell ref="X99:AA99"/>
    <mergeCell ref="AB98:AE98"/>
    <mergeCell ref="AF98:AI98"/>
    <mergeCell ref="AJ98:AM98"/>
    <mergeCell ref="AN98:AQ98"/>
    <mergeCell ref="AR98:AU98"/>
    <mergeCell ref="AV98:AY98"/>
    <mergeCell ref="H98:K98"/>
    <mergeCell ref="L98:O98"/>
    <mergeCell ref="P98:S98"/>
    <mergeCell ref="T98:W98"/>
    <mergeCell ref="AV99:AY99"/>
    <mergeCell ref="B89:H89"/>
    <mergeCell ref="I89:K89"/>
    <mergeCell ref="L89:N89"/>
    <mergeCell ref="O89:R89"/>
    <mergeCell ref="S89:U89"/>
    <mergeCell ref="V89:X89"/>
    <mergeCell ref="Y89:AA89"/>
    <mergeCell ref="AB89:AD89"/>
    <mergeCell ref="AE89:AG89"/>
    <mergeCell ref="AH89:AJ89"/>
    <mergeCell ref="AK89:AM89"/>
    <mergeCell ref="AN89:AP89"/>
    <mergeCell ref="AQ89:AT89"/>
    <mergeCell ref="AB97:AE97"/>
    <mergeCell ref="AF97:AI97"/>
    <mergeCell ref="AJ97:AM97"/>
    <mergeCell ref="AN97:AQ97"/>
    <mergeCell ref="AR97:AU97"/>
    <mergeCell ref="A97:G97"/>
    <mergeCell ref="H96:K96"/>
    <mergeCell ref="L96:O96"/>
    <mergeCell ref="P96:S96"/>
    <mergeCell ref="T96:W96"/>
    <mergeCell ref="X96:AA96"/>
    <mergeCell ref="V90:X90"/>
    <mergeCell ref="Y90:AA90"/>
    <mergeCell ref="AB90:AD90"/>
    <mergeCell ref="AE90:AG90"/>
    <mergeCell ref="AH90:AJ90"/>
    <mergeCell ref="AK90:AM90"/>
    <mergeCell ref="B90:H90"/>
    <mergeCell ref="I90:K90"/>
    <mergeCell ref="AN87:AP87"/>
    <mergeCell ref="AQ87:AT87"/>
    <mergeCell ref="B88:H88"/>
    <mergeCell ref="I88:K88"/>
    <mergeCell ref="L88:N88"/>
    <mergeCell ref="O88:R88"/>
    <mergeCell ref="S88:U88"/>
    <mergeCell ref="V88:X88"/>
    <mergeCell ref="Y88:AA88"/>
    <mergeCell ref="AB88:AD88"/>
    <mergeCell ref="V87:X87"/>
    <mergeCell ref="Y87:AA87"/>
    <mergeCell ref="AB87:AD87"/>
    <mergeCell ref="AE87:AG87"/>
    <mergeCell ref="AH87:AJ87"/>
    <mergeCell ref="AK87:AM87"/>
    <mergeCell ref="AE86:AG86"/>
    <mergeCell ref="AH86:AJ86"/>
    <mergeCell ref="AK86:AM86"/>
    <mergeCell ref="AN86:AP86"/>
    <mergeCell ref="AQ86:AT86"/>
    <mergeCell ref="B87:H87"/>
    <mergeCell ref="I87:K87"/>
    <mergeCell ref="L87:N87"/>
    <mergeCell ref="O87:R87"/>
    <mergeCell ref="S87:U87"/>
    <mergeCell ref="AE88:AG88"/>
    <mergeCell ref="AH88:AJ88"/>
    <mergeCell ref="AK88:AM88"/>
    <mergeCell ref="AN88:AP88"/>
    <mergeCell ref="AQ88:AT88"/>
    <mergeCell ref="AK85:AM85"/>
    <mergeCell ref="AN85:AP85"/>
    <mergeCell ref="B86:H86"/>
    <mergeCell ref="I86:K86"/>
    <mergeCell ref="L86:N86"/>
    <mergeCell ref="O86:R86"/>
    <mergeCell ref="S86:U86"/>
    <mergeCell ref="V86:X86"/>
    <mergeCell ref="Y86:AA86"/>
    <mergeCell ref="AB86:AD86"/>
    <mergeCell ref="S85:U85"/>
    <mergeCell ref="V85:X85"/>
    <mergeCell ref="Y85:AA85"/>
    <mergeCell ref="AB85:AD85"/>
    <mergeCell ref="AE85:AG85"/>
    <mergeCell ref="AH85:AJ85"/>
    <mergeCell ref="L82:N82"/>
    <mergeCell ref="B83:H85"/>
    <mergeCell ref="I83:R83"/>
    <mergeCell ref="S83:AT83"/>
    <mergeCell ref="I84:K85"/>
    <mergeCell ref="L84:N85"/>
    <mergeCell ref="O84:R85"/>
    <mergeCell ref="S84:AD84"/>
    <mergeCell ref="AE84:AP84"/>
    <mergeCell ref="AQ84:AT85"/>
    <mergeCell ref="AC77:AF77"/>
    <mergeCell ref="AG77:AI77"/>
    <mergeCell ref="AJ77:AM77"/>
    <mergeCell ref="AN77:AR77"/>
    <mergeCell ref="AI78:AS78"/>
    <mergeCell ref="B77:H77"/>
    <mergeCell ref="I77:L77"/>
    <mergeCell ref="M77:P77"/>
    <mergeCell ref="Q77:T77"/>
    <mergeCell ref="U77:X77"/>
    <mergeCell ref="Y77:AB77"/>
    <mergeCell ref="AN75:AR75"/>
    <mergeCell ref="B76:H76"/>
    <mergeCell ref="I76:L76"/>
    <mergeCell ref="M76:P76"/>
    <mergeCell ref="Q76:T76"/>
    <mergeCell ref="U76:X76"/>
    <mergeCell ref="Y76:AB76"/>
    <mergeCell ref="AC76:AF76"/>
    <mergeCell ref="AG76:AI76"/>
    <mergeCell ref="AJ76:AM76"/>
    <mergeCell ref="AN74:AR74"/>
    <mergeCell ref="B75:H75"/>
    <mergeCell ref="I75:L75"/>
    <mergeCell ref="M75:P75"/>
    <mergeCell ref="Q75:T75"/>
    <mergeCell ref="U75:X75"/>
    <mergeCell ref="Y75:AB75"/>
    <mergeCell ref="AC75:AF75"/>
    <mergeCell ref="AG75:AI75"/>
    <mergeCell ref="AJ75:AM75"/>
    <mergeCell ref="AN73:AR73"/>
    <mergeCell ref="B74:H74"/>
    <mergeCell ref="I74:L74"/>
    <mergeCell ref="M74:P74"/>
    <mergeCell ref="Q74:T74"/>
    <mergeCell ref="U74:X74"/>
    <mergeCell ref="Y74:AB74"/>
    <mergeCell ref="AC74:AF74"/>
    <mergeCell ref="AG74:AI74"/>
    <mergeCell ref="AJ74:AM74"/>
    <mergeCell ref="AN72:AR72"/>
    <mergeCell ref="B73:H73"/>
    <mergeCell ref="I73:L73"/>
    <mergeCell ref="M73:P73"/>
    <mergeCell ref="Q73:T73"/>
    <mergeCell ref="U73:X73"/>
    <mergeCell ref="Y73:AB73"/>
    <mergeCell ref="AC73:AF73"/>
    <mergeCell ref="AG73:AI73"/>
    <mergeCell ref="AJ73:AM73"/>
    <mergeCell ref="AN71:AR71"/>
    <mergeCell ref="B72:H72"/>
    <mergeCell ref="I72:L72"/>
    <mergeCell ref="M72:P72"/>
    <mergeCell ref="Q72:T72"/>
    <mergeCell ref="U72:X72"/>
    <mergeCell ref="Y72:AB72"/>
    <mergeCell ref="AC72:AF72"/>
    <mergeCell ref="AG72:AI72"/>
    <mergeCell ref="AJ72:AM72"/>
    <mergeCell ref="B71:H71"/>
    <mergeCell ref="I71:L71"/>
    <mergeCell ref="M71:P71"/>
    <mergeCell ref="Q71:T71"/>
    <mergeCell ref="U71:X71"/>
    <mergeCell ref="Y71:AB71"/>
    <mergeCell ref="AC71:AF71"/>
    <mergeCell ref="AG71:AI71"/>
    <mergeCell ref="AJ71:AM71"/>
    <mergeCell ref="AJ70:AM70"/>
    <mergeCell ref="AN70:AR70"/>
    <mergeCell ref="AJ69:AM69"/>
    <mergeCell ref="AN69:AR69"/>
    <mergeCell ref="B70:H70"/>
    <mergeCell ref="I70:L70"/>
    <mergeCell ref="M70:P70"/>
    <mergeCell ref="Q70:T70"/>
    <mergeCell ref="U70:X70"/>
    <mergeCell ref="Y70:AB70"/>
    <mergeCell ref="AC70:AF70"/>
    <mergeCell ref="AG70:AI70"/>
    <mergeCell ref="AJ68:AM68"/>
    <mergeCell ref="AN68:AR68"/>
    <mergeCell ref="B69:H69"/>
    <mergeCell ref="I69:L69"/>
    <mergeCell ref="M69:P69"/>
    <mergeCell ref="Q69:T69"/>
    <mergeCell ref="U69:X69"/>
    <mergeCell ref="Y69:AB69"/>
    <mergeCell ref="AC69:AF69"/>
    <mergeCell ref="AG69:AI69"/>
    <mergeCell ref="AJ67:AM67"/>
    <mergeCell ref="AN67:AR67"/>
    <mergeCell ref="B68:H68"/>
    <mergeCell ref="I68:L68"/>
    <mergeCell ref="M68:P68"/>
    <mergeCell ref="Q68:T68"/>
    <mergeCell ref="U68:X68"/>
    <mergeCell ref="Y68:AB68"/>
    <mergeCell ref="AC68:AF68"/>
    <mergeCell ref="AG68:AI68"/>
    <mergeCell ref="AJ66:AM66"/>
    <mergeCell ref="AN66:AR66"/>
    <mergeCell ref="B67:H67"/>
    <mergeCell ref="I67:L67"/>
    <mergeCell ref="M67:P67"/>
    <mergeCell ref="Q67:T67"/>
    <mergeCell ref="U67:X67"/>
    <mergeCell ref="Y67:AB67"/>
    <mergeCell ref="AC67:AF67"/>
    <mergeCell ref="AG67:AI67"/>
    <mergeCell ref="AG66:AI66"/>
    <mergeCell ref="AC65:AF65"/>
    <mergeCell ref="AG65:AI65"/>
    <mergeCell ref="AV59:AY59"/>
    <mergeCell ref="AQ60:AY60"/>
    <mergeCell ref="J63:K63"/>
    <mergeCell ref="AG63:AS63"/>
    <mergeCell ref="B64:H65"/>
    <mergeCell ref="I64:L65"/>
    <mergeCell ref="M64:AF64"/>
    <mergeCell ref="AG64:AI64"/>
    <mergeCell ref="AJ64:AM64"/>
    <mergeCell ref="AA59:AD59"/>
    <mergeCell ref="AE59:AH59"/>
    <mergeCell ref="AI59:AL59"/>
    <mergeCell ref="AM59:AN59"/>
    <mergeCell ref="AO59:AQ59"/>
    <mergeCell ref="AR59:AU59"/>
    <mergeCell ref="AN64:AS65"/>
    <mergeCell ref="AM57:AN57"/>
    <mergeCell ref="AO57:AQ57"/>
    <mergeCell ref="AR57:AU57"/>
    <mergeCell ref="AV57:AY57"/>
    <mergeCell ref="B59:H59"/>
    <mergeCell ref="I59:L59"/>
    <mergeCell ref="M59:O59"/>
    <mergeCell ref="P59:R59"/>
    <mergeCell ref="S59:V59"/>
    <mergeCell ref="W59:Z59"/>
    <mergeCell ref="AV56:AY56"/>
    <mergeCell ref="B57:H57"/>
    <mergeCell ref="I57:L57"/>
    <mergeCell ref="M57:O57"/>
    <mergeCell ref="P57:R57"/>
    <mergeCell ref="S57:V57"/>
    <mergeCell ref="W57:Z57"/>
    <mergeCell ref="AA57:AD57"/>
    <mergeCell ref="AE57:AH57"/>
    <mergeCell ref="AI57:AL57"/>
    <mergeCell ref="AA56:AD56"/>
    <mergeCell ref="AE56:AH56"/>
    <mergeCell ref="AI56:AL56"/>
    <mergeCell ref="AM56:AN56"/>
    <mergeCell ref="AO56:AQ56"/>
    <mergeCell ref="AR56:AU56"/>
    <mergeCell ref="B56:H56"/>
    <mergeCell ref="I56:L56"/>
    <mergeCell ref="M56:O56"/>
    <mergeCell ref="P56:R56"/>
    <mergeCell ref="S56:V56"/>
    <mergeCell ref="W56:Z56"/>
    <mergeCell ref="AA55:AD55"/>
    <mergeCell ref="AE55:AH55"/>
    <mergeCell ref="AI55:AL55"/>
    <mergeCell ref="AM55:AN55"/>
    <mergeCell ref="AO55:AQ55"/>
    <mergeCell ref="AR55:AU55"/>
    <mergeCell ref="AM54:AN54"/>
    <mergeCell ref="AO54:AQ54"/>
    <mergeCell ref="AR54:AU54"/>
    <mergeCell ref="AV54:AY54"/>
    <mergeCell ref="B55:H55"/>
    <mergeCell ref="I55:L55"/>
    <mergeCell ref="M55:O55"/>
    <mergeCell ref="P55:R55"/>
    <mergeCell ref="S55:V55"/>
    <mergeCell ref="W55:Z55"/>
    <mergeCell ref="AV53:AY53"/>
    <mergeCell ref="B54:H54"/>
    <mergeCell ref="I54:L54"/>
    <mergeCell ref="M54:O54"/>
    <mergeCell ref="P54:R54"/>
    <mergeCell ref="S54:V54"/>
    <mergeCell ref="W54:Z54"/>
    <mergeCell ref="AA54:AD54"/>
    <mergeCell ref="AE54:AH54"/>
    <mergeCell ref="AI54:AL54"/>
    <mergeCell ref="AA53:AD53"/>
    <mergeCell ref="AE53:AH53"/>
    <mergeCell ref="AI53:AL53"/>
    <mergeCell ref="AM53:AN53"/>
    <mergeCell ref="AO53:AQ53"/>
    <mergeCell ref="AR53:AU53"/>
    <mergeCell ref="AM52:AN52"/>
    <mergeCell ref="AO52:AQ52"/>
    <mergeCell ref="AR52:AU52"/>
    <mergeCell ref="AV52:AY52"/>
    <mergeCell ref="B53:H53"/>
    <mergeCell ref="I53:L53"/>
    <mergeCell ref="M53:O53"/>
    <mergeCell ref="P53:R53"/>
    <mergeCell ref="S53:V53"/>
    <mergeCell ref="W53:Z53"/>
    <mergeCell ref="AV51:AY51"/>
    <mergeCell ref="B52:H52"/>
    <mergeCell ref="I52:L52"/>
    <mergeCell ref="M52:O52"/>
    <mergeCell ref="P52:R52"/>
    <mergeCell ref="S52:V52"/>
    <mergeCell ref="W52:Z52"/>
    <mergeCell ref="AA52:AD52"/>
    <mergeCell ref="AE52:AH52"/>
    <mergeCell ref="AI52:AL52"/>
    <mergeCell ref="AA51:AD51"/>
    <mergeCell ref="AE51:AH51"/>
    <mergeCell ref="AI51:AL51"/>
    <mergeCell ref="AM51:AN51"/>
    <mergeCell ref="AO51:AQ51"/>
    <mergeCell ref="AR51:AU51"/>
    <mergeCell ref="B51:H51"/>
    <mergeCell ref="I51:L51"/>
    <mergeCell ref="M51:O51"/>
    <mergeCell ref="P51:R51"/>
    <mergeCell ref="S51:V51"/>
    <mergeCell ref="W51:Z51"/>
    <mergeCell ref="AE50:AH50"/>
    <mergeCell ref="AI50:AL50"/>
    <mergeCell ref="AM50:AN50"/>
    <mergeCell ref="AO50:AQ50"/>
    <mergeCell ref="AR50:AU50"/>
    <mergeCell ref="AV50:AY50"/>
    <mergeCell ref="AM49:AN49"/>
    <mergeCell ref="AO49:AQ49"/>
    <mergeCell ref="AR49:AU49"/>
    <mergeCell ref="B50:H50"/>
    <mergeCell ref="I50:L50"/>
    <mergeCell ref="M50:O50"/>
    <mergeCell ref="P50:R50"/>
    <mergeCell ref="S50:V50"/>
    <mergeCell ref="W50:Z50"/>
    <mergeCell ref="AA50:AD50"/>
    <mergeCell ref="AV48:AY48"/>
    <mergeCell ref="B49:H49"/>
    <mergeCell ref="I49:L49"/>
    <mergeCell ref="M49:O49"/>
    <mergeCell ref="P49:R49"/>
    <mergeCell ref="S49:V49"/>
    <mergeCell ref="W49:Z49"/>
    <mergeCell ref="AA49:AD49"/>
    <mergeCell ref="AE49:AH49"/>
    <mergeCell ref="AI49:AL49"/>
    <mergeCell ref="AA48:AD48"/>
    <mergeCell ref="AE48:AH48"/>
    <mergeCell ref="AI48:AL48"/>
    <mergeCell ref="AM48:AN48"/>
    <mergeCell ref="AO48:AQ48"/>
    <mergeCell ref="AR48:AU48"/>
    <mergeCell ref="AM47:AN47"/>
    <mergeCell ref="AO47:AQ47"/>
    <mergeCell ref="AR47:AU47"/>
    <mergeCell ref="AV47:AY47"/>
    <mergeCell ref="B48:H48"/>
    <mergeCell ref="I48:L48"/>
    <mergeCell ref="M48:O48"/>
    <mergeCell ref="P48:R48"/>
    <mergeCell ref="S48:V48"/>
    <mergeCell ref="W48:Z48"/>
    <mergeCell ref="AV46:AY46"/>
    <mergeCell ref="B47:H47"/>
    <mergeCell ref="I47:L47"/>
    <mergeCell ref="M47:O47"/>
    <mergeCell ref="P47:R47"/>
    <mergeCell ref="S47:V47"/>
    <mergeCell ref="W47:Z47"/>
    <mergeCell ref="AA47:AD47"/>
    <mergeCell ref="AE47:AH47"/>
    <mergeCell ref="AI47:AL47"/>
    <mergeCell ref="AA46:AD46"/>
    <mergeCell ref="AE46:AH46"/>
    <mergeCell ref="AI46:AL46"/>
    <mergeCell ref="AM46:AN46"/>
    <mergeCell ref="AO46:AQ46"/>
    <mergeCell ref="AR46:AU46"/>
    <mergeCell ref="AM45:AN45"/>
    <mergeCell ref="AO45:AQ45"/>
    <mergeCell ref="AR45:AU45"/>
    <mergeCell ref="AV45:AY45"/>
    <mergeCell ref="B46:H46"/>
    <mergeCell ref="I46:L46"/>
    <mergeCell ref="M46:O46"/>
    <mergeCell ref="P46:R46"/>
    <mergeCell ref="S46:V46"/>
    <mergeCell ref="W46:Z46"/>
    <mergeCell ref="AV44:AY44"/>
    <mergeCell ref="B45:H45"/>
    <mergeCell ref="I45:L45"/>
    <mergeCell ref="M45:O45"/>
    <mergeCell ref="P45:R45"/>
    <mergeCell ref="S45:V45"/>
    <mergeCell ref="W45:Z45"/>
    <mergeCell ref="AA45:AD45"/>
    <mergeCell ref="AE45:AH45"/>
    <mergeCell ref="AI45:AL45"/>
    <mergeCell ref="AA44:AD44"/>
    <mergeCell ref="AE44:AH44"/>
    <mergeCell ref="AI44:AL44"/>
    <mergeCell ref="AM44:AN44"/>
    <mergeCell ref="AO44:AQ44"/>
    <mergeCell ref="AR44:AU44"/>
    <mergeCell ref="AM43:AN43"/>
    <mergeCell ref="AO43:AQ43"/>
    <mergeCell ref="AR43:AU43"/>
    <mergeCell ref="AV43:AY43"/>
    <mergeCell ref="B44:H44"/>
    <mergeCell ref="I44:L44"/>
    <mergeCell ref="M44:O44"/>
    <mergeCell ref="P44:R44"/>
    <mergeCell ref="S44:V44"/>
    <mergeCell ref="W44:Z44"/>
    <mergeCell ref="AV42:AY42"/>
    <mergeCell ref="B43:H43"/>
    <mergeCell ref="I43:L43"/>
    <mergeCell ref="M43:O43"/>
    <mergeCell ref="P43:R43"/>
    <mergeCell ref="S43:V43"/>
    <mergeCell ref="W43:Z43"/>
    <mergeCell ref="AA43:AD43"/>
    <mergeCell ref="AE43:AH43"/>
    <mergeCell ref="AI43:AL43"/>
    <mergeCell ref="AA42:AD42"/>
    <mergeCell ref="AE42:AH42"/>
    <mergeCell ref="AI42:AL42"/>
    <mergeCell ref="AM42:AN42"/>
    <mergeCell ref="AO42:AQ42"/>
    <mergeCell ref="AR42:AU42"/>
    <mergeCell ref="AM41:AN41"/>
    <mergeCell ref="AO41:AQ41"/>
    <mergeCell ref="AR41:AU41"/>
    <mergeCell ref="AV41:AY41"/>
    <mergeCell ref="B42:H42"/>
    <mergeCell ref="I42:L42"/>
    <mergeCell ref="M42:O42"/>
    <mergeCell ref="P42:R42"/>
    <mergeCell ref="S42:V42"/>
    <mergeCell ref="W42:Z42"/>
    <mergeCell ref="AV40:AY40"/>
    <mergeCell ref="B41:H41"/>
    <mergeCell ref="I41:L41"/>
    <mergeCell ref="M41:O41"/>
    <mergeCell ref="P41:R41"/>
    <mergeCell ref="S41:V41"/>
    <mergeCell ref="W41:Z41"/>
    <mergeCell ref="AA41:AD41"/>
    <mergeCell ref="AE41:AH41"/>
    <mergeCell ref="AI41:AL41"/>
    <mergeCell ref="AA40:AD40"/>
    <mergeCell ref="AE40:AH40"/>
    <mergeCell ref="AI40:AL40"/>
    <mergeCell ref="AM40:AN40"/>
    <mergeCell ref="AO40:AQ40"/>
    <mergeCell ref="AR40:AU40"/>
    <mergeCell ref="B40:H40"/>
    <mergeCell ref="I40:L40"/>
    <mergeCell ref="M40:O40"/>
    <mergeCell ref="P40:R40"/>
    <mergeCell ref="S40:V40"/>
    <mergeCell ref="W40:Z40"/>
    <mergeCell ref="AE35:AH36"/>
    <mergeCell ref="AM39:AN39"/>
    <mergeCell ref="AO39:AQ39"/>
    <mergeCell ref="AR39:AU39"/>
    <mergeCell ref="AV39:AY39"/>
    <mergeCell ref="AV38:AY38"/>
    <mergeCell ref="B39:H39"/>
    <mergeCell ref="I39:L39"/>
    <mergeCell ref="M39:O39"/>
    <mergeCell ref="P39:R39"/>
    <mergeCell ref="S39:V39"/>
    <mergeCell ref="W39:Z39"/>
    <mergeCell ref="AA39:AD39"/>
    <mergeCell ref="AE39:AH39"/>
    <mergeCell ref="AI39:AL39"/>
    <mergeCell ref="AA38:AD38"/>
    <mergeCell ref="AE38:AH38"/>
    <mergeCell ref="AI38:AL38"/>
    <mergeCell ref="AM38:AN38"/>
    <mergeCell ref="AO38:AQ38"/>
    <mergeCell ref="AR38:AU38"/>
    <mergeCell ref="B38:H38"/>
    <mergeCell ref="I38:L38"/>
    <mergeCell ref="M38:O38"/>
    <mergeCell ref="P38:R38"/>
    <mergeCell ref="S38:V38"/>
    <mergeCell ref="W38:Z38"/>
    <mergeCell ref="AV58:AY58"/>
    <mergeCell ref="AN76:AR76"/>
    <mergeCell ref="M33:N33"/>
    <mergeCell ref="AO33:AY33"/>
    <mergeCell ref="B34:H36"/>
    <mergeCell ref="I34:R34"/>
    <mergeCell ref="S34:AL34"/>
    <mergeCell ref="AM34:AN36"/>
    <mergeCell ref="AO34:AQ36"/>
    <mergeCell ref="AR34:AU35"/>
    <mergeCell ref="AV34:AY35"/>
    <mergeCell ref="AE37:AH37"/>
    <mergeCell ref="AI37:AL37"/>
    <mergeCell ref="AM37:AN37"/>
    <mergeCell ref="AO37:AQ37"/>
    <mergeCell ref="AR37:AU37"/>
    <mergeCell ref="AV37:AY37"/>
    <mergeCell ref="AI35:AL36"/>
    <mergeCell ref="AR36:AU36"/>
    <mergeCell ref="AV36:AY36"/>
    <mergeCell ref="B37:H37"/>
    <mergeCell ref="I37:L37"/>
    <mergeCell ref="M37:O37"/>
    <mergeCell ref="P37:R37"/>
    <mergeCell ref="S37:V37"/>
    <mergeCell ref="W37:Z37"/>
    <mergeCell ref="AA37:AD37"/>
    <mergeCell ref="M35:O36"/>
    <mergeCell ref="P35:R36"/>
    <mergeCell ref="S35:V36"/>
    <mergeCell ref="W35:Z36"/>
    <mergeCell ref="AA35:AD36"/>
    <mergeCell ref="AN102:AQ102"/>
    <mergeCell ref="AR102:AU102"/>
    <mergeCell ref="H103:K103"/>
    <mergeCell ref="H102:K102"/>
    <mergeCell ref="L102:O102"/>
    <mergeCell ref="B58:H58"/>
    <mergeCell ref="I58:L58"/>
    <mergeCell ref="M58:O58"/>
    <mergeCell ref="P58:R58"/>
    <mergeCell ref="S58:V58"/>
    <mergeCell ref="W58:Z58"/>
    <mergeCell ref="AA58:AD58"/>
    <mergeCell ref="AE58:AH58"/>
    <mergeCell ref="AI58:AL58"/>
    <mergeCell ref="AM58:AN58"/>
    <mergeCell ref="AO58:AQ58"/>
    <mergeCell ref="AR58:AU58"/>
    <mergeCell ref="AJ65:AM65"/>
    <mergeCell ref="B66:H66"/>
    <mergeCell ref="I66:L66"/>
    <mergeCell ref="M66:P66"/>
    <mergeCell ref="Q66:T66"/>
    <mergeCell ref="U66:X66"/>
    <mergeCell ref="Y66:AB66"/>
    <mergeCell ref="AC66:AF66"/>
    <mergeCell ref="AQ90:AT90"/>
    <mergeCell ref="L91:N91"/>
    <mergeCell ref="K95:M95"/>
    <mergeCell ref="M65:P65"/>
    <mergeCell ref="Q65:T65"/>
    <mergeCell ref="U65:X65"/>
    <mergeCell ref="Y65:AB65"/>
    <mergeCell ref="Z140:AC140"/>
    <mergeCell ref="AD140:AG140"/>
    <mergeCell ref="AH140:AK140"/>
    <mergeCell ref="G141:M141"/>
    <mergeCell ref="N141:Q141"/>
    <mergeCell ref="R141:U141"/>
    <mergeCell ref="V141:Y141"/>
    <mergeCell ref="Z141:AC141"/>
    <mergeCell ref="AD141:AG141"/>
    <mergeCell ref="AH141:AK141"/>
    <mergeCell ref="G142:M142"/>
    <mergeCell ref="N142:Q142"/>
    <mergeCell ref="R142:U142"/>
    <mergeCell ref="V142:Y142"/>
    <mergeCell ref="Z142:AC142"/>
    <mergeCell ref="AD142:AG142"/>
    <mergeCell ref="AB102:AE102"/>
    <mergeCell ref="AF102:AI102"/>
    <mergeCell ref="AJ102:AM102"/>
    <mergeCell ref="A102:G102"/>
    <mergeCell ref="L103:O103"/>
    <mergeCell ref="P103:S103"/>
    <mergeCell ref="T103:W103"/>
    <mergeCell ref="P102:S102"/>
    <mergeCell ref="T102:W102"/>
    <mergeCell ref="X102:AA102"/>
    <mergeCell ref="AF107:AI107"/>
    <mergeCell ref="AJ107:AM107"/>
    <mergeCell ref="X106:AA106"/>
    <mergeCell ref="AB106:AE106"/>
    <mergeCell ref="AF106:AI106"/>
    <mergeCell ref="AJ106:AM106"/>
    <mergeCell ref="N144:Q144"/>
    <mergeCell ref="R144:U144"/>
    <mergeCell ref="V144:Y144"/>
    <mergeCell ref="Z144:AC144"/>
    <mergeCell ref="AD144:AG144"/>
    <mergeCell ref="AH144:AK144"/>
    <mergeCell ref="G145:M145"/>
    <mergeCell ref="N145:Q145"/>
    <mergeCell ref="R145:U145"/>
    <mergeCell ref="V145:Y145"/>
    <mergeCell ref="Z145:AC145"/>
    <mergeCell ref="AD145:AG145"/>
    <mergeCell ref="AH145:AK145"/>
    <mergeCell ref="G146:M146"/>
    <mergeCell ref="N146:Q146"/>
    <mergeCell ref="R146:U146"/>
    <mergeCell ref="L90:N90"/>
    <mergeCell ref="O90:R90"/>
    <mergeCell ref="S90:U90"/>
    <mergeCell ref="A96:G96"/>
    <mergeCell ref="B139:F149"/>
    <mergeCell ref="G139:M139"/>
    <mergeCell ref="N139:Q139"/>
    <mergeCell ref="R139:U139"/>
    <mergeCell ref="V139:Y139"/>
    <mergeCell ref="Z139:AC139"/>
    <mergeCell ref="AD139:AG139"/>
    <mergeCell ref="AH139:AK139"/>
    <mergeCell ref="G140:M140"/>
    <mergeCell ref="N140:Q140"/>
    <mergeCell ref="R140:U140"/>
    <mergeCell ref="V140:Y140"/>
    <mergeCell ref="A104:G104"/>
    <mergeCell ref="A103:G103"/>
    <mergeCell ref="A105:G105"/>
    <mergeCell ref="A106:G106"/>
    <mergeCell ref="A107:G107"/>
    <mergeCell ref="A108:G108"/>
    <mergeCell ref="A109:G109"/>
    <mergeCell ref="A29:AY29"/>
    <mergeCell ref="AV55:AY55"/>
    <mergeCell ref="AV49:AY49"/>
    <mergeCell ref="AV102:AY102"/>
    <mergeCell ref="A208:G208"/>
    <mergeCell ref="H208:K208"/>
    <mergeCell ref="L208:O208"/>
    <mergeCell ref="P208:S208"/>
    <mergeCell ref="T208:W208"/>
    <mergeCell ref="X208:AA208"/>
    <mergeCell ref="AB208:AE208"/>
    <mergeCell ref="AF208:AI208"/>
    <mergeCell ref="AJ208:AM208"/>
    <mergeCell ref="AN208:AQ208"/>
    <mergeCell ref="AR208:AU208"/>
    <mergeCell ref="AV208:AY208"/>
    <mergeCell ref="G147:M147"/>
    <mergeCell ref="N147:Q147"/>
    <mergeCell ref="R147:U147"/>
    <mergeCell ref="V147:Y147"/>
    <mergeCell ref="Z147:AC147"/>
    <mergeCell ref="AH142:AK142"/>
    <mergeCell ref="G143:M143"/>
    <mergeCell ref="N143:Q143"/>
    <mergeCell ref="R143:U143"/>
    <mergeCell ref="AD147:AG147"/>
    <mergeCell ref="AH147:AK147"/>
    <mergeCell ref="G148:M148"/>
    <mergeCell ref="N148:Q148"/>
    <mergeCell ref="A209:G209"/>
    <mergeCell ref="H209:K209"/>
    <mergeCell ref="L209:O209"/>
    <mergeCell ref="P209:S209"/>
    <mergeCell ref="T209:W209"/>
    <mergeCell ref="X209:AA209"/>
    <mergeCell ref="AB209:AE209"/>
    <mergeCell ref="AF209:AI209"/>
    <mergeCell ref="AJ209:AM209"/>
    <mergeCell ref="AN209:AQ209"/>
    <mergeCell ref="AR209:AU209"/>
    <mergeCell ref="AV209:AY209"/>
    <mergeCell ref="V146:Y146"/>
    <mergeCell ref="Z146:AC146"/>
    <mergeCell ref="AD146:AG146"/>
    <mergeCell ref="AH146:AK146"/>
    <mergeCell ref="R148:U148"/>
    <mergeCell ref="V148:Y148"/>
    <mergeCell ref="Z148:AC148"/>
    <mergeCell ref="AD148:AG148"/>
    <mergeCell ref="AH148:AK148"/>
    <mergeCell ref="G149:M149"/>
    <mergeCell ref="N149:Q149"/>
    <mergeCell ref="R149:U149"/>
    <mergeCell ref="V149:Y149"/>
    <mergeCell ref="Z149:AC149"/>
    <mergeCell ref="AD149:AG149"/>
    <mergeCell ref="AH149:AK149"/>
  </mergeCells>
  <phoneticPr fontId="2"/>
  <pageMargins left="0.70866141732283472" right="0.70866141732283472" top="0.74803149606299213" bottom="0.74803149606299213" header="0.31496062992125984" footer="0.31496062992125984"/>
  <pageSetup paperSize="9" scale="82" firstPageNumber="7" fitToHeight="0" orientation="portrait" useFirstPageNumber="1" r:id="rId1"/>
  <headerFooter differentOddEven="1" differentFirst="1" scaleWithDoc="0" alignWithMargins="0">
    <oddHeader>&amp;L
&amp;R&amp;"ＭＳ 明朝,標準"&amp;10人口</oddHeader>
    <oddFooter>&amp;C&amp;"ＭＳ 明朝,標準"&amp;P</oddFooter>
    <evenHeader>&amp;L&amp;"ＭＳ 明朝,標準"&amp;10人口</evenHeader>
    <evenFooter>&amp;C&amp;"ＭＳ 明朝,標準"&amp;P</evenFooter>
    <firstHeader>&amp;L
&amp;R&amp;"ＭＳ 明朝,標準"&amp;10人口</firstHeader>
  </headerFooter>
  <rowBreaks count="9" manualBreakCount="9">
    <brk id="31" max="50" man="1"/>
    <brk id="93" max="50" man="1"/>
    <brk id="162" max="50" man="1"/>
    <brk id="233" max="50" man="1"/>
    <brk id="304" max="50" man="1"/>
    <brk id="373" max="50" man="1"/>
    <brk id="441" max="50" man="1"/>
    <brk id="510" max="50" man="1"/>
    <brk id="580" max="5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S619"/>
  <sheetViews>
    <sheetView view="pageBreakPreview" zoomScaleNormal="100" zoomScaleSheetLayoutView="100" workbookViewId="0">
      <selection activeCell="B263" sqref="B263:O263"/>
    </sheetView>
  </sheetViews>
  <sheetFormatPr defaultRowHeight="13.5"/>
  <cols>
    <col min="1" max="1" width="2.5" style="561" customWidth="1"/>
    <col min="2" max="2" width="4" style="561" customWidth="1"/>
    <col min="3" max="17" width="6.625" style="561" customWidth="1"/>
    <col min="18" max="16384" width="9" style="13"/>
  </cols>
  <sheetData>
    <row r="1" spans="2:17" ht="13.7" customHeight="1">
      <c r="B1" s="73"/>
      <c r="C1" s="73"/>
      <c r="D1" s="73"/>
      <c r="E1" s="73"/>
      <c r="F1" s="73"/>
      <c r="G1" s="73"/>
      <c r="H1" s="73"/>
      <c r="I1" s="73"/>
      <c r="J1" s="73"/>
      <c r="K1" s="73"/>
    </row>
    <row r="2" spans="2:17" ht="13.7" customHeight="1">
      <c r="B2" s="73"/>
      <c r="C2" s="73"/>
      <c r="D2" s="73"/>
      <c r="E2" s="73"/>
      <c r="F2" s="73"/>
      <c r="G2" s="73"/>
      <c r="H2" s="73"/>
      <c r="I2" s="73"/>
      <c r="J2" s="73"/>
      <c r="K2" s="73"/>
    </row>
    <row r="3" spans="2:17" ht="13.7" customHeight="1">
      <c r="B3" s="73"/>
      <c r="C3" s="73"/>
      <c r="D3" s="73"/>
      <c r="E3" s="73"/>
      <c r="F3" s="73"/>
      <c r="G3" s="73"/>
      <c r="H3" s="73"/>
      <c r="I3" s="73"/>
      <c r="J3" s="73"/>
      <c r="K3" s="73"/>
    </row>
    <row r="4" spans="2:17" ht="13.7" customHeight="1">
      <c r="B4" s="73"/>
      <c r="C4" s="73"/>
      <c r="D4" s="73"/>
      <c r="E4" s="73"/>
      <c r="F4" s="73"/>
      <c r="G4" s="73"/>
      <c r="H4" s="73"/>
      <c r="I4" s="73"/>
      <c r="J4" s="73"/>
      <c r="K4" s="73"/>
    </row>
    <row r="5" spans="2:17" ht="13.7" customHeight="1">
      <c r="B5" s="73"/>
      <c r="C5" s="73"/>
      <c r="D5" s="73"/>
      <c r="E5" s="73"/>
      <c r="F5" s="73"/>
      <c r="G5" s="73"/>
      <c r="H5" s="73"/>
      <c r="I5" s="73"/>
      <c r="J5" s="73"/>
      <c r="K5" s="73"/>
    </row>
    <row r="6" spans="2:17" ht="13.7" customHeight="1">
      <c r="B6" s="73"/>
      <c r="C6" s="73"/>
      <c r="D6" s="73"/>
      <c r="E6" s="73"/>
      <c r="F6" s="73"/>
      <c r="G6" s="73"/>
      <c r="H6" s="73"/>
      <c r="I6" s="73"/>
      <c r="J6" s="73"/>
      <c r="K6" s="73"/>
    </row>
    <row r="7" spans="2:17" ht="13.7" customHeight="1">
      <c r="B7" s="73"/>
      <c r="C7" s="73"/>
      <c r="D7" s="73"/>
      <c r="E7" s="73"/>
      <c r="F7" s="73"/>
      <c r="G7" s="73"/>
      <c r="H7" s="73"/>
      <c r="I7" s="73"/>
      <c r="J7" s="73"/>
      <c r="K7" s="73"/>
    </row>
    <row r="8" spans="2:17" ht="13.7" customHeight="1">
      <c r="B8" s="73"/>
      <c r="C8" s="73"/>
      <c r="D8" s="73"/>
      <c r="E8" s="73"/>
      <c r="F8" s="73"/>
      <c r="G8" s="73"/>
      <c r="H8" s="73"/>
      <c r="I8" s="73"/>
      <c r="J8" s="73"/>
      <c r="K8" s="73"/>
    </row>
    <row r="9" spans="2:17" ht="13.7" customHeight="1">
      <c r="B9" s="73"/>
      <c r="C9" s="73"/>
      <c r="D9" s="73"/>
      <c r="E9" s="73"/>
      <c r="F9" s="73"/>
      <c r="G9" s="73"/>
      <c r="H9" s="73"/>
      <c r="I9" s="73"/>
      <c r="J9" s="73"/>
      <c r="K9" s="73"/>
    </row>
    <row r="10" spans="2:17" ht="13.7" customHeight="1">
      <c r="B10" s="73"/>
      <c r="C10" s="73"/>
      <c r="D10" s="73"/>
      <c r="E10" s="73"/>
      <c r="F10" s="73"/>
      <c r="G10" s="73"/>
      <c r="H10" s="73"/>
      <c r="I10" s="73"/>
      <c r="J10" s="73"/>
      <c r="K10" s="73"/>
    </row>
    <row r="11" spans="2:17" ht="13.7" customHeight="1">
      <c r="B11" s="479"/>
      <c r="C11" s="538"/>
      <c r="D11" s="538"/>
      <c r="E11" s="538"/>
      <c r="F11" s="538"/>
      <c r="G11" s="538"/>
      <c r="H11" s="538"/>
      <c r="I11" s="538"/>
      <c r="J11" s="538"/>
      <c r="K11" s="539"/>
      <c r="L11" s="540"/>
      <c r="M11" s="540"/>
      <c r="N11" s="540"/>
      <c r="O11" s="540"/>
      <c r="P11" s="540"/>
      <c r="Q11" s="540"/>
    </row>
    <row r="12" spans="2:17" ht="13.7" customHeight="1">
      <c r="B12" s="73"/>
      <c r="C12" s="539"/>
      <c r="D12" s="539"/>
      <c r="E12" s="539"/>
      <c r="F12" s="539"/>
      <c r="G12" s="539"/>
      <c r="H12" s="539"/>
      <c r="I12" s="539"/>
      <c r="J12" s="539"/>
      <c r="K12" s="539"/>
      <c r="L12" s="541"/>
      <c r="M12" s="541"/>
      <c r="N12" s="541"/>
      <c r="O12" s="541"/>
      <c r="P12" s="541"/>
      <c r="Q12" s="541"/>
    </row>
    <row r="13" spans="2:17" ht="13.7" customHeight="1">
      <c r="B13" s="73"/>
      <c r="C13" s="73"/>
      <c r="D13" s="73"/>
      <c r="E13" s="73"/>
      <c r="F13" s="73"/>
      <c r="G13" s="73"/>
      <c r="H13" s="73"/>
      <c r="I13" s="73"/>
      <c r="J13" s="73"/>
      <c r="K13" s="73"/>
    </row>
    <row r="14" spans="2:17" ht="13.7" customHeight="1">
      <c r="B14" s="73"/>
      <c r="C14" s="73"/>
      <c r="D14" s="73"/>
      <c r="E14" s="73"/>
      <c r="F14" s="73"/>
      <c r="G14" s="73"/>
      <c r="H14" s="73"/>
      <c r="I14" s="73"/>
      <c r="J14" s="73"/>
      <c r="K14" s="73"/>
    </row>
    <row r="15" spans="2:17" ht="13.7" customHeight="1">
      <c r="B15" s="73"/>
      <c r="C15" s="73"/>
      <c r="D15" s="73"/>
      <c r="E15" s="73"/>
      <c r="F15" s="73"/>
      <c r="G15" s="73"/>
      <c r="H15" s="73"/>
      <c r="I15" s="73"/>
      <c r="J15" s="73"/>
      <c r="K15" s="73"/>
    </row>
    <row r="16" spans="2:17" ht="13.7" customHeight="1">
      <c r="B16" s="73"/>
      <c r="C16" s="73"/>
      <c r="D16" s="73"/>
      <c r="E16" s="73"/>
      <c r="F16" s="73"/>
      <c r="G16" s="73"/>
      <c r="H16" s="73"/>
      <c r="I16" s="73"/>
      <c r="J16" s="73"/>
      <c r="K16" s="73"/>
    </row>
    <row r="17" spans="1:17" ht="13.7" customHeight="1">
      <c r="B17" s="73"/>
      <c r="C17" s="73"/>
      <c r="D17" s="73"/>
      <c r="E17" s="73"/>
      <c r="F17" s="73"/>
      <c r="G17" s="73"/>
      <c r="H17" s="73"/>
      <c r="I17" s="73"/>
      <c r="J17" s="73"/>
      <c r="K17" s="73"/>
    </row>
    <row r="18" spans="1:17" ht="13.7" customHeight="1">
      <c r="B18" s="73"/>
      <c r="C18" s="73"/>
      <c r="D18" s="73"/>
      <c r="E18" s="73"/>
      <c r="F18" s="73"/>
      <c r="G18" s="73"/>
      <c r="H18" s="73"/>
      <c r="I18" s="73"/>
      <c r="J18" s="73"/>
      <c r="K18" s="73"/>
    </row>
    <row r="19" spans="1:17" ht="13.7" customHeight="1">
      <c r="B19" s="73"/>
      <c r="C19" s="73"/>
      <c r="D19" s="73"/>
      <c r="E19" s="73"/>
      <c r="F19" s="73"/>
      <c r="G19" s="73"/>
      <c r="H19" s="73"/>
      <c r="I19" s="73"/>
      <c r="J19" s="73"/>
      <c r="K19" s="73"/>
    </row>
    <row r="20" spans="1:17" ht="13.7" customHeight="1">
      <c r="B20" s="73"/>
      <c r="C20" s="73"/>
      <c r="D20" s="73"/>
      <c r="E20" s="73"/>
      <c r="F20" s="73"/>
      <c r="G20" s="73"/>
      <c r="H20" s="73"/>
      <c r="I20" s="73"/>
      <c r="J20" s="73"/>
      <c r="K20" s="73"/>
    </row>
    <row r="21" spans="1:17" ht="13.7" customHeight="1">
      <c r="B21" s="73"/>
      <c r="C21" s="73"/>
      <c r="D21" s="73"/>
      <c r="E21" s="73"/>
      <c r="F21" s="73"/>
      <c r="G21" s="73"/>
      <c r="H21" s="73"/>
      <c r="I21" s="73"/>
      <c r="J21" s="73"/>
      <c r="K21" s="73"/>
    </row>
    <row r="22" spans="1:17" ht="13.7" customHeight="1">
      <c r="B22" s="73"/>
      <c r="C22" s="73"/>
      <c r="D22" s="73"/>
      <c r="E22" s="73"/>
      <c r="F22" s="73"/>
      <c r="G22" s="73"/>
      <c r="H22" s="73"/>
      <c r="I22" s="73"/>
      <c r="J22" s="73"/>
      <c r="K22" s="73"/>
    </row>
    <row r="23" spans="1:17" ht="13.7" customHeight="1">
      <c r="B23" s="73"/>
      <c r="C23" s="73"/>
      <c r="D23" s="73"/>
      <c r="E23" s="73"/>
      <c r="F23" s="73"/>
      <c r="G23" s="73"/>
      <c r="H23" s="73"/>
      <c r="I23" s="73"/>
      <c r="J23" s="73"/>
      <c r="K23" s="73"/>
    </row>
    <row r="24" spans="1:17" ht="13.7" customHeight="1">
      <c r="B24" s="73"/>
      <c r="C24" s="73"/>
      <c r="D24" s="73"/>
      <c r="E24" s="73"/>
      <c r="F24" s="73"/>
      <c r="G24" s="73"/>
      <c r="H24" s="73"/>
      <c r="I24" s="73"/>
      <c r="J24" s="73"/>
      <c r="K24" s="73"/>
    </row>
    <row r="25" spans="1:17" ht="13.7" customHeight="1">
      <c r="B25" s="73"/>
      <c r="C25" s="73"/>
      <c r="D25" s="73"/>
      <c r="E25" s="73"/>
      <c r="F25" s="73"/>
      <c r="G25" s="73"/>
      <c r="H25" s="73"/>
      <c r="I25" s="73"/>
      <c r="J25" s="73"/>
      <c r="K25" s="73"/>
    </row>
    <row r="26" spans="1:17" ht="13.7" customHeight="1">
      <c r="B26" s="73"/>
      <c r="C26" s="73"/>
      <c r="D26" s="73"/>
      <c r="E26" s="73"/>
      <c r="F26" s="73"/>
      <c r="G26" s="73"/>
      <c r="H26" s="73"/>
      <c r="I26" s="73"/>
      <c r="J26" s="73"/>
      <c r="K26" s="73"/>
    </row>
    <row r="27" spans="1:17" ht="13.7" customHeight="1">
      <c r="B27" s="73"/>
      <c r="C27" s="73"/>
      <c r="D27" s="73"/>
      <c r="E27" s="73"/>
      <c r="F27" s="73"/>
      <c r="G27" s="73"/>
      <c r="H27" s="73"/>
      <c r="I27" s="73"/>
      <c r="J27" s="73"/>
      <c r="K27" s="73"/>
    </row>
    <row r="28" spans="1:17" ht="13.7" customHeight="1">
      <c r="B28" s="73"/>
      <c r="C28" s="73"/>
      <c r="D28" s="73"/>
      <c r="E28" s="73"/>
      <c r="F28" s="73"/>
      <c r="G28" s="73"/>
      <c r="H28" s="73"/>
      <c r="I28" s="73"/>
      <c r="J28" s="73"/>
      <c r="K28" s="73"/>
    </row>
    <row r="29" spans="1:17" ht="35.25" customHeight="1">
      <c r="A29" s="1599" t="s">
        <v>3105</v>
      </c>
      <c r="B29" s="1599"/>
      <c r="C29" s="1599"/>
      <c r="D29" s="1599"/>
      <c r="E29" s="1599"/>
      <c r="F29" s="1599"/>
      <c r="G29" s="1599"/>
      <c r="H29" s="1599"/>
      <c r="I29" s="1599"/>
      <c r="J29" s="1599"/>
      <c r="K29" s="1599"/>
      <c r="L29" s="1599"/>
      <c r="M29" s="1599"/>
      <c r="N29" s="1599"/>
      <c r="O29" s="1599"/>
      <c r="P29" s="1599"/>
      <c r="Q29" s="1599"/>
    </row>
    <row r="30" spans="1:17" ht="13.7" customHeight="1">
      <c r="B30" s="73"/>
      <c r="C30" s="73"/>
      <c r="D30" s="73"/>
      <c r="E30" s="73"/>
      <c r="F30" s="73"/>
      <c r="G30" s="73"/>
      <c r="H30" s="73"/>
      <c r="I30" s="73"/>
      <c r="J30" s="73"/>
      <c r="K30" s="73"/>
    </row>
    <row r="31" spans="1:17" ht="13.7" customHeight="1">
      <c r="B31" s="73"/>
      <c r="C31" s="73"/>
      <c r="D31" s="73"/>
      <c r="E31" s="73"/>
      <c r="F31" s="73"/>
      <c r="G31" s="73"/>
      <c r="H31" s="73"/>
      <c r="I31" s="73"/>
      <c r="J31" s="73"/>
      <c r="K31" s="73"/>
    </row>
    <row r="32" spans="1:17" ht="13.7" customHeight="1"/>
    <row r="33" spans="1:17" ht="13.7" customHeight="1"/>
    <row r="34" spans="1:17" ht="13.7" customHeight="1"/>
    <row r="35" spans="1:17" ht="13.7" customHeight="1"/>
    <row r="36" spans="1:17" ht="13.7" customHeight="1"/>
    <row r="37" spans="1:17" ht="13.7" customHeight="1"/>
    <row r="38" spans="1:17" s="407" customFormat="1" ht="17.25" customHeight="1">
      <c r="A38" s="2465" t="s">
        <v>3520</v>
      </c>
      <c r="B38" s="2465"/>
      <c r="C38" s="2465"/>
      <c r="D38" s="2465"/>
      <c r="E38" s="2465"/>
      <c r="F38" s="2465"/>
      <c r="G38" s="2465"/>
      <c r="H38" s="2465"/>
      <c r="I38" s="2465"/>
      <c r="J38" s="2465"/>
      <c r="K38" s="2465"/>
      <c r="L38" s="907"/>
      <c r="M38" s="907"/>
      <c r="N38" s="907"/>
      <c r="O38" s="907"/>
      <c r="P38" s="907"/>
      <c r="Q38" s="907"/>
    </row>
    <row r="39" spans="1:17" s="407" customFormat="1" ht="15" customHeight="1" thickBot="1">
      <c r="A39" s="561"/>
      <c r="B39" s="497"/>
      <c r="C39" s="716"/>
      <c r="D39" s="716"/>
      <c r="E39" s="907"/>
      <c r="F39" s="907"/>
      <c r="G39" s="907"/>
      <c r="H39" s="907"/>
      <c r="I39" s="907"/>
      <c r="J39" s="907"/>
      <c r="K39" s="907"/>
      <c r="L39" s="907"/>
      <c r="M39" s="907"/>
      <c r="N39" s="907"/>
      <c r="O39" s="907"/>
      <c r="P39" s="679"/>
      <c r="Q39" s="679" t="s">
        <v>3518</v>
      </c>
    </row>
    <row r="40" spans="1:17" s="407" customFormat="1" ht="20.100000000000001" customHeight="1">
      <c r="A40" s="561"/>
      <c r="B40" s="2484" t="s">
        <v>3328</v>
      </c>
      <c r="C40" s="2485"/>
      <c r="D40" s="1495" t="s">
        <v>3322</v>
      </c>
      <c r="E40" s="1363"/>
      <c r="F40" s="1495" t="s">
        <v>412</v>
      </c>
      <c r="G40" s="1363"/>
      <c r="H40" s="1495" t="s">
        <v>413</v>
      </c>
      <c r="I40" s="1363"/>
      <c r="J40" s="1495" t="s">
        <v>414</v>
      </c>
      <c r="K40" s="1363"/>
      <c r="L40" s="1495" t="s">
        <v>415</v>
      </c>
      <c r="M40" s="1363"/>
      <c r="N40" s="1395" t="s">
        <v>416</v>
      </c>
      <c r="O40" s="2566"/>
      <c r="P40" s="2476" t="s">
        <v>419</v>
      </c>
      <c r="Q40" s="2477"/>
    </row>
    <row r="41" spans="1:17" s="407" customFormat="1" ht="20.100000000000001" customHeight="1">
      <c r="A41" s="561"/>
      <c r="B41" s="2486"/>
      <c r="C41" s="2487"/>
      <c r="D41" s="1496"/>
      <c r="E41" s="1366"/>
      <c r="F41" s="1496"/>
      <c r="G41" s="1366"/>
      <c r="H41" s="1496"/>
      <c r="I41" s="1366"/>
      <c r="J41" s="1496"/>
      <c r="K41" s="1366"/>
      <c r="L41" s="1496"/>
      <c r="M41" s="1366"/>
      <c r="N41" s="2567"/>
      <c r="O41" s="2568"/>
      <c r="P41" s="2478"/>
      <c r="Q41" s="2479"/>
    </row>
    <row r="42" spans="1:17" s="407" customFormat="1" ht="26.25" customHeight="1">
      <c r="A42" s="561"/>
      <c r="B42" s="2488"/>
      <c r="C42" s="2489"/>
      <c r="D42" s="1305" t="s">
        <v>3372</v>
      </c>
      <c r="E42" s="1306" t="s">
        <v>3373</v>
      </c>
      <c r="F42" s="498" t="s">
        <v>417</v>
      </c>
      <c r="G42" s="499" t="s">
        <v>418</v>
      </c>
      <c r="H42" s="498" t="s">
        <v>417</v>
      </c>
      <c r="I42" s="499" t="s">
        <v>418</v>
      </c>
      <c r="J42" s="498" t="s">
        <v>417</v>
      </c>
      <c r="K42" s="499" t="s">
        <v>418</v>
      </c>
      <c r="L42" s="498" t="s">
        <v>417</v>
      </c>
      <c r="M42" s="498" t="s">
        <v>418</v>
      </c>
      <c r="N42" s="498" t="s">
        <v>417</v>
      </c>
      <c r="O42" s="498" t="s">
        <v>418</v>
      </c>
      <c r="P42" s="498" t="s">
        <v>417</v>
      </c>
      <c r="Q42" s="1292" t="s">
        <v>418</v>
      </c>
    </row>
    <row r="43" spans="1:17" s="1068" customFormat="1" ht="18.75" customHeight="1">
      <c r="B43" s="2490" t="s">
        <v>3230</v>
      </c>
      <c r="C43" s="1526"/>
      <c r="D43" s="1304">
        <v>3663</v>
      </c>
      <c r="E43" s="1304">
        <v>37560</v>
      </c>
      <c r="F43" s="1304">
        <v>43</v>
      </c>
      <c r="G43" s="1304">
        <v>504</v>
      </c>
      <c r="H43" s="1304">
        <v>2</v>
      </c>
      <c r="I43" s="1304">
        <v>15</v>
      </c>
      <c r="J43" s="1304">
        <v>499</v>
      </c>
      <c r="K43" s="1304">
        <v>2880</v>
      </c>
      <c r="L43" s="1304">
        <v>345</v>
      </c>
      <c r="M43" s="1304">
        <v>11472</v>
      </c>
      <c r="N43" s="1304">
        <v>6</v>
      </c>
      <c r="O43" s="1304">
        <v>186</v>
      </c>
      <c r="P43" s="1301">
        <v>13</v>
      </c>
      <c r="Q43" s="89">
        <v>173</v>
      </c>
    </row>
    <row r="44" spans="1:17" s="1068" customFormat="1" ht="18.75" customHeight="1">
      <c r="B44" s="1511" t="s">
        <v>3231</v>
      </c>
      <c r="C44" s="1512"/>
      <c r="D44" s="1304">
        <v>3673</v>
      </c>
      <c r="E44" s="1304">
        <v>39191</v>
      </c>
      <c r="F44" s="1304">
        <v>44</v>
      </c>
      <c r="G44" s="1304">
        <v>523</v>
      </c>
      <c r="H44" s="1304">
        <v>2</v>
      </c>
      <c r="I44" s="1304">
        <v>11</v>
      </c>
      <c r="J44" s="1304">
        <v>483</v>
      </c>
      <c r="K44" s="1304">
        <v>2880</v>
      </c>
      <c r="L44" s="1304">
        <v>328</v>
      </c>
      <c r="M44" s="1304">
        <v>12029</v>
      </c>
      <c r="N44" s="1304">
        <v>5</v>
      </c>
      <c r="O44" s="1304">
        <v>227</v>
      </c>
      <c r="P44" s="1301">
        <v>17</v>
      </c>
      <c r="Q44" s="89">
        <v>540</v>
      </c>
    </row>
    <row r="45" spans="1:17" s="1068" customFormat="1" ht="18.75" customHeight="1" thickBot="1">
      <c r="B45" s="2565" t="s">
        <v>3232</v>
      </c>
      <c r="C45" s="1507"/>
      <c r="D45" s="287">
        <v>3335</v>
      </c>
      <c r="E45" s="287">
        <v>36111</v>
      </c>
      <c r="F45" s="287">
        <v>48</v>
      </c>
      <c r="G45" s="287">
        <v>600</v>
      </c>
      <c r="H45" s="287">
        <v>1</v>
      </c>
      <c r="I45" s="287">
        <v>13</v>
      </c>
      <c r="J45" s="287">
        <v>416</v>
      </c>
      <c r="K45" s="287">
        <v>2450</v>
      </c>
      <c r="L45" s="287">
        <v>322</v>
      </c>
      <c r="M45" s="287">
        <v>10808</v>
      </c>
      <c r="N45" s="287">
        <v>4</v>
      </c>
      <c r="O45" s="287">
        <v>144</v>
      </c>
      <c r="P45" s="1302">
        <v>15</v>
      </c>
      <c r="Q45" s="288">
        <v>401</v>
      </c>
    </row>
    <row r="46" spans="1:17" s="407" customFormat="1" ht="11.25" customHeight="1" thickBot="1">
      <c r="A46" s="561"/>
      <c r="B46" s="45"/>
      <c r="C46" s="501"/>
      <c r="D46" s="501"/>
      <c r="E46" s="731"/>
      <c r="F46" s="731"/>
      <c r="G46" s="731"/>
      <c r="H46" s="731"/>
      <c r="I46" s="731"/>
      <c r="J46" s="731"/>
      <c r="K46" s="731"/>
      <c r="L46" s="731"/>
      <c r="M46" s="731"/>
      <c r="N46" s="1190"/>
      <c r="O46" s="1190"/>
      <c r="P46" s="731"/>
      <c r="Q46" s="731"/>
    </row>
    <row r="47" spans="1:17" s="407" customFormat="1" ht="20.100000000000001" customHeight="1">
      <c r="A47" s="561"/>
      <c r="B47" s="2484" t="s">
        <v>3328</v>
      </c>
      <c r="C47" s="2485"/>
      <c r="D47" s="2579" t="s">
        <v>3229</v>
      </c>
      <c r="E47" s="2580"/>
      <c r="F47" s="2476" t="s">
        <v>420</v>
      </c>
      <c r="G47" s="2569"/>
      <c r="H47" s="2476" t="s">
        <v>421</v>
      </c>
      <c r="I47" s="2569"/>
      <c r="J47" s="2571" t="s">
        <v>3901</v>
      </c>
      <c r="K47" s="2481"/>
      <c r="L47" s="2573" t="s">
        <v>3902</v>
      </c>
      <c r="M47" s="2574"/>
      <c r="N47" s="2480" t="s">
        <v>435</v>
      </c>
      <c r="O47" s="2481"/>
      <c r="P47" s="1395" t="s">
        <v>3903</v>
      </c>
      <c r="Q47" s="2577"/>
    </row>
    <row r="48" spans="1:17" s="407" customFormat="1" ht="20.100000000000001" customHeight="1">
      <c r="A48" s="561"/>
      <c r="B48" s="2486"/>
      <c r="C48" s="2487"/>
      <c r="D48" s="2581"/>
      <c r="E48" s="2582"/>
      <c r="F48" s="2478"/>
      <c r="G48" s="2570"/>
      <c r="H48" s="2478"/>
      <c r="I48" s="2570"/>
      <c r="J48" s="2572"/>
      <c r="K48" s="2483"/>
      <c r="L48" s="2575"/>
      <c r="M48" s="2576"/>
      <c r="N48" s="2482"/>
      <c r="O48" s="2483"/>
      <c r="P48" s="2567"/>
      <c r="Q48" s="2578"/>
    </row>
    <row r="49" spans="1:18" s="407" customFormat="1" ht="26.25" customHeight="1">
      <c r="A49" s="561"/>
      <c r="B49" s="2488"/>
      <c r="C49" s="2489"/>
      <c r="D49" s="498" t="s">
        <v>417</v>
      </c>
      <c r="E49" s="498" t="s">
        <v>418</v>
      </c>
      <c r="F49" s="498" t="s">
        <v>417</v>
      </c>
      <c r="G49" s="498" t="s">
        <v>418</v>
      </c>
      <c r="H49" s="498" t="s">
        <v>417</v>
      </c>
      <c r="I49" s="498" t="s">
        <v>418</v>
      </c>
      <c r="J49" s="498" t="s">
        <v>417</v>
      </c>
      <c r="K49" s="498" t="s">
        <v>418</v>
      </c>
      <c r="L49" s="498" t="s">
        <v>417</v>
      </c>
      <c r="M49" s="498" t="s">
        <v>418</v>
      </c>
      <c r="N49" s="498" t="s">
        <v>417</v>
      </c>
      <c r="O49" s="498" t="s">
        <v>418</v>
      </c>
      <c r="P49" s="498" t="s">
        <v>417</v>
      </c>
      <c r="Q49" s="1292" t="s">
        <v>418</v>
      </c>
    </row>
    <row r="50" spans="1:18" s="1237" customFormat="1" ht="18.75" customHeight="1">
      <c r="B50" s="1407" t="s">
        <v>3230</v>
      </c>
      <c r="C50" s="1409"/>
      <c r="D50" s="1198">
        <v>60</v>
      </c>
      <c r="E50" s="1183">
        <v>1166</v>
      </c>
      <c r="F50" s="1198">
        <v>939</v>
      </c>
      <c r="G50" s="1198">
        <v>6637</v>
      </c>
      <c r="H50" s="1198">
        <v>47</v>
      </c>
      <c r="I50" s="1183">
        <v>579</v>
      </c>
      <c r="J50" s="1198">
        <v>144</v>
      </c>
      <c r="K50" s="1198">
        <v>308</v>
      </c>
      <c r="L50" s="1238" t="s">
        <v>3880</v>
      </c>
      <c r="M50" s="1239" t="s">
        <v>3880</v>
      </c>
      <c r="N50" s="1184">
        <v>449</v>
      </c>
      <c r="O50" s="1198">
        <v>2418</v>
      </c>
      <c r="P50" s="1238" t="s">
        <v>3880</v>
      </c>
      <c r="Q50" s="1240" t="s">
        <v>3880</v>
      </c>
    </row>
    <row r="51" spans="1:18" s="1237" customFormat="1" ht="18.75" customHeight="1">
      <c r="B51" s="1410" t="s">
        <v>3231</v>
      </c>
      <c r="C51" s="1412"/>
      <c r="D51" s="1198">
        <v>87</v>
      </c>
      <c r="E51" s="1198">
        <v>1512</v>
      </c>
      <c r="F51" s="1184">
        <v>917</v>
      </c>
      <c r="G51" s="1198">
        <v>6241</v>
      </c>
      <c r="H51" s="1198">
        <v>51</v>
      </c>
      <c r="I51" s="1198">
        <v>647</v>
      </c>
      <c r="J51" s="1184">
        <v>184</v>
      </c>
      <c r="K51" s="1198">
        <v>421</v>
      </c>
      <c r="L51" s="1238">
        <v>123</v>
      </c>
      <c r="M51" s="1238">
        <v>637</v>
      </c>
      <c r="N51" s="1184">
        <v>431</v>
      </c>
      <c r="O51" s="1198">
        <v>2832</v>
      </c>
      <c r="P51" s="1238">
        <v>356</v>
      </c>
      <c r="Q51" s="1241">
        <v>1769</v>
      </c>
    </row>
    <row r="52" spans="1:18" s="1194" customFormat="1" ht="18.75" customHeight="1" thickBot="1">
      <c r="B52" s="1404" t="s">
        <v>3232</v>
      </c>
      <c r="C52" s="1406"/>
      <c r="D52" s="548">
        <v>66</v>
      </c>
      <c r="E52" s="548">
        <v>1207</v>
      </c>
      <c r="F52" s="548">
        <v>799</v>
      </c>
      <c r="G52" s="548">
        <v>5013</v>
      </c>
      <c r="H52" s="548">
        <v>49</v>
      </c>
      <c r="I52" s="548">
        <v>560</v>
      </c>
      <c r="J52" s="548">
        <v>164</v>
      </c>
      <c r="K52" s="548">
        <v>425</v>
      </c>
      <c r="L52" s="1242">
        <v>114</v>
      </c>
      <c r="M52" s="1242">
        <v>563</v>
      </c>
      <c r="N52" s="1199">
        <v>372</v>
      </c>
      <c r="O52" s="548">
        <v>2559</v>
      </c>
      <c r="P52" s="1242">
        <v>326</v>
      </c>
      <c r="Q52" s="1243">
        <v>1375</v>
      </c>
    </row>
    <row r="53" spans="1:18" s="407" customFormat="1" ht="11.25" customHeight="1" thickBot="1">
      <c r="A53" s="561"/>
      <c r="B53" s="907"/>
      <c r="C53" s="907"/>
      <c r="D53" s="907"/>
      <c r="E53" s="907"/>
      <c r="F53" s="1191"/>
      <c r="G53" s="1191"/>
      <c r="H53" s="907"/>
      <c r="I53" s="907"/>
      <c r="J53" s="907"/>
      <c r="K53" s="907"/>
      <c r="L53" s="907"/>
      <c r="M53" s="907"/>
      <c r="N53" s="907"/>
      <c r="O53" s="907"/>
      <c r="P53" s="1189"/>
      <c r="Q53" s="717"/>
    </row>
    <row r="54" spans="1:18" s="407" customFormat="1" ht="19.5" customHeight="1">
      <c r="A54" s="561"/>
      <c r="B54" s="2484" t="s">
        <v>3328</v>
      </c>
      <c r="C54" s="2485"/>
      <c r="D54" s="1395" t="s">
        <v>423</v>
      </c>
      <c r="E54" s="2566"/>
      <c r="F54" s="1438" t="s">
        <v>422</v>
      </c>
      <c r="G54" s="1440"/>
      <c r="H54" s="1395" t="s">
        <v>3904</v>
      </c>
      <c r="I54" s="2566"/>
      <c r="J54" s="1395" t="s">
        <v>3521</v>
      </c>
      <c r="K54" s="2566"/>
      <c r="L54" s="1395" t="s">
        <v>3233</v>
      </c>
      <c r="M54" s="2577"/>
      <c r="N54" s="561"/>
      <c r="O54" s="561"/>
      <c r="P54" s="561"/>
      <c r="Q54" s="797"/>
      <c r="R54" s="401"/>
    </row>
    <row r="55" spans="1:18" s="407" customFormat="1" ht="19.5" customHeight="1">
      <c r="A55" s="561"/>
      <c r="B55" s="2486"/>
      <c r="C55" s="2487"/>
      <c r="D55" s="2567"/>
      <c r="E55" s="2568"/>
      <c r="F55" s="2538"/>
      <c r="G55" s="2583"/>
      <c r="H55" s="2567"/>
      <c r="I55" s="2568"/>
      <c r="J55" s="2567"/>
      <c r="K55" s="2568"/>
      <c r="L55" s="2567"/>
      <c r="M55" s="2578"/>
      <c r="N55" s="561"/>
      <c r="O55" s="561"/>
      <c r="P55" s="561"/>
      <c r="Q55" s="797"/>
    </row>
    <row r="56" spans="1:18" s="407" customFormat="1" ht="26.25" customHeight="1">
      <c r="A56" s="561"/>
      <c r="B56" s="2488"/>
      <c r="C56" s="2489"/>
      <c r="D56" s="498" t="s">
        <v>417</v>
      </c>
      <c r="E56" s="498" t="s">
        <v>418</v>
      </c>
      <c r="F56" s="498" t="s">
        <v>417</v>
      </c>
      <c r="G56" s="498" t="s">
        <v>418</v>
      </c>
      <c r="H56" s="498" t="s">
        <v>417</v>
      </c>
      <c r="I56" s="498" t="s">
        <v>418</v>
      </c>
      <c r="J56" s="498" t="s">
        <v>417</v>
      </c>
      <c r="K56" s="498" t="s">
        <v>418</v>
      </c>
      <c r="L56" s="498" t="s">
        <v>417</v>
      </c>
      <c r="M56" s="1236" t="s">
        <v>418</v>
      </c>
      <c r="N56" s="796"/>
      <c r="O56" s="561"/>
      <c r="P56" s="561"/>
      <c r="Q56" s="797"/>
    </row>
    <row r="57" spans="1:18" s="1237" customFormat="1" ht="18.75" customHeight="1">
      <c r="B57" s="1407" t="s">
        <v>3230</v>
      </c>
      <c r="C57" s="1409"/>
      <c r="D57" s="1198">
        <v>159</v>
      </c>
      <c r="E57" s="1198">
        <v>1794</v>
      </c>
      <c r="F57" s="1198">
        <v>202</v>
      </c>
      <c r="G57" s="1198">
        <v>3089</v>
      </c>
      <c r="H57" s="1198">
        <v>35</v>
      </c>
      <c r="I57" s="1198">
        <v>357</v>
      </c>
      <c r="J57" s="1198">
        <v>674</v>
      </c>
      <c r="K57" s="1198">
        <v>4650</v>
      </c>
      <c r="L57" s="1200">
        <v>46</v>
      </c>
      <c r="M57" s="1201">
        <v>1332</v>
      </c>
      <c r="R57" s="1186"/>
    </row>
    <row r="58" spans="1:18" s="1237" customFormat="1" ht="18.75" customHeight="1">
      <c r="B58" s="1410" t="s">
        <v>3231</v>
      </c>
      <c r="C58" s="1412"/>
      <c r="D58" s="1198">
        <v>156</v>
      </c>
      <c r="E58" s="1198">
        <v>1978</v>
      </c>
      <c r="F58" s="1198">
        <v>216</v>
      </c>
      <c r="G58" s="1198">
        <v>3480</v>
      </c>
      <c r="H58" s="1198">
        <v>41</v>
      </c>
      <c r="I58" s="1198">
        <v>320</v>
      </c>
      <c r="J58" s="1198">
        <v>185</v>
      </c>
      <c r="K58" s="1198">
        <v>1803</v>
      </c>
      <c r="L58" s="1200">
        <v>47</v>
      </c>
      <c r="M58" s="1201">
        <v>1341</v>
      </c>
      <c r="R58" s="1186"/>
    </row>
    <row r="59" spans="1:18" s="1194" customFormat="1" ht="18.75" customHeight="1" thickBot="1">
      <c r="B59" s="1404" t="s">
        <v>3232</v>
      </c>
      <c r="C59" s="1406"/>
      <c r="D59" s="548">
        <v>138</v>
      </c>
      <c r="E59" s="548">
        <v>1802</v>
      </c>
      <c r="F59" s="548">
        <v>249</v>
      </c>
      <c r="G59" s="548">
        <v>4400</v>
      </c>
      <c r="H59" s="548">
        <v>26</v>
      </c>
      <c r="I59" s="548">
        <v>437</v>
      </c>
      <c r="J59" s="548">
        <v>177</v>
      </c>
      <c r="K59" s="548">
        <v>1907</v>
      </c>
      <c r="L59" s="1202">
        <v>49</v>
      </c>
      <c r="M59" s="1203">
        <v>1447</v>
      </c>
      <c r="R59" s="1185"/>
    </row>
    <row r="60" spans="1:18" s="407" customFormat="1" ht="13.5" customHeight="1">
      <c r="A60" s="561"/>
      <c r="B60" s="561"/>
      <c r="C60" s="502"/>
      <c r="D60" s="737"/>
      <c r="E60" s="737"/>
      <c r="F60" s="737"/>
      <c r="G60" s="737"/>
      <c r="H60" s="737"/>
      <c r="I60" s="561"/>
      <c r="J60" s="561"/>
      <c r="K60" s="561"/>
      <c r="L60" s="679"/>
      <c r="M60" s="679" t="s">
        <v>3234</v>
      </c>
      <c r="N60" s="561"/>
      <c r="O60" s="561"/>
      <c r="P60" s="831"/>
      <c r="Q60" s="831"/>
    </row>
    <row r="61" spans="1:18" ht="18.75" customHeight="1">
      <c r="C61" s="502"/>
      <c r="D61" s="737"/>
      <c r="E61" s="737"/>
      <c r="F61" s="737"/>
      <c r="G61" s="737"/>
      <c r="H61" s="737"/>
      <c r="P61" s="831"/>
      <c r="Q61" s="831"/>
    </row>
    <row r="62" spans="1:18" s="359" customFormat="1" ht="17.25" customHeight="1">
      <c r="A62" s="2465" t="s">
        <v>3522</v>
      </c>
      <c r="B62" s="2465"/>
      <c r="C62" s="2465"/>
      <c r="D62" s="2465"/>
      <c r="E62" s="2465"/>
      <c r="F62" s="2465"/>
      <c r="G62" s="2465"/>
      <c r="H62" s="2465"/>
      <c r="I62" s="2465"/>
      <c r="J62" s="2465"/>
      <c r="K62" s="2465"/>
      <c r="L62" s="2465"/>
      <c r="M62" s="2465"/>
      <c r="N62" s="2465"/>
      <c r="O62" s="2465"/>
      <c r="P62" s="2465"/>
      <c r="Q62" s="831"/>
    </row>
    <row r="63" spans="1:18" s="359" customFormat="1" ht="15" customHeight="1" thickBot="1">
      <c r="A63" s="561"/>
      <c r="B63" s="744"/>
      <c r="C63" s="561"/>
      <c r="D63" s="561"/>
      <c r="E63" s="561"/>
      <c r="F63" s="561"/>
      <c r="G63" s="561"/>
      <c r="H63" s="561"/>
      <c r="I63" s="561"/>
      <c r="J63" s="561"/>
      <c r="K63" s="561"/>
      <c r="L63" s="561"/>
      <c r="M63" s="561"/>
      <c r="N63" s="561"/>
      <c r="O63" s="561"/>
      <c r="P63" s="680" t="s">
        <v>3518</v>
      </c>
      <c r="Q63" s="831"/>
    </row>
    <row r="64" spans="1:18" s="359" customFormat="1" ht="30" customHeight="1">
      <c r="A64" s="561"/>
      <c r="B64" s="561"/>
      <c r="C64" s="1420" t="s">
        <v>3329</v>
      </c>
      <c r="D64" s="1353"/>
      <c r="E64" s="1353"/>
      <c r="F64" s="1389"/>
      <c r="G64" s="1352" t="s">
        <v>425</v>
      </c>
      <c r="H64" s="1353"/>
      <c r="I64" s="1352" t="s">
        <v>426</v>
      </c>
      <c r="J64" s="1389"/>
      <c r="K64" s="1352" t="s">
        <v>427</v>
      </c>
      <c r="L64" s="1389"/>
      <c r="M64" s="2474" t="s">
        <v>428</v>
      </c>
      <c r="N64" s="2475"/>
      <c r="O64" s="1352" t="s">
        <v>429</v>
      </c>
      <c r="P64" s="1354"/>
      <c r="Q64" s="47"/>
    </row>
    <row r="65" spans="1:17" s="359" customFormat="1" ht="18.75" customHeight="1">
      <c r="A65" s="561"/>
      <c r="B65" s="561"/>
      <c r="C65" s="2466" t="s">
        <v>430</v>
      </c>
      <c r="D65" s="2467"/>
      <c r="E65" s="2467"/>
      <c r="F65" s="2468"/>
      <c r="G65" s="2469">
        <v>3189</v>
      </c>
      <c r="H65" s="2470"/>
      <c r="I65" s="2471">
        <v>33035</v>
      </c>
      <c r="J65" s="2472"/>
      <c r="K65" s="2469">
        <v>1452</v>
      </c>
      <c r="L65" s="2470"/>
      <c r="M65" s="2469">
        <v>428</v>
      </c>
      <c r="N65" s="2470"/>
      <c r="O65" s="2471">
        <v>27678</v>
      </c>
      <c r="P65" s="2473"/>
      <c r="Q65" s="107"/>
    </row>
    <row r="66" spans="1:17" s="359" customFormat="1" ht="18.75" customHeight="1">
      <c r="A66" s="561"/>
      <c r="B66" s="561"/>
      <c r="C66" s="2491"/>
      <c r="D66" s="2492"/>
      <c r="E66" s="2492"/>
      <c r="F66" s="2493"/>
      <c r="G66" s="1357"/>
      <c r="H66" s="1377"/>
      <c r="I66" s="2494"/>
      <c r="J66" s="2495"/>
      <c r="K66" s="1357"/>
      <c r="L66" s="1377"/>
      <c r="M66" s="1357"/>
      <c r="N66" s="1377"/>
      <c r="O66" s="1357"/>
      <c r="P66" s="1358"/>
      <c r="Q66" s="416"/>
    </row>
    <row r="67" spans="1:17" s="359" customFormat="1" ht="18.75" customHeight="1">
      <c r="A67" s="561"/>
      <c r="B67" s="561"/>
      <c r="C67" s="2491" t="s">
        <v>412</v>
      </c>
      <c r="D67" s="2492"/>
      <c r="E67" s="2492"/>
      <c r="F67" s="2493"/>
      <c r="G67" s="1357">
        <v>46</v>
      </c>
      <c r="H67" s="1377"/>
      <c r="I67" s="2494">
        <v>572</v>
      </c>
      <c r="J67" s="2495"/>
      <c r="K67" s="1357" t="s">
        <v>431</v>
      </c>
      <c r="L67" s="1377"/>
      <c r="M67" s="1357" t="s">
        <v>431</v>
      </c>
      <c r="N67" s="1377"/>
      <c r="O67" s="1357">
        <v>408</v>
      </c>
      <c r="P67" s="1358"/>
      <c r="Q67" s="416"/>
    </row>
    <row r="68" spans="1:17" s="359" customFormat="1" ht="18.75" customHeight="1">
      <c r="A68" s="561"/>
      <c r="B68" s="561"/>
      <c r="C68" s="2491" t="s">
        <v>413</v>
      </c>
      <c r="D68" s="2492"/>
      <c r="E68" s="2492"/>
      <c r="F68" s="2493"/>
      <c r="G68" s="1357">
        <v>1</v>
      </c>
      <c r="H68" s="1377"/>
      <c r="I68" s="2494">
        <v>13</v>
      </c>
      <c r="J68" s="2495"/>
      <c r="K68" s="1357" t="s">
        <v>431</v>
      </c>
      <c r="L68" s="1377"/>
      <c r="M68" s="1357" t="s">
        <v>431</v>
      </c>
      <c r="N68" s="1377"/>
      <c r="O68" s="1357">
        <v>9</v>
      </c>
      <c r="P68" s="1358"/>
      <c r="Q68" s="416"/>
    </row>
    <row r="69" spans="1:17" s="359" customFormat="1" ht="18.75" customHeight="1">
      <c r="A69" s="561"/>
      <c r="B69" s="561"/>
      <c r="C69" s="2491" t="s">
        <v>414</v>
      </c>
      <c r="D69" s="2492"/>
      <c r="E69" s="2492"/>
      <c r="F69" s="2493"/>
      <c r="G69" s="1357">
        <v>416</v>
      </c>
      <c r="H69" s="1377"/>
      <c r="I69" s="2494">
        <v>2450</v>
      </c>
      <c r="J69" s="2495"/>
      <c r="K69" s="1357">
        <v>189</v>
      </c>
      <c r="L69" s="1377"/>
      <c r="M69" s="1357">
        <v>46</v>
      </c>
      <c r="N69" s="1377"/>
      <c r="O69" s="1357">
        <v>1711</v>
      </c>
      <c r="P69" s="1358"/>
      <c r="Q69" s="416"/>
    </row>
    <row r="70" spans="1:17" s="359" customFormat="1" ht="18.75" customHeight="1">
      <c r="A70" s="561"/>
      <c r="B70" s="561"/>
      <c r="C70" s="2491" t="s">
        <v>415</v>
      </c>
      <c r="D70" s="2492"/>
      <c r="E70" s="2492"/>
      <c r="F70" s="2493"/>
      <c r="G70" s="1357">
        <v>322</v>
      </c>
      <c r="H70" s="1377"/>
      <c r="I70" s="2494">
        <v>10808</v>
      </c>
      <c r="J70" s="2495"/>
      <c r="K70" s="1357">
        <v>93</v>
      </c>
      <c r="L70" s="1377"/>
      <c r="M70" s="1357">
        <v>36</v>
      </c>
      <c r="N70" s="1377"/>
      <c r="O70" s="1357">
        <v>10190</v>
      </c>
      <c r="P70" s="1358"/>
      <c r="Q70" s="416"/>
    </row>
    <row r="71" spans="1:17" s="359" customFormat="1" ht="18.75" customHeight="1">
      <c r="A71" s="561"/>
      <c r="B71" s="561"/>
      <c r="C71" s="2491" t="s">
        <v>432</v>
      </c>
      <c r="D71" s="2492"/>
      <c r="E71" s="2492"/>
      <c r="F71" s="2493"/>
      <c r="G71" s="1357">
        <v>2</v>
      </c>
      <c r="H71" s="1377"/>
      <c r="I71" s="2494">
        <v>117</v>
      </c>
      <c r="J71" s="2495"/>
      <c r="K71" s="1357" t="s">
        <v>431</v>
      </c>
      <c r="L71" s="1377"/>
      <c r="M71" s="1357" t="s">
        <v>431</v>
      </c>
      <c r="N71" s="1377"/>
      <c r="O71" s="1357">
        <v>117</v>
      </c>
      <c r="P71" s="1358"/>
      <c r="Q71" s="416"/>
    </row>
    <row r="72" spans="1:17" s="359" customFormat="1" ht="18.75" customHeight="1">
      <c r="A72" s="561"/>
      <c r="B72" s="561"/>
      <c r="C72" s="2491" t="s">
        <v>419</v>
      </c>
      <c r="D72" s="2492"/>
      <c r="E72" s="2492"/>
      <c r="F72" s="2493"/>
      <c r="G72" s="1357">
        <v>15</v>
      </c>
      <c r="H72" s="1377"/>
      <c r="I72" s="2494">
        <v>401</v>
      </c>
      <c r="J72" s="2495"/>
      <c r="K72" s="1357" t="s">
        <v>431</v>
      </c>
      <c r="L72" s="1377"/>
      <c r="M72" s="1357" t="s">
        <v>431</v>
      </c>
      <c r="N72" s="1377"/>
      <c r="O72" s="1357">
        <v>389</v>
      </c>
      <c r="P72" s="1358"/>
      <c r="Q72" s="416"/>
    </row>
    <row r="73" spans="1:17" s="359" customFormat="1" ht="18.75" customHeight="1">
      <c r="A73" s="561"/>
      <c r="B73" s="561"/>
      <c r="C73" s="2491" t="s">
        <v>3236</v>
      </c>
      <c r="D73" s="2492"/>
      <c r="E73" s="2492"/>
      <c r="F73" s="2493"/>
      <c r="G73" s="1357">
        <v>65</v>
      </c>
      <c r="H73" s="1377"/>
      <c r="I73" s="2494">
        <v>1201</v>
      </c>
      <c r="J73" s="2495"/>
      <c r="K73" s="1357">
        <v>6</v>
      </c>
      <c r="L73" s="1377"/>
      <c r="M73" s="1357" t="s">
        <v>431</v>
      </c>
      <c r="N73" s="1377"/>
      <c r="O73" s="1357">
        <v>1110</v>
      </c>
      <c r="P73" s="1358"/>
      <c r="Q73" s="416"/>
    </row>
    <row r="74" spans="1:17" s="359" customFormat="1" ht="18.75" customHeight="1">
      <c r="A74" s="561"/>
      <c r="B74" s="561"/>
      <c r="C74" s="2491" t="s">
        <v>433</v>
      </c>
      <c r="D74" s="2492"/>
      <c r="E74" s="2492"/>
      <c r="F74" s="2493"/>
      <c r="G74" s="1357">
        <v>797</v>
      </c>
      <c r="H74" s="1377"/>
      <c r="I74" s="2494">
        <v>4991</v>
      </c>
      <c r="J74" s="2495"/>
      <c r="K74" s="1357">
        <v>353</v>
      </c>
      <c r="L74" s="1377"/>
      <c r="M74" s="1357">
        <v>147</v>
      </c>
      <c r="N74" s="1377"/>
      <c r="O74" s="1357">
        <v>3770</v>
      </c>
      <c r="P74" s="1358"/>
      <c r="Q74" s="416"/>
    </row>
    <row r="75" spans="1:17" s="359" customFormat="1" ht="18.75" customHeight="1">
      <c r="A75" s="561"/>
      <c r="B75" s="561"/>
      <c r="C75" s="2491" t="s">
        <v>421</v>
      </c>
      <c r="D75" s="2492"/>
      <c r="E75" s="2492"/>
      <c r="F75" s="2493"/>
      <c r="G75" s="1357">
        <v>49</v>
      </c>
      <c r="H75" s="1377"/>
      <c r="I75" s="2494">
        <v>560</v>
      </c>
      <c r="J75" s="2495"/>
      <c r="K75" s="1357">
        <v>5</v>
      </c>
      <c r="L75" s="1377"/>
      <c r="M75" s="1357">
        <v>2</v>
      </c>
      <c r="N75" s="1377"/>
      <c r="O75" s="1357">
        <v>527</v>
      </c>
      <c r="P75" s="1358"/>
      <c r="Q75" s="416"/>
    </row>
    <row r="76" spans="1:17" s="359" customFormat="1" ht="18.75" customHeight="1">
      <c r="A76" s="561"/>
      <c r="B76" s="561"/>
      <c r="C76" s="2491" t="s">
        <v>3237</v>
      </c>
      <c r="D76" s="2492"/>
      <c r="E76" s="2492"/>
      <c r="F76" s="2493"/>
      <c r="G76" s="1357">
        <v>163</v>
      </c>
      <c r="H76" s="1377"/>
      <c r="I76" s="2494">
        <v>410</v>
      </c>
      <c r="J76" s="2495"/>
      <c r="K76" s="1357">
        <v>91</v>
      </c>
      <c r="L76" s="1377"/>
      <c r="M76" s="1357">
        <v>25</v>
      </c>
      <c r="N76" s="1377"/>
      <c r="O76" s="1357">
        <v>189</v>
      </c>
      <c r="P76" s="1358"/>
      <c r="Q76" s="416"/>
    </row>
    <row r="77" spans="1:17" s="359" customFormat="1" ht="18.75" customHeight="1">
      <c r="A77" s="561"/>
      <c r="B77" s="561"/>
      <c r="C77" s="2491" t="s">
        <v>434</v>
      </c>
      <c r="D77" s="2492"/>
      <c r="E77" s="2492"/>
      <c r="F77" s="2493"/>
      <c r="G77" s="1357">
        <v>110</v>
      </c>
      <c r="H77" s="1377"/>
      <c r="I77" s="2494">
        <v>424</v>
      </c>
      <c r="J77" s="2495"/>
      <c r="K77" s="1357">
        <v>62</v>
      </c>
      <c r="L77" s="1377"/>
      <c r="M77" s="1357">
        <v>16</v>
      </c>
      <c r="N77" s="1377"/>
      <c r="O77" s="1357">
        <v>277</v>
      </c>
      <c r="P77" s="1358"/>
      <c r="Q77" s="764"/>
    </row>
    <row r="78" spans="1:17" s="359" customFormat="1" ht="18.75" customHeight="1">
      <c r="A78" s="561"/>
      <c r="B78" s="561"/>
      <c r="C78" s="2491" t="s">
        <v>435</v>
      </c>
      <c r="D78" s="2492"/>
      <c r="E78" s="2492"/>
      <c r="F78" s="2493"/>
      <c r="G78" s="1357">
        <v>369</v>
      </c>
      <c r="H78" s="1377"/>
      <c r="I78" s="2494">
        <v>2540</v>
      </c>
      <c r="J78" s="2495"/>
      <c r="K78" s="1357">
        <v>244</v>
      </c>
      <c r="L78" s="1377"/>
      <c r="M78" s="1357">
        <v>95</v>
      </c>
      <c r="N78" s="1377"/>
      <c r="O78" s="1357">
        <v>1852</v>
      </c>
      <c r="P78" s="1358"/>
      <c r="Q78" s="416"/>
    </row>
    <row r="79" spans="1:17" s="359" customFormat="1" ht="18.75" customHeight="1">
      <c r="A79" s="561"/>
      <c r="B79" s="561"/>
      <c r="C79" s="2491" t="s">
        <v>436</v>
      </c>
      <c r="D79" s="2492"/>
      <c r="E79" s="2492"/>
      <c r="F79" s="2493"/>
      <c r="G79" s="1357">
        <v>325</v>
      </c>
      <c r="H79" s="1377"/>
      <c r="I79" s="2494">
        <v>1352</v>
      </c>
      <c r="J79" s="2495"/>
      <c r="K79" s="1357">
        <v>232</v>
      </c>
      <c r="L79" s="1377"/>
      <c r="M79" s="1357">
        <v>32</v>
      </c>
      <c r="N79" s="1377"/>
      <c r="O79" s="1357">
        <v>966</v>
      </c>
      <c r="P79" s="1358"/>
      <c r="Q79" s="416"/>
    </row>
    <row r="80" spans="1:17" s="359" customFormat="1" ht="18.75" customHeight="1">
      <c r="A80" s="561"/>
      <c r="B80" s="561"/>
      <c r="C80" s="2491" t="s">
        <v>437</v>
      </c>
      <c r="D80" s="2492"/>
      <c r="E80" s="2492"/>
      <c r="F80" s="2493"/>
      <c r="G80" s="1357">
        <v>84</v>
      </c>
      <c r="H80" s="1377"/>
      <c r="I80" s="2494">
        <v>792</v>
      </c>
      <c r="J80" s="2495"/>
      <c r="K80" s="1357">
        <v>44</v>
      </c>
      <c r="L80" s="1377"/>
      <c r="M80" s="1357">
        <v>6</v>
      </c>
      <c r="N80" s="1377"/>
      <c r="O80" s="1357">
        <v>699</v>
      </c>
      <c r="P80" s="1358"/>
      <c r="Q80" s="416"/>
    </row>
    <row r="81" spans="1:22" s="359" customFormat="1" ht="18.75" customHeight="1">
      <c r="A81" s="561"/>
      <c r="B81" s="561"/>
      <c r="C81" s="2491" t="s">
        <v>422</v>
      </c>
      <c r="D81" s="2492"/>
      <c r="E81" s="2492"/>
      <c r="F81" s="2493"/>
      <c r="G81" s="1357">
        <v>231</v>
      </c>
      <c r="H81" s="1377"/>
      <c r="I81" s="2494">
        <v>4096</v>
      </c>
      <c r="J81" s="2495"/>
      <c r="K81" s="1357">
        <v>95</v>
      </c>
      <c r="L81" s="1377"/>
      <c r="M81" s="1357">
        <v>15</v>
      </c>
      <c r="N81" s="1377"/>
      <c r="O81" s="1357">
        <v>3683</v>
      </c>
      <c r="P81" s="1358"/>
      <c r="Q81" s="416"/>
    </row>
    <row r="82" spans="1:22" s="359" customFormat="1" ht="18.75" customHeight="1">
      <c r="A82" s="561"/>
      <c r="B82" s="561"/>
      <c r="C82" s="2491" t="s">
        <v>3228</v>
      </c>
      <c r="D82" s="2492"/>
      <c r="E82" s="2492"/>
      <c r="F82" s="2493"/>
      <c r="G82" s="1357">
        <v>26</v>
      </c>
      <c r="H82" s="1377"/>
      <c r="I82" s="2494">
        <v>437</v>
      </c>
      <c r="J82" s="2495"/>
      <c r="K82" s="1357">
        <v>4</v>
      </c>
      <c r="L82" s="1377"/>
      <c r="M82" s="1357" t="s">
        <v>3200</v>
      </c>
      <c r="N82" s="1377"/>
      <c r="O82" s="1357">
        <v>430</v>
      </c>
      <c r="P82" s="1358"/>
      <c r="Q82" s="764"/>
    </row>
    <row r="83" spans="1:22" s="359" customFormat="1" ht="18.75" customHeight="1" thickBot="1">
      <c r="A83" s="561"/>
      <c r="B83" s="561"/>
      <c r="C83" s="2496" t="s">
        <v>3523</v>
      </c>
      <c r="D83" s="2497"/>
      <c r="E83" s="2497"/>
      <c r="F83" s="2498"/>
      <c r="G83" s="1359">
        <v>168</v>
      </c>
      <c r="H83" s="1378"/>
      <c r="I83" s="2499">
        <v>1871</v>
      </c>
      <c r="J83" s="2500"/>
      <c r="K83" s="1359">
        <v>34</v>
      </c>
      <c r="L83" s="1378"/>
      <c r="M83" s="1359">
        <v>8</v>
      </c>
      <c r="N83" s="1378"/>
      <c r="O83" s="1359">
        <v>1351</v>
      </c>
      <c r="P83" s="1360"/>
      <c r="Q83" s="764"/>
    </row>
    <row r="84" spans="1:22" s="359" customFormat="1">
      <c r="A84" s="561"/>
      <c r="B84" s="561"/>
      <c r="C84" s="907"/>
      <c r="D84" s="907"/>
      <c r="E84" s="907"/>
      <c r="F84" s="907"/>
      <c r="G84" s="907"/>
      <c r="H84" s="907"/>
      <c r="I84" s="907"/>
      <c r="J84" s="907"/>
      <c r="K84" s="907"/>
      <c r="L84" s="907"/>
      <c r="M84" s="907"/>
      <c r="N84" s="907"/>
      <c r="O84" s="907"/>
      <c r="P84" s="679" t="s">
        <v>424</v>
      </c>
      <c r="Q84" s="907"/>
    </row>
    <row r="85" spans="1:22" ht="17.25" customHeight="1">
      <c r="A85" s="2507" t="s">
        <v>3524</v>
      </c>
      <c r="B85" s="2507"/>
      <c r="C85" s="2507"/>
      <c r="D85" s="2507"/>
      <c r="E85" s="2507"/>
      <c r="F85" s="2507"/>
      <c r="G85" s="2507"/>
      <c r="H85" s="2507"/>
      <c r="I85" s="2507"/>
      <c r="J85" s="2507"/>
      <c r="K85" s="2507"/>
      <c r="L85" s="2507"/>
      <c r="M85" s="2507"/>
      <c r="N85" s="2507"/>
      <c r="O85" s="2507"/>
    </row>
    <row r="86" spans="1:22" ht="15" customHeight="1" thickBot="1">
      <c r="B86" s="6"/>
      <c r="C86" s="542"/>
      <c r="N86" s="679"/>
      <c r="P86" s="993" t="s">
        <v>3518</v>
      </c>
      <c r="R86" s="357"/>
      <c r="V86" s="328"/>
    </row>
    <row r="87" spans="1:22" ht="13.5" customHeight="1">
      <c r="A87" s="907"/>
      <c r="B87" s="543"/>
      <c r="C87" s="2508" t="s">
        <v>438</v>
      </c>
      <c r="D87" s="2508"/>
      <c r="E87" s="2508"/>
      <c r="F87" s="2508"/>
      <c r="G87" s="2508"/>
      <c r="H87" s="2509"/>
      <c r="I87" s="544"/>
      <c r="J87" s="545"/>
      <c r="K87" s="545"/>
      <c r="L87" s="545" t="s">
        <v>439</v>
      </c>
      <c r="M87" s="545"/>
      <c r="N87" s="545"/>
      <c r="O87" s="545"/>
      <c r="P87" s="85"/>
      <c r="Q87" s="711"/>
      <c r="R87" s="357"/>
    </row>
    <row r="88" spans="1:22" ht="13.5" customHeight="1">
      <c r="A88" s="907"/>
      <c r="B88" s="543"/>
      <c r="C88" s="2510"/>
      <c r="D88" s="2510"/>
      <c r="E88" s="2510"/>
      <c r="F88" s="2510"/>
      <c r="G88" s="2510"/>
      <c r="H88" s="2511"/>
      <c r="I88" s="2514" t="s">
        <v>440</v>
      </c>
      <c r="J88" s="2517" t="s">
        <v>441</v>
      </c>
      <c r="K88" s="2518"/>
      <c r="L88" s="2519"/>
      <c r="M88" s="2523" t="s">
        <v>442</v>
      </c>
      <c r="N88" s="2524"/>
      <c r="O88" s="2524"/>
      <c r="P88" s="2525"/>
      <c r="Q88" s="717"/>
      <c r="R88" s="357"/>
    </row>
    <row r="89" spans="1:22" ht="13.5" customHeight="1">
      <c r="A89" s="907"/>
      <c r="B89" s="543"/>
      <c r="C89" s="2510"/>
      <c r="D89" s="2510"/>
      <c r="E89" s="2510"/>
      <c r="F89" s="2510"/>
      <c r="G89" s="2510"/>
      <c r="H89" s="2511"/>
      <c r="I89" s="2515"/>
      <c r="J89" s="2520"/>
      <c r="K89" s="2521"/>
      <c r="L89" s="2522"/>
      <c r="M89" s="2526" t="s">
        <v>443</v>
      </c>
      <c r="N89" s="2527"/>
      <c r="O89" s="2528" t="s">
        <v>3374</v>
      </c>
      <c r="P89" s="2527"/>
      <c r="Q89" s="888"/>
      <c r="R89" s="357"/>
    </row>
    <row r="90" spans="1:22" ht="13.5" customHeight="1">
      <c r="A90" s="907"/>
      <c r="B90" s="543"/>
      <c r="C90" s="2512"/>
      <c r="D90" s="2512"/>
      <c r="E90" s="2512"/>
      <c r="F90" s="2512"/>
      <c r="G90" s="2512"/>
      <c r="H90" s="2513"/>
      <c r="I90" s="2516"/>
      <c r="J90" s="840" t="s">
        <v>1</v>
      </c>
      <c r="K90" s="820" t="s">
        <v>4</v>
      </c>
      <c r="L90" s="820" t="s">
        <v>5</v>
      </c>
      <c r="M90" s="820" t="s">
        <v>417</v>
      </c>
      <c r="N90" s="817" t="s">
        <v>444</v>
      </c>
      <c r="O90" s="820" t="s">
        <v>417</v>
      </c>
      <c r="P90" s="820" t="s">
        <v>444</v>
      </c>
      <c r="Q90" s="673"/>
      <c r="R90" s="357"/>
    </row>
    <row r="91" spans="1:22" ht="13.5" customHeight="1">
      <c r="A91" s="907"/>
      <c r="B91" s="712"/>
      <c r="C91" s="2501" t="s">
        <v>445</v>
      </c>
      <c r="D91" s="2501"/>
      <c r="E91" s="2501"/>
      <c r="F91" s="2501"/>
      <c r="G91" s="2501"/>
      <c r="H91" s="2502"/>
      <c r="I91" s="834">
        <v>41</v>
      </c>
      <c r="J91" s="834">
        <v>528</v>
      </c>
      <c r="K91" s="834">
        <v>351</v>
      </c>
      <c r="L91" s="834">
        <v>177</v>
      </c>
      <c r="M91" s="834">
        <v>8</v>
      </c>
      <c r="N91" s="546" t="s">
        <v>3203</v>
      </c>
      <c r="O91" s="834">
        <v>12</v>
      </c>
      <c r="P91" s="834">
        <v>23</v>
      </c>
      <c r="Q91" s="787"/>
      <c r="R91" s="357"/>
    </row>
    <row r="92" spans="1:22" ht="13.5" customHeight="1">
      <c r="A92" s="907"/>
      <c r="B92" s="712"/>
      <c r="C92" s="2503"/>
      <c r="D92" s="2503"/>
      <c r="E92" s="2503"/>
      <c r="F92" s="2503"/>
      <c r="G92" s="2503"/>
      <c r="H92" s="2504"/>
      <c r="I92" s="829"/>
      <c r="J92" s="829"/>
      <c r="K92" s="829"/>
      <c r="L92" s="829"/>
      <c r="M92" s="829"/>
      <c r="N92" s="829"/>
      <c r="O92" s="829"/>
      <c r="P92" s="829"/>
      <c r="Q92" s="787"/>
      <c r="R92" s="357"/>
    </row>
    <row r="93" spans="1:22" ht="13.5" customHeight="1">
      <c r="A93" s="907"/>
      <c r="B93" s="712"/>
      <c r="C93" s="2505" t="s">
        <v>446</v>
      </c>
      <c r="D93" s="2505"/>
      <c r="E93" s="2505"/>
      <c r="F93" s="2505"/>
      <c r="G93" s="2505"/>
      <c r="H93" s="2506"/>
      <c r="I93" s="829">
        <v>5</v>
      </c>
      <c r="J93" s="829">
        <v>44</v>
      </c>
      <c r="K93" s="829">
        <v>37</v>
      </c>
      <c r="L93" s="829">
        <v>7</v>
      </c>
      <c r="M93" s="829">
        <v>2</v>
      </c>
      <c r="N93" s="546" t="s">
        <v>3203</v>
      </c>
      <c r="O93" s="829">
        <v>2</v>
      </c>
      <c r="P93" s="829">
        <v>5</v>
      </c>
      <c r="Q93" s="787"/>
      <c r="R93" s="357"/>
    </row>
    <row r="94" spans="1:22" ht="13.5" customHeight="1">
      <c r="A94" s="907"/>
      <c r="B94" s="712"/>
      <c r="C94" s="2503"/>
      <c r="D94" s="2503"/>
      <c r="E94" s="2503"/>
      <c r="F94" s="2503"/>
      <c r="G94" s="2503"/>
      <c r="H94" s="2504"/>
      <c r="I94" s="829"/>
      <c r="J94" s="829"/>
      <c r="K94" s="829"/>
      <c r="L94" s="829"/>
      <c r="M94" s="829"/>
      <c r="N94" s="829"/>
      <c r="O94" s="829"/>
      <c r="P94" s="829"/>
      <c r="Q94" s="787"/>
      <c r="R94" s="357"/>
    </row>
    <row r="95" spans="1:22" ht="13.5" customHeight="1">
      <c r="A95" s="907"/>
      <c r="B95" s="712"/>
      <c r="C95" s="2505" t="s">
        <v>447</v>
      </c>
      <c r="D95" s="2505"/>
      <c r="E95" s="2505"/>
      <c r="F95" s="2505"/>
      <c r="G95" s="2505"/>
      <c r="H95" s="2506"/>
      <c r="I95" s="829">
        <v>1</v>
      </c>
      <c r="J95" s="829">
        <v>13</v>
      </c>
      <c r="K95" s="829">
        <v>9</v>
      </c>
      <c r="L95" s="829">
        <v>4</v>
      </c>
      <c r="M95" s="546" t="s">
        <v>3203</v>
      </c>
      <c r="N95" s="546" t="s">
        <v>3203</v>
      </c>
      <c r="O95" s="546" t="s">
        <v>3203</v>
      </c>
      <c r="P95" s="546" t="s">
        <v>3203</v>
      </c>
      <c r="Q95" s="787"/>
      <c r="R95" s="357"/>
    </row>
    <row r="96" spans="1:22" ht="13.5" customHeight="1">
      <c r="A96" s="907"/>
      <c r="B96" s="712"/>
      <c r="C96" s="2503"/>
      <c r="D96" s="2503"/>
      <c r="E96" s="2503"/>
      <c r="F96" s="2503"/>
      <c r="G96" s="2503"/>
      <c r="H96" s="2504"/>
      <c r="I96" s="829"/>
      <c r="J96" s="829"/>
      <c r="K96" s="829"/>
      <c r="L96" s="829"/>
      <c r="M96" s="829"/>
      <c r="N96" s="829"/>
      <c r="O96" s="829"/>
      <c r="P96" s="829"/>
      <c r="Q96" s="787"/>
      <c r="R96" s="357"/>
    </row>
    <row r="97" spans="1:18" ht="13.5" customHeight="1">
      <c r="A97" s="907"/>
      <c r="B97" s="712"/>
      <c r="C97" s="2505" t="s">
        <v>448</v>
      </c>
      <c r="D97" s="2505"/>
      <c r="E97" s="2505"/>
      <c r="F97" s="2505"/>
      <c r="G97" s="2505"/>
      <c r="H97" s="2506"/>
      <c r="I97" s="829">
        <v>416</v>
      </c>
      <c r="J97" s="829">
        <v>2450</v>
      </c>
      <c r="K97" s="829">
        <v>2065</v>
      </c>
      <c r="L97" s="829">
        <v>385</v>
      </c>
      <c r="M97" s="829">
        <v>131</v>
      </c>
      <c r="N97" s="546" t="s">
        <v>3203</v>
      </c>
      <c r="O97" s="829">
        <v>188</v>
      </c>
      <c r="P97" s="829">
        <v>410</v>
      </c>
      <c r="Q97" s="787"/>
      <c r="R97" s="357"/>
    </row>
    <row r="98" spans="1:18" ht="13.5" customHeight="1">
      <c r="A98" s="907"/>
      <c r="B98" s="712"/>
      <c r="C98" s="2503"/>
      <c r="D98" s="2503"/>
      <c r="E98" s="2503"/>
      <c r="F98" s="2503"/>
      <c r="G98" s="2503"/>
      <c r="H98" s="2504"/>
      <c r="I98" s="829"/>
      <c r="J98" s="829"/>
      <c r="K98" s="829"/>
      <c r="L98" s="829"/>
      <c r="M98" s="829"/>
      <c r="N98" s="829"/>
      <c r="O98" s="829"/>
      <c r="P98" s="829"/>
      <c r="Q98" s="787"/>
      <c r="R98" s="357"/>
    </row>
    <row r="99" spans="1:18" ht="13.5" customHeight="1">
      <c r="A99" s="907"/>
      <c r="B99" s="712"/>
      <c r="C99" s="2505" t="s">
        <v>449</v>
      </c>
      <c r="D99" s="2505"/>
      <c r="E99" s="2505"/>
      <c r="F99" s="2505"/>
      <c r="G99" s="2505"/>
      <c r="H99" s="2506"/>
      <c r="I99" s="829">
        <v>322</v>
      </c>
      <c r="J99" s="829">
        <v>10808</v>
      </c>
      <c r="K99" s="829">
        <v>7510</v>
      </c>
      <c r="L99" s="829">
        <v>3258</v>
      </c>
      <c r="M99" s="829">
        <v>72</v>
      </c>
      <c r="N99" s="546" t="s">
        <v>3203</v>
      </c>
      <c r="O99" s="829">
        <v>100</v>
      </c>
      <c r="P99" s="829">
        <v>208</v>
      </c>
      <c r="Q99" s="787"/>
      <c r="R99" s="357"/>
    </row>
    <row r="100" spans="1:18" ht="13.5" customHeight="1">
      <c r="A100" s="907"/>
      <c r="B100" s="712"/>
      <c r="C100" s="2505" t="s">
        <v>450</v>
      </c>
      <c r="D100" s="2505"/>
      <c r="E100" s="2505"/>
      <c r="F100" s="2505"/>
      <c r="G100" s="2505"/>
      <c r="H100" s="2506"/>
      <c r="I100" s="829">
        <v>26</v>
      </c>
      <c r="J100" s="829">
        <v>368</v>
      </c>
      <c r="K100" s="829">
        <v>163</v>
      </c>
      <c r="L100" s="829">
        <v>205</v>
      </c>
      <c r="M100" s="829">
        <v>4</v>
      </c>
      <c r="N100" s="546" t="s">
        <v>3203</v>
      </c>
      <c r="O100" s="829">
        <v>11</v>
      </c>
      <c r="P100" s="829">
        <v>23</v>
      </c>
      <c r="Q100" s="787"/>
      <c r="R100" s="357"/>
    </row>
    <row r="101" spans="1:18" ht="13.5" customHeight="1">
      <c r="A101" s="907"/>
      <c r="B101" s="712"/>
      <c r="C101" s="2505" t="s">
        <v>451</v>
      </c>
      <c r="D101" s="2505"/>
      <c r="E101" s="2505"/>
      <c r="F101" s="2505"/>
      <c r="G101" s="2505"/>
      <c r="H101" s="2506"/>
      <c r="I101" s="829">
        <v>8</v>
      </c>
      <c r="J101" s="829">
        <v>57</v>
      </c>
      <c r="K101" s="829">
        <v>37</v>
      </c>
      <c r="L101" s="829">
        <v>20</v>
      </c>
      <c r="M101" s="829">
        <v>1</v>
      </c>
      <c r="N101" s="546" t="s">
        <v>3203</v>
      </c>
      <c r="O101" s="829">
        <v>4</v>
      </c>
      <c r="P101" s="829">
        <v>8</v>
      </c>
      <c r="Q101" s="787"/>
      <c r="R101" s="357"/>
    </row>
    <row r="102" spans="1:18" ht="13.5" customHeight="1">
      <c r="A102" s="907"/>
      <c r="B102" s="712"/>
      <c r="C102" s="2505" t="s">
        <v>452</v>
      </c>
      <c r="D102" s="2505"/>
      <c r="E102" s="2505"/>
      <c r="F102" s="2505"/>
      <c r="G102" s="2505"/>
      <c r="H102" s="2506"/>
      <c r="I102" s="829">
        <v>25</v>
      </c>
      <c r="J102" s="829">
        <v>293</v>
      </c>
      <c r="K102" s="829">
        <v>115</v>
      </c>
      <c r="L102" s="829">
        <v>178</v>
      </c>
      <c r="M102" s="829">
        <v>8</v>
      </c>
      <c r="N102" s="546" t="s">
        <v>3203</v>
      </c>
      <c r="O102" s="829">
        <v>11</v>
      </c>
      <c r="P102" s="829">
        <v>25</v>
      </c>
      <c r="Q102" s="787"/>
      <c r="R102" s="357"/>
    </row>
    <row r="103" spans="1:18" ht="13.5" customHeight="1">
      <c r="A103" s="907"/>
      <c r="B103" s="712"/>
      <c r="C103" s="2529" t="s">
        <v>453</v>
      </c>
      <c r="D103" s="2529"/>
      <c r="E103" s="2529"/>
      <c r="F103" s="2529"/>
      <c r="G103" s="2529"/>
      <c r="H103" s="2530"/>
      <c r="I103" s="829">
        <v>16</v>
      </c>
      <c r="J103" s="829">
        <v>165</v>
      </c>
      <c r="K103" s="829">
        <v>137</v>
      </c>
      <c r="L103" s="829">
        <v>28</v>
      </c>
      <c r="M103" s="829">
        <v>5</v>
      </c>
      <c r="N103" s="546" t="s">
        <v>3203</v>
      </c>
      <c r="O103" s="829">
        <v>7</v>
      </c>
      <c r="P103" s="829">
        <v>12</v>
      </c>
      <c r="Q103" s="787"/>
      <c r="R103" s="357"/>
    </row>
    <row r="104" spans="1:18" ht="13.5" customHeight="1">
      <c r="A104" s="907"/>
      <c r="B104" s="712"/>
      <c r="C104" s="2505" t="s">
        <v>454</v>
      </c>
      <c r="D104" s="2505"/>
      <c r="E104" s="2505"/>
      <c r="F104" s="2505"/>
      <c r="G104" s="2505"/>
      <c r="H104" s="2506"/>
      <c r="I104" s="829">
        <v>16</v>
      </c>
      <c r="J104" s="829">
        <v>43</v>
      </c>
      <c r="K104" s="829">
        <v>34</v>
      </c>
      <c r="L104" s="829">
        <v>9</v>
      </c>
      <c r="M104" s="829">
        <v>12</v>
      </c>
      <c r="N104" s="546" t="s">
        <v>3203</v>
      </c>
      <c r="O104" s="829">
        <v>2</v>
      </c>
      <c r="P104" s="829">
        <v>5</v>
      </c>
      <c r="Q104" s="787"/>
      <c r="R104" s="357"/>
    </row>
    <row r="105" spans="1:18" ht="13.5" customHeight="1">
      <c r="A105" s="907"/>
      <c r="B105" s="712"/>
      <c r="C105" s="2505" t="s">
        <v>455</v>
      </c>
      <c r="D105" s="2505"/>
      <c r="E105" s="2505"/>
      <c r="F105" s="2505"/>
      <c r="G105" s="2505"/>
      <c r="H105" s="2506"/>
      <c r="I105" s="829">
        <v>3</v>
      </c>
      <c r="J105" s="829">
        <v>40</v>
      </c>
      <c r="K105" s="829">
        <v>28</v>
      </c>
      <c r="L105" s="829">
        <v>12</v>
      </c>
      <c r="M105" s="829">
        <v>1</v>
      </c>
      <c r="N105" s="546" t="s">
        <v>3203</v>
      </c>
      <c r="O105" s="546" t="s">
        <v>3203</v>
      </c>
      <c r="P105" s="546" t="s">
        <v>3203</v>
      </c>
      <c r="Q105" s="787"/>
      <c r="R105" s="357"/>
    </row>
    <row r="106" spans="1:18" ht="13.5" customHeight="1">
      <c r="A106" s="907"/>
      <c r="B106" s="712"/>
      <c r="C106" s="2505" t="s">
        <v>456</v>
      </c>
      <c r="D106" s="2505"/>
      <c r="E106" s="2505"/>
      <c r="F106" s="2505"/>
      <c r="G106" s="2505"/>
      <c r="H106" s="2506"/>
      <c r="I106" s="829">
        <v>10</v>
      </c>
      <c r="J106" s="829">
        <v>53</v>
      </c>
      <c r="K106" s="829">
        <v>26</v>
      </c>
      <c r="L106" s="829">
        <v>27</v>
      </c>
      <c r="M106" s="829">
        <v>4</v>
      </c>
      <c r="N106" s="546" t="s">
        <v>3203</v>
      </c>
      <c r="O106" s="829">
        <v>4</v>
      </c>
      <c r="P106" s="829">
        <v>6</v>
      </c>
      <c r="Q106" s="787"/>
      <c r="R106" s="357"/>
    </row>
    <row r="107" spans="1:18" ht="13.5" customHeight="1">
      <c r="A107" s="907"/>
      <c r="B107" s="712"/>
      <c r="C107" s="2505" t="s">
        <v>457</v>
      </c>
      <c r="D107" s="2505"/>
      <c r="E107" s="2505"/>
      <c r="F107" s="2505"/>
      <c r="G107" s="2505"/>
      <c r="H107" s="2506"/>
      <c r="I107" s="829">
        <v>11</v>
      </c>
      <c r="J107" s="829">
        <v>1052</v>
      </c>
      <c r="K107" s="829">
        <v>676</v>
      </c>
      <c r="L107" s="829">
        <v>376</v>
      </c>
      <c r="M107" s="546" t="s">
        <v>3203</v>
      </c>
      <c r="N107" s="546" t="s">
        <v>3203</v>
      </c>
      <c r="O107" s="829">
        <v>2</v>
      </c>
      <c r="P107" s="829">
        <v>4</v>
      </c>
      <c r="Q107" s="787"/>
      <c r="R107" s="357"/>
    </row>
    <row r="108" spans="1:18" ht="13.5" customHeight="1">
      <c r="A108" s="907"/>
      <c r="B108" s="712"/>
      <c r="C108" s="2505" t="s">
        <v>458</v>
      </c>
      <c r="D108" s="2505"/>
      <c r="E108" s="2505"/>
      <c r="F108" s="2505"/>
      <c r="G108" s="2505"/>
      <c r="H108" s="2506"/>
      <c r="I108" s="829">
        <v>1</v>
      </c>
      <c r="J108" s="829">
        <v>10</v>
      </c>
      <c r="K108" s="829">
        <v>9</v>
      </c>
      <c r="L108" s="829">
        <v>1</v>
      </c>
      <c r="M108" s="546" t="s">
        <v>3203</v>
      </c>
      <c r="N108" s="546" t="s">
        <v>3203</v>
      </c>
      <c r="O108" s="546" t="s">
        <v>3203</v>
      </c>
      <c r="P108" s="546" t="s">
        <v>3203</v>
      </c>
      <c r="Q108" s="787"/>
      <c r="R108" s="357"/>
    </row>
    <row r="109" spans="1:18" ht="13.5" customHeight="1">
      <c r="A109" s="907"/>
      <c r="B109" s="712"/>
      <c r="C109" s="2505" t="s">
        <v>459</v>
      </c>
      <c r="D109" s="2505"/>
      <c r="E109" s="2505"/>
      <c r="F109" s="2505"/>
      <c r="G109" s="2505"/>
      <c r="H109" s="2506"/>
      <c r="I109" s="829">
        <v>15</v>
      </c>
      <c r="J109" s="829">
        <v>245</v>
      </c>
      <c r="K109" s="829">
        <v>127</v>
      </c>
      <c r="L109" s="829">
        <v>118</v>
      </c>
      <c r="M109" s="546" t="s">
        <v>3203</v>
      </c>
      <c r="N109" s="546" t="s">
        <v>3203</v>
      </c>
      <c r="O109" s="829">
        <v>5</v>
      </c>
      <c r="P109" s="829">
        <v>8</v>
      </c>
      <c r="Q109" s="787"/>
      <c r="R109" s="357"/>
    </row>
    <row r="110" spans="1:18" ht="13.5" customHeight="1">
      <c r="A110" s="907"/>
      <c r="B110" s="712"/>
      <c r="C110" s="2505" t="s">
        <v>460</v>
      </c>
      <c r="D110" s="2505"/>
      <c r="E110" s="2505"/>
      <c r="F110" s="2505"/>
      <c r="G110" s="2505"/>
      <c r="H110" s="2506"/>
      <c r="I110" s="829">
        <v>5</v>
      </c>
      <c r="J110" s="829">
        <v>346</v>
      </c>
      <c r="K110" s="829">
        <v>251</v>
      </c>
      <c r="L110" s="829">
        <v>95</v>
      </c>
      <c r="M110" s="829">
        <v>3</v>
      </c>
      <c r="N110" s="546" t="s">
        <v>3203</v>
      </c>
      <c r="O110" s="546" t="s">
        <v>3203</v>
      </c>
      <c r="P110" s="546" t="s">
        <v>3203</v>
      </c>
      <c r="Q110" s="787"/>
      <c r="R110" s="357"/>
    </row>
    <row r="111" spans="1:18" ht="13.5" customHeight="1">
      <c r="A111" s="907"/>
      <c r="B111" s="712"/>
      <c r="C111" s="2505" t="s">
        <v>461</v>
      </c>
      <c r="D111" s="2505"/>
      <c r="E111" s="2505"/>
      <c r="F111" s="2505"/>
      <c r="G111" s="2505"/>
      <c r="H111" s="2506"/>
      <c r="I111" s="829">
        <v>1</v>
      </c>
      <c r="J111" s="829">
        <v>1</v>
      </c>
      <c r="K111" s="546" t="s">
        <v>3203</v>
      </c>
      <c r="L111" s="829">
        <v>1</v>
      </c>
      <c r="M111" s="829">
        <v>1</v>
      </c>
      <c r="N111" s="546" t="s">
        <v>3203</v>
      </c>
      <c r="O111" s="546" t="s">
        <v>3203</v>
      </c>
      <c r="P111" s="546" t="s">
        <v>3203</v>
      </c>
      <c r="Q111" s="787"/>
      <c r="R111" s="357"/>
    </row>
    <row r="112" spans="1:18" ht="13.5" customHeight="1">
      <c r="A112" s="907"/>
      <c r="B112" s="712"/>
      <c r="C112" s="2505" t="s">
        <v>462</v>
      </c>
      <c r="D112" s="2505"/>
      <c r="E112" s="2505"/>
      <c r="F112" s="2505"/>
      <c r="G112" s="2505"/>
      <c r="H112" s="2506"/>
      <c r="I112" s="829">
        <v>16</v>
      </c>
      <c r="J112" s="829">
        <v>250</v>
      </c>
      <c r="K112" s="829">
        <v>186</v>
      </c>
      <c r="L112" s="829">
        <v>64</v>
      </c>
      <c r="M112" s="829">
        <v>1</v>
      </c>
      <c r="N112" s="546" t="s">
        <v>3203</v>
      </c>
      <c r="O112" s="829">
        <v>5</v>
      </c>
      <c r="P112" s="829">
        <v>14</v>
      </c>
      <c r="Q112" s="787"/>
      <c r="R112" s="357"/>
    </row>
    <row r="113" spans="1:18" ht="13.5" customHeight="1">
      <c r="A113" s="907"/>
      <c r="B113" s="712"/>
      <c r="C113" s="2505" t="s">
        <v>463</v>
      </c>
      <c r="D113" s="2505"/>
      <c r="E113" s="2505"/>
      <c r="F113" s="2505"/>
      <c r="G113" s="2505"/>
      <c r="H113" s="2506"/>
      <c r="I113" s="829">
        <v>4</v>
      </c>
      <c r="J113" s="829">
        <v>46</v>
      </c>
      <c r="K113" s="829">
        <v>44</v>
      </c>
      <c r="L113" s="829">
        <v>2</v>
      </c>
      <c r="M113" s="546" t="s">
        <v>3203</v>
      </c>
      <c r="N113" s="546" t="s">
        <v>3203</v>
      </c>
      <c r="O113" s="829">
        <v>3</v>
      </c>
      <c r="P113" s="829">
        <v>8</v>
      </c>
      <c r="Q113" s="787"/>
      <c r="R113" s="357"/>
    </row>
    <row r="114" spans="1:18" ht="13.5" customHeight="1">
      <c r="A114" s="907"/>
      <c r="B114" s="712"/>
      <c r="C114" s="2505" t="s">
        <v>464</v>
      </c>
      <c r="D114" s="2505"/>
      <c r="E114" s="2505"/>
      <c r="F114" s="2505"/>
      <c r="G114" s="2505"/>
      <c r="H114" s="2506"/>
      <c r="I114" s="829">
        <v>5</v>
      </c>
      <c r="J114" s="829">
        <v>132</v>
      </c>
      <c r="K114" s="829">
        <v>93</v>
      </c>
      <c r="L114" s="829">
        <v>39</v>
      </c>
      <c r="M114" s="829">
        <v>1</v>
      </c>
      <c r="N114" s="546" t="s">
        <v>3203</v>
      </c>
      <c r="O114" s="546" t="s">
        <v>3203</v>
      </c>
      <c r="P114" s="546" t="s">
        <v>3203</v>
      </c>
      <c r="Q114" s="787"/>
      <c r="R114" s="357"/>
    </row>
    <row r="115" spans="1:18" ht="13.5" customHeight="1">
      <c r="A115" s="907"/>
      <c r="B115" s="712"/>
      <c r="C115" s="2505" t="s">
        <v>465</v>
      </c>
      <c r="D115" s="2505"/>
      <c r="E115" s="2505"/>
      <c r="F115" s="2505"/>
      <c r="G115" s="2505"/>
      <c r="H115" s="2506"/>
      <c r="I115" s="829">
        <v>35</v>
      </c>
      <c r="J115" s="829">
        <v>540</v>
      </c>
      <c r="K115" s="829">
        <v>455</v>
      </c>
      <c r="L115" s="829">
        <v>85</v>
      </c>
      <c r="M115" s="829">
        <v>8</v>
      </c>
      <c r="N115" s="546" t="s">
        <v>3203</v>
      </c>
      <c r="O115" s="829">
        <v>11</v>
      </c>
      <c r="P115" s="829">
        <v>23</v>
      </c>
      <c r="Q115" s="787"/>
      <c r="R115" s="357"/>
    </row>
    <row r="116" spans="1:18" ht="13.5" customHeight="1">
      <c r="A116" s="907"/>
      <c r="B116" s="712"/>
      <c r="C116" s="2505" t="s">
        <v>466</v>
      </c>
      <c r="D116" s="2505"/>
      <c r="E116" s="2505"/>
      <c r="F116" s="2505"/>
      <c r="G116" s="2505"/>
      <c r="H116" s="2506"/>
      <c r="I116" s="829">
        <v>9</v>
      </c>
      <c r="J116" s="829">
        <v>135</v>
      </c>
      <c r="K116" s="829">
        <v>73</v>
      </c>
      <c r="L116" s="829">
        <v>62</v>
      </c>
      <c r="M116" s="829">
        <v>2</v>
      </c>
      <c r="N116" s="546" t="s">
        <v>3203</v>
      </c>
      <c r="O116" s="829">
        <v>3</v>
      </c>
      <c r="P116" s="829">
        <v>7</v>
      </c>
      <c r="Q116" s="787"/>
      <c r="R116" s="357"/>
    </row>
    <row r="117" spans="1:18" ht="13.5" customHeight="1">
      <c r="A117" s="907"/>
      <c r="B117" s="712"/>
      <c r="C117" s="2505" t="s">
        <v>467</v>
      </c>
      <c r="D117" s="2505"/>
      <c r="E117" s="2505"/>
      <c r="F117" s="2505"/>
      <c r="G117" s="2505"/>
      <c r="H117" s="2506"/>
      <c r="I117" s="829">
        <v>20</v>
      </c>
      <c r="J117" s="829">
        <v>1158</v>
      </c>
      <c r="K117" s="829">
        <v>987</v>
      </c>
      <c r="L117" s="829">
        <v>171</v>
      </c>
      <c r="M117" s="829">
        <v>5</v>
      </c>
      <c r="N117" s="546" t="s">
        <v>3203</v>
      </c>
      <c r="O117" s="829">
        <v>5</v>
      </c>
      <c r="P117" s="829">
        <v>8</v>
      </c>
      <c r="Q117" s="787"/>
      <c r="R117" s="357"/>
    </row>
    <row r="118" spans="1:18" ht="13.5" customHeight="1">
      <c r="A118" s="907"/>
      <c r="B118" s="712"/>
      <c r="C118" s="2505" t="s">
        <v>468</v>
      </c>
      <c r="D118" s="2505"/>
      <c r="E118" s="2505"/>
      <c r="F118" s="2505"/>
      <c r="G118" s="2505"/>
      <c r="H118" s="2506"/>
      <c r="I118" s="829">
        <v>42</v>
      </c>
      <c r="J118" s="829">
        <v>1496</v>
      </c>
      <c r="K118" s="829">
        <v>930</v>
      </c>
      <c r="L118" s="829">
        <v>566</v>
      </c>
      <c r="M118" s="829">
        <v>11</v>
      </c>
      <c r="N118" s="546" t="s">
        <v>3203</v>
      </c>
      <c r="O118" s="829">
        <v>15</v>
      </c>
      <c r="P118" s="829">
        <v>28</v>
      </c>
      <c r="Q118" s="787"/>
      <c r="R118" s="357"/>
    </row>
    <row r="119" spans="1:18" ht="13.5" customHeight="1">
      <c r="A119" s="907"/>
      <c r="B119" s="712"/>
      <c r="C119" s="2505" t="s">
        <v>469</v>
      </c>
      <c r="D119" s="2505"/>
      <c r="E119" s="2505"/>
      <c r="F119" s="2505"/>
      <c r="G119" s="2505"/>
      <c r="H119" s="2506"/>
      <c r="I119" s="829">
        <v>7</v>
      </c>
      <c r="J119" s="829">
        <v>663</v>
      </c>
      <c r="K119" s="829">
        <v>523</v>
      </c>
      <c r="L119" s="829">
        <v>100</v>
      </c>
      <c r="M119" s="546" t="s">
        <v>3203</v>
      </c>
      <c r="N119" s="546" t="s">
        <v>3203</v>
      </c>
      <c r="O119" s="829">
        <v>1</v>
      </c>
      <c r="P119" s="829">
        <v>2</v>
      </c>
      <c r="Q119" s="787"/>
      <c r="R119" s="357"/>
    </row>
    <row r="120" spans="1:18" ht="13.5" customHeight="1">
      <c r="A120" s="907"/>
      <c r="B120" s="712"/>
      <c r="C120" s="2505" t="s">
        <v>470</v>
      </c>
      <c r="D120" s="2505"/>
      <c r="E120" s="2505"/>
      <c r="F120" s="2505"/>
      <c r="G120" s="2505"/>
      <c r="H120" s="2506"/>
      <c r="I120" s="829">
        <v>22</v>
      </c>
      <c r="J120" s="829">
        <v>3249</v>
      </c>
      <c r="K120" s="829">
        <v>2323</v>
      </c>
      <c r="L120" s="829">
        <v>926</v>
      </c>
      <c r="M120" s="546" t="s">
        <v>3203</v>
      </c>
      <c r="N120" s="546" t="s">
        <v>3203</v>
      </c>
      <c r="O120" s="829">
        <v>5</v>
      </c>
      <c r="P120" s="829">
        <v>12</v>
      </c>
      <c r="Q120" s="787"/>
      <c r="R120" s="357"/>
    </row>
    <row r="121" spans="1:18" ht="13.5" customHeight="1">
      <c r="A121" s="907"/>
      <c r="B121" s="712"/>
      <c r="C121" s="2505" t="s">
        <v>471</v>
      </c>
      <c r="D121" s="2505"/>
      <c r="E121" s="2505"/>
      <c r="F121" s="2505"/>
      <c r="G121" s="2505"/>
      <c r="H121" s="2506"/>
      <c r="I121" s="829">
        <v>6</v>
      </c>
      <c r="J121" s="829">
        <v>272</v>
      </c>
      <c r="K121" s="829">
        <v>170</v>
      </c>
      <c r="L121" s="829">
        <v>102</v>
      </c>
      <c r="M121" s="829">
        <v>1</v>
      </c>
      <c r="N121" s="546" t="s">
        <v>3203</v>
      </c>
      <c r="O121" s="546" t="s">
        <v>3203</v>
      </c>
      <c r="P121" s="546" t="s">
        <v>3203</v>
      </c>
      <c r="Q121" s="787"/>
      <c r="R121" s="357"/>
    </row>
    <row r="122" spans="1:18" ht="13.5" customHeight="1">
      <c r="A122" s="907"/>
      <c r="B122" s="712"/>
      <c r="C122" s="2505" t="s">
        <v>472</v>
      </c>
      <c r="D122" s="2505"/>
      <c r="E122" s="2505"/>
      <c r="F122" s="2505"/>
      <c r="G122" s="2505"/>
      <c r="H122" s="2506"/>
      <c r="I122" s="829">
        <v>6</v>
      </c>
      <c r="J122" s="829">
        <v>93</v>
      </c>
      <c r="K122" s="829">
        <v>56</v>
      </c>
      <c r="L122" s="829">
        <v>37</v>
      </c>
      <c r="M122" s="546" t="s">
        <v>3203</v>
      </c>
      <c r="N122" s="546" t="s">
        <v>3203</v>
      </c>
      <c r="O122" s="829">
        <v>2</v>
      </c>
      <c r="P122" s="829">
        <v>5</v>
      </c>
      <c r="Q122" s="787"/>
      <c r="R122" s="357"/>
    </row>
    <row r="123" spans="1:18" ht="13.5" customHeight="1">
      <c r="A123" s="907"/>
      <c r="B123" s="712"/>
      <c r="C123" s="2505" t="s">
        <v>473</v>
      </c>
      <c r="D123" s="2505"/>
      <c r="E123" s="2505"/>
      <c r="F123" s="2505"/>
      <c r="G123" s="2505"/>
      <c r="H123" s="2506"/>
      <c r="I123" s="829">
        <v>13</v>
      </c>
      <c r="J123" s="829">
        <v>101</v>
      </c>
      <c r="K123" s="829">
        <v>67</v>
      </c>
      <c r="L123" s="829">
        <v>34</v>
      </c>
      <c r="M123" s="829">
        <v>4</v>
      </c>
      <c r="N123" s="546" t="s">
        <v>3203</v>
      </c>
      <c r="O123" s="829">
        <v>4</v>
      </c>
      <c r="P123" s="829">
        <v>10</v>
      </c>
      <c r="Q123" s="787"/>
      <c r="R123" s="357"/>
    </row>
    <row r="124" spans="1:18" ht="13.5" customHeight="1">
      <c r="A124" s="907"/>
      <c r="B124" s="712"/>
      <c r="C124" s="2503"/>
      <c r="D124" s="2503"/>
      <c r="E124" s="2503"/>
      <c r="F124" s="2503"/>
      <c r="G124" s="2503"/>
      <c r="H124" s="2504"/>
      <c r="I124" s="829"/>
      <c r="J124" s="829"/>
      <c r="K124" s="829"/>
      <c r="L124" s="829"/>
      <c r="M124" s="829"/>
      <c r="N124" s="829"/>
      <c r="O124" s="829"/>
      <c r="P124" s="829"/>
      <c r="Q124" s="547"/>
      <c r="R124" s="357"/>
    </row>
    <row r="125" spans="1:18" ht="13.5" customHeight="1">
      <c r="A125" s="907"/>
      <c r="B125" s="712"/>
      <c r="C125" s="2505" t="s">
        <v>474</v>
      </c>
      <c r="D125" s="2505"/>
      <c r="E125" s="2505"/>
      <c r="F125" s="2505"/>
      <c r="G125" s="2505"/>
      <c r="H125" s="2506"/>
      <c r="I125" s="829">
        <v>2</v>
      </c>
      <c r="J125" s="829">
        <v>117</v>
      </c>
      <c r="K125" s="829">
        <v>102</v>
      </c>
      <c r="L125" s="829">
        <v>15</v>
      </c>
      <c r="M125" s="546" t="s">
        <v>3203</v>
      </c>
      <c r="N125" s="546" t="s">
        <v>3203</v>
      </c>
      <c r="O125" s="829">
        <v>1</v>
      </c>
      <c r="P125" s="829">
        <v>3</v>
      </c>
      <c r="Q125" s="547"/>
      <c r="R125" s="357"/>
    </row>
    <row r="126" spans="1:18" ht="13.5" customHeight="1">
      <c r="A126" s="907"/>
      <c r="B126" s="712"/>
      <c r="C126" s="2505" t="s">
        <v>475</v>
      </c>
      <c r="D126" s="2505"/>
      <c r="E126" s="2505"/>
      <c r="F126" s="2505"/>
      <c r="G126" s="2505"/>
      <c r="H126" s="2506"/>
      <c r="I126" s="829">
        <v>1</v>
      </c>
      <c r="J126" s="829">
        <v>114</v>
      </c>
      <c r="K126" s="829">
        <v>100</v>
      </c>
      <c r="L126" s="829">
        <v>14</v>
      </c>
      <c r="M126" s="546" t="s">
        <v>3203</v>
      </c>
      <c r="N126" s="546" t="s">
        <v>3203</v>
      </c>
      <c r="O126" s="546" t="s">
        <v>3203</v>
      </c>
      <c r="P126" s="546" t="s">
        <v>3203</v>
      </c>
      <c r="Q126" s="547"/>
      <c r="R126" s="357"/>
    </row>
    <row r="127" spans="1:18" ht="13.5" customHeight="1">
      <c r="A127" s="907"/>
      <c r="B127" s="712"/>
      <c r="C127" s="2505" t="s">
        <v>476</v>
      </c>
      <c r="D127" s="2505"/>
      <c r="E127" s="2505"/>
      <c r="F127" s="2505"/>
      <c r="G127" s="2505"/>
      <c r="H127" s="2506"/>
      <c r="I127" s="546" t="s">
        <v>3203</v>
      </c>
      <c r="J127" s="546" t="s">
        <v>3203</v>
      </c>
      <c r="K127" s="546" t="s">
        <v>3203</v>
      </c>
      <c r="L127" s="546" t="s">
        <v>3203</v>
      </c>
      <c r="M127" s="546" t="s">
        <v>3203</v>
      </c>
      <c r="N127" s="546" t="s">
        <v>3203</v>
      </c>
      <c r="O127" s="546" t="s">
        <v>3203</v>
      </c>
      <c r="P127" s="546" t="s">
        <v>3203</v>
      </c>
      <c r="Q127" s="547"/>
      <c r="R127" s="357"/>
    </row>
    <row r="128" spans="1:18" ht="13.5" customHeight="1">
      <c r="A128" s="907"/>
      <c r="B128" s="712"/>
      <c r="C128" s="2505" t="s">
        <v>477</v>
      </c>
      <c r="D128" s="2505"/>
      <c r="E128" s="2505"/>
      <c r="F128" s="2505"/>
      <c r="G128" s="2505"/>
      <c r="H128" s="2506"/>
      <c r="I128" s="546" t="s">
        <v>3203</v>
      </c>
      <c r="J128" s="546" t="s">
        <v>3203</v>
      </c>
      <c r="K128" s="546" t="s">
        <v>3203</v>
      </c>
      <c r="L128" s="546" t="s">
        <v>3203</v>
      </c>
      <c r="M128" s="546" t="s">
        <v>3203</v>
      </c>
      <c r="N128" s="546" t="s">
        <v>3203</v>
      </c>
      <c r="O128" s="546" t="s">
        <v>3203</v>
      </c>
      <c r="P128" s="546" t="s">
        <v>3203</v>
      </c>
      <c r="Q128" s="547"/>
      <c r="R128" s="357"/>
    </row>
    <row r="129" spans="1:18" ht="13.5" customHeight="1">
      <c r="A129" s="907"/>
      <c r="B129" s="712"/>
      <c r="C129" s="2505" t="s">
        <v>478</v>
      </c>
      <c r="D129" s="2505"/>
      <c r="E129" s="2505"/>
      <c r="F129" s="2505"/>
      <c r="G129" s="2505"/>
      <c r="H129" s="2506"/>
      <c r="I129" s="829">
        <v>1</v>
      </c>
      <c r="J129" s="829">
        <v>3</v>
      </c>
      <c r="K129" s="829">
        <v>2</v>
      </c>
      <c r="L129" s="829">
        <v>1</v>
      </c>
      <c r="M129" s="546" t="s">
        <v>3203</v>
      </c>
      <c r="N129" s="546" t="s">
        <v>3203</v>
      </c>
      <c r="O129" s="829">
        <v>1</v>
      </c>
      <c r="P129" s="829">
        <v>3</v>
      </c>
      <c r="Q129" s="547"/>
      <c r="R129" s="357"/>
    </row>
    <row r="130" spans="1:18" ht="13.5" customHeight="1">
      <c r="A130" s="907"/>
      <c r="B130" s="712"/>
      <c r="C130" s="2531"/>
      <c r="D130" s="2531"/>
      <c r="E130" s="2531"/>
      <c r="F130" s="2531"/>
      <c r="G130" s="2531"/>
      <c r="H130" s="2532"/>
      <c r="I130" s="829"/>
      <c r="J130" s="829"/>
      <c r="K130" s="829"/>
      <c r="L130" s="829"/>
      <c r="M130" s="829"/>
      <c r="N130" s="829"/>
      <c r="O130" s="829"/>
      <c r="P130" s="829"/>
      <c r="Q130" s="547"/>
      <c r="R130" s="357"/>
    </row>
    <row r="131" spans="1:18" ht="13.5" customHeight="1">
      <c r="A131" s="907"/>
      <c r="B131" s="712"/>
      <c r="C131" s="2505" t="s">
        <v>479</v>
      </c>
      <c r="D131" s="2505"/>
      <c r="E131" s="2505"/>
      <c r="F131" s="2505"/>
      <c r="G131" s="2505"/>
      <c r="H131" s="2506"/>
      <c r="I131" s="829">
        <v>15</v>
      </c>
      <c r="J131" s="829">
        <v>401</v>
      </c>
      <c r="K131" s="829">
        <v>318</v>
      </c>
      <c r="L131" s="829">
        <v>83</v>
      </c>
      <c r="M131" s="829">
        <v>3</v>
      </c>
      <c r="N131" s="546" t="s">
        <v>3203</v>
      </c>
      <c r="O131" s="829">
        <v>7</v>
      </c>
      <c r="P131" s="829">
        <v>13</v>
      </c>
      <c r="Q131" s="787"/>
      <c r="R131" s="357"/>
    </row>
    <row r="132" spans="1:18" ht="13.5" customHeight="1">
      <c r="A132" s="907"/>
      <c r="B132" s="712"/>
      <c r="C132" s="2505" t="s">
        <v>480</v>
      </c>
      <c r="D132" s="2505"/>
      <c r="E132" s="2505"/>
      <c r="F132" s="2505"/>
      <c r="G132" s="2505"/>
      <c r="H132" s="2506"/>
      <c r="I132" s="829">
        <v>1</v>
      </c>
      <c r="J132" s="829">
        <v>7</v>
      </c>
      <c r="K132" s="829">
        <v>5</v>
      </c>
      <c r="L132" s="829">
        <v>2</v>
      </c>
      <c r="M132" s="546" t="s">
        <v>3203</v>
      </c>
      <c r="N132" s="546" t="s">
        <v>3203</v>
      </c>
      <c r="O132" s="546" t="s">
        <v>3203</v>
      </c>
      <c r="P132" s="546" t="s">
        <v>3203</v>
      </c>
      <c r="Q132" s="787"/>
      <c r="R132" s="357"/>
    </row>
    <row r="133" spans="1:18" ht="13.5" customHeight="1">
      <c r="A133" s="907"/>
      <c r="B133" s="712"/>
      <c r="C133" s="2505" t="s">
        <v>481</v>
      </c>
      <c r="D133" s="2505"/>
      <c r="E133" s="2505"/>
      <c r="F133" s="2505"/>
      <c r="G133" s="2505"/>
      <c r="H133" s="2506"/>
      <c r="I133" s="546" t="s">
        <v>3203</v>
      </c>
      <c r="J133" s="546" t="s">
        <v>3203</v>
      </c>
      <c r="K133" s="546" t="s">
        <v>3203</v>
      </c>
      <c r="L133" s="546" t="s">
        <v>3203</v>
      </c>
      <c r="M133" s="546" t="s">
        <v>3203</v>
      </c>
      <c r="N133" s="546" t="s">
        <v>3203</v>
      </c>
      <c r="O133" s="546" t="s">
        <v>3203</v>
      </c>
      <c r="P133" s="546" t="s">
        <v>3203</v>
      </c>
      <c r="Q133" s="787"/>
      <c r="R133" s="357"/>
    </row>
    <row r="134" spans="1:18" ht="13.5" customHeight="1">
      <c r="A134" s="907"/>
      <c r="B134" s="712"/>
      <c r="C134" s="2505" t="s">
        <v>482</v>
      </c>
      <c r="D134" s="2505"/>
      <c r="E134" s="2505"/>
      <c r="F134" s="2505"/>
      <c r="G134" s="2505"/>
      <c r="H134" s="2506"/>
      <c r="I134" s="829">
        <v>6</v>
      </c>
      <c r="J134" s="829">
        <v>374</v>
      </c>
      <c r="K134" s="829">
        <v>298</v>
      </c>
      <c r="L134" s="829">
        <v>76</v>
      </c>
      <c r="M134" s="829">
        <v>2</v>
      </c>
      <c r="N134" s="546" t="s">
        <v>3203</v>
      </c>
      <c r="O134" s="546" t="s">
        <v>3203</v>
      </c>
      <c r="P134" s="546" t="s">
        <v>3203</v>
      </c>
      <c r="Q134" s="787"/>
      <c r="R134" s="357"/>
    </row>
    <row r="135" spans="1:18" ht="13.5" customHeight="1">
      <c r="A135" s="907"/>
      <c r="B135" s="712"/>
      <c r="C135" s="2505" t="s">
        <v>3227</v>
      </c>
      <c r="D135" s="2505"/>
      <c r="E135" s="2505"/>
      <c r="F135" s="2505"/>
      <c r="G135" s="2505"/>
      <c r="H135" s="2506"/>
      <c r="I135" s="829">
        <v>1</v>
      </c>
      <c r="J135" s="829">
        <v>1</v>
      </c>
      <c r="K135" s="829">
        <v>1</v>
      </c>
      <c r="L135" s="546" t="s">
        <v>3203</v>
      </c>
      <c r="M135" s="829">
        <v>1</v>
      </c>
      <c r="N135" s="546" t="s">
        <v>3203</v>
      </c>
      <c r="O135" s="546" t="s">
        <v>3203</v>
      </c>
      <c r="P135" s="546" t="s">
        <v>3203</v>
      </c>
      <c r="Q135" s="787"/>
      <c r="R135" s="357"/>
    </row>
    <row r="136" spans="1:18" ht="13.5" customHeight="1">
      <c r="A136" s="907"/>
      <c r="B136" s="712"/>
      <c r="C136" s="2505" t="s">
        <v>483</v>
      </c>
      <c r="D136" s="2505"/>
      <c r="E136" s="2505"/>
      <c r="F136" s="2505"/>
      <c r="G136" s="2505"/>
      <c r="H136" s="2506"/>
      <c r="I136" s="829">
        <v>7</v>
      </c>
      <c r="J136" s="829">
        <v>19</v>
      </c>
      <c r="K136" s="829">
        <v>14</v>
      </c>
      <c r="L136" s="829">
        <v>5</v>
      </c>
      <c r="M136" s="546" t="s">
        <v>3203</v>
      </c>
      <c r="N136" s="546" t="s">
        <v>3203</v>
      </c>
      <c r="O136" s="829">
        <v>7</v>
      </c>
      <c r="P136" s="829">
        <v>13</v>
      </c>
      <c r="Q136" s="787"/>
      <c r="R136" s="357"/>
    </row>
    <row r="137" spans="1:18" ht="13.5" customHeight="1">
      <c r="A137" s="907"/>
      <c r="B137" s="712"/>
      <c r="C137" s="2503"/>
      <c r="D137" s="2503"/>
      <c r="E137" s="2503"/>
      <c r="F137" s="2503"/>
      <c r="G137" s="2503"/>
      <c r="H137" s="2504"/>
      <c r="I137" s="829"/>
      <c r="J137" s="829"/>
      <c r="K137" s="829"/>
      <c r="L137" s="829"/>
      <c r="M137" s="829"/>
      <c r="N137" s="829"/>
      <c r="O137" s="829"/>
      <c r="P137" s="829"/>
      <c r="Q137" s="717"/>
      <c r="R137" s="357"/>
    </row>
    <row r="138" spans="1:18" s="14" customFormat="1" ht="13.5" customHeight="1">
      <c r="A138" s="907"/>
      <c r="B138" s="712"/>
      <c r="C138" s="2505" t="s">
        <v>484</v>
      </c>
      <c r="D138" s="2505"/>
      <c r="E138" s="2505"/>
      <c r="F138" s="2505"/>
      <c r="G138" s="2505"/>
      <c r="H138" s="2506"/>
      <c r="I138" s="829">
        <v>65</v>
      </c>
      <c r="J138" s="829">
        <v>1201</v>
      </c>
      <c r="K138" s="829">
        <v>996</v>
      </c>
      <c r="L138" s="829">
        <v>205</v>
      </c>
      <c r="M138" s="829">
        <v>8</v>
      </c>
      <c r="N138" s="546" t="s">
        <v>3203</v>
      </c>
      <c r="O138" s="829">
        <v>11</v>
      </c>
      <c r="P138" s="829">
        <v>24</v>
      </c>
      <c r="Q138" s="717"/>
      <c r="R138" s="358"/>
    </row>
    <row r="139" spans="1:18" s="14" customFormat="1" ht="13.5" customHeight="1">
      <c r="A139" s="907"/>
      <c r="B139" s="712"/>
      <c r="C139" s="2505" t="s">
        <v>485</v>
      </c>
      <c r="D139" s="2505"/>
      <c r="E139" s="2505"/>
      <c r="F139" s="2505"/>
      <c r="G139" s="2505"/>
      <c r="H139" s="2506"/>
      <c r="I139" s="546" t="s">
        <v>3203</v>
      </c>
      <c r="J139" s="546" t="s">
        <v>3203</v>
      </c>
      <c r="K139" s="546" t="s">
        <v>3203</v>
      </c>
      <c r="L139" s="546" t="s">
        <v>3203</v>
      </c>
      <c r="M139" s="546" t="s">
        <v>3203</v>
      </c>
      <c r="N139" s="546" t="s">
        <v>3203</v>
      </c>
      <c r="O139" s="546" t="s">
        <v>3203</v>
      </c>
      <c r="P139" s="546" t="s">
        <v>3203</v>
      </c>
      <c r="Q139" s="717"/>
      <c r="R139" s="358"/>
    </row>
    <row r="140" spans="1:18" s="14" customFormat="1" ht="13.5" customHeight="1">
      <c r="A140" s="907"/>
      <c r="B140" s="712"/>
      <c r="C140" s="2505" t="s">
        <v>486</v>
      </c>
      <c r="D140" s="2505"/>
      <c r="E140" s="2505"/>
      <c r="F140" s="2505"/>
      <c r="G140" s="2505"/>
      <c r="H140" s="2506"/>
      <c r="I140" s="829">
        <v>6</v>
      </c>
      <c r="J140" s="829">
        <v>172</v>
      </c>
      <c r="K140" s="829">
        <v>145</v>
      </c>
      <c r="L140" s="829">
        <v>27</v>
      </c>
      <c r="M140" s="546" t="s">
        <v>3203</v>
      </c>
      <c r="N140" s="546" t="s">
        <v>3203</v>
      </c>
      <c r="O140" s="546" t="s">
        <v>3203</v>
      </c>
      <c r="P140" s="546" t="s">
        <v>3203</v>
      </c>
      <c r="Q140" s="717"/>
      <c r="R140" s="358"/>
    </row>
    <row r="141" spans="1:18" s="14" customFormat="1" ht="13.5" customHeight="1">
      <c r="A141" s="907"/>
      <c r="B141" s="712"/>
      <c r="C141" s="2505" t="s">
        <v>487</v>
      </c>
      <c r="D141" s="2505"/>
      <c r="E141" s="2505"/>
      <c r="F141" s="2505"/>
      <c r="G141" s="2505"/>
      <c r="H141" s="2506"/>
      <c r="I141" s="829">
        <v>50</v>
      </c>
      <c r="J141" s="829">
        <v>825</v>
      </c>
      <c r="K141" s="829">
        <v>682</v>
      </c>
      <c r="L141" s="829">
        <v>143</v>
      </c>
      <c r="M141" s="829">
        <v>8</v>
      </c>
      <c r="N141" s="546" t="s">
        <v>3203</v>
      </c>
      <c r="O141" s="829">
        <v>7</v>
      </c>
      <c r="P141" s="829">
        <v>15</v>
      </c>
      <c r="Q141" s="717"/>
      <c r="R141" s="358"/>
    </row>
    <row r="142" spans="1:18" s="14" customFormat="1" ht="13.5" customHeight="1">
      <c r="A142" s="907"/>
      <c r="B142" s="712"/>
      <c r="C142" s="2505" t="s">
        <v>488</v>
      </c>
      <c r="D142" s="2505"/>
      <c r="E142" s="2505"/>
      <c r="F142" s="2505"/>
      <c r="G142" s="2505"/>
      <c r="H142" s="2506"/>
      <c r="I142" s="546" t="s">
        <v>3203</v>
      </c>
      <c r="J142" s="546" t="s">
        <v>3203</v>
      </c>
      <c r="K142" s="546" t="s">
        <v>3203</v>
      </c>
      <c r="L142" s="546" t="s">
        <v>3203</v>
      </c>
      <c r="M142" s="546" t="s">
        <v>3203</v>
      </c>
      <c r="N142" s="546" t="s">
        <v>3203</v>
      </c>
      <c r="O142" s="546" t="s">
        <v>3203</v>
      </c>
      <c r="P142" s="546" t="s">
        <v>3203</v>
      </c>
      <c r="Q142" s="717"/>
      <c r="R142" s="358"/>
    </row>
    <row r="143" spans="1:18" s="14" customFormat="1" ht="13.5" customHeight="1">
      <c r="A143" s="907"/>
      <c r="B143" s="712"/>
      <c r="C143" s="2505" t="s">
        <v>489</v>
      </c>
      <c r="D143" s="2505"/>
      <c r="E143" s="2505"/>
      <c r="F143" s="2505"/>
      <c r="G143" s="2505"/>
      <c r="H143" s="2506"/>
      <c r="I143" s="546" t="s">
        <v>3203</v>
      </c>
      <c r="J143" s="546" t="s">
        <v>3203</v>
      </c>
      <c r="K143" s="546" t="s">
        <v>3203</v>
      </c>
      <c r="L143" s="546" t="s">
        <v>3203</v>
      </c>
      <c r="M143" s="546" t="s">
        <v>3203</v>
      </c>
      <c r="N143" s="546" t="s">
        <v>3203</v>
      </c>
      <c r="O143" s="546" t="s">
        <v>3203</v>
      </c>
      <c r="P143" s="546" t="s">
        <v>3203</v>
      </c>
      <c r="Q143" s="717"/>
      <c r="R143" s="358"/>
    </row>
    <row r="144" spans="1:18" s="14" customFormat="1" ht="13.5" customHeight="1">
      <c r="A144" s="907"/>
      <c r="B144" s="712"/>
      <c r="C144" s="2505" t="s">
        <v>490</v>
      </c>
      <c r="D144" s="2505"/>
      <c r="E144" s="2505"/>
      <c r="F144" s="2505"/>
      <c r="G144" s="2505"/>
      <c r="H144" s="2506"/>
      <c r="I144" s="829">
        <v>1</v>
      </c>
      <c r="J144" s="829">
        <v>2</v>
      </c>
      <c r="K144" s="829">
        <v>2</v>
      </c>
      <c r="L144" s="546" t="s">
        <v>3203</v>
      </c>
      <c r="M144" s="546" t="s">
        <v>3203</v>
      </c>
      <c r="N144" s="546" t="s">
        <v>3203</v>
      </c>
      <c r="O144" s="829">
        <v>1</v>
      </c>
      <c r="P144" s="829">
        <v>2</v>
      </c>
      <c r="Q144" s="717"/>
      <c r="R144" s="358"/>
    </row>
    <row r="145" spans="1:34" s="14" customFormat="1" ht="13.5" customHeight="1">
      <c r="A145" s="907"/>
      <c r="B145" s="712"/>
      <c r="C145" s="2505" t="s">
        <v>491</v>
      </c>
      <c r="D145" s="2505"/>
      <c r="E145" s="2505"/>
      <c r="F145" s="2505"/>
      <c r="G145" s="2505"/>
      <c r="H145" s="2506"/>
      <c r="I145" s="829">
        <v>8</v>
      </c>
      <c r="J145" s="829">
        <v>202</v>
      </c>
      <c r="K145" s="829">
        <v>167</v>
      </c>
      <c r="L145" s="829">
        <v>35</v>
      </c>
      <c r="M145" s="546" t="s">
        <v>3203</v>
      </c>
      <c r="N145" s="546" t="s">
        <v>3203</v>
      </c>
      <c r="O145" s="829">
        <v>3</v>
      </c>
      <c r="P145" s="829">
        <v>7</v>
      </c>
      <c r="Q145" s="717"/>
      <c r="R145" s="358"/>
    </row>
    <row r="146" spans="1:34" s="14" customFormat="1" ht="13.5" customHeight="1">
      <c r="A146" s="907"/>
      <c r="B146" s="712"/>
      <c r="C146" s="2505" t="s">
        <v>3519</v>
      </c>
      <c r="D146" s="2505"/>
      <c r="E146" s="2505"/>
      <c r="F146" s="2505"/>
      <c r="G146" s="2505"/>
      <c r="H146" s="2506"/>
      <c r="I146" s="546" t="s">
        <v>3203</v>
      </c>
      <c r="J146" s="546" t="s">
        <v>3203</v>
      </c>
      <c r="K146" s="546" t="s">
        <v>3203</v>
      </c>
      <c r="L146" s="546" t="s">
        <v>3203</v>
      </c>
      <c r="M146" s="546" t="s">
        <v>3203</v>
      </c>
      <c r="N146" s="546" t="s">
        <v>3203</v>
      </c>
      <c r="O146" s="546" t="s">
        <v>3203</v>
      </c>
      <c r="P146" s="546" t="s">
        <v>3203</v>
      </c>
      <c r="Q146" s="717"/>
      <c r="R146" s="358"/>
    </row>
    <row r="147" spans="1:34" ht="13.5" customHeight="1" thickBot="1">
      <c r="A147" s="907"/>
      <c r="B147" s="712"/>
      <c r="C147" s="2535"/>
      <c r="D147" s="2536"/>
      <c r="E147" s="2536"/>
      <c r="F147" s="2536"/>
      <c r="G147" s="2536"/>
      <c r="H147" s="2537"/>
      <c r="I147" s="548"/>
      <c r="J147" s="548"/>
      <c r="K147" s="548"/>
      <c r="L147" s="548"/>
      <c r="M147" s="548"/>
      <c r="N147" s="548"/>
      <c r="O147" s="548"/>
      <c r="P147" s="548"/>
      <c r="Q147" s="717"/>
      <c r="R147" s="357"/>
    </row>
    <row r="148" spans="1:34" ht="13.5" customHeight="1">
      <c r="A148" s="907"/>
      <c r="B148" s="735"/>
      <c r="C148" s="735"/>
      <c r="D148" s="714"/>
      <c r="E148" s="798"/>
      <c r="F148" s="711"/>
      <c r="G148" s="711"/>
      <c r="H148" s="711"/>
      <c r="I148" s="711"/>
      <c r="J148" s="711"/>
      <c r="K148" s="783"/>
      <c r="L148" s="783"/>
      <c r="M148" s="711"/>
      <c r="N148" s="783"/>
      <c r="O148" s="783"/>
      <c r="P148" s="783"/>
      <c r="Q148" s="717"/>
      <c r="R148" s="357"/>
    </row>
    <row r="149" spans="1:34" ht="17.25" customHeight="1">
      <c r="A149" s="907"/>
      <c r="B149" s="735"/>
      <c r="C149" s="735"/>
      <c r="D149" s="714"/>
      <c r="E149" s="798"/>
      <c r="F149" s="711"/>
      <c r="G149" s="711"/>
      <c r="H149" s="711"/>
      <c r="I149" s="711"/>
      <c r="J149" s="711"/>
      <c r="K149" s="783"/>
      <c r="L149" s="783"/>
      <c r="M149" s="783"/>
      <c r="N149" s="783"/>
      <c r="O149" s="783"/>
      <c r="P149" s="783"/>
      <c r="Q149" s="717"/>
      <c r="R149" s="357"/>
    </row>
    <row r="150" spans="1:34" ht="15" customHeight="1" thickBot="1">
      <c r="A150" s="907"/>
      <c r="B150" s="711"/>
      <c r="C150" s="716"/>
      <c r="D150" s="716"/>
      <c r="E150" s="711"/>
      <c r="F150" s="798"/>
      <c r="G150" s="711"/>
      <c r="H150" s="711"/>
      <c r="I150" s="711"/>
      <c r="J150" s="716"/>
      <c r="K150" s="716"/>
      <c r="L150" s="716"/>
      <c r="M150" s="716"/>
      <c r="N150" s="680"/>
      <c r="O150" s="711"/>
      <c r="P150" s="783" t="s">
        <v>3518</v>
      </c>
      <c r="Q150" s="711"/>
      <c r="R150" s="357"/>
    </row>
    <row r="151" spans="1:34" ht="13.5" customHeight="1">
      <c r="A151" s="907"/>
      <c r="B151" s="549"/>
      <c r="C151" s="550"/>
      <c r="D151" s="551"/>
      <c r="E151" s="545"/>
      <c r="F151" s="545"/>
      <c r="G151" s="545" t="s">
        <v>492</v>
      </c>
      <c r="H151" s="545"/>
      <c r="I151" s="545"/>
      <c r="J151" s="85"/>
      <c r="K151" s="1438" t="s">
        <v>493</v>
      </c>
      <c r="L151" s="1439"/>
      <c r="M151" s="1439"/>
      <c r="N151" s="1439"/>
      <c r="O151" s="1439"/>
      <c r="P151" s="1396"/>
      <c r="Q151" s="552"/>
      <c r="R151" s="357"/>
      <c r="S151" s="328"/>
      <c r="T151" s="328"/>
      <c r="U151" s="328"/>
      <c r="V151" s="328"/>
      <c r="W151" s="328"/>
      <c r="X151" s="328"/>
      <c r="Y151" s="328"/>
    </row>
    <row r="152" spans="1:34" ht="13.5" customHeight="1">
      <c r="A152" s="907"/>
      <c r="B152" s="549"/>
      <c r="C152" s="898" t="s">
        <v>494</v>
      </c>
      <c r="D152" s="552"/>
      <c r="E152" s="553"/>
      <c r="F152" s="553"/>
      <c r="G152" s="553"/>
      <c r="H152" s="553"/>
      <c r="I152" s="553"/>
      <c r="J152" s="554"/>
      <c r="K152" s="1397"/>
      <c r="L152" s="1513"/>
      <c r="M152" s="1513"/>
      <c r="N152" s="1513"/>
      <c r="O152" s="1513"/>
      <c r="P152" s="1398"/>
      <c r="Q152" s="555"/>
      <c r="R152" s="357"/>
      <c r="S152" s="328"/>
      <c r="T152" s="328"/>
      <c r="U152" s="328"/>
      <c r="V152" s="328"/>
      <c r="W152" s="328"/>
      <c r="X152" s="328"/>
      <c r="Y152" s="328"/>
    </row>
    <row r="153" spans="1:34" ht="13.5" customHeight="1">
      <c r="A153" s="907"/>
      <c r="B153" s="552"/>
      <c r="C153" s="2528" t="s">
        <v>495</v>
      </c>
      <c r="D153" s="2527"/>
      <c r="E153" s="2528" t="s">
        <v>496</v>
      </c>
      <c r="F153" s="2527"/>
      <c r="G153" s="2528" t="s">
        <v>497</v>
      </c>
      <c r="H153" s="2527"/>
      <c r="I153" s="2528" t="s">
        <v>498</v>
      </c>
      <c r="J153" s="2527"/>
      <c r="K153" s="1397"/>
      <c r="L153" s="1513"/>
      <c r="M153" s="1513"/>
      <c r="N153" s="1513"/>
      <c r="O153" s="1513"/>
      <c r="P153" s="1398"/>
      <c r="Q153" s="556"/>
      <c r="R153" s="357"/>
      <c r="S153" s="328"/>
      <c r="T153" s="328"/>
      <c r="U153" s="328"/>
      <c r="V153" s="328"/>
      <c r="W153" s="328"/>
      <c r="X153" s="328"/>
      <c r="Y153" s="328"/>
      <c r="Z153" s="328"/>
      <c r="AA153" s="328"/>
      <c r="AB153" s="328"/>
      <c r="AC153" s="328"/>
      <c r="AD153" s="328"/>
      <c r="AE153" s="328"/>
      <c r="AF153" s="328"/>
      <c r="AG153" s="328"/>
      <c r="AH153" s="328"/>
    </row>
    <row r="154" spans="1:34" ht="13.5" customHeight="1">
      <c r="A154" s="907"/>
      <c r="B154" s="735"/>
      <c r="C154" s="820" t="s">
        <v>417</v>
      </c>
      <c r="D154" s="817" t="s">
        <v>444</v>
      </c>
      <c r="E154" s="820" t="s">
        <v>417</v>
      </c>
      <c r="F154" s="817" t="s">
        <v>444</v>
      </c>
      <c r="G154" s="820" t="s">
        <v>417</v>
      </c>
      <c r="H154" s="820" t="s">
        <v>444</v>
      </c>
      <c r="I154" s="820" t="s">
        <v>417</v>
      </c>
      <c r="J154" s="817" t="s">
        <v>444</v>
      </c>
      <c r="K154" s="2538"/>
      <c r="L154" s="2539"/>
      <c r="M154" s="2539"/>
      <c r="N154" s="2539"/>
      <c r="O154" s="2539"/>
      <c r="P154" s="2540"/>
      <c r="Q154" s="243"/>
      <c r="R154" s="357"/>
      <c r="S154" s="328"/>
      <c r="T154" s="328"/>
      <c r="U154" s="328"/>
      <c r="V154" s="328"/>
      <c r="W154" s="328"/>
      <c r="X154" s="328"/>
      <c r="Y154" s="328"/>
      <c r="Z154" s="328"/>
      <c r="AA154" s="328"/>
      <c r="AB154" s="328"/>
      <c r="AC154" s="328"/>
      <c r="AD154" s="328"/>
      <c r="AE154" s="328"/>
      <c r="AF154" s="328"/>
      <c r="AG154" s="328"/>
      <c r="AH154" s="328"/>
    </row>
    <row r="155" spans="1:34" ht="13.5" customHeight="1">
      <c r="A155" s="907"/>
      <c r="B155" s="735"/>
      <c r="C155" s="834">
        <v>12</v>
      </c>
      <c r="D155" s="834">
        <v>79</v>
      </c>
      <c r="E155" s="834">
        <v>3</v>
      </c>
      <c r="F155" s="834">
        <v>40</v>
      </c>
      <c r="G155" s="834">
        <v>2</v>
      </c>
      <c r="H155" s="834">
        <v>42</v>
      </c>
      <c r="I155" s="834">
        <v>4</v>
      </c>
      <c r="J155" s="834">
        <v>209</v>
      </c>
      <c r="K155" s="2533" t="s">
        <v>445</v>
      </c>
      <c r="L155" s="2533"/>
      <c r="M155" s="2533"/>
      <c r="N155" s="2533"/>
      <c r="O155" s="2533"/>
      <c r="P155" s="2534"/>
      <c r="Q155" s="711"/>
      <c r="R155" s="357"/>
      <c r="S155" s="328"/>
      <c r="T155" s="328"/>
      <c r="U155" s="328"/>
      <c r="V155" s="328"/>
      <c r="W155" s="328"/>
      <c r="X155" s="328"/>
      <c r="Y155" s="328"/>
      <c r="Z155" s="328"/>
      <c r="AA155" s="328"/>
      <c r="AB155" s="328"/>
      <c r="AC155" s="328"/>
      <c r="AD155" s="328"/>
      <c r="AE155" s="328"/>
      <c r="AF155" s="328"/>
      <c r="AG155" s="328"/>
      <c r="AH155" s="328"/>
    </row>
    <row r="156" spans="1:34" ht="13.5" customHeight="1">
      <c r="A156" s="907"/>
      <c r="B156" s="735"/>
      <c r="C156" s="829"/>
      <c r="D156" s="829"/>
      <c r="E156" s="829"/>
      <c r="F156" s="829"/>
      <c r="G156" s="829"/>
      <c r="H156" s="829"/>
      <c r="I156" s="829"/>
      <c r="J156" s="829"/>
      <c r="K156" s="2533"/>
      <c r="L156" s="2533"/>
      <c r="M156" s="2533"/>
      <c r="N156" s="2533"/>
      <c r="O156" s="2533"/>
      <c r="P156" s="2534"/>
      <c r="Q156" s="783"/>
      <c r="R156" s="357"/>
      <c r="S156" s="328"/>
      <c r="T156" s="328"/>
      <c r="U156" s="328"/>
      <c r="V156" s="328"/>
      <c r="W156" s="328"/>
      <c r="X156" s="328"/>
      <c r="Y156" s="328"/>
      <c r="Z156" s="328"/>
      <c r="AA156" s="328"/>
      <c r="AB156" s="328"/>
      <c r="AC156" s="328"/>
      <c r="AD156" s="328"/>
      <c r="AE156" s="328"/>
      <c r="AF156" s="328"/>
      <c r="AG156" s="328"/>
      <c r="AH156" s="328"/>
    </row>
    <row r="157" spans="1:34" ht="13.5" customHeight="1">
      <c r="A157" s="907"/>
      <c r="B157" s="735"/>
      <c r="C157" s="546" t="s">
        <v>3203</v>
      </c>
      <c r="D157" s="546" t="s">
        <v>3203</v>
      </c>
      <c r="E157" s="829">
        <v>1</v>
      </c>
      <c r="F157" s="829">
        <v>10</v>
      </c>
      <c r="G157" s="546" t="s">
        <v>3203</v>
      </c>
      <c r="H157" s="546" t="s">
        <v>3203</v>
      </c>
      <c r="I157" s="546" t="s">
        <v>3203</v>
      </c>
      <c r="J157" s="546" t="s">
        <v>3203</v>
      </c>
      <c r="K157" s="2533" t="s">
        <v>446</v>
      </c>
      <c r="L157" s="2533"/>
      <c r="M157" s="2533"/>
      <c r="N157" s="2533"/>
      <c r="O157" s="2533"/>
      <c r="P157" s="2534"/>
      <c r="Q157" s="711"/>
      <c r="R157" s="357"/>
      <c r="S157" s="328"/>
      <c r="T157" s="328"/>
      <c r="U157" s="328"/>
      <c r="V157" s="328"/>
      <c r="W157" s="328"/>
      <c r="X157" s="328"/>
      <c r="Y157" s="328"/>
      <c r="Z157" s="328"/>
      <c r="AA157" s="328"/>
      <c r="AB157" s="328"/>
      <c r="AC157" s="328"/>
      <c r="AD157" s="328"/>
      <c r="AE157" s="328"/>
      <c r="AF157" s="328"/>
      <c r="AG157" s="328"/>
      <c r="AH157" s="328"/>
    </row>
    <row r="158" spans="1:34" ht="13.5" customHeight="1">
      <c r="A158" s="907"/>
      <c r="B158" s="735"/>
      <c r="C158" s="829"/>
      <c r="D158" s="829"/>
      <c r="E158" s="829"/>
      <c r="F158" s="829"/>
      <c r="G158" s="829"/>
      <c r="H158" s="829"/>
      <c r="I158" s="829"/>
      <c r="J158" s="829"/>
      <c r="K158" s="2533"/>
      <c r="L158" s="2533"/>
      <c r="M158" s="2533"/>
      <c r="N158" s="2533"/>
      <c r="O158" s="2533"/>
      <c r="P158" s="2534"/>
      <c r="Q158" s="711"/>
      <c r="R158" s="357"/>
      <c r="S158" s="328"/>
      <c r="T158" s="328"/>
      <c r="U158" s="328"/>
      <c r="V158" s="328"/>
      <c r="W158" s="328"/>
      <c r="X158" s="328"/>
      <c r="Y158" s="328"/>
      <c r="Z158" s="328"/>
      <c r="AA158" s="328"/>
      <c r="AB158" s="328"/>
      <c r="AC158" s="328"/>
      <c r="AD158" s="328"/>
      <c r="AE158" s="328"/>
      <c r="AF158" s="328"/>
      <c r="AG158" s="328"/>
      <c r="AH158" s="328"/>
    </row>
    <row r="159" spans="1:34" ht="13.5" customHeight="1">
      <c r="A159" s="907"/>
      <c r="B159" s="735"/>
      <c r="C159" s="829">
        <v>1</v>
      </c>
      <c r="D159" s="829">
        <v>9</v>
      </c>
      <c r="E159" s="546" t="s">
        <v>3203</v>
      </c>
      <c r="F159" s="546" t="s">
        <v>3203</v>
      </c>
      <c r="G159" s="546" t="s">
        <v>3203</v>
      </c>
      <c r="H159" s="546" t="s">
        <v>3203</v>
      </c>
      <c r="I159" s="546" t="s">
        <v>3203</v>
      </c>
      <c r="J159" s="546" t="s">
        <v>3203</v>
      </c>
      <c r="K159" s="2533" t="s">
        <v>447</v>
      </c>
      <c r="L159" s="2533"/>
      <c r="M159" s="2533"/>
      <c r="N159" s="2533"/>
      <c r="O159" s="2533"/>
      <c r="P159" s="2534"/>
      <c r="Q159" s="711"/>
      <c r="R159" s="357"/>
      <c r="S159" s="328"/>
      <c r="T159" s="328"/>
      <c r="U159" s="328"/>
      <c r="V159" s="328"/>
      <c r="W159" s="328"/>
      <c r="X159" s="328"/>
      <c r="Y159" s="328"/>
      <c r="Z159" s="328"/>
      <c r="AA159" s="328"/>
      <c r="AB159" s="328"/>
      <c r="AC159" s="328"/>
      <c r="AD159" s="328"/>
      <c r="AE159" s="328"/>
      <c r="AF159" s="328"/>
      <c r="AG159" s="328"/>
      <c r="AH159" s="328"/>
    </row>
    <row r="160" spans="1:34" ht="13.5" customHeight="1">
      <c r="A160" s="907"/>
      <c r="B160" s="735"/>
      <c r="C160" s="829"/>
      <c r="D160" s="829"/>
      <c r="E160" s="829"/>
      <c r="F160" s="829"/>
      <c r="G160" s="829"/>
      <c r="H160" s="829"/>
      <c r="I160" s="829"/>
      <c r="J160" s="829"/>
      <c r="K160" s="2533"/>
      <c r="L160" s="2533"/>
      <c r="M160" s="2533"/>
      <c r="N160" s="2533"/>
      <c r="O160" s="2533"/>
      <c r="P160" s="2534"/>
      <c r="Q160" s="711"/>
      <c r="R160" s="357"/>
      <c r="S160" s="328"/>
      <c r="T160" s="328"/>
      <c r="U160" s="328"/>
      <c r="V160" s="328"/>
      <c r="W160" s="328"/>
      <c r="X160" s="328"/>
      <c r="Y160" s="328"/>
      <c r="Z160" s="328"/>
      <c r="AA160" s="328"/>
      <c r="AB160" s="328"/>
      <c r="AC160" s="328"/>
      <c r="AD160" s="328"/>
      <c r="AE160" s="328"/>
      <c r="AF160" s="328"/>
      <c r="AG160" s="328"/>
      <c r="AH160" s="328"/>
    </row>
    <row r="161" spans="1:34" ht="13.5" customHeight="1">
      <c r="A161" s="907"/>
      <c r="B161" s="735"/>
      <c r="C161" s="829">
        <v>48</v>
      </c>
      <c r="D161" s="829">
        <v>314</v>
      </c>
      <c r="E161" s="829">
        <v>32</v>
      </c>
      <c r="F161" s="829">
        <v>427</v>
      </c>
      <c r="G161" s="829">
        <v>6</v>
      </c>
      <c r="H161" s="829">
        <v>142</v>
      </c>
      <c r="I161" s="829">
        <v>11</v>
      </c>
      <c r="J161" s="829">
        <v>418</v>
      </c>
      <c r="K161" s="2533" t="s">
        <v>448</v>
      </c>
      <c r="L161" s="2533"/>
      <c r="M161" s="2533"/>
      <c r="N161" s="2533"/>
      <c r="O161" s="2533"/>
      <c r="P161" s="2534"/>
      <c r="Q161" s="711"/>
      <c r="R161" s="357"/>
      <c r="S161" s="328"/>
      <c r="T161" s="328"/>
      <c r="U161" s="328"/>
      <c r="V161" s="328"/>
      <c r="W161" s="328"/>
      <c r="X161" s="328"/>
      <c r="Y161" s="328"/>
      <c r="Z161" s="328"/>
      <c r="AA161" s="328"/>
      <c r="AB161" s="328"/>
      <c r="AC161" s="328"/>
      <c r="AD161" s="328"/>
      <c r="AE161" s="328"/>
      <c r="AF161" s="328"/>
      <c r="AG161" s="328"/>
      <c r="AH161" s="328"/>
    </row>
    <row r="162" spans="1:34" ht="13.5" customHeight="1">
      <c r="A162" s="907"/>
      <c r="B162" s="735"/>
      <c r="C162" s="829"/>
      <c r="D162" s="829"/>
      <c r="E162" s="829"/>
      <c r="F162" s="829"/>
      <c r="G162" s="829"/>
      <c r="H162" s="829"/>
      <c r="I162" s="829"/>
      <c r="J162" s="829"/>
      <c r="K162" s="2533"/>
      <c r="L162" s="2533"/>
      <c r="M162" s="2533"/>
      <c r="N162" s="2533"/>
      <c r="O162" s="2533"/>
      <c r="P162" s="2534"/>
      <c r="Q162" s="783"/>
      <c r="R162" s="357"/>
      <c r="S162" s="328"/>
      <c r="T162" s="328"/>
      <c r="U162" s="328"/>
      <c r="V162" s="328"/>
      <c r="W162" s="328"/>
      <c r="X162" s="328"/>
      <c r="Y162" s="328"/>
      <c r="Z162" s="328"/>
      <c r="AA162" s="328"/>
      <c r="AB162" s="328"/>
      <c r="AC162" s="328"/>
      <c r="AD162" s="328"/>
      <c r="AE162" s="328"/>
      <c r="AF162" s="328"/>
      <c r="AG162" s="328"/>
      <c r="AH162" s="328"/>
    </row>
    <row r="163" spans="1:34" ht="13.5" customHeight="1">
      <c r="A163" s="907"/>
      <c r="B163" s="735"/>
      <c r="C163" s="829">
        <v>32</v>
      </c>
      <c r="D163" s="829">
        <v>207</v>
      </c>
      <c r="E163" s="829">
        <v>37</v>
      </c>
      <c r="F163" s="829">
        <v>497</v>
      </c>
      <c r="G163" s="829">
        <v>24</v>
      </c>
      <c r="H163" s="829">
        <v>603</v>
      </c>
      <c r="I163" s="829">
        <v>57</v>
      </c>
      <c r="J163" s="829">
        <v>8675</v>
      </c>
      <c r="K163" s="2533" t="s">
        <v>449</v>
      </c>
      <c r="L163" s="2533"/>
      <c r="M163" s="2533"/>
      <c r="N163" s="2533"/>
      <c r="O163" s="2533"/>
      <c r="P163" s="2534"/>
      <c r="Q163" s="783"/>
      <c r="R163" s="357"/>
      <c r="S163" s="328"/>
      <c r="T163" s="328"/>
      <c r="U163" s="328"/>
      <c r="V163" s="328"/>
      <c r="W163" s="328"/>
      <c r="X163" s="328"/>
      <c r="Y163" s="328"/>
      <c r="Z163" s="328"/>
      <c r="AA163" s="328"/>
      <c r="AB163" s="328"/>
      <c r="AC163" s="328"/>
      <c r="AD163" s="328"/>
      <c r="AE163" s="328"/>
      <c r="AF163" s="328"/>
      <c r="AG163" s="328"/>
      <c r="AH163" s="328"/>
    </row>
    <row r="164" spans="1:34" ht="13.5" customHeight="1">
      <c r="A164" s="907"/>
      <c r="B164" s="735"/>
      <c r="C164" s="829">
        <v>3</v>
      </c>
      <c r="D164" s="829">
        <v>17</v>
      </c>
      <c r="E164" s="829">
        <v>4</v>
      </c>
      <c r="F164" s="829">
        <v>55</v>
      </c>
      <c r="G164" s="546" t="s">
        <v>3203</v>
      </c>
      <c r="H164" s="546" t="s">
        <v>3203</v>
      </c>
      <c r="I164" s="829">
        <v>4</v>
      </c>
      <c r="J164" s="829">
        <v>219</v>
      </c>
      <c r="K164" s="2533" t="s">
        <v>450</v>
      </c>
      <c r="L164" s="2533"/>
      <c r="M164" s="2533"/>
      <c r="N164" s="2533"/>
      <c r="O164" s="2533"/>
      <c r="P164" s="2534"/>
      <c r="Q164" s="783"/>
      <c r="R164" s="357"/>
      <c r="S164" s="328"/>
      <c r="T164" s="328"/>
      <c r="U164" s="328"/>
      <c r="V164" s="328"/>
      <c r="W164" s="328"/>
      <c r="X164" s="328"/>
      <c r="Y164" s="328"/>
      <c r="Z164" s="328"/>
      <c r="AA164" s="328"/>
      <c r="AB164" s="328"/>
      <c r="AC164" s="328"/>
      <c r="AD164" s="328"/>
      <c r="AE164" s="328"/>
      <c r="AF164" s="328"/>
      <c r="AG164" s="328"/>
      <c r="AH164" s="328"/>
    </row>
    <row r="165" spans="1:34" ht="13.5" customHeight="1">
      <c r="A165" s="907"/>
      <c r="B165" s="735"/>
      <c r="C165" s="829">
        <v>2</v>
      </c>
      <c r="D165" s="829">
        <v>13</v>
      </c>
      <c r="E165" s="546" t="s">
        <v>3203</v>
      </c>
      <c r="F165" s="546" t="s">
        <v>3203</v>
      </c>
      <c r="G165" s="829">
        <v>1</v>
      </c>
      <c r="H165" s="829">
        <v>20</v>
      </c>
      <c r="I165" s="546" t="s">
        <v>3203</v>
      </c>
      <c r="J165" s="546" t="s">
        <v>3203</v>
      </c>
      <c r="K165" s="2533" t="s">
        <v>451</v>
      </c>
      <c r="L165" s="2533"/>
      <c r="M165" s="2533"/>
      <c r="N165" s="2533"/>
      <c r="O165" s="2533"/>
      <c r="P165" s="2534"/>
      <c r="Q165" s="783"/>
      <c r="R165" s="357"/>
      <c r="S165" s="328"/>
      <c r="T165" s="328"/>
      <c r="U165" s="328"/>
      <c r="V165" s="328"/>
      <c r="W165" s="328"/>
      <c r="X165" s="328"/>
      <c r="Y165" s="328"/>
      <c r="Z165" s="328"/>
      <c r="AA165" s="328"/>
      <c r="AB165" s="328"/>
      <c r="AC165" s="328"/>
      <c r="AD165" s="328"/>
      <c r="AE165" s="328"/>
      <c r="AF165" s="328"/>
      <c r="AG165" s="328"/>
      <c r="AH165" s="328"/>
    </row>
    <row r="166" spans="1:34" ht="13.5" customHeight="1">
      <c r="A166" s="907"/>
      <c r="B166" s="735"/>
      <c r="C166" s="829">
        <v>2</v>
      </c>
      <c r="D166" s="829">
        <v>16</v>
      </c>
      <c r="E166" s="829">
        <v>2</v>
      </c>
      <c r="F166" s="829">
        <v>23</v>
      </c>
      <c r="G166" s="546" t="s">
        <v>3203</v>
      </c>
      <c r="H166" s="546" t="s">
        <v>3203</v>
      </c>
      <c r="I166" s="829">
        <v>2</v>
      </c>
      <c r="J166" s="829">
        <v>200</v>
      </c>
      <c r="K166" s="2533" t="s">
        <v>452</v>
      </c>
      <c r="L166" s="2533"/>
      <c r="M166" s="2533"/>
      <c r="N166" s="2533"/>
      <c r="O166" s="2533"/>
      <c r="P166" s="2534"/>
      <c r="Q166" s="783"/>
      <c r="R166" s="357"/>
      <c r="S166" s="328"/>
      <c r="T166" s="328"/>
      <c r="U166" s="328"/>
      <c r="V166" s="328"/>
      <c r="W166" s="328"/>
      <c r="X166" s="328"/>
      <c r="Y166" s="328"/>
      <c r="Z166" s="328"/>
      <c r="AA166" s="328"/>
      <c r="AB166" s="328"/>
      <c r="AC166" s="328"/>
      <c r="AD166" s="328"/>
      <c r="AE166" s="328"/>
      <c r="AF166" s="328"/>
      <c r="AG166" s="328"/>
      <c r="AH166" s="328"/>
    </row>
    <row r="167" spans="1:34" ht="13.5" customHeight="1">
      <c r="A167" s="907"/>
      <c r="B167" s="735"/>
      <c r="C167" s="546" t="s">
        <v>3203</v>
      </c>
      <c r="D167" s="546" t="s">
        <v>3203</v>
      </c>
      <c r="E167" s="829">
        <v>1</v>
      </c>
      <c r="F167" s="829">
        <v>17</v>
      </c>
      <c r="G167" s="829">
        <v>1</v>
      </c>
      <c r="H167" s="829">
        <v>28</v>
      </c>
      <c r="I167" s="829">
        <v>2</v>
      </c>
      <c r="J167" s="829">
        <v>79</v>
      </c>
      <c r="K167" s="2541" t="s">
        <v>453</v>
      </c>
      <c r="L167" s="2541"/>
      <c r="M167" s="2541"/>
      <c r="N167" s="2541"/>
      <c r="O167" s="2541"/>
      <c r="P167" s="2542"/>
      <c r="Q167" s="783"/>
      <c r="R167" s="357"/>
      <c r="S167" s="328"/>
      <c r="T167" s="328"/>
      <c r="U167" s="328"/>
      <c r="V167" s="328"/>
      <c r="W167" s="328"/>
      <c r="X167" s="328"/>
      <c r="Y167" s="328"/>
      <c r="Z167" s="328"/>
      <c r="AA167" s="328"/>
      <c r="AB167" s="328"/>
      <c r="AC167" s="328"/>
      <c r="AD167" s="328"/>
      <c r="AE167" s="328"/>
      <c r="AF167" s="328"/>
      <c r="AG167" s="328"/>
      <c r="AH167" s="328"/>
    </row>
    <row r="168" spans="1:34" ht="13.5" customHeight="1">
      <c r="A168" s="907"/>
      <c r="B168" s="735"/>
      <c r="C168" s="829">
        <v>2</v>
      </c>
      <c r="D168" s="829">
        <v>15</v>
      </c>
      <c r="E168" s="546" t="s">
        <v>3203</v>
      </c>
      <c r="F168" s="546" t="s">
        <v>3203</v>
      </c>
      <c r="G168" s="546" t="s">
        <v>3203</v>
      </c>
      <c r="H168" s="546" t="s">
        <v>3203</v>
      </c>
      <c r="I168" s="546" t="s">
        <v>3203</v>
      </c>
      <c r="J168" s="546" t="s">
        <v>3203</v>
      </c>
      <c r="K168" s="2533" t="s">
        <v>454</v>
      </c>
      <c r="L168" s="2533"/>
      <c r="M168" s="2533"/>
      <c r="N168" s="2533"/>
      <c r="O168" s="2533"/>
      <c r="P168" s="2534"/>
      <c r="Q168" s="783"/>
      <c r="R168" s="357"/>
      <c r="S168" s="328"/>
      <c r="T168" s="328"/>
      <c r="U168" s="328"/>
      <c r="V168" s="328"/>
      <c r="W168" s="328"/>
      <c r="X168" s="328"/>
      <c r="Y168" s="328"/>
      <c r="Z168" s="328"/>
      <c r="AA168" s="328"/>
      <c r="AB168" s="328"/>
      <c r="AC168" s="328"/>
      <c r="AD168" s="328"/>
      <c r="AE168" s="328"/>
      <c r="AF168" s="328"/>
      <c r="AG168" s="328"/>
      <c r="AH168" s="328"/>
    </row>
    <row r="169" spans="1:34" ht="13.5" customHeight="1">
      <c r="A169" s="907"/>
      <c r="B169" s="735"/>
      <c r="C169" s="829">
        <v>1</v>
      </c>
      <c r="D169" s="829">
        <v>8</v>
      </c>
      <c r="E169" s="546" t="s">
        <v>3203</v>
      </c>
      <c r="F169" s="546" t="s">
        <v>3203</v>
      </c>
      <c r="G169" s="829">
        <v>1</v>
      </c>
      <c r="H169" s="829">
        <v>27</v>
      </c>
      <c r="I169" s="546" t="s">
        <v>3203</v>
      </c>
      <c r="J169" s="546" t="s">
        <v>3203</v>
      </c>
      <c r="K169" s="2533" t="s">
        <v>455</v>
      </c>
      <c r="L169" s="2533"/>
      <c r="M169" s="2533"/>
      <c r="N169" s="2533"/>
      <c r="O169" s="2533"/>
      <c r="P169" s="2534"/>
      <c r="Q169" s="783"/>
      <c r="R169" s="357"/>
      <c r="S169" s="328"/>
      <c r="T169" s="328"/>
      <c r="U169" s="328"/>
      <c r="V169" s="328"/>
      <c r="W169" s="328"/>
      <c r="X169" s="328"/>
      <c r="Y169" s="328"/>
      <c r="Z169" s="328"/>
      <c r="AA169" s="328"/>
      <c r="AB169" s="328"/>
      <c r="AC169" s="328"/>
      <c r="AD169" s="328"/>
      <c r="AE169" s="328"/>
      <c r="AF169" s="328"/>
      <c r="AG169" s="328"/>
      <c r="AH169" s="328"/>
    </row>
    <row r="170" spans="1:34" ht="13.5" customHeight="1">
      <c r="A170" s="907"/>
      <c r="B170" s="711"/>
      <c r="C170" s="829">
        <v>1</v>
      </c>
      <c r="D170" s="829">
        <v>8</v>
      </c>
      <c r="E170" s="546" t="s">
        <v>3203</v>
      </c>
      <c r="F170" s="546" t="s">
        <v>3203</v>
      </c>
      <c r="G170" s="829">
        <v>1</v>
      </c>
      <c r="H170" s="829">
        <v>20</v>
      </c>
      <c r="I170" s="546" t="s">
        <v>3203</v>
      </c>
      <c r="J170" s="546" t="s">
        <v>3203</v>
      </c>
      <c r="K170" s="2533" t="s">
        <v>456</v>
      </c>
      <c r="L170" s="2533"/>
      <c r="M170" s="2533"/>
      <c r="N170" s="2533"/>
      <c r="O170" s="2533"/>
      <c r="P170" s="2534"/>
      <c r="Q170" s="711"/>
      <c r="R170" s="357"/>
      <c r="S170" s="328"/>
      <c r="T170" s="328"/>
      <c r="U170" s="328"/>
      <c r="V170" s="328"/>
      <c r="W170" s="328"/>
      <c r="X170" s="328"/>
      <c r="Y170" s="328"/>
      <c r="Z170" s="328"/>
      <c r="AA170" s="328"/>
      <c r="AB170" s="328"/>
      <c r="AC170" s="328"/>
      <c r="AD170" s="328"/>
      <c r="AE170" s="328"/>
      <c r="AF170" s="328"/>
      <c r="AG170" s="328"/>
      <c r="AH170" s="328"/>
    </row>
    <row r="171" spans="1:34" ht="13.5" customHeight="1">
      <c r="A171" s="907"/>
      <c r="B171" s="552"/>
      <c r="C171" s="546" t="s">
        <v>3203</v>
      </c>
      <c r="D171" s="546" t="s">
        <v>3203</v>
      </c>
      <c r="E171" s="546" t="s">
        <v>3203</v>
      </c>
      <c r="F171" s="546" t="s">
        <v>3203</v>
      </c>
      <c r="G171" s="829">
        <v>1</v>
      </c>
      <c r="H171" s="829">
        <v>25</v>
      </c>
      <c r="I171" s="829">
        <v>8</v>
      </c>
      <c r="J171" s="829">
        <v>1003</v>
      </c>
      <c r="K171" s="2533" t="s">
        <v>457</v>
      </c>
      <c r="L171" s="2533"/>
      <c r="M171" s="2533"/>
      <c r="N171" s="2533"/>
      <c r="O171" s="2533"/>
      <c r="P171" s="2534"/>
      <c r="Q171" s="557"/>
      <c r="R171" s="357"/>
      <c r="S171" s="328"/>
      <c r="T171" s="328"/>
      <c r="U171" s="328"/>
      <c r="V171" s="328"/>
      <c r="W171" s="328"/>
      <c r="X171" s="328"/>
      <c r="Y171" s="328"/>
      <c r="Z171" s="328"/>
      <c r="AA171" s="328"/>
      <c r="AB171" s="328"/>
      <c r="AC171" s="328"/>
      <c r="AD171" s="328"/>
      <c r="AE171" s="328"/>
      <c r="AF171" s="328"/>
      <c r="AG171" s="328"/>
      <c r="AH171" s="328"/>
    </row>
    <row r="172" spans="1:34" ht="13.5" customHeight="1">
      <c r="A172" s="907"/>
      <c r="B172" s="552"/>
      <c r="C172" s="546" t="s">
        <v>3203</v>
      </c>
      <c r="D172" s="546" t="s">
        <v>3203</v>
      </c>
      <c r="E172" s="829">
        <v>1</v>
      </c>
      <c r="F172" s="829">
        <v>10</v>
      </c>
      <c r="G172" s="546" t="s">
        <v>3203</v>
      </c>
      <c r="H172" s="546" t="s">
        <v>3203</v>
      </c>
      <c r="I172" s="546" t="s">
        <v>3203</v>
      </c>
      <c r="J172" s="546" t="s">
        <v>3203</v>
      </c>
      <c r="K172" s="2533" t="s">
        <v>458</v>
      </c>
      <c r="L172" s="2533"/>
      <c r="M172" s="2533"/>
      <c r="N172" s="2533"/>
      <c r="O172" s="2533"/>
      <c r="P172" s="2534"/>
      <c r="Q172" s="555"/>
      <c r="R172" s="357"/>
      <c r="S172" s="328"/>
      <c r="T172" s="328"/>
      <c r="U172" s="328"/>
      <c r="V172" s="328"/>
      <c r="W172" s="328"/>
      <c r="X172" s="328"/>
      <c r="Y172" s="328"/>
      <c r="Z172" s="328"/>
      <c r="AA172" s="328"/>
      <c r="AB172" s="328"/>
      <c r="AC172" s="328"/>
      <c r="AD172" s="328"/>
      <c r="AE172" s="328"/>
      <c r="AF172" s="328"/>
      <c r="AG172" s="328"/>
      <c r="AH172" s="328"/>
    </row>
    <row r="173" spans="1:34" ht="13.5" customHeight="1">
      <c r="A173" s="907"/>
      <c r="B173" s="552"/>
      <c r="C173" s="829">
        <v>2</v>
      </c>
      <c r="D173" s="829">
        <v>10</v>
      </c>
      <c r="E173" s="829">
        <v>4</v>
      </c>
      <c r="F173" s="829">
        <v>55</v>
      </c>
      <c r="G173" s="829">
        <v>2</v>
      </c>
      <c r="H173" s="829">
        <v>52</v>
      </c>
      <c r="I173" s="829">
        <v>2</v>
      </c>
      <c r="J173" s="829">
        <v>100</v>
      </c>
      <c r="K173" s="2533" t="s">
        <v>459</v>
      </c>
      <c r="L173" s="2533"/>
      <c r="M173" s="2533"/>
      <c r="N173" s="2533"/>
      <c r="O173" s="2533"/>
      <c r="P173" s="2534"/>
      <c r="Q173" s="556"/>
      <c r="R173" s="357"/>
      <c r="S173" s="328"/>
      <c r="T173" s="328"/>
      <c r="U173" s="328"/>
      <c r="V173" s="328"/>
      <c r="W173" s="328"/>
      <c r="X173" s="328"/>
      <c r="Y173" s="328"/>
      <c r="Z173" s="328"/>
      <c r="AA173" s="328"/>
      <c r="AB173" s="328"/>
      <c r="AC173" s="328"/>
      <c r="AD173" s="328"/>
      <c r="AE173" s="328"/>
      <c r="AF173" s="328"/>
      <c r="AG173" s="328"/>
      <c r="AH173" s="328"/>
    </row>
    <row r="174" spans="1:34" ht="13.5" customHeight="1">
      <c r="A174" s="907"/>
      <c r="B174" s="735"/>
      <c r="C174" s="546" t="s">
        <v>3203</v>
      </c>
      <c r="D174" s="546" t="s">
        <v>3203</v>
      </c>
      <c r="E174" s="546" t="s">
        <v>3203</v>
      </c>
      <c r="F174" s="546" t="s">
        <v>3203</v>
      </c>
      <c r="G174" s="546" t="s">
        <v>3203</v>
      </c>
      <c r="H174" s="546" t="s">
        <v>3203</v>
      </c>
      <c r="I174" s="829">
        <v>2</v>
      </c>
      <c r="J174" s="829">
        <v>340</v>
      </c>
      <c r="K174" s="2533" t="s">
        <v>460</v>
      </c>
      <c r="L174" s="2533"/>
      <c r="M174" s="2533"/>
      <c r="N174" s="2533"/>
      <c r="O174" s="2533"/>
      <c r="P174" s="2534"/>
      <c r="Q174" s="711"/>
      <c r="R174" s="357"/>
      <c r="S174" s="328"/>
      <c r="T174" s="328"/>
      <c r="U174" s="328"/>
      <c r="V174" s="328"/>
      <c r="W174" s="328"/>
      <c r="X174" s="328"/>
      <c r="Y174" s="328"/>
      <c r="Z174" s="328"/>
      <c r="AA174" s="328"/>
      <c r="AB174" s="328"/>
      <c r="AC174" s="328"/>
      <c r="AD174" s="328"/>
      <c r="AE174" s="328"/>
      <c r="AF174" s="328"/>
      <c r="AG174" s="328"/>
      <c r="AH174" s="328"/>
    </row>
    <row r="175" spans="1:34" ht="13.5" customHeight="1">
      <c r="A175" s="907"/>
      <c r="B175" s="735"/>
      <c r="C175" s="546" t="s">
        <v>3203</v>
      </c>
      <c r="D175" s="546" t="s">
        <v>3203</v>
      </c>
      <c r="E175" s="546" t="s">
        <v>3203</v>
      </c>
      <c r="F175" s="546" t="s">
        <v>3203</v>
      </c>
      <c r="G175" s="546" t="s">
        <v>3203</v>
      </c>
      <c r="H175" s="546" t="s">
        <v>3203</v>
      </c>
      <c r="I175" s="546" t="s">
        <v>3203</v>
      </c>
      <c r="J175" s="546" t="s">
        <v>3203</v>
      </c>
      <c r="K175" s="2533" t="s">
        <v>461</v>
      </c>
      <c r="L175" s="2533"/>
      <c r="M175" s="2533"/>
      <c r="N175" s="2533"/>
      <c r="O175" s="2533"/>
      <c r="P175" s="2534"/>
      <c r="Q175" s="711"/>
      <c r="R175" s="357"/>
      <c r="S175" s="328"/>
      <c r="T175" s="328"/>
      <c r="U175" s="328"/>
      <c r="V175" s="328"/>
      <c r="W175" s="328"/>
      <c r="X175" s="328"/>
      <c r="Y175" s="328"/>
      <c r="Z175" s="328"/>
      <c r="AA175" s="328"/>
      <c r="AB175" s="328"/>
      <c r="AC175" s="328"/>
      <c r="AD175" s="328"/>
      <c r="AE175" s="328"/>
      <c r="AF175" s="328"/>
      <c r="AG175" s="328"/>
      <c r="AH175" s="328"/>
    </row>
    <row r="176" spans="1:34" ht="13.5" customHeight="1">
      <c r="A176" s="907"/>
      <c r="B176" s="735"/>
      <c r="C176" s="829">
        <v>2</v>
      </c>
      <c r="D176" s="829">
        <v>11</v>
      </c>
      <c r="E176" s="829">
        <v>3</v>
      </c>
      <c r="F176" s="829">
        <v>49</v>
      </c>
      <c r="G176" s="829">
        <v>3</v>
      </c>
      <c r="H176" s="829">
        <v>70</v>
      </c>
      <c r="I176" s="558">
        <v>2</v>
      </c>
      <c r="J176" s="829">
        <v>88</v>
      </c>
      <c r="K176" s="2533" t="s">
        <v>462</v>
      </c>
      <c r="L176" s="2533"/>
      <c r="M176" s="2533"/>
      <c r="N176" s="2533"/>
      <c r="O176" s="2533"/>
      <c r="P176" s="2534"/>
      <c r="Q176" s="711"/>
      <c r="R176" s="357"/>
      <c r="S176" s="328"/>
      <c r="T176" s="328"/>
      <c r="U176" s="328"/>
      <c r="V176" s="328"/>
      <c r="W176" s="328"/>
      <c r="X176" s="328"/>
      <c r="Y176" s="328"/>
      <c r="Z176" s="328"/>
      <c r="AA176" s="328"/>
      <c r="AB176" s="328"/>
      <c r="AC176" s="328"/>
      <c r="AD176" s="328"/>
      <c r="AE176" s="328"/>
      <c r="AF176" s="328"/>
      <c r="AG176" s="328"/>
      <c r="AH176" s="328"/>
    </row>
    <row r="177" spans="1:34" ht="13.5" customHeight="1">
      <c r="A177" s="907"/>
      <c r="B177" s="735"/>
      <c r="C177" s="546" t="s">
        <v>3203</v>
      </c>
      <c r="D177" s="546" t="s">
        <v>3203</v>
      </c>
      <c r="E177" s="546" t="s">
        <v>3203</v>
      </c>
      <c r="F177" s="546" t="s">
        <v>3203</v>
      </c>
      <c r="G177" s="546" t="s">
        <v>3203</v>
      </c>
      <c r="H177" s="546" t="s">
        <v>3203</v>
      </c>
      <c r="I177" s="829">
        <v>1</v>
      </c>
      <c r="J177" s="829">
        <v>35</v>
      </c>
      <c r="K177" s="2533" t="s">
        <v>463</v>
      </c>
      <c r="L177" s="2533"/>
      <c r="M177" s="2533"/>
      <c r="N177" s="2533"/>
      <c r="O177" s="2533"/>
      <c r="P177" s="2534"/>
      <c r="Q177" s="711"/>
      <c r="R177" s="357"/>
      <c r="S177" s="328"/>
      <c r="T177" s="328"/>
      <c r="U177" s="328"/>
      <c r="V177" s="328"/>
      <c r="W177" s="328"/>
      <c r="X177" s="328"/>
      <c r="Y177" s="328"/>
      <c r="Z177" s="328"/>
      <c r="AA177" s="328"/>
      <c r="AB177" s="328"/>
      <c r="AC177" s="328"/>
      <c r="AD177" s="328"/>
      <c r="AE177" s="328"/>
      <c r="AF177" s="328"/>
      <c r="AG177" s="328"/>
      <c r="AH177" s="328"/>
    </row>
    <row r="178" spans="1:34" ht="13.5" customHeight="1">
      <c r="A178" s="907"/>
      <c r="B178" s="735"/>
      <c r="C178" s="546" t="s">
        <v>3203</v>
      </c>
      <c r="D178" s="546" t="s">
        <v>3203</v>
      </c>
      <c r="E178" s="829">
        <v>2</v>
      </c>
      <c r="F178" s="829">
        <v>30</v>
      </c>
      <c r="G178" s="829">
        <v>1</v>
      </c>
      <c r="H178" s="829">
        <v>29</v>
      </c>
      <c r="I178" s="829">
        <v>1</v>
      </c>
      <c r="J178" s="829">
        <v>68</v>
      </c>
      <c r="K178" s="2533" t="s">
        <v>464</v>
      </c>
      <c r="L178" s="2533"/>
      <c r="M178" s="2533"/>
      <c r="N178" s="2533"/>
      <c r="O178" s="2533"/>
      <c r="P178" s="2534"/>
      <c r="Q178" s="711"/>
      <c r="R178" s="357"/>
      <c r="S178" s="328"/>
      <c r="T178" s="328"/>
      <c r="U178" s="328"/>
      <c r="V178" s="328"/>
      <c r="W178" s="328"/>
      <c r="X178" s="328"/>
      <c r="Y178" s="328"/>
      <c r="Z178" s="328"/>
      <c r="AA178" s="328"/>
      <c r="AB178" s="328"/>
      <c r="AC178" s="328"/>
      <c r="AD178" s="328"/>
      <c r="AE178" s="328"/>
      <c r="AF178" s="328"/>
      <c r="AG178" s="328"/>
      <c r="AH178" s="328"/>
    </row>
    <row r="179" spans="1:34" ht="13.5" customHeight="1">
      <c r="A179" s="907"/>
      <c r="B179" s="735"/>
      <c r="C179" s="829">
        <v>5</v>
      </c>
      <c r="D179" s="829">
        <v>34</v>
      </c>
      <c r="E179" s="829">
        <v>5</v>
      </c>
      <c r="F179" s="829">
        <v>64</v>
      </c>
      <c r="G179" s="829">
        <v>3</v>
      </c>
      <c r="H179" s="829">
        <v>73</v>
      </c>
      <c r="I179" s="829">
        <v>3</v>
      </c>
      <c r="J179" s="829">
        <v>291</v>
      </c>
      <c r="K179" s="2533" t="s">
        <v>465</v>
      </c>
      <c r="L179" s="2533"/>
      <c r="M179" s="2533"/>
      <c r="N179" s="2533"/>
      <c r="O179" s="2533"/>
      <c r="P179" s="2534"/>
      <c r="Q179" s="711"/>
      <c r="R179" s="357"/>
      <c r="S179" s="328"/>
      <c r="T179" s="328"/>
      <c r="U179" s="328"/>
      <c r="V179" s="328"/>
      <c r="W179" s="328"/>
      <c r="X179" s="328"/>
      <c r="Y179" s="328"/>
      <c r="Z179" s="328"/>
      <c r="AA179" s="328"/>
      <c r="AB179" s="328"/>
      <c r="AC179" s="328"/>
      <c r="AD179" s="328"/>
      <c r="AE179" s="328"/>
      <c r="AF179" s="328"/>
      <c r="AG179" s="328"/>
      <c r="AH179" s="328"/>
    </row>
    <row r="180" spans="1:34" ht="13.5" customHeight="1">
      <c r="A180" s="907"/>
      <c r="B180" s="735"/>
      <c r="C180" s="829">
        <v>1</v>
      </c>
      <c r="D180" s="829">
        <v>6</v>
      </c>
      <c r="E180" s="546" t="s">
        <v>3203</v>
      </c>
      <c r="F180" s="546" t="s">
        <v>3203</v>
      </c>
      <c r="G180" s="829">
        <v>1</v>
      </c>
      <c r="H180" s="829">
        <v>28</v>
      </c>
      <c r="I180" s="829">
        <v>2</v>
      </c>
      <c r="J180" s="829">
        <v>76</v>
      </c>
      <c r="K180" s="2533" t="s">
        <v>466</v>
      </c>
      <c r="L180" s="2533"/>
      <c r="M180" s="2533"/>
      <c r="N180" s="2533"/>
      <c r="O180" s="2533"/>
      <c r="P180" s="2534"/>
      <c r="Q180" s="711"/>
      <c r="R180" s="357"/>
      <c r="S180" s="328"/>
      <c r="T180" s="328"/>
      <c r="U180" s="328"/>
      <c r="V180" s="328"/>
      <c r="W180" s="328"/>
      <c r="X180" s="328"/>
      <c r="Y180" s="328"/>
      <c r="Z180" s="328"/>
      <c r="AA180" s="328"/>
      <c r="AB180" s="328"/>
      <c r="AC180" s="328"/>
      <c r="AD180" s="328"/>
      <c r="AE180" s="328"/>
      <c r="AF180" s="328"/>
      <c r="AG180" s="328"/>
      <c r="AH180" s="328"/>
    </row>
    <row r="181" spans="1:34" ht="13.5" customHeight="1">
      <c r="A181" s="907"/>
      <c r="B181" s="735"/>
      <c r="C181" s="829">
        <v>2</v>
      </c>
      <c r="D181" s="829">
        <v>10</v>
      </c>
      <c r="E181" s="829">
        <v>3</v>
      </c>
      <c r="F181" s="829">
        <v>34</v>
      </c>
      <c r="G181" s="829">
        <v>2</v>
      </c>
      <c r="H181" s="829">
        <v>55</v>
      </c>
      <c r="I181" s="829">
        <v>3</v>
      </c>
      <c r="J181" s="829">
        <v>1017</v>
      </c>
      <c r="K181" s="2533" t="s">
        <v>467</v>
      </c>
      <c r="L181" s="2533"/>
      <c r="M181" s="2533"/>
      <c r="N181" s="2533"/>
      <c r="O181" s="2533"/>
      <c r="P181" s="2534"/>
      <c r="Q181" s="711"/>
      <c r="R181" s="357"/>
      <c r="S181" s="328"/>
      <c r="T181" s="328"/>
      <c r="U181" s="328"/>
      <c r="V181" s="328"/>
      <c r="W181" s="328"/>
      <c r="X181" s="328"/>
      <c r="Y181" s="328"/>
      <c r="Z181" s="328"/>
      <c r="AA181" s="328"/>
      <c r="AB181" s="328"/>
      <c r="AC181" s="328"/>
      <c r="AD181" s="328"/>
      <c r="AE181" s="328"/>
      <c r="AF181" s="328"/>
      <c r="AG181" s="328"/>
      <c r="AH181" s="328"/>
    </row>
    <row r="182" spans="1:34" ht="13.5" customHeight="1">
      <c r="A182" s="907"/>
      <c r="B182" s="735"/>
      <c r="C182" s="829">
        <v>1</v>
      </c>
      <c r="D182" s="829">
        <v>6</v>
      </c>
      <c r="E182" s="829">
        <v>2</v>
      </c>
      <c r="F182" s="829">
        <v>31</v>
      </c>
      <c r="G182" s="829">
        <v>4</v>
      </c>
      <c r="H182" s="829">
        <v>103</v>
      </c>
      <c r="I182" s="829">
        <v>9</v>
      </c>
      <c r="J182" s="829">
        <v>1252</v>
      </c>
      <c r="K182" s="2533" t="s">
        <v>468</v>
      </c>
      <c r="L182" s="2533"/>
      <c r="M182" s="2533"/>
      <c r="N182" s="2533"/>
      <c r="O182" s="2533"/>
      <c r="P182" s="2534"/>
      <c r="Q182" s="711"/>
      <c r="R182" s="357"/>
      <c r="S182" s="328"/>
      <c r="T182" s="328"/>
      <c r="U182" s="328"/>
      <c r="V182" s="328"/>
      <c r="W182" s="328"/>
      <c r="X182" s="328"/>
      <c r="Y182" s="328"/>
      <c r="Z182" s="328"/>
      <c r="AA182" s="328"/>
      <c r="AB182" s="328"/>
      <c r="AC182" s="328"/>
      <c r="AD182" s="328"/>
      <c r="AE182" s="328"/>
      <c r="AF182" s="328"/>
      <c r="AG182" s="328"/>
      <c r="AH182" s="328"/>
    </row>
    <row r="183" spans="1:34" ht="13.5" customHeight="1">
      <c r="A183" s="907"/>
      <c r="B183" s="735"/>
      <c r="C183" s="829">
        <v>1</v>
      </c>
      <c r="D183" s="829">
        <v>7</v>
      </c>
      <c r="E183" s="829">
        <v>2</v>
      </c>
      <c r="F183" s="829">
        <v>28</v>
      </c>
      <c r="G183" s="546" t="s">
        <v>3203</v>
      </c>
      <c r="H183" s="546" t="s">
        <v>3203</v>
      </c>
      <c r="I183" s="829">
        <v>3</v>
      </c>
      <c r="J183" s="829">
        <v>606</v>
      </c>
      <c r="K183" s="2533" t="s">
        <v>469</v>
      </c>
      <c r="L183" s="2533"/>
      <c r="M183" s="2533"/>
      <c r="N183" s="2533"/>
      <c r="O183" s="2533"/>
      <c r="P183" s="2534"/>
      <c r="Q183" s="711"/>
      <c r="R183" s="357"/>
      <c r="S183" s="328"/>
      <c r="T183" s="328"/>
      <c r="U183" s="328"/>
      <c r="V183" s="328"/>
      <c r="W183" s="328"/>
      <c r="X183" s="328"/>
      <c r="Y183" s="328"/>
      <c r="Z183" s="328"/>
      <c r="AA183" s="328"/>
      <c r="AB183" s="328"/>
      <c r="AC183" s="328"/>
      <c r="AD183" s="328"/>
      <c r="AE183" s="328"/>
      <c r="AF183" s="328"/>
      <c r="AG183" s="328"/>
      <c r="AH183" s="328"/>
    </row>
    <row r="184" spans="1:34" ht="13.5" customHeight="1">
      <c r="A184" s="907"/>
      <c r="B184" s="735"/>
      <c r="C184" s="829">
        <v>3</v>
      </c>
      <c r="D184" s="829">
        <v>21</v>
      </c>
      <c r="E184" s="829">
        <v>4</v>
      </c>
      <c r="F184" s="829">
        <v>56</v>
      </c>
      <c r="G184" s="829">
        <v>2</v>
      </c>
      <c r="H184" s="829">
        <v>53</v>
      </c>
      <c r="I184" s="829">
        <v>8</v>
      </c>
      <c r="J184" s="829">
        <v>2980</v>
      </c>
      <c r="K184" s="2533" t="s">
        <v>470</v>
      </c>
      <c r="L184" s="2533"/>
      <c r="M184" s="2533"/>
      <c r="N184" s="2533"/>
      <c r="O184" s="2533"/>
      <c r="P184" s="2534"/>
      <c r="Q184" s="711"/>
      <c r="R184" s="357"/>
      <c r="S184" s="328"/>
      <c r="T184" s="328"/>
      <c r="U184" s="328"/>
      <c r="V184" s="328"/>
      <c r="W184" s="328"/>
      <c r="X184" s="328"/>
      <c r="Y184" s="328"/>
      <c r="Z184" s="328"/>
      <c r="AA184" s="328"/>
      <c r="AB184" s="328"/>
      <c r="AC184" s="328"/>
      <c r="AD184" s="328"/>
      <c r="AE184" s="328"/>
      <c r="AF184" s="328"/>
      <c r="AG184" s="328"/>
      <c r="AH184" s="328"/>
    </row>
    <row r="185" spans="1:34" ht="13.5" customHeight="1">
      <c r="A185" s="907"/>
      <c r="B185" s="735"/>
      <c r="C185" s="829">
        <v>1</v>
      </c>
      <c r="D185" s="829">
        <v>8</v>
      </c>
      <c r="E185" s="829">
        <v>1</v>
      </c>
      <c r="F185" s="829">
        <v>12</v>
      </c>
      <c r="G185" s="546" t="s">
        <v>3203</v>
      </c>
      <c r="H185" s="546" t="s">
        <v>3203</v>
      </c>
      <c r="I185" s="829">
        <v>3</v>
      </c>
      <c r="J185" s="829">
        <v>242</v>
      </c>
      <c r="K185" s="2533" t="s">
        <v>471</v>
      </c>
      <c r="L185" s="2533"/>
      <c r="M185" s="2533"/>
      <c r="N185" s="2533"/>
      <c r="O185" s="2533"/>
      <c r="P185" s="2534"/>
      <c r="Q185" s="711"/>
      <c r="R185" s="357"/>
      <c r="S185" s="328"/>
      <c r="T185" s="328"/>
      <c r="U185" s="328"/>
      <c r="V185" s="328"/>
      <c r="W185" s="328"/>
      <c r="X185" s="328"/>
      <c r="Y185" s="328"/>
      <c r="Z185" s="328"/>
      <c r="AA185" s="328"/>
      <c r="AB185" s="328"/>
      <c r="AC185" s="328"/>
      <c r="AD185" s="328"/>
      <c r="AE185" s="328"/>
      <c r="AF185" s="328"/>
      <c r="AG185" s="328"/>
      <c r="AH185" s="328"/>
    </row>
    <row r="186" spans="1:34" ht="13.5" customHeight="1">
      <c r="A186" s="907"/>
      <c r="B186" s="735"/>
      <c r="C186" s="829">
        <v>1</v>
      </c>
      <c r="D186" s="829">
        <v>5</v>
      </c>
      <c r="E186" s="829">
        <v>1</v>
      </c>
      <c r="F186" s="829">
        <v>12</v>
      </c>
      <c r="G186" s="829">
        <v>1</v>
      </c>
      <c r="H186" s="829">
        <v>20</v>
      </c>
      <c r="I186" s="829">
        <v>1</v>
      </c>
      <c r="J186" s="829">
        <v>37</v>
      </c>
      <c r="K186" s="2533" t="s">
        <v>472</v>
      </c>
      <c r="L186" s="2533"/>
      <c r="M186" s="2533"/>
      <c r="N186" s="2533"/>
      <c r="O186" s="2533"/>
      <c r="P186" s="2534"/>
      <c r="Q186" s="711"/>
      <c r="R186" s="357"/>
      <c r="S186" s="328"/>
      <c r="T186" s="328"/>
      <c r="U186" s="328"/>
      <c r="V186" s="328"/>
      <c r="W186" s="328"/>
      <c r="X186" s="328"/>
      <c r="Y186" s="328"/>
      <c r="Z186" s="328"/>
      <c r="AA186" s="328"/>
      <c r="AB186" s="328"/>
      <c r="AC186" s="328"/>
      <c r="AD186" s="328"/>
      <c r="AE186" s="328"/>
      <c r="AF186" s="328"/>
      <c r="AG186" s="328"/>
      <c r="AH186" s="328"/>
    </row>
    <row r="187" spans="1:34" ht="13.5" customHeight="1">
      <c r="A187" s="907"/>
      <c r="B187" s="735"/>
      <c r="C187" s="829">
        <v>2</v>
      </c>
      <c r="D187" s="829">
        <v>12</v>
      </c>
      <c r="E187" s="829">
        <v>2</v>
      </c>
      <c r="F187" s="829">
        <v>21</v>
      </c>
      <c r="G187" s="546" t="s">
        <v>3203</v>
      </c>
      <c r="H187" s="546" t="s">
        <v>3203</v>
      </c>
      <c r="I187" s="829">
        <v>1</v>
      </c>
      <c r="J187" s="829">
        <v>42</v>
      </c>
      <c r="K187" s="2533" t="s">
        <v>473</v>
      </c>
      <c r="L187" s="2533"/>
      <c r="M187" s="2533"/>
      <c r="N187" s="2533"/>
      <c r="O187" s="2533"/>
      <c r="P187" s="2534"/>
      <c r="Q187" s="711"/>
      <c r="R187" s="357"/>
      <c r="S187" s="328"/>
      <c r="T187" s="328"/>
      <c r="U187" s="328"/>
      <c r="V187" s="328"/>
      <c r="W187" s="328"/>
      <c r="X187" s="328"/>
      <c r="Y187" s="328"/>
      <c r="Z187" s="328"/>
      <c r="AA187" s="328"/>
      <c r="AB187" s="328"/>
      <c r="AC187" s="328"/>
      <c r="AD187" s="328"/>
      <c r="AE187" s="328"/>
      <c r="AF187" s="328"/>
      <c r="AG187" s="328"/>
      <c r="AH187" s="328"/>
    </row>
    <row r="188" spans="1:34" ht="13.5" customHeight="1">
      <c r="A188" s="907"/>
      <c r="B188" s="735"/>
      <c r="C188" s="829"/>
      <c r="D188" s="829"/>
      <c r="E188" s="829"/>
      <c r="F188" s="829"/>
      <c r="G188" s="829"/>
      <c r="H188" s="829"/>
      <c r="I188" s="829"/>
      <c r="J188" s="829"/>
      <c r="K188" s="2543"/>
      <c r="L188" s="2543"/>
      <c r="M188" s="2543"/>
      <c r="N188" s="2543"/>
      <c r="O188" s="2543"/>
      <c r="P188" s="2544"/>
      <c r="Q188" s="711"/>
      <c r="R188" s="357"/>
      <c r="S188" s="328"/>
      <c r="T188" s="328"/>
      <c r="U188" s="328"/>
      <c r="V188" s="328"/>
      <c r="W188" s="328"/>
      <c r="X188" s="328"/>
      <c r="Y188" s="328"/>
      <c r="Z188" s="328"/>
      <c r="AA188" s="328"/>
      <c r="AB188" s="328"/>
      <c r="AC188" s="328"/>
      <c r="AD188" s="328"/>
      <c r="AE188" s="328"/>
      <c r="AF188" s="328"/>
      <c r="AG188" s="328"/>
      <c r="AH188" s="328"/>
    </row>
    <row r="189" spans="1:34" ht="13.5" customHeight="1">
      <c r="A189" s="907"/>
      <c r="B189" s="735"/>
      <c r="C189" s="546" t="s">
        <v>3203</v>
      </c>
      <c r="D189" s="546" t="s">
        <v>3203</v>
      </c>
      <c r="E189" s="546" t="s">
        <v>3203</v>
      </c>
      <c r="F189" s="546" t="s">
        <v>3203</v>
      </c>
      <c r="G189" s="546" t="s">
        <v>3203</v>
      </c>
      <c r="H189" s="546" t="s">
        <v>3203</v>
      </c>
      <c r="I189" s="829">
        <v>1</v>
      </c>
      <c r="J189" s="829">
        <v>114</v>
      </c>
      <c r="K189" s="2533" t="s">
        <v>474</v>
      </c>
      <c r="L189" s="2533"/>
      <c r="M189" s="2533"/>
      <c r="N189" s="2533"/>
      <c r="O189" s="2533"/>
      <c r="P189" s="2534"/>
      <c r="Q189" s="711"/>
      <c r="R189" s="357"/>
      <c r="S189" s="328"/>
      <c r="T189" s="328"/>
      <c r="U189" s="328"/>
      <c r="V189" s="328"/>
      <c r="W189" s="328"/>
      <c r="X189" s="328"/>
      <c r="Y189" s="328"/>
      <c r="Z189" s="328"/>
      <c r="AA189" s="328"/>
      <c r="AB189" s="328"/>
      <c r="AC189" s="328"/>
      <c r="AD189" s="328"/>
      <c r="AE189" s="328"/>
      <c r="AF189" s="328"/>
      <c r="AG189" s="328"/>
      <c r="AH189" s="328"/>
    </row>
    <row r="190" spans="1:34" ht="13.5" customHeight="1">
      <c r="A190" s="907"/>
      <c r="B190" s="711"/>
      <c r="C190" s="546" t="s">
        <v>3203</v>
      </c>
      <c r="D190" s="546" t="s">
        <v>3203</v>
      </c>
      <c r="E190" s="546" t="s">
        <v>3203</v>
      </c>
      <c r="F190" s="546" t="s">
        <v>3203</v>
      </c>
      <c r="G190" s="546" t="s">
        <v>3203</v>
      </c>
      <c r="H190" s="546" t="s">
        <v>3203</v>
      </c>
      <c r="I190" s="829">
        <v>1</v>
      </c>
      <c r="J190" s="829">
        <v>114</v>
      </c>
      <c r="K190" s="2533" t="s">
        <v>475</v>
      </c>
      <c r="L190" s="2533"/>
      <c r="M190" s="2533"/>
      <c r="N190" s="2533"/>
      <c r="O190" s="2533"/>
      <c r="P190" s="2534"/>
      <c r="Q190" s="783"/>
      <c r="R190" s="357"/>
      <c r="S190" s="328"/>
      <c r="T190" s="328"/>
      <c r="U190" s="328"/>
      <c r="V190" s="328"/>
      <c r="W190" s="328"/>
      <c r="X190" s="328"/>
      <c r="Y190" s="328"/>
      <c r="Z190" s="328"/>
      <c r="AA190" s="328"/>
      <c r="AB190" s="328"/>
      <c r="AC190" s="328"/>
      <c r="AD190" s="328"/>
      <c r="AE190" s="328"/>
      <c r="AF190" s="328"/>
      <c r="AG190" s="328"/>
      <c r="AH190" s="328"/>
    </row>
    <row r="191" spans="1:34" ht="13.5" customHeight="1">
      <c r="A191" s="907"/>
      <c r="B191" s="552"/>
      <c r="C191" s="546" t="s">
        <v>3203</v>
      </c>
      <c r="D191" s="546" t="s">
        <v>3203</v>
      </c>
      <c r="E191" s="546" t="s">
        <v>3203</v>
      </c>
      <c r="F191" s="546" t="s">
        <v>3203</v>
      </c>
      <c r="G191" s="546" t="s">
        <v>3203</v>
      </c>
      <c r="H191" s="546" t="s">
        <v>3203</v>
      </c>
      <c r="I191" s="546" t="s">
        <v>3203</v>
      </c>
      <c r="J191" s="546" t="s">
        <v>3203</v>
      </c>
      <c r="K191" s="2533" t="s">
        <v>476</v>
      </c>
      <c r="L191" s="2533"/>
      <c r="M191" s="2533"/>
      <c r="N191" s="2533"/>
      <c r="O191" s="2533"/>
      <c r="P191" s="2534"/>
      <c r="Q191" s="557"/>
      <c r="R191" s="357"/>
      <c r="S191" s="328"/>
      <c r="T191" s="328"/>
      <c r="U191" s="328"/>
      <c r="V191" s="328"/>
      <c r="W191" s="328"/>
      <c r="X191" s="328"/>
      <c r="Y191" s="328"/>
      <c r="Z191" s="328"/>
      <c r="AA191" s="328"/>
      <c r="AB191" s="328"/>
      <c r="AC191" s="328"/>
      <c r="AD191" s="328"/>
      <c r="AE191" s="328"/>
      <c r="AF191" s="328"/>
      <c r="AG191" s="328"/>
      <c r="AH191" s="328"/>
    </row>
    <row r="192" spans="1:34" ht="13.5" customHeight="1">
      <c r="A192" s="907"/>
      <c r="B192" s="552"/>
      <c r="C192" s="546" t="s">
        <v>3203</v>
      </c>
      <c r="D192" s="546" t="s">
        <v>3203</v>
      </c>
      <c r="E192" s="546" t="s">
        <v>3203</v>
      </c>
      <c r="F192" s="546" t="s">
        <v>3203</v>
      </c>
      <c r="G192" s="546" t="s">
        <v>3203</v>
      </c>
      <c r="H192" s="546" t="s">
        <v>3203</v>
      </c>
      <c r="I192" s="546" t="s">
        <v>3203</v>
      </c>
      <c r="J192" s="546" t="s">
        <v>3203</v>
      </c>
      <c r="K192" s="2533" t="s">
        <v>477</v>
      </c>
      <c r="L192" s="2533"/>
      <c r="M192" s="2533"/>
      <c r="N192" s="2533"/>
      <c r="O192" s="2533"/>
      <c r="P192" s="2534"/>
      <c r="Q192" s="555"/>
      <c r="R192" s="357"/>
      <c r="S192" s="328"/>
      <c r="T192" s="328"/>
      <c r="U192" s="328"/>
      <c r="V192" s="328"/>
      <c r="W192" s="328"/>
      <c r="X192" s="328"/>
      <c r="Y192" s="328"/>
      <c r="Z192" s="328"/>
      <c r="AA192" s="328"/>
      <c r="AB192" s="328"/>
      <c r="AC192" s="328"/>
      <c r="AD192" s="328"/>
      <c r="AE192" s="328"/>
      <c r="AF192" s="328"/>
      <c r="AG192" s="328"/>
      <c r="AH192" s="328"/>
    </row>
    <row r="193" spans="1:34" ht="13.5" customHeight="1">
      <c r="A193" s="907"/>
      <c r="B193" s="552"/>
      <c r="C193" s="546" t="s">
        <v>3203</v>
      </c>
      <c r="D193" s="546" t="s">
        <v>3203</v>
      </c>
      <c r="E193" s="546" t="s">
        <v>3203</v>
      </c>
      <c r="F193" s="546" t="s">
        <v>3203</v>
      </c>
      <c r="G193" s="546" t="s">
        <v>3203</v>
      </c>
      <c r="H193" s="546" t="s">
        <v>3203</v>
      </c>
      <c r="I193" s="546" t="s">
        <v>3203</v>
      </c>
      <c r="J193" s="546" t="s">
        <v>3203</v>
      </c>
      <c r="K193" s="2533" t="s">
        <v>478</v>
      </c>
      <c r="L193" s="2533"/>
      <c r="M193" s="2533"/>
      <c r="N193" s="2533"/>
      <c r="O193" s="2533"/>
      <c r="P193" s="2534"/>
      <c r="Q193" s="556"/>
      <c r="R193" s="357"/>
      <c r="S193" s="328"/>
      <c r="T193" s="328"/>
      <c r="U193" s="328"/>
      <c r="V193" s="328"/>
      <c r="W193" s="328"/>
      <c r="X193" s="328"/>
      <c r="Y193" s="328"/>
      <c r="Z193" s="328"/>
      <c r="AA193" s="328"/>
      <c r="AB193" s="328"/>
      <c r="AC193" s="328"/>
      <c r="AD193" s="328"/>
      <c r="AE193" s="328"/>
      <c r="AF193" s="328"/>
      <c r="AG193" s="328"/>
      <c r="AH193" s="328"/>
    </row>
    <row r="194" spans="1:34" ht="13.5" customHeight="1">
      <c r="A194" s="907"/>
      <c r="B194" s="552"/>
      <c r="C194" s="829"/>
      <c r="D194" s="829"/>
      <c r="E194" s="829"/>
      <c r="F194" s="829"/>
      <c r="G194" s="829"/>
      <c r="H194" s="829"/>
      <c r="I194" s="829"/>
      <c r="J194" s="829"/>
      <c r="K194" s="732"/>
      <c r="L194" s="732"/>
      <c r="M194" s="732"/>
      <c r="N194" s="732"/>
      <c r="O194" s="732"/>
      <c r="P194" s="733"/>
      <c r="Q194" s="556"/>
      <c r="R194" s="357"/>
      <c r="S194" s="328"/>
      <c r="T194" s="328"/>
      <c r="U194" s="328"/>
      <c r="V194" s="328"/>
      <c r="W194" s="328"/>
      <c r="X194" s="328"/>
      <c r="Y194" s="328"/>
      <c r="Z194" s="328"/>
      <c r="AA194" s="328"/>
      <c r="AB194" s="328"/>
      <c r="AC194" s="328"/>
      <c r="AD194" s="328"/>
      <c r="AE194" s="328"/>
      <c r="AF194" s="328"/>
      <c r="AG194" s="328"/>
      <c r="AH194" s="328"/>
    </row>
    <row r="195" spans="1:34" ht="13.5" customHeight="1">
      <c r="A195" s="907"/>
      <c r="B195" s="735"/>
      <c r="C195" s="829">
        <v>1</v>
      </c>
      <c r="D195" s="829">
        <v>7</v>
      </c>
      <c r="E195" s="829">
        <v>1</v>
      </c>
      <c r="F195" s="829">
        <v>11</v>
      </c>
      <c r="G195" s="829">
        <v>1</v>
      </c>
      <c r="H195" s="829">
        <v>20</v>
      </c>
      <c r="I195" s="829">
        <v>2</v>
      </c>
      <c r="J195" s="829">
        <v>338</v>
      </c>
      <c r="K195" s="2533" t="s">
        <v>479</v>
      </c>
      <c r="L195" s="2533"/>
      <c r="M195" s="2533"/>
      <c r="N195" s="2533"/>
      <c r="O195" s="2533"/>
      <c r="P195" s="2534"/>
      <c r="Q195" s="783"/>
      <c r="R195" s="357"/>
      <c r="S195" s="328"/>
      <c r="T195" s="328"/>
      <c r="U195" s="328"/>
      <c r="V195" s="328"/>
      <c r="W195" s="328"/>
      <c r="X195" s="328"/>
      <c r="Y195" s="328"/>
      <c r="Z195" s="328"/>
      <c r="AA195" s="328"/>
      <c r="AB195" s="328"/>
      <c r="AC195" s="328"/>
      <c r="AD195" s="328"/>
      <c r="AE195" s="328"/>
      <c r="AF195" s="328"/>
      <c r="AG195" s="328"/>
      <c r="AH195" s="328"/>
    </row>
    <row r="196" spans="1:34" ht="13.5" customHeight="1">
      <c r="A196" s="907"/>
      <c r="B196" s="735"/>
      <c r="C196" s="829">
        <v>1</v>
      </c>
      <c r="D196" s="829">
        <v>7</v>
      </c>
      <c r="E196" s="546" t="s">
        <v>3203</v>
      </c>
      <c r="F196" s="546" t="s">
        <v>3203</v>
      </c>
      <c r="G196" s="546" t="s">
        <v>3203</v>
      </c>
      <c r="H196" s="546" t="s">
        <v>3203</v>
      </c>
      <c r="I196" s="546" t="s">
        <v>3203</v>
      </c>
      <c r="J196" s="546" t="s">
        <v>3203</v>
      </c>
      <c r="K196" s="2533" t="s">
        <v>480</v>
      </c>
      <c r="L196" s="2533"/>
      <c r="M196" s="2533"/>
      <c r="N196" s="2533"/>
      <c r="O196" s="2533"/>
      <c r="P196" s="2534"/>
      <c r="Q196" s="783"/>
      <c r="R196" s="357"/>
      <c r="S196" s="328"/>
      <c r="T196" s="328"/>
      <c r="U196" s="328"/>
      <c r="V196" s="328"/>
      <c r="W196" s="328"/>
      <c r="X196" s="328"/>
      <c r="Y196" s="328"/>
      <c r="Z196" s="328"/>
      <c r="AA196" s="328"/>
      <c r="AB196" s="328"/>
      <c r="AC196" s="328"/>
      <c r="AD196" s="328"/>
      <c r="AE196" s="328"/>
      <c r="AF196" s="328"/>
      <c r="AG196" s="328"/>
      <c r="AH196" s="328"/>
    </row>
    <row r="197" spans="1:34" ht="13.5" customHeight="1">
      <c r="A197" s="907"/>
      <c r="B197" s="735"/>
      <c r="C197" s="546" t="s">
        <v>3203</v>
      </c>
      <c r="D197" s="546" t="s">
        <v>3203</v>
      </c>
      <c r="E197" s="546" t="s">
        <v>3203</v>
      </c>
      <c r="F197" s="546" t="s">
        <v>3203</v>
      </c>
      <c r="G197" s="546" t="s">
        <v>3203</v>
      </c>
      <c r="H197" s="546" t="s">
        <v>3203</v>
      </c>
      <c r="I197" s="546" t="s">
        <v>3203</v>
      </c>
      <c r="J197" s="546" t="s">
        <v>3203</v>
      </c>
      <c r="K197" s="2533" t="s">
        <v>481</v>
      </c>
      <c r="L197" s="2533"/>
      <c r="M197" s="2533"/>
      <c r="N197" s="2533"/>
      <c r="O197" s="2533"/>
      <c r="P197" s="2534"/>
      <c r="Q197" s="783"/>
      <c r="R197" s="357"/>
      <c r="S197" s="328"/>
      <c r="T197" s="328"/>
      <c r="U197" s="328"/>
      <c r="V197" s="328"/>
      <c r="W197" s="328"/>
      <c r="X197" s="328"/>
      <c r="Y197" s="328"/>
      <c r="Z197" s="328"/>
      <c r="AA197" s="328"/>
      <c r="AB197" s="328"/>
      <c r="AC197" s="328"/>
      <c r="AD197" s="328"/>
      <c r="AE197" s="328"/>
      <c r="AF197" s="328"/>
      <c r="AG197" s="328"/>
      <c r="AH197" s="328"/>
    </row>
    <row r="198" spans="1:34" ht="13.5" customHeight="1">
      <c r="A198" s="907"/>
      <c r="B198" s="735"/>
      <c r="C198" s="546" t="s">
        <v>3203</v>
      </c>
      <c r="D198" s="546" t="s">
        <v>3203</v>
      </c>
      <c r="E198" s="829">
        <v>1</v>
      </c>
      <c r="F198" s="829">
        <v>11</v>
      </c>
      <c r="G198" s="829">
        <v>1</v>
      </c>
      <c r="H198" s="829">
        <v>20</v>
      </c>
      <c r="I198" s="829">
        <v>2</v>
      </c>
      <c r="J198" s="829">
        <v>338</v>
      </c>
      <c r="K198" s="2533" t="s">
        <v>482</v>
      </c>
      <c r="L198" s="2533"/>
      <c r="M198" s="2533"/>
      <c r="N198" s="2533"/>
      <c r="O198" s="2533"/>
      <c r="P198" s="2534"/>
      <c r="Q198" s="783"/>
      <c r="R198" s="357"/>
      <c r="S198" s="328"/>
      <c r="T198" s="328"/>
      <c r="U198" s="328"/>
      <c r="V198" s="328"/>
      <c r="W198" s="328"/>
      <c r="X198" s="328"/>
      <c r="Y198" s="328"/>
      <c r="Z198" s="328"/>
      <c r="AA198" s="328"/>
      <c r="AB198" s="328"/>
      <c r="AC198" s="328"/>
      <c r="AD198" s="328"/>
      <c r="AE198" s="328"/>
      <c r="AF198" s="328"/>
      <c r="AG198" s="328"/>
      <c r="AH198" s="328"/>
    </row>
    <row r="199" spans="1:34" ht="13.5" customHeight="1">
      <c r="A199" s="907"/>
      <c r="B199" s="735"/>
      <c r="C199" s="546" t="s">
        <v>3203</v>
      </c>
      <c r="D199" s="546" t="s">
        <v>3203</v>
      </c>
      <c r="E199" s="546" t="s">
        <v>3203</v>
      </c>
      <c r="F199" s="546" t="s">
        <v>3203</v>
      </c>
      <c r="G199" s="546" t="s">
        <v>3203</v>
      </c>
      <c r="H199" s="546" t="s">
        <v>3203</v>
      </c>
      <c r="I199" s="546" t="s">
        <v>3203</v>
      </c>
      <c r="J199" s="546" t="s">
        <v>3203</v>
      </c>
      <c r="K199" s="2533" t="s">
        <v>3227</v>
      </c>
      <c r="L199" s="2533"/>
      <c r="M199" s="2533"/>
      <c r="N199" s="2533"/>
      <c r="O199" s="2533"/>
      <c r="P199" s="2534"/>
      <c r="Q199" s="783"/>
      <c r="R199" s="357"/>
      <c r="S199" s="328"/>
      <c r="T199" s="328"/>
      <c r="U199" s="328"/>
      <c r="V199" s="328"/>
      <c r="W199" s="328"/>
      <c r="X199" s="328"/>
      <c r="Y199" s="328"/>
      <c r="Z199" s="328"/>
      <c r="AA199" s="328"/>
      <c r="AB199" s="328"/>
      <c r="AC199" s="328"/>
      <c r="AD199" s="328"/>
      <c r="AE199" s="328"/>
      <c r="AF199" s="328"/>
      <c r="AG199" s="328"/>
      <c r="AH199" s="328"/>
    </row>
    <row r="200" spans="1:34" ht="13.5" customHeight="1">
      <c r="A200" s="907"/>
      <c r="B200" s="736"/>
      <c r="C200" s="546" t="s">
        <v>3203</v>
      </c>
      <c r="D200" s="546" t="s">
        <v>3203</v>
      </c>
      <c r="E200" s="546" t="s">
        <v>3203</v>
      </c>
      <c r="F200" s="546" t="s">
        <v>3203</v>
      </c>
      <c r="G200" s="546" t="s">
        <v>3203</v>
      </c>
      <c r="H200" s="546" t="s">
        <v>3203</v>
      </c>
      <c r="I200" s="546" t="s">
        <v>3203</v>
      </c>
      <c r="J200" s="546" t="s">
        <v>3203</v>
      </c>
      <c r="K200" s="2533" t="s">
        <v>483</v>
      </c>
      <c r="L200" s="2533"/>
      <c r="M200" s="2533"/>
      <c r="N200" s="2533"/>
      <c r="O200" s="2533"/>
      <c r="P200" s="2534"/>
      <c r="Q200" s="783"/>
      <c r="R200" s="357"/>
      <c r="S200" s="328"/>
      <c r="T200" s="328"/>
      <c r="U200" s="328"/>
      <c r="V200" s="328"/>
      <c r="W200" s="328"/>
      <c r="X200" s="328"/>
      <c r="Y200" s="328"/>
      <c r="Z200" s="328"/>
      <c r="AA200" s="328"/>
      <c r="AB200" s="328"/>
      <c r="AC200" s="328"/>
      <c r="AD200" s="328"/>
      <c r="AE200" s="328"/>
      <c r="AF200" s="328"/>
      <c r="AG200" s="328"/>
      <c r="AH200" s="328"/>
    </row>
    <row r="201" spans="1:34" ht="13.5" customHeight="1">
      <c r="A201" s="907"/>
      <c r="B201" s="736"/>
      <c r="C201" s="829"/>
      <c r="D201" s="829"/>
      <c r="E201" s="829"/>
      <c r="F201" s="829"/>
      <c r="G201" s="829"/>
      <c r="H201" s="829"/>
      <c r="I201" s="829"/>
      <c r="J201" s="829"/>
      <c r="K201" s="2531"/>
      <c r="L201" s="2531"/>
      <c r="M201" s="2531"/>
      <c r="N201" s="2531"/>
      <c r="O201" s="2531"/>
      <c r="P201" s="2545"/>
      <c r="Q201" s="783"/>
      <c r="R201" s="357"/>
      <c r="S201" s="328"/>
      <c r="T201" s="328"/>
      <c r="U201" s="328"/>
      <c r="V201" s="328"/>
      <c r="W201" s="328"/>
      <c r="X201" s="328"/>
      <c r="Y201" s="328"/>
      <c r="Z201" s="328"/>
      <c r="AA201" s="328"/>
      <c r="AB201" s="328"/>
      <c r="AC201" s="328"/>
      <c r="AD201" s="328"/>
      <c r="AE201" s="328"/>
      <c r="AF201" s="328"/>
      <c r="AG201" s="328"/>
      <c r="AH201" s="328"/>
    </row>
    <row r="202" spans="1:34" ht="13.5" customHeight="1">
      <c r="A202" s="907"/>
      <c r="B202" s="735"/>
      <c r="C202" s="829">
        <v>13</v>
      </c>
      <c r="D202" s="829">
        <v>87</v>
      </c>
      <c r="E202" s="829">
        <v>17</v>
      </c>
      <c r="F202" s="829">
        <v>265</v>
      </c>
      <c r="G202" s="829">
        <v>5</v>
      </c>
      <c r="H202" s="829">
        <v>113</v>
      </c>
      <c r="I202" s="829">
        <v>11</v>
      </c>
      <c r="J202" s="829">
        <v>621</v>
      </c>
      <c r="K202" s="2531" t="s">
        <v>484</v>
      </c>
      <c r="L202" s="2531"/>
      <c r="M202" s="2531"/>
      <c r="N202" s="2531"/>
      <c r="O202" s="2531"/>
      <c r="P202" s="2545"/>
      <c r="Q202" s="783"/>
      <c r="R202" s="357"/>
      <c r="S202" s="328"/>
      <c r="T202" s="328"/>
      <c r="U202" s="328"/>
      <c r="V202" s="328"/>
      <c r="W202" s="328"/>
      <c r="X202" s="328"/>
      <c r="Y202" s="328"/>
      <c r="Z202" s="328"/>
      <c r="AA202" s="328"/>
      <c r="AB202" s="328"/>
      <c r="AC202" s="328"/>
      <c r="AD202" s="328"/>
      <c r="AE202" s="328"/>
      <c r="AF202" s="328"/>
      <c r="AG202" s="328"/>
      <c r="AH202" s="328"/>
    </row>
    <row r="203" spans="1:34" ht="13.5" customHeight="1">
      <c r="A203" s="907"/>
      <c r="B203" s="735"/>
      <c r="C203" s="546" t="s">
        <v>3203</v>
      </c>
      <c r="D203" s="546" t="s">
        <v>3203</v>
      </c>
      <c r="E203" s="546" t="s">
        <v>3203</v>
      </c>
      <c r="F203" s="546" t="s">
        <v>3203</v>
      </c>
      <c r="G203" s="546" t="s">
        <v>3203</v>
      </c>
      <c r="H203" s="546" t="s">
        <v>3203</v>
      </c>
      <c r="I203" s="546" t="s">
        <v>3203</v>
      </c>
      <c r="J203" s="546" t="s">
        <v>3203</v>
      </c>
      <c r="K203" s="2532" t="s">
        <v>485</v>
      </c>
      <c r="L203" s="2532"/>
      <c r="M203" s="2532"/>
      <c r="N203" s="2532"/>
      <c r="O203" s="2532"/>
      <c r="P203" s="2545"/>
      <c r="Q203" s="783"/>
      <c r="R203" s="357"/>
      <c r="S203" s="328"/>
      <c r="T203" s="328"/>
      <c r="U203" s="328"/>
      <c r="V203" s="328"/>
      <c r="W203" s="328"/>
      <c r="X203" s="328"/>
      <c r="Y203" s="328"/>
      <c r="Z203" s="328"/>
      <c r="AA203" s="328"/>
      <c r="AB203" s="328"/>
      <c r="AC203" s="328"/>
      <c r="AD203" s="328"/>
      <c r="AE203" s="328"/>
      <c r="AF203" s="328"/>
      <c r="AG203" s="328"/>
      <c r="AH203" s="328"/>
    </row>
    <row r="204" spans="1:34" ht="13.5" customHeight="1">
      <c r="A204" s="907"/>
      <c r="B204" s="735"/>
      <c r="C204" s="829">
        <v>2</v>
      </c>
      <c r="D204" s="829">
        <v>10</v>
      </c>
      <c r="E204" s="829">
        <v>1</v>
      </c>
      <c r="F204" s="829">
        <v>17</v>
      </c>
      <c r="G204" s="829">
        <v>1</v>
      </c>
      <c r="H204" s="829">
        <v>20</v>
      </c>
      <c r="I204" s="829">
        <v>2</v>
      </c>
      <c r="J204" s="829">
        <v>113</v>
      </c>
      <c r="K204" s="2532" t="s">
        <v>486</v>
      </c>
      <c r="L204" s="2532"/>
      <c r="M204" s="2532"/>
      <c r="N204" s="2532"/>
      <c r="O204" s="2532"/>
      <c r="P204" s="2545"/>
      <c r="Q204" s="783"/>
      <c r="R204" s="357"/>
      <c r="S204" s="328"/>
      <c r="T204" s="328"/>
      <c r="U204" s="328"/>
      <c r="V204" s="328"/>
      <c r="W204" s="328"/>
      <c r="X204" s="328"/>
      <c r="Y204" s="328"/>
      <c r="Z204" s="328"/>
      <c r="AA204" s="328"/>
      <c r="AB204" s="328"/>
      <c r="AC204" s="328"/>
      <c r="AD204" s="328"/>
      <c r="AE204" s="328"/>
      <c r="AF204" s="328"/>
      <c r="AG204" s="328"/>
      <c r="AH204" s="328"/>
    </row>
    <row r="205" spans="1:34" ht="13.5" customHeight="1">
      <c r="A205" s="907"/>
      <c r="B205" s="735"/>
      <c r="C205" s="829">
        <v>9</v>
      </c>
      <c r="D205" s="829">
        <v>67</v>
      </c>
      <c r="E205" s="829">
        <v>15</v>
      </c>
      <c r="F205" s="829">
        <v>236</v>
      </c>
      <c r="G205" s="829">
        <v>4</v>
      </c>
      <c r="H205" s="829">
        <v>93</v>
      </c>
      <c r="I205" s="829">
        <v>7</v>
      </c>
      <c r="J205" s="829">
        <v>335</v>
      </c>
      <c r="K205" s="2532" t="s">
        <v>487</v>
      </c>
      <c r="L205" s="2532"/>
      <c r="M205" s="2532"/>
      <c r="N205" s="2532"/>
      <c r="O205" s="2532"/>
      <c r="P205" s="2545"/>
      <c r="Q205" s="783"/>
      <c r="R205" s="357"/>
      <c r="S205" s="328"/>
      <c r="T205" s="328"/>
      <c r="U205" s="328"/>
      <c r="V205" s="328"/>
      <c r="W205" s="328"/>
      <c r="X205" s="328"/>
      <c r="Y205" s="328"/>
      <c r="Z205" s="328"/>
      <c r="AA205" s="328"/>
      <c r="AB205" s="328"/>
      <c r="AC205" s="328"/>
      <c r="AD205" s="328"/>
      <c r="AE205" s="328"/>
      <c r="AF205" s="328"/>
      <c r="AG205" s="328"/>
      <c r="AH205" s="328"/>
    </row>
    <row r="206" spans="1:34" ht="13.5" customHeight="1">
      <c r="A206" s="907"/>
      <c r="B206" s="735"/>
      <c r="C206" s="546" t="s">
        <v>3203</v>
      </c>
      <c r="D206" s="546" t="s">
        <v>3203</v>
      </c>
      <c r="E206" s="546" t="s">
        <v>3203</v>
      </c>
      <c r="F206" s="546" t="s">
        <v>3203</v>
      </c>
      <c r="G206" s="546" t="s">
        <v>3203</v>
      </c>
      <c r="H206" s="546" t="s">
        <v>3203</v>
      </c>
      <c r="I206" s="546" t="s">
        <v>3203</v>
      </c>
      <c r="J206" s="546" t="s">
        <v>3203</v>
      </c>
      <c r="K206" s="2532" t="s">
        <v>488</v>
      </c>
      <c r="L206" s="2532"/>
      <c r="M206" s="2532"/>
      <c r="N206" s="2532"/>
      <c r="O206" s="2532"/>
      <c r="P206" s="2545"/>
      <c r="Q206" s="783"/>
      <c r="R206" s="357"/>
      <c r="S206" s="328"/>
      <c r="T206" s="328"/>
      <c r="U206" s="328"/>
      <c r="V206" s="328"/>
      <c r="W206" s="328"/>
      <c r="X206" s="328"/>
      <c r="Y206" s="328"/>
      <c r="Z206" s="328"/>
      <c r="AA206" s="328"/>
      <c r="AB206" s="328"/>
      <c r="AC206" s="328"/>
      <c r="AD206" s="328"/>
      <c r="AE206" s="328"/>
      <c r="AF206" s="328"/>
      <c r="AG206" s="328"/>
      <c r="AH206" s="328"/>
    </row>
    <row r="207" spans="1:34" ht="13.5" customHeight="1">
      <c r="A207" s="907"/>
      <c r="B207" s="735"/>
      <c r="C207" s="546" t="s">
        <v>3203</v>
      </c>
      <c r="D207" s="546" t="s">
        <v>3203</v>
      </c>
      <c r="E207" s="546" t="s">
        <v>3203</v>
      </c>
      <c r="F207" s="546" t="s">
        <v>3203</v>
      </c>
      <c r="G207" s="546" t="s">
        <v>3203</v>
      </c>
      <c r="H207" s="546" t="s">
        <v>3203</v>
      </c>
      <c r="I207" s="546" t="s">
        <v>3203</v>
      </c>
      <c r="J207" s="546" t="s">
        <v>3203</v>
      </c>
      <c r="K207" s="2531" t="s">
        <v>489</v>
      </c>
      <c r="L207" s="2531"/>
      <c r="M207" s="2531"/>
      <c r="N207" s="2531"/>
      <c r="O207" s="2531"/>
      <c r="P207" s="2545"/>
      <c r="Q207" s="783"/>
      <c r="R207" s="357"/>
      <c r="S207" s="328"/>
      <c r="T207" s="328"/>
      <c r="U207" s="328"/>
      <c r="V207" s="328"/>
      <c r="W207" s="328"/>
      <c r="X207" s="328"/>
      <c r="Y207" s="328"/>
      <c r="Z207" s="328"/>
      <c r="AA207" s="328"/>
      <c r="AB207" s="328"/>
      <c r="AC207" s="328"/>
      <c r="AD207" s="328"/>
      <c r="AE207" s="328"/>
      <c r="AF207" s="328"/>
      <c r="AG207" s="328"/>
      <c r="AH207" s="328"/>
    </row>
    <row r="208" spans="1:34" ht="13.5" customHeight="1">
      <c r="A208" s="907"/>
      <c r="B208" s="735"/>
      <c r="C208" s="546" t="s">
        <v>3203</v>
      </c>
      <c r="D208" s="546" t="s">
        <v>3203</v>
      </c>
      <c r="E208" s="546" t="s">
        <v>3203</v>
      </c>
      <c r="F208" s="546" t="s">
        <v>3203</v>
      </c>
      <c r="G208" s="546" t="s">
        <v>3203</v>
      </c>
      <c r="H208" s="546" t="s">
        <v>3203</v>
      </c>
      <c r="I208" s="546" t="s">
        <v>3203</v>
      </c>
      <c r="J208" s="546" t="s">
        <v>3203</v>
      </c>
      <c r="K208" s="2532" t="s">
        <v>490</v>
      </c>
      <c r="L208" s="2532"/>
      <c r="M208" s="2532"/>
      <c r="N208" s="2532"/>
      <c r="O208" s="2532"/>
      <c r="P208" s="2545"/>
      <c r="Q208" s="783"/>
      <c r="R208" s="357"/>
      <c r="S208" s="328"/>
      <c r="T208" s="328"/>
      <c r="U208" s="328"/>
      <c r="V208" s="328"/>
      <c r="W208" s="328"/>
      <c r="X208" s="328"/>
      <c r="Y208" s="328"/>
      <c r="Z208" s="328"/>
      <c r="AA208" s="328"/>
      <c r="AB208" s="328"/>
      <c r="AC208" s="328"/>
      <c r="AD208" s="328"/>
      <c r="AE208" s="328"/>
      <c r="AF208" s="328"/>
      <c r="AG208" s="328"/>
      <c r="AH208" s="328"/>
    </row>
    <row r="209" spans="1:34" ht="13.5" customHeight="1">
      <c r="A209" s="907"/>
      <c r="B209" s="735"/>
      <c r="C209" s="829">
        <v>2</v>
      </c>
      <c r="D209" s="829">
        <v>10</v>
      </c>
      <c r="E209" s="829">
        <v>1</v>
      </c>
      <c r="F209" s="829">
        <v>12</v>
      </c>
      <c r="G209" s="546" t="s">
        <v>3203</v>
      </c>
      <c r="H209" s="546" t="s">
        <v>3203</v>
      </c>
      <c r="I209" s="829">
        <v>2</v>
      </c>
      <c r="J209" s="829">
        <v>173</v>
      </c>
      <c r="K209" s="2532" t="s">
        <v>491</v>
      </c>
      <c r="L209" s="2532"/>
      <c r="M209" s="2532"/>
      <c r="N209" s="2532"/>
      <c r="O209" s="2532"/>
      <c r="P209" s="2545"/>
      <c r="Q209" s="783"/>
      <c r="R209" s="357"/>
      <c r="S209" s="328"/>
      <c r="T209" s="328"/>
      <c r="U209" s="328"/>
      <c r="V209" s="328"/>
      <c r="W209" s="328"/>
      <c r="X209" s="328"/>
      <c r="Y209" s="328"/>
      <c r="Z209" s="328"/>
      <c r="AA209" s="328"/>
      <c r="AB209" s="328"/>
      <c r="AC209" s="328"/>
      <c r="AD209" s="328"/>
      <c r="AE209" s="328"/>
      <c r="AF209" s="328"/>
      <c r="AG209" s="328"/>
      <c r="AH209" s="328"/>
    </row>
    <row r="210" spans="1:34" ht="13.5" customHeight="1">
      <c r="A210" s="907"/>
      <c r="B210" s="736"/>
      <c r="C210" s="546" t="s">
        <v>3203</v>
      </c>
      <c r="D210" s="546" t="s">
        <v>3203</v>
      </c>
      <c r="E210" s="546" t="s">
        <v>3203</v>
      </c>
      <c r="F210" s="546" t="s">
        <v>3203</v>
      </c>
      <c r="G210" s="546" t="s">
        <v>3203</v>
      </c>
      <c r="H210" s="546" t="s">
        <v>3203</v>
      </c>
      <c r="I210" s="546" t="s">
        <v>3203</v>
      </c>
      <c r="J210" s="546" t="s">
        <v>3203</v>
      </c>
      <c r="K210" s="2532" t="s">
        <v>3519</v>
      </c>
      <c r="L210" s="2532"/>
      <c r="M210" s="2532"/>
      <c r="N210" s="2532"/>
      <c r="O210" s="2532"/>
      <c r="P210" s="2545"/>
      <c r="Q210" s="783"/>
      <c r="R210" s="357"/>
      <c r="S210" s="328"/>
      <c r="T210" s="328"/>
      <c r="U210" s="328"/>
      <c r="V210" s="328"/>
      <c r="W210" s="328"/>
      <c r="X210" s="328"/>
      <c r="Y210" s="328"/>
      <c r="Z210" s="328"/>
      <c r="AA210" s="328"/>
      <c r="AB210" s="328"/>
      <c r="AC210" s="328"/>
      <c r="AD210" s="328"/>
      <c r="AE210" s="328"/>
      <c r="AF210" s="328"/>
      <c r="AG210" s="328"/>
      <c r="AH210" s="328"/>
    </row>
    <row r="211" spans="1:34" ht="13.5" customHeight="1" thickBot="1">
      <c r="A211" s="907"/>
      <c r="B211" s="736"/>
      <c r="C211" s="39"/>
      <c r="D211" s="39"/>
      <c r="E211" s="39"/>
      <c r="F211" s="39"/>
      <c r="G211" s="39"/>
      <c r="H211" s="39"/>
      <c r="I211" s="39"/>
      <c r="J211" s="39"/>
      <c r="K211" s="2546"/>
      <c r="L211" s="2546"/>
      <c r="M211" s="2546"/>
      <c r="N211" s="2546"/>
      <c r="O211" s="2546"/>
      <c r="P211" s="2547"/>
      <c r="Q211" s="783"/>
      <c r="R211" s="357"/>
      <c r="S211" s="328"/>
      <c r="T211" s="328"/>
      <c r="U211" s="328"/>
      <c r="V211" s="328"/>
      <c r="W211" s="328"/>
    </row>
    <row r="212" spans="1:34" ht="13.5" customHeight="1">
      <c r="A212" s="907"/>
      <c r="B212" s="735"/>
      <c r="C212" s="735"/>
      <c r="D212" s="714"/>
      <c r="E212" s="798"/>
      <c r="F212" s="711"/>
      <c r="G212" s="711"/>
      <c r="H212" s="711"/>
      <c r="I212" s="711"/>
      <c r="J212" s="711"/>
      <c r="K212" s="711"/>
      <c r="L212" s="711"/>
      <c r="M212" s="711"/>
      <c r="N212" s="783"/>
      <c r="O212" s="783"/>
      <c r="P212" s="783"/>
      <c r="Q212" s="711"/>
      <c r="R212" s="357"/>
      <c r="S212" s="328"/>
      <c r="T212" s="328"/>
      <c r="U212" s="328"/>
      <c r="V212" s="328"/>
      <c r="W212" s="328"/>
    </row>
    <row r="213" spans="1:34" ht="13.5" customHeight="1">
      <c r="A213" s="907"/>
      <c r="B213" s="735"/>
      <c r="C213" s="735"/>
      <c r="D213" s="714"/>
      <c r="E213" s="798"/>
      <c r="F213" s="711"/>
      <c r="G213" s="711"/>
      <c r="H213" s="711"/>
      <c r="I213" s="711"/>
      <c r="J213" s="711"/>
      <c r="K213" s="711"/>
      <c r="L213" s="711"/>
      <c r="M213" s="711"/>
      <c r="N213" s="711"/>
      <c r="O213" s="783"/>
      <c r="P213" s="711"/>
      <c r="Q213" s="711"/>
      <c r="R213" s="357"/>
      <c r="S213" s="328"/>
      <c r="T213" s="328"/>
      <c r="U213" s="328"/>
      <c r="V213" s="328"/>
      <c r="W213" s="328"/>
    </row>
    <row r="214" spans="1:34" ht="17.25" customHeight="1">
      <c r="A214" s="2548" t="s">
        <v>3525</v>
      </c>
      <c r="B214" s="2548"/>
      <c r="C214" s="2548"/>
      <c r="D214" s="2548"/>
      <c r="E214" s="2548"/>
      <c r="F214" s="2548"/>
      <c r="G214" s="2548"/>
      <c r="H214" s="2548"/>
      <c r="I214" s="2548"/>
      <c r="J214" s="2548"/>
      <c r="K214" s="2548"/>
      <c r="L214" s="2548"/>
      <c r="M214" s="2548"/>
      <c r="N214" s="2548"/>
      <c r="O214" s="2548"/>
      <c r="P214" s="2548"/>
      <c r="Q214" s="2548"/>
      <c r="R214" s="357"/>
      <c r="S214" s="328"/>
      <c r="T214" s="328"/>
      <c r="U214" s="328"/>
      <c r="V214" s="328"/>
      <c r="W214" s="328"/>
    </row>
    <row r="215" spans="1:34" ht="15" customHeight="1" thickBot="1">
      <c r="A215" s="907"/>
      <c r="B215" s="552"/>
      <c r="C215" s="735"/>
      <c r="D215" s="714"/>
      <c r="E215" s="798"/>
      <c r="F215" s="711"/>
      <c r="G215" s="711"/>
      <c r="H215" s="711"/>
      <c r="I215" s="711"/>
      <c r="J215" s="711"/>
      <c r="K215" s="711"/>
      <c r="L215" s="711"/>
      <c r="M215" s="711"/>
      <c r="N215" s="711"/>
      <c r="O215" s="783"/>
      <c r="P215" s="993" t="s">
        <v>3518</v>
      </c>
      <c r="Q215" s="711"/>
      <c r="R215" s="357"/>
      <c r="S215" s="328"/>
      <c r="T215" s="328"/>
      <c r="U215" s="328"/>
      <c r="V215" s="328"/>
      <c r="W215" s="328"/>
    </row>
    <row r="216" spans="1:34" s="14" customFormat="1" ht="13.5" customHeight="1">
      <c r="A216" s="711"/>
      <c r="B216" s="543"/>
      <c r="C216" s="2508" t="s">
        <v>438</v>
      </c>
      <c r="D216" s="2508"/>
      <c r="E216" s="2508"/>
      <c r="F216" s="2508"/>
      <c r="G216" s="2508"/>
      <c r="H216" s="2509"/>
      <c r="I216" s="544"/>
      <c r="J216" s="545"/>
      <c r="K216" s="545"/>
      <c r="L216" s="545" t="s">
        <v>439</v>
      </c>
      <c r="M216" s="545"/>
      <c r="N216" s="545"/>
      <c r="O216" s="545"/>
      <c r="P216" s="85"/>
      <c r="Q216" s="725"/>
      <c r="R216" s="358"/>
    </row>
    <row r="217" spans="1:34" s="14" customFormat="1" ht="13.5" customHeight="1">
      <c r="A217" s="711"/>
      <c r="B217" s="543"/>
      <c r="C217" s="2510"/>
      <c r="D217" s="2510"/>
      <c r="E217" s="2510"/>
      <c r="F217" s="2510"/>
      <c r="G217" s="2510"/>
      <c r="H217" s="2511"/>
      <c r="I217" s="2514" t="s">
        <v>440</v>
      </c>
      <c r="J217" s="2517" t="s">
        <v>441</v>
      </c>
      <c r="K217" s="2518"/>
      <c r="L217" s="2519"/>
      <c r="M217" s="2523" t="s">
        <v>442</v>
      </c>
      <c r="N217" s="2524"/>
      <c r="O217" s="2524"/>
      <c r="P217" s="2525"/>
      <c r="Q217" s="725"/>
      <c r="R217" s="358"/>
    </row>
    <row r="218" spans="1:34" s="14" customFormat="1" ht="13.5" customHeight="1">
      <c r="A218" s="711"/>
      <c r="B218" s="543"/>
      <c r="C218" s="2510"/>
      <c r="D218" s="2510"/>
      <c r="E218" s="2510"/>
      <c r="F218" s="2510"/>
      <c r="G218" s="2510"/>
      <c r="H218" s="2511"/>
      <c r="I218" s="2515"/>
      <c r="J218" s="2520"/>
      <c r="K218" s="2521"/>
      <c r="L218" s="2522"/>
      <c r="M218" s="2526" t="s">
        <v>443</v>
      </c>
      <c r="N218" s="2527"/>
      <c r="O218" s="2528" t="s">
        <v>3374</v>
      </c>
      <c r="P218" s="2527"/>
      <c r="Q218" s="725"/>
      <c r="R218" s="358"/>
    </row>
    <row r="219" spans="1:34" s="14" customFormat="1" ht="13.5" customHeight="1">
      <c r="A219" s="711"/>
      <c r="B219" s="543"/>
      <c r="C219" s="2512"/>
      <c r="D219" s="2512"/>
      <c r="E219" s="2512"/>
      <c r="F219" s="2512"/>
      <c r="G219" s="2512"/>
      <c r="H219" s="2513"/>
      <c r="I219" s="2516"/>
      <c r="J219" s="840" t="s">
        <v>1</v>
      </c>
      <c r="K219" s="820" t="s">
        <v>4</v>
      </c>
      <c r="L219" s="820" t="s">
        <v>5</v>
      </c>
      <c r="M219" s="820" t="s">
        <v>417</v>
      </c>
      <c r="N219" s="817" t="s">
        <v>444</v>
      </c>
      <c r="O219" s="820" t="s">
        <v>417</v>
      </c>
      <c r="P219" s="820" t="s">
        <v>444</v>
      </c>
      <c r="Q219" s="725"/>
      <c r="R219" s="358"/>
    </row>
    <row r="220" spans="1:34" s="14" customFormat="1">
      <c r="A220" s="711"/>
      <c r="B220" s="712"/>
      <c r="C220" s="2501" t="s">
        <v>499</v>
      </c>
      <c r="D220" s="2501"/>
      <c r="E220" s="2501"/>
      <c r="F220" s="2501"/>
      <c r="G220" s="2501"/>
      <c r="H220" s="2501"/>
      <c r="I220" s="829">
        <v>797</v>
      </c>
      <c r="J220" s="829">
        <v>4991</v>
      </c>
      <c r="K220" s="829">
        <v>2385</v>
      </c>
      <c r="L220" s="829">
        <v>2606</v>
      </c>
      <c r="M220" s="829">
        <v>284</v>
      </c>
      <c r="N220" s="546" t="s">
        <v>3203</v>
      </c>
      <c r="O220" s="829">
        <v>307</v>
      </c>
      <c r="P220" s="829">
        <v>646</v>
      </c>
      <c r="Q220" s="787"/>
      <c r="R220" s="358"/>
    </row>
    <row r="221" spans="1:34">
      <c r="A221" s="907"/>
      <c r="B221" s="712"/>
      <c r="C221" s="2505" t="s">
        <v>500</v>
      </c>
      <c r="D221" s="2505"/>
      <c r="E221" s="2505"/>
      <c r="F221" s="2505"/>
      <c r="G221" s="2505"/>
      <c r="H221" s="2505"/>
      <c r="I221" s="829">
        <v>3</v>
      </c>
      <c r="J221" s="829">
        <v>23</v>
      </c>
      <c r="K221" s="829">
        <v>15</v>
      </c>
      <c r="L221" s="829">
        <v>8</v>
      </c>
      <c r="M221" s="546" t="s">
        <v>3203</v>
      </c>
      <c r="N221" s="546" t="s">
        <v>3203</v>
      </c>
      <c r="O221" s="829">
        <v>1</v>
      </c>
      <c r="P221" s="829">
        <v>4</v>
      </c>
      <c r="Q221" s="787"/>
      <c r="R221" s="357"/>
    </row>
    <row r="222" spans="1:34">
      <c r="A222" s="907"/>
      <c r="B222" s="712"/>
      <c r="C222" s="717" t="s">
        <v>501</v>
      </c>
      <c r="D222" s="717"/>
      <c r="E222" s="717"/>
      <c r="F222" s="717"/>
      <c r="G222" s="717"/>
      <c r="H222" s="718"/>
      <c r="I222" s="829">
        <v>1</v>
      </c>
      <c r="J222" s="829">
        <v>1</v>
      </c>
      <c r="K222" s="546" t="s">
        <v>3203</v>
      </c>
      <c r="L222" s="829">
        <v>1</v>
      </c>
      <c r="M222" s="829">
        <v>1</v>
      </c>
      <c r="N222" s="546" t="s">
        <v>3203</v>
      </c>
      <c r="O222" s="546" t="s">
        <v>3203</v>
      </c>
      <c r="P222" s="546" t="s">
        <v>3203</v>
      </c>
      <c r="Q222" s="787"/>
      <c r="R222" s="357"/>
    </row>
    <row r="223" spans="1:34" s="1313" customFormat="1">
      <c r="A223" s="1298"/>
      <c r="B223" s="1331"/>
      <c r="C223" s="2505" t="s">
        <v>502</v>
      </c>
      <c r="D223" s="2505"/>
      <c r="E223" s="2505"/>
      <c r="F223" s="2505"/>
      <c r="G223" s="2505"/>
      <c r="H223" s="2505"/>
      <c r="I223" s="1332">
        <v>43</v>
      </c>
      <c r="J223" s="1332">
        <v>291</v>
      </c>
      <c r="K223" s="1332">
        <v>226</v>
      </c>
      <c r="L223" s="1332">
        <v>65</v>
      </c>
      <c r="M223" s="1332">
        <v>12</v>
      </c>
      <c r="N223" s="1333" t="s">
        <v>3203</v>
      </c>
      <c r="O223" s="1332">
        <v>17</v>
      </c>
      <c r="P223" s="1332">
        <v>37</v>
      </c>
      <c r="Q223" s="1303"/>
      <c r="R223" s="1334"/>
    </row>
    <row r="224" spans="1:34">
      <c r="A224" s="907"/>
      <c r="B224" s="712"/>
      <c r="C224" s="2505" t="s">
        <v>503</v>
      </c>
      <c r="D224" s="2505"/>
      <c r="E224" s="2505"/>
      <c r="F224" s="2505"/>
      <c r="G224" s="2505"/>
      <c r="H224" s="2505"/>
      <c r="I224" s="829">
        <v>29</v>
      </c>
      <c r="J224" s="829">
        <v>151</v>
      </c>
      <c r="K224" s="829">
        <v>108</v>
      </c>
      <c r="L224" s="829">
        <v>43</v>
      </c>
      <c r="M224" s="829">
        <v>7</v>
      </c>
      <c r="N224" s="546" t="s">
        <v>3203</v>
      </c>
      <c r="O224" s="829">
        <v>14</v>
      </c>
      <c r="P224" s="829">
        <v>21</v>
      </c>
      <c r="Q224" s="787"/>
      <c r="R224" s="357"/>
    </row>
    <row r="225" spans="1:18">
      <c r="A225" s="907"/>
      <c r="B225" s="712"/>
      <c r="C225" s="2505" t="s">
        <v>504</v>
      </c>
      <c r="D225" s="2505"/>
      <c r="E225" s="2505"/>
      <c r="F225" s="2505"/>
      <c r="G225" s="2505"/>
      <c r="H225" s="2505"/>
      <c r="I225" s="829">
        <v>20</v>
      </c>
      <c r="J225" s="829">
        <v>143</v>
      </c>
      <c r="K225" s="829">
        <v>89</v>
      </c>
      <c r="L225" s="829">
        <v>54</v>
      </c>
      <c r="M225" s="829">
        <v>2</v>
      </c>
      <c r="N225" s="546" t="s">
        <v>3203</v>
      </c>
      <c r="O225" s="829">
        <v>11</v>
      </c>
      <c r="P225" s="829">
        <v>28</v>
      </c>
      <c r="Q225" s="787"/>
      <c r="R225" s="357"/>
    </row>
    <row r="226" spans="1:18">
      <c r="A226" s="907"/>
      <c r="B226" s="712"/>
      <c r="C226" s="2505" t="s">
        <v>505</v>
      </c>
      <c r="D226" s="2505"/>
      <c r="E226" s="2505"/>
      <c r="F226" s="2505"/>
      <c r="G226" s="2505"/>
      <c r="H226" s="2505"/>
      <c r="I226" s="829">
        <v>25</v>
      </c>
      <c r="J226" s="829">
        <v>133</v>
      </c>
      <c r="K226" s="829">
        <v>80</v>
      </c>
      <c r="L226" s="829">
        <v>53</v>
      </c>
      <c r="M226" s="829">
        <v>8</v>
      </c>
      <c r="N226" s="546" t="s">
        <v>3203</v>
      </c>
      <c r="O226" s="829">
        <v>11</v>
      </c>
      <c r="P226" s="829">
        <v>19</v>
      </c>
      <c r="Q226" s="787"/>
      <c r="R226" s="357"/>
    </row>
    <row r="227" spans="1:18">
      <c r="A227" s="907"/>
      <c r="B227" s="712"/>
      <c r="C227" s="2505" t="s">
        <v>506</v>
      </c>
      <c r="D227" s="2505"/>
      <c r="E227" s="2505"/>
      <c r="F227" s="2505"/>
      <c r="G227" s="2505"/>
      <c r="H227" s="2505"/>
      <c r="I227" s="829">
        <v>2</v>
      </c>
      <c r="J227" s="829">
        <v>117</v>
      </c>
      <c r="K227" s="829">
        <v>20</v>
      </c>
      <c r="L227" s="829">
        <v>97</v>
      </c>
      <c r="M227" s="546" t="s">
        <v>3203</v>
      </c>
      <c r="N227" s="546" t="s">
        <v>3203</v>
      </c>
      <c r="O227" s="546" t="s">
        <v>3203</v>
      </c>
      <c r="P227" s="546" t="s">
        <v>3203</v>
      </c>
      <c r="Q227" s="787"/>
      <c r="R227" s="357"/>
    </row>
    <row r="228" spans="1:18">
      <c r="A228" s="907"/>
      <c r="B228" s="712"/>
      <c r="C228" s="2505" t="s">
        <v>507</v>
      </c>
      <c r="D228" s="2505"/>
      <c r="E228" s="2505"/>
      <c r="F228" s="2505"/>
      <c r="G228" s="2505"/>
      <c r="H228" s="2505"/>
      <c r="I228" s="829">
        <v>75</v>
      </c>
      <c r="J228" s="829">
        <v>329</v>
      </c>
      <c r="K228" s="829">
        <v>91</v>
      </c>
      <c r="L228" s="829">
        <v>238</v>
      </c>
      <c r="M228" s="829">
        <v>32</v>
      </c>
      <c r="N228" s="546" t="s">
        <v>3203</v>
      </c>
      <c r="O228" s="829">
        <v>28</v>
      </c>
      <c r="P228" s="829">
        <v>45</v>
      </c>
      <c r="Q228" s="787"/>
      <c r="R228" s="357"/>
    </row>
    <row r="229" spans="1:18">
      <c r="A229" s="907"/>
      <c r="B229" s="712"/>
      <c r="C229" s="2505" t="s">
        <v>508</v>
      </c>
      <c r="D229" s="2505"/>
      <c r="E229" s="2505"/>
      <c r="F229" s="2505"/>
      <c r="G229" s="2505"/>
      <c r="H229" s="2505"/>
      <c r="I229" s="829">
        <v>197</v>
      </c>
      <c r="J229" s="829">
        <v>1682</v>
      </c>
      <c r="K229" s="829">
        <v>553</v>
      </c>
      <c r="L229" s="829">
        <v>1129</v>
      </c>
      <c r="M229" s="829">
        <v>83</v>
      </c>
      <c r="N229" s="546" t="s">
        <v>3203</v>
      </c>
      <c r="O229" s="829">
        <v>52</v>
      </c>
      <c r="P229" s="829">
        <v>105</v>
      </c>
      <c r="Q229" s="787"/>
      <c r="R229" s="357"/>
    </row>
    <row r="230" spans="1:18">
      <c r="A230" s="907"/>
      <c r="B230" s="712"/>
      <c r="C230" s="2505" t="s">
        <v>509</v>
      </c>
      <c r="D230" s="2505"/>
      <c r="E230" s="2505"/>
      <c r="F230" s="2505"/>
      <c r="G230" s="2505"/>
      <c r="H230" s="2505"/>
      <c r="I230" s="829">
        <v>107</v>
      </c>
      <c r="J230" s="829">
        <v>530</v>
      </c>
      <c r="K230" s="829">
        <v>356</v>
      </c>
      <c r="L230" s="829">
        <v>174</v>
      </c>
      <c r="M230" s="829">
        <v>33</v>
      </c>
      <c r="N230" s="546" t="s">
        <v>3203</v>
      </c>
      <c r="O230" s="829">
        <v>53</v>
      </c>
      <c r="P230" s="829">
        <v>110</v>
      </c>
      <c r="Q230" s="787"/>
      <c r="R230" s="357"/>
    </row>
    <row r="231" spans="1:18">
      <c r="A231" s="907"/>
      <c r="B231" s="712"/>
      <c r="C231" s="2505" t="s">
        <v>510</v>
      </c>
      <c r="D231" s="2505"/>
      <c r="E231" s="2505"/>
      <c r="F231" s="2505"/>
      <c r="G231" s="2505"/>
      <c r="H231" s="2505"/>
      <c r="I231" s="829">
        <v>253</v>
      </c>
      <c r="J231" s="829">
        <v>1519</v>
      </c>
      <c r="K231" s="829">
        <v>829</v>
      </c>
      <c r="L231" s="829">
        <v>690</v>
      </c>
      <c r="M231" s="829">
        <v>69</v>
      </c>
      <c r="N231" s="546" t="s">
        <v>3203</v>
      </c>
      <c r="O231" s="829">
        <v>118</v>
      </c>
      <c r="P231" s="829">
        <v>275</v>
      </c>
      <c r="Q231" s="787"/>
      <c r="R231" s="357"/>
    </row>
    <row r="232" spans="1:18">
      <c r="A232" s="907"/>
      <c r="B232" s="712"/>
      <c r="C232" s="2505" t="s">
        <v>511</v>
      </c>
      <c r="D232" s="2505"/>
      <c r="E232" s="2505"/>
      <c r="F232" s="2505"/>
      <c r="G232" s="2505"/>
      <c r="H232" s="2505"/>
      <c r="I232" s="829">
        <v>42</v>
      </c>
      <c r="J232" s="829">
        <v>72</v>
      </c>
      <c r="K232" s="829">
        <v>18</v>
      </c>
      <c r="L232" s="829">
        <v>54</v>
      </c>
      <c r="M232" s="829">
        <v>37</v>
      </c>
      <c r="N232" s="546" t="s">
        <v>3203</v>
      </c>
      <c r="O232" s="829">
        <v>2</v>
      </c>
      <c r="P232" s="829">
        <v>2</v>
      </c>
      <c r="Q232" s="787"/>
      <c r="R232" s="357"/>
    </row>
    <row r="233" spans="1:18">
      <c r="A233" s="907"/>
      <c r="B233" s="712"/>
      <c r="C233" s="2549"/>
      <c r="D233" s="2549"/>
      <c r="E233" s="2549"/>
      <c r="F233" s="2549"/>
      <c r="G233" s="2549"/>
      <c r="H233" s="2549"/>
      <c r="I233" s="829"/>
      <c r="J233" s="829"/>
      <c r="K233" s="829"/>
      <c r="L233" s="829"/>
      <c r="M233" s="829"/>
      <c r="N233" s="829"/>
      <c r="O233" s="829"/>
      <c r="P233" s="829"/>
      <c r="Q233" s="787"/>
      <c r="R233" s="357"/>
    </row>
    <row r="234" spans="1:18">
      <c r="A234" s="907"/>
      <c r="B234" s="712"/>
      <c r="C234" s="2505" t="s">
        <v>512</v>
      </c>
      <c r="D234" s="2505"/>
      <c r="E234" s="2505"/>
      <c r="F234" s="2505"/>
      <c r="G234" s="2505"/>
      <c r="H234" s="2505"/>
      <c r="I234" s="829">
        <v>49</v>
      </c>
      <c r="J234" s="829">
        <v>560</v>
      </c>
      <c r="K234" s="829">
        <v>237</v>
      </c>
      <c r="L234" s="829">
        <v>323</v>
      </c>
      <c r="M234" s="829">
        <v>4</v>
      </c>
      <c r="N234" s="546" t="s">
        <v>3203</v>
      </c>
      <c r="O234" s="829">
        <v>17</v>
      </c>
      <c r="P234" s="829">
        <v>33</v>
      </c>
      <c r="Q234" s="787"/>
      <c r="R234" s="357"/>
    </row>
    <row r="235" spans="1:18">
      <c r="A235" s="907"/>
      <c r="B235" s="712"/>
      <c r="C235" s="2505" t="s">
        <v>513</v>
      </c>
      <c r="D235" s="2505"/>
      <c r="E235" s="2505"/>
      <c r="F235" s="2505"/>
      <c r="G235" s="2505"/>
      <c r="H235" s="2505"/>
      <c r="I235" s="829">
        <v>7</v>
      </c>
      <c r="J235" s="829">
        <v>149</v>
      </c>
      <c r="K235" s="829">
        <v>60</v>
      </c>
      <c r="L235" s="829">
        <v>89</v>
      </c>
      <c r="M235" s="546" t="s">
        <v>3203</v>
      </c>
      <c r="N235" s="546" t="s">
        <v>3203</v>
      </c>
      <c r="O235" s="829">
        <v>1</v>
      </c>
      <c r="P235" s="829">
        <v>4</v>
      </c>
      <c r="Q235" s="787"/>
      <c r="R235" s="357"/>
    </row>
    <row r="236" spans="1:18">
      <c r="A236" s="907"/>
      <c r="B236" s="712"/>
      <c r="C236" s="2505" t="s">
        <v>514</v>
      </c>
      <c r="D236" s="2505"/>
      <c r="E236" s="2505"/>
      <c r="F236" s="2505"/>
      <c r="G236" s="2505"/>
      <c r="H236" s="2505"/>
      <c r="I236" s="829">
        <v>9</v>
      </c>
      <c r="J236" s="829">
        <v>130</v>
      </c>
      <c r="K236" s="829">
        <v>83</v>
      </c>
      <c r="L236" s="829">
        <v>47</v>
      </c>
      <c r="M236" s="546" t="s">
        <v>3203</v>
      </c>
      <c r="N236" s="546" t="s">
        <v>3203</v>
      </c>
      <c r="O236" s="546" t="s">
        <v>3203</v>
      </c>
      <c r="P236" s="546" t="s">
        <v>3203</v>
      </c>
      <c r="Q236" s="787"/>
      <c r="R236" s="357"/>
    </row>
    <row r="237" spans="1:18">
      <c r="A237" s="907"/>
      <c r="B237" s="712"/>
      <c r="C237" s="2505" t="s">
        <v>541</v>
      </c>
      <c r="D237" s="2505"/>
      <c r="E237" s="2505"/>
      <c r="F237" s="2505"/>
      <c r="G237" s="2505"/>
      <c r="H237" s="2505"/>
      <c r="I237" s="829">
        <v>1</v>
      </c>
      <c r="J237" s="829">
        <v>2</v>
      </c>
      <c r="K237" s="829">
        <v>1</v>
      </c>
      <c r="L237" s="829">
        <v>1</v>
      </c>
      <c r="M237" s="829">
        <v>1</v>
      </c>
      <c r="N237" s="546" t="s">
        <v>3203</v>
      </c>
      <c r="O237" s="546" t="s">
        <v>3203</v>
      </c>
      <c r="P237" s="546" t="s">
        <v>3203</v>
      </c>
      <c r="Q237" s="787"/>
      <c r="R237" s="357"/>
    </row>
    <row r="238" spans="1:18">
      <c r="A238" s="907"/>
      <c r="B238" s="712"/>
      <c r="C238" s="2505" t="s">
        <v>515</v>
      </c>
      <c r="D238" s="2505"/>
      <c r="E238" s="2505"/>
      <c r="F238" s="2505"/>
      <c r="G238" s="2505"/>
      <c r="H238" s="2505"/>
      <c r="I238" s="829">
        <v>1</v>
      </c>
      <c r="J238" s="829">
        <v>14</v>
      </c>
      <c r="K238" s="829">
        <v>11</v>
      </c>
      <c r="L238" s="829">
        <v>3</v>
      </c>
      <c r="M238" s="546" t="s">
        <v>3203</v>
      </c>
      <c r="N238" s="546" t="s">
        <v>3203</v>
      </c>
      <c r="O238" s="546" t="s">
        <v>3203</v>
      </c>
      <c r="P238" s="546" t="s">
        <v>3203</v>
      </c>
      <c r="Q238" s="787"/>
      <c r="R238" s="357"/>
    </row>
    <row r="239" spans="1:18">
      <c r="A239" s="907"/>
      <c r="B239" s="712"/>
      <c r="C239" s="2505" t="s">
        <v>516</v>
      </c>
      <c r="D239" s="2505"/>
      <c r="E239" s="2505"/>
      <c r="F239" s="2505"/>
      <c r="G239" s="2505"/>
      <c r="H239" s="2505"/>
      <c r="I239" s="546" t="s">
        <v>3203</v>
      </c>
      <c r="J239" s="546" t="s">
        <v>3203</v>
      </c>
      <c r="K239" s="546" t="s">
        <v>3203</v>
      </c>
      <c r="L239" s="546" t="s">
        <v>3203</v>
      </c>
      <c r="M239" s="546" t="s">
        <v>3203</v>
      </c>
      <c r="N239" s="546" t="s">
        <v>3203</v>
      </c>
      <c r="O239" s="546" t="s">
        <v>3203</v>
      </c>
      <c r="P239" s="546" t="s">
        <v>3203</v>
      </c>
      <c r="Q239" s="787"/>
      <c r="R239" s="357"/>
    </row>
    <row r="240" spans="1:18">
      <c r="A240" s="907"/>
      <c r="B240" s="712"/>
      <c r="C240" s="2505" t="s">
        <v>3526</v>
      </c>
      <c r="D240" s="2505"/>
      <c r="E240" s="2505"/>
      <c r="F240" s="2505"/>
      <c r="G240" s="2505"/>
      <c r="H240" s="2505"/>
      <c r="I240" s="829">
        <v>31</v>
      </c>
      <c r="J240" s="829">
        <v>265</v>
      </c>
      <c r="K240" s="829">
        <v>82</v>
      </c>
      <c r="L240" s="829">
        <v>183</v>
      </c>
      <c r="M240" s="829">
        <v>3</v>
      </c>
      <c r="N240" s="546" t="s">
        <v>3203</v>
      </c>
      <c r="O240" s="829">
        <v>16</v>
      </c>
      <c r="P240" s="829">
        <v>29</v>
      </c>
      <c r="Q240" s="787"/>
      <c r="R240" s="357"/>
    </row>
    <row r="241" spans="1:18">
      <c r="A241" s="907"/>
      <c r="B241" s="712"/>
      <c r="C241" s="2549"/>
      <c r="D241" s="2549"/>
      <c r="E241" s="2549"/>
      <c r="F241" s="2549"/>
      <c r="G241" s="2549"/>
      <c r="H241" s="2549"/>
      <c r="I241" s="829"/>
      <c r="J241" s="829"/>
      <c r="K241" s="829"/>
      <c r="L241" s="829"/>
      <c r="M241" s="829"/>
      <c r="N241" s="829"/>
      <c r="O241" s="829"/>
      <c r="P241" s="829"/>
      <c r="Q241" s="787"/>
      <c r="R241" s="357"/>
    </row>
    <row r="242" spans="1:18">
      <c r="A242" s="907"/>
      <c r="B242" s="712"/>
      <c r="C242" s="2505" t="s">
        <v>517</v>
      </c>
      <c r="D242" s="2505"/>
      <c r="E242" s="2505"/>
      <c r="F242" s="2505"/>
      <c r="G242" s="2505"/>
      <c r="H242" s="2505"/>
      <c r="I242" s="829">
        <v>163</v>
      </c>
      <c r="J242" s="829">
        <v>410</v>
      </c>
      <c r="K242" s="829">
        <v>222</v>
      </c>
      <c r="L242" s="829">
        <v>188</v>
      </c>
      <c r="M242" s="829">
        <v>112</v>
      </c>
      <c r="N242" s="546" t="s">
        <v>3203</v>
      </c>
      <c r="O242" s="829">
        <v>42</v>
      </c>
      <c r="P242" s="829">
        <v>74</v>
      </c>
      <c r="Q242" s="787"/>
      <c r="R242" s="357"/>
    </row>
    <row r="243" spans="1:18">
      <c r="A243" s="907"/>
      <c r="B243" s="712"/>
      <c r="C243" s="2505" t="s">
        <v>518</v>
      </c>
      <c r="D243" s="2505"/>
      <c r="E243" s="2505"/>
      <c r="F243" s="2505"/>
      <c r="G243" s="2505"/>
      <c r="H243" s="2505"/>
      <c r="I243" s="829">
        <v>22</v>
      </c>
      <c r="J243" s="829">
        <v>113</v>
      </c>
      <c r="K243" s="829">
        <v>65</v>
      </c>
      <c r="L243" s="829">
        <v>48</v>
      </c>
      <c r="M243" s="829">
        <v>5</v>
      </c>
      <c r="N243" s="546" t="s">
        <v>3203</v>
      </c>
      <c r="O243" s="829">
        <v>13</v>
      </c>
      <c r="P243" s="829">
        <v>29</v>
      </c>
      <c r="Q243" s="787"/>
      <c r="R243" s="357"/>
    </row>
    <row r="244" spans="1:18">
      <c r="A244" s="907"/>
      <c r="B244" s="712"/>
      <c r="C244" s="2550" t="s">
        <v>519</v>
      </c>
      <c r="D244" s="2550"/>
      <c r="E244" s="2550"/>
      <c r="F244" s="2550"/>
      <c r="G244" s="2550"/>
      <c r="H244" s="2550"/>
      <c r="I244" s="829">
        <v>133</v>
      </c>
      <c r="J244" s="829">
        <v>256</v>
      </c>
      <c r="K244" s="829">
        <v>132</v>
      </c>
      <c r="L244" s="829">
        <v>124</v>
      </c>
      <c r="M244" s="829">
        <v>103</v>
      </c>
      <c r="N244" s="546" t="s">
        <v>3203</v>
      </c>
      <c r="O244" s="829">
        <v>27</v>
      </c>
      <c r="P244" s="829">
        <v>37</v>
      </c>
      <c r="Q244" s="764"/>
      <c r="R244" s="357"/>
    </row>
    <row r="245" spans="1:18">
      <c r="A245" s="907"/>
      <c r="B245" s="712"/>
      <c r="C245" s="2550" t="s">
        <v>520</v>
      </c>
      <c r="D245" s="2550"/>
      <c r="E245" s="2550"/>
      <c r="F245" s="2550"/>
      <c r="G245" s="2550"/>
      <c r="H245" s="2550"/>
      <c r="I245" s="829">
        <v>8</v>
      </c>
      <c r="J245" s="829">
        <v>41</v>
      </c>
      <c r="K245" s="829">
        <v>25</v>
      </c>
      <c r="L245" s="829">
        <v>16</v>
      </c>
      <c r="M245" s="829">
        <v>4</v>
      </c>
      <c r="N245" s="546" t="s">
        <v>3203</v>
      </c>
      <c r="O245" s="829">
        <v>2</v>
      </c>
      <c r="P245" s="829">
        <v>8</v>
      </c>
      <c r="Q245" s="764"/>
      <c r="R245" s="357"/>
    </row>
    <row r="246" spans="1:18">
      <c r="A246" s="907"/>
      <c r="B246" s="712"/>
      <c r="C246" s="2550"/>
      <c r="D246" s="2550"/>
      <c r="E246" s="2550"/>
      <c r="F246" s="2550"/>
      <c r="G246" s="2550"/>
      <c r="H246" s="2550"/>
      <c r="I246" s="829"/>
      <c r="J246" s="829"/>
      <c r="K246" s="829"/>
      <c r="L246" s="829"/>
      <c r="M246" s="829"/>
      <c r="N246" s="829"/>
      <c r="O246" s="829"/>
      <c r="P246" s="829"/>
      <c r="Q246" s="764"/>
      <c r="R246" s="357"/>
    </row>
    <row r="247" spans="1:18">
      <c r="A247" s="907"/>
      <c r="B247" s="712"/>
      <c r="C247" s="2529" t="s">
        <v>521</v>
      </c>
      <c r="D247" s="2529"/>
      <c r="E247" s="2529"/>
      <c r="F247" s="2529"/>
      <c r="G247" s="2529"/>
      <c r="H247" s="2529"/>
      <c r="I247" s="829">
        <v>110</v>
      </c>
      <c r="J247" s="829">
        <v>424</v>
      </c>
      <c r="K247" s="829">
        <v>235</v>
      </c>
      <c r="L247" s="829">
        <v>189</v>
      </c>
      <c r="M247" s="829">
        <v>40</v>
      </c>
      <c r="N247" s="546" t="s">
        <v>3203</v>
      </c>
      <c r="O247" s="829">
        <v>50</v>
      </c>
      <c r="P247" s="829">
        <v>100</v>
      </c>
      <c r="Q247" s="805"/>
      <c r="R247" s="357"/>
    </row>
    <row r="248" spans="1:18">
      <c r="A248" s="907"/>
      <c r="B248" s="712"/>
      <c r="C248" s="2505" t="s">
        <v>522</v>
      </c>
      <c r="D248" s="2505"/>
      <c r="E248" s="2505"/>
      <c r="F248" s="2505"/>
      <c r="G248" s="2505"/>
      <c r="H248" s="2505"/>
      <c r="I248" s="829">
        <v>2</v>
      </c>
      <c r="J248" s="829">
        <v>12</v>
      </c>
      <c r="K248" s="829">
        <v>8</v>
      </c>
      <c r="L248" s="829">
        <v>4</v>
      </c>
      <c r="M248" s="829">
        <v>1</v>
      </c>
      <c r="N248" s="546" t="s">
        <v>3203</v>
      </c>
      <c r="O248" s="546" t="s">
        <v>3203</v>
      </c>
      <c r="P248" s="546" t="s">
        <v>3203</v>
      </c>
      <c r="Q248" s="805"/>
      <c r="R248" s="357"/>
    </row>
    <row r="249" spans="1:18">
      <c r="A249" s="907"/>
      <c r="B249" s="712"/>
      <c r="C249" s="2505" t="s">
        <v>523</v>
      </c>
      <c r="D249" s="2505"/>
      <c r="E249" s="2505"/>
      <c r="F249" s="2505"/>
      <c r="G249" s="2505"/>
      <c r="H249" s="2505"/>
      <c r="I249" s="829">
        <v>46</v>
      </c>
      <c r="J249" s="829">
        <v>183</v>
      </c>
      <c r="K249" s="829">
        <v>101</v>
      </c>
      <c r="L249" s="829">
        <v>82</v>
      </c>
      <c r="M249" s="829">
        <v>13</v>
      </c>
      <c r="N249" s="546" t="s">
        <v>3203</v>
      </c>
      <c r="O249" s="829">
        <v>24</v>
      </c>
      <c r="P249" s="829">
        <v>49</v>
      </c>
      <c r="Q249" s="805"/>
      <c r="R249" s="357"/>
    </row>
    <row r="250" spans="1:18">
      <c r="A250" s="907"/>
      <c r="B250" s="712"/>
      <c r="C250" s="2505" t="s">
        <v>524</v>
      </c>
      <c r="D250" s="2505"/>
      <c r="E250" s="2505"/>
      <c r="F250" s="2505"/>
      <c r="G250" s="2505"/>
      <c r="H250" s="2505"/>
      <c r="I250" s="829">
        <v>1</v>
      </c>
      <c r="J250" s="829">
        <v>15</v>
      </c>
      <c r="K250" s="829">
        <v>4</v>
      </c>
      <c r="L250" s="829">
        <v>11</v>
      </c>
      <c r="M250" s="546" t="s">
        <v>3203</v>
      </c>
      <c r="N250" s="546" t="s">
        <v>3203</v>
      </c>
      <c r="O250" s="829">
        <v>1</v>
      </c>
      <c r="P250" s="829">
        <v>4</v>
      </c>
      <c r="Q250" s="805"/>
      <c r="R250" s="357"/>
    </row>
    <row r="251" spans="1:18">
      <c r="A251" s="907"/>
      <c r="B251" s="712"/>
      <c r="C251" s="2505" t="s">
        <v>525</v>
      </c>
      <c r="D251" s="2505"/>
      <c r="E251" s="2505"/>
      <c r="F251" s="2505"/>
      <c r="G251" s="2505"/>
      <c r="H251" s="2505"/>
      <c r="I251" s="829">
        <v>61</v>
      </c>
      <c r="J251" s="829">
        <v>214</v>
      </c>
      <c r="K251" s="829">
        <v>122</v>
      </c>
      <c r="L251" s="829">
        <v>92</v>
      </c>
      <c r="M251" s="829">
        <v>26</v>
      </c>
      <c r="N251" s="546" t="s">
        <v>3203</v>
      </c>
      <c r="O251" s="829">
        <v>25</v>
      </c>
      <c r="P251" s="829">
        <v>47</v>
      </c>
      <c r="Q251" s="805"/>
      <c r="R251" s="357"/>
    </row>
    <row r="252" spans="1:18">
      <c r="A252" s="907"/>
      <c r="B252" s="712"/>
      <c r="C252" s="2549"/>
      <c r="D252" s="2549"/>
      <c r="E252" s="2549"/>
      <c r="F252" s="2549"/>
      <c r="G252" s="2549"/>
      <c r="H252" s="2549"/>
      <c r="I252" s="829"/>
      <c r="J252" s="829"/>
      <c r="K252" s="829"/>
      <c r="L252" s="829"/>
      <c r="M252" s="829"/>
      <c r="N252" s="829"/>
      <c r="O252" s="829"/>
      <c r="P252" s="829"/>
      <c r="Q252" s="805"/>
      <c r="R252" s="357"/>
    </row>
    <row r="253" spans="1:18">
      <c r="A253" s="907"/>
      <c r="B253" s="712"/>
      <c r="C253" s="2505" t="s">
        <v>526</v>
      </c>
      <c r="D253" s="2505"/>
      <c r="E253" s="2505"/>
      <c r="F253" s="2505"/>
      <c r="G253" s="2505"/>
      <c r="H253" s="2505"/>
      <c r="I253" s="829">
        <v>369</v>
      </c>
      <c r="J253" s="829">
        <v>2540</v>
      </c>
      <c r="K253" s="829">
        <v>907</v>
      </c>
      <c r="L253" s="829">
        <v>1633</v>
      </c>
      <c r="M253" s="829">
        <v>126</v>
      </c>
      <c r="N253" s="546" t="s">
        <v>3203</v>
      </c>
      <c r="O253" s="829">
        <v>144</v>
      </c>
      <c r="P253" s="829">
        <v>307</v>
      </c>
      <c r="Q253" s="805"/>
      <c r="R253" s="357"/>
    </row>
    <row r="254" spans="1:18">
      <c r="A254" s="907"/>
      <c r="B254" s="712"/>
      <c r="C254" s="2505" t="s">
        <v>527</v>
      </c>
      <c r="D254" s="2505"/>
      <c r="E254" s="2505"/>
      <c r="F254" s="2505"/>
      <c r="G254" s="2505"/>
      <c r="H254" s="2505"/>
      <c r="I254" s="829">
        <v>24</v>
      </c>
      <c r="J254" s="829">
        <v>286</v>
      </c>
      <c r="K254" s="829">
        <v>97</v>
      </c>
      <c r="L254" s="829">
        <v>189</v>
      </c>
      <c r="M254" s="829">
        <v>2</v>
      </c>
      <c r="N254" s="546" t="s">
        <v>3203</v>
      </c>
      <c r="O254" s="829">
        <v>11</v>
      </c>
      <c r="P254" s="829">
        <v>23</v>
      </c>
      <c r="Q254" s="805"/>
      <c r="R254" s="357"/>
    </row>
    <row r="255" spans="1:18">
      <c r="A255" s="907"/>
      <c r="B255" s="712"/>
      <c r="C255" s="2505" t="s">
        <v>528</v>
      </c>
      <c r="D255" s="2505"/>
      <c r="E255" s="2505"/>
      <c r="F255" s="2505"/>
      <c r="G255" s="2505"/>
      <c r="H255" s="2505"/>
      <c r="I255" s="829">
        <v>323</v>
      </c>
      <c r="J255" s="829">
        <v>2040</v>
      </c>
      <c r="K255" s="829">
        <v>735</v>
      </c>
      <c r="L255" s="829">
        <v>1305</v>
      </c>
      <c r="M255" s="829">
        <v>124</v>
      </c>
      <c r="N255" s="546" t="s">
        <v>3203</v>
      </c>
      <c r="O255" s="829">
        <v>125</v>
      </c>
      <c r="P255" s="829">
        <v>262</v>
      </c>
      <c r="Q255" s="805"/>
      <c r="R255" s="357"/>
    </row>
    <row r="256" spans="1:18">
      <c r="A256" s="907"/>
      <c r="B256" s="712"/>
      <c r="C256" s="2529" t="s">
        <v>3201</v>
      </c>
      <c r="D256" s="2529"/>
      <c r="E256" s="2529"/>
      <c r="F256" s="2529"/>
      <c r="G256" s="2529"/>
      <c r="H256" s="2529"/>
      <c r="I256" s="829">
        <v>22</v>
      </c>
      <c r="J256" s="829">
        <v>214</v>
      </c>
      <c r="K256" s="829">
        <v>75</v>
      </c>
      <c r="L256" s="829">
        <v>139</v>
      </c>
      <c r="M256" s="546" t="s">
        <v>3203</v>
      </c>
      <c r="N256" s="546" t="s">
        <v>3203</v>
      </c>
      <c r="O256" s="829">
        <v>8</v>
      </c>
      <c r="P256" s="829">
        <v>22</v>
      </c>
      <c r="Q256" s="805"/>
      <c r="R256" s="357"/>
    </row>
    <row r="257" spans="1:18">
      <c r="A257" s="907"/>
      <c r="B257" s="712"/>
      <c r="C257" s="2549"/>
      <c r="D257" s="2549"/>
      <c r="E257" s="2549"/>
      <c r="F257" s="2549"/>
      <c r="G257" s="2549"/>
      <c r="H257" s="2549"/>
      <c r="I257" s="829"/>
      <c r="J257" s="829"/>
      <c r="K257" s="829"/>
      <c r="L257" s="829"/>
      <c r="M257" s="829"/>
      <c r="N257" s="829"/>
      <c r="O257" s="829"/>
      <c r="P257" s="829"/>
      <c r="Q257" s="805"/>
      <c r="R257" s="357"/>
    </row>
    <row r="258" spans="1:18">
      <c r="A258" s="907"/>
      <c r="B258" s="712"/>
      <c r="C258" s="2505" t="s">
        <v>529</v>
      </c>
      <c r="D258" s="2505"/>
      <c r="E258" s="2505"/>
      <c r="F258" s="2505"/>
      <c r="G258" s="2505"/>
      <c r="H258" s="2505"/>
      <c r="I258" s="829">
        <v>325</v>
      </c>
      <c r="J258" s="829">
        <v>1352</v>
      </c>
      <c r="K258" s="829">
        <v>578</v>
      </c>
      <c r="L258" s="829">
        <v>774</v>
      </c>
      <c r="M258" s="829">
        <v>182</v>
      </c>
      <c r="N258" s="546" t="s">
        <v>3203</v>
      </c>
      <c r="O258" s="829">
        <v>92</v>
      </c>
      <c r="P258" s="829">
        <v>171</v>
      </c>
      <c r="Q258" s="805"/>
      <c r="R258" s="357"/>
    </row>
    <row r="259" spans="1:18">
      <c r="A259" s="907"/>
      <c r="B259" s="712"/>
      <c r="C259" s="2505" t="s">
        <v>530</v>
      </c>
      <c r="D259" s="2505"/>
      <c r="E259" s="2505"/>
      <c r="F259" s="2505"/>
      <c r="G259" s="2505"/>
      <c r="H259" s="2505"/>
      <c r="I259" s="829">
        <v>247</v>
      </c>
      <c r="J259" s="829">
        <v>578</v>
      </c>
      <c r="K259" s="829">
        <v>155</v>
      </c>
      <c r="L259" s="829">
        <v>423</v>
      </c>
      <c r="M259" s="829">
        <v>157</v>
      </c>
      <c r="N259" s="546" t="s">
        <v>3203</v>
      </c>
      <c r="O259" s="829">
        <v>71</v>
      </c>
      <c r="P259" s="829">
        <v>119</v>
      </c>
      <c r="Q259" s="805"/>
      <c r="R259" s="357"/>
    </row>
    <row r="260" spans="1:18">
      <c r="A260" s="907"/>
      <c r="B260" s="712"/>
      <c r="C260" s="2505" t="s">
        <v>531</v>
      </c>
      <c r="D260" s="2505"/>
      <c r="E260" s="2505"/>
      <c r="F260" s="2505"/>
      <c r="G260" s="2505"/>
      <c r="H260" s="2505"/>
      <c r="I260" s="829">
        <v>48</v>
      </c>
      <c r="J260" s="829">
        <v>283</v>
      </c>
      <c r="K260" s="829">
        <v>166</v>
      </c>
      <c r="L260" s="829">
        <v>117</v>
      </c>
      <c r="M260" s="829">
        <v>18</v>
      </c>
      <c r="N260" s="546" t="s">
        <v>3203</v>
      </c>
      <c r="O260" s="829">
        <v>18</v>
      </c>
      <c r="P260" s="829">
        <v>41</v>
      </c>
      <c r="Q260" s="805"/>
      <c r="R260" s="357"/>
    </row>
    <row r="261" spans="1:18">
      <c r="A261" s="907"/>
      <c r="B261" s="712"/>
      <c r="C261" s="2505" t="s">
        <v>532</v>
      </c>
      <c r="D261" s="2505"/>
      <c r="E261" s="2505"/>
      <c r="F261" s="2505"/>
      <c r="G261" s="2505"/>
      <c r="H261" s="2505"/>
      <c r="I261" s="829">
        <v>30</v>
      </c>
      <c r="J261" s="829">
        <v>491</v>
      </c>
      <c r="K261" s="829">
        <v>257</v>
      </c>
      <c r="L261" s="829">
        <v>234</v>
      </c>
      <c r="M261" s="829">
        <v>7</v>
      </c>
      <c r="N261" s="546" t="s">
        <v>3203</v>
      </c>
      <c r="O261" s="829">
        <v>3</v>
      </c>
      <c r="P261" s="829">
        <v>11</v>
      </c>
      <c r="Q261" s="805"/>
      <c r="R261" s="357"/>
    </row>
    <row r="262" spans="1:18">
      <c r="A262" s="907"/>
      <c r="B262" s="712"/>
      <c r="C262" s="2549"/>
      <c r="D262" s="2549"/>
      <c r="E262" s="2549"/>
      <c r="F262" s="2549"/>
      <c r="G262" s="2549"/>
      <c r="H262" s="2549"/>
      <c r="I262" s="829"/>
      <c r="J262" s="829"/>
      <c r="K262" s="829"/>
      <c r="L262" s="829"/>
      <c r="M262" s="829"/>
      <c r="N262" s="829"/>
      <c r="O262" s="829"/>
      <c r="P262" s="829"/>
      <c r="Q262" s="805"/>
      <c r="R262" s="357"/>
    </row>
    <row r="263" spans="1:18">
      <c r="A263" s="907"/>
      <c r="B263" s="712"/>
      <c r="C263" s="2505" t="s">
        <v>533</v>
      </c>
      <c r="D263" s="2505"/>
      <c r="E263" s="2505"/>
      <c r="F263" s="2505"/>
      <c r="G263" s="2505"/>
      <c r="H263" s="2505"/>
      <c r="I263" s="829">
        <v>84</v>
      </c>
      <c r="J263" s="829">
        <v>792</v>
      </c>
      <c r="K263" s="829">
        <v>362</v>
      </c>
      <c r="L263" s="829">
        <v>430</v>
      </c>
      <c r="M263" s="829">
        <v>33</v>
      </c>
      <c r="N263" s="546" t="s">
        <v>3203</v>
      </c>
      <c r="O263" s="829">
        <v>32</v>
      </c>
      <c r="P263" s="829">
        <v>60</v>
      </c>
      <c r="Q263" s="805"/>
      <c r="R263" s="357"/>
    </row>
    <row r="264" spans="1:18">
      <c r="A264" s="907"/>
      <c r="B264" s="712"/>
      <c r="C264" s="2505" t="s">
        <v>534</v>
      </c>
      <c r="D264" s="2505"/>
      <c r="E264" s="2505"/>
      <c r="F264" s="2505"/>
      <c r="G264" s="2505"/>
      <c r="H264" s="2505"/>
      <c r="I264" s="829">
        <v>9</v>
      </c>
      <c r="J264" s="829">
        <v>524</v>
      </c>
      <c r="K264" s="829">
        <v>228</v>
      </c>
      <c r="L264" s="829">
        <v>296</v>
      </c>
      <c r="M264" s="546" t="s">
        <v>3203</v>
      </c>
      <c r="N264" s="546" t="s">
        <v>3203</v>
      </c>
      <c r="O264" s="546" t="s">
        <v>3203</v>
      </c>
      <c r="P264" s="546" t="s">
        <v>3203</v>
      </c>
      <c r="Q264" s="805"/>
      <c r="R264" s="357"/>
    </row>
    <row r="265" spans="1:18">
      <c r="A265" s="907"/>
      <c r="B265" s="712"/>
      <c r="C265" s="2505" t="s">
        <v>535</v>
      </c>
      <c r="D265" s="2505"/>
      <c r="E265" s="2505"/>
      <c r="F265" s="2505"/>
      <c r="G265" s="2505"/>
      <c r="H265" s="2505"/>
      <c r="I265" s="829">
        <v>75</v>
      </c>
      <c r="J265" s="829">
        <v>268</v>
      </c>
      <c r="K265" s="829">
        <v>134</v>
      </c>
      <c r="L265" s="829">
        <v>134</v>
      </c>
      <c r="M265" s="829">
        <v>33</v>
      </c>
      <c r="N265" s="546" t="s">
        <v>3203</v>
      </c>
      <c r="O265" s="829">
        <v>32</v>
      </c>
      <c r="P265" s="829">
        <v>60</v>
      </c>
      <c r="Q265" s="805"/>
      <c r="R265" s="357"/>
    </row>
    <row r="266" spans="1:18">
      <c r="A266" s="907"/>
      <c r="B266" s="712"/>
      <c r="C266" s="2531"/>
      <c r="D266" s="2531"/>
      <c r="E266" s="2531"/>
      <c r="F266" s="2531"/>
      <c r="G266" s="2531"/>
      <c r="H266" s="2531"/>
      <c r="I266" s="829"/>
      <c r="J266" s="829"/>
      <c r="K266" s="829"/>
      <c r="L266" s="829"/>
      <c r="M266" s="829"/>
      <c r="N266" s="829"/>
      <c r="O266" s="829"/>
      <c r="P266" s="829"/>
      <c r="Q266" s="805"/>
      <c r="R266" s="357"/>
    </row>
    <row r="267" spans="1:18">
      <c r="A267" s="907"/>
      <c r="B267" s="712"/>
      <c r="C267" s="2505" t="s">
        <v>536</v>
      </c>
      <c r="D267" s="2505"/>
      <c r="E267" s="2505"/>
      <c r="F267" s="2505"/>
      <c r="G267" s="2505"/>
      <c r="H267" s="2505"/>
      <c r="I267" s="829">
        <v>231</v>
      </c>
      <c r="J267" s="829">
        <v>4096</v>
      </c>
      <c r="K267" s="829">
        <v>1131</v>
      </c>
      <c r="L267" s="829">
        <v>2965</v>
      </c>
      <c r="M267" s="829">
        <v>35</v>
      </c>
      <c r="N267" s="546" t="s">
        <v>3203</v>
      </c>
      <c r="O267" s="829">
        <v>72</v>
      </c>
      <c r="P267" s="829">
        <v>168</v>
      </c>
      <c r="Q267" s="805"/>
      <c r="R267" s="357"/>
    </row>
    <row r="268" spans="1:18">
      <c r="A268" s="907"/>
      <c r="B268" s="712"/>
      <c r="C268" s="2505" t="s">
        <v>537</v>
      </c>
      <c r="D268" s="2505"/>
      <c r="E268" s="2505"/>
      <c r="F268" s="2505"/>
      <c r="G268" s="2505"/>
      <c r="H268" s="2505"/>
      <c r="I268" s="829">
        <v>133</v>
      </c>
      <c r="J268" s="829">
        <v>2211</v>
      </c>
      <c r="K268" s="829">
        <v>589</v>
      </c>
      <c r="L268" s="829">
        <v>1622</v>
      </c>
      <c r="M268" s="829">
        <v>34</v>
      </c>
      <c r="N268" s="546" t="s">
        <v>3203</v>
      </c>
      <c r="O268" s="829">
        <v>53</v>
      </c>
      <c r="P268" s="829">
        <v>115</v>
      </c>
      <c r="Q268" s="805"/>
      <c r="R268" s="357"/>
    </row>
    <row r="269" spans="1:18">
      <c r="A269" s="907"/>
      <c r="B269" s="712"/>
      <c r="C269" s="2505" t="s">
        <v>538</v>
      </c>
      <c r="D269" s="2505"/>
      <c r="E269" s="2505"/>
      <c r="F269" s="2505"/>
      <c r="G269" s="2505"/>
      <c r="H269" s="2505"/>
      <c r="I269" s="546" t="s">
        <v>3203</v>
      </c>
      <c r="J269" s="546" t="s">
        <v>3203</v>
      </c>
      <c r="K269" s="546" t="s">
        <v>3203</v>
      </c>
      <c r="L269" s="546" t="s">
        <v>3203</v>
      </c>
      <c r="M269" s="546" t="s">
        <v>3203</v>
      </c>
      <c r="N269" s="546" t="s">
        <v>3203</v>
      </c>
      <c r="O269" s="546" t="s">
        <v>3203</v>
      </c>
      <c r="P269" s="546" t="s">
        <v>3203</v>
      </c>
      <c r="Q269" s="805"/>
      <c r="R269" s="357"/>
    </row>
    <row r="270" spans="1:18">
      <c r="A270" s="907"/>
      <c r="B270" s="712"/>
      <c r="C270" s="2505" t="s">
        <v>3202</v>
      </c>
      <c r="D270" s="2505"/>
      <c r="E270" s="2505"/>
      <c r="F270" s="2505"/>
      <c r="G270" s="2505"/>
      <c r="H270" s="2505"/>
      <c r="I270" s="829">
        <v>98</v>
      </c>
      <c r="J270" s="829">
        <v>1885</v>
      </c>
      <c r="K270" s="829">
        <v>542</v>
      </c>
      <c r="L270" s="829">
        <v>1343</v>
      </c>
      <c r="M270" s="829">
        <v>1</v>
      </c>
      <c r="N270" s="546" t="s">
        <v>3203</v>
      </c>
      <c r="O270" s="829">
        <v>19</v>
      </c>
      <c r="P270" s="829">
        <v>53</v>
      </c>
      <c r="Q270" s="805"/>
      <c r="R270" s="357"/>
    </row>
    <row r="271" spans="1:18">
      <c r="A271" s="907"/>
      <c r="B271" s="712"/>
      <c r="C271" s="2531"/>
      <c r="D271" s="2531"/>
      <c r="E271" s="2531"/>
      <c r="F271" s="2531"/>
      <c r="G271" s="2531"/>
      <c r="H271" s="2531"/>
      <c r="I271" s="829"/>
      <c r="J271" s="829"/>
      <c r="K271" s="829"/>
      <c r="L271" s="829"/>
      <c r="M271" s="829"/>
      <c r="N271" s="829"/>
      <c r="O271" s="829"/>
      <c r="P271" s="829"/>
      <c r="Q271" s="805"/>
      <c r="R271" s="357"/>
    </row>
    <row r="272" spans="1:18">
      <c r="A272" s="907"/>
      <c r="B272" s="712"/>
      <c r="C272" s="2505" t="s">
        <v>539</v>
      </c>
      <c r="D272" s="2505"/>
      <c r="E272" s="2505"/>
      <c r="F272" s="2505"/>
      <c r="G272" s="2505"/>
      <c r="H272" s="2505"/>
      <c r="I272" s="829">
        <v>26</v>
      </c>
      <c r="J272" s="829">
        <v>437</v>
      </c>
      <c r="K272" s="829">
        <v>297</v>
      </c>
      <c r="L272" s="829">
        <v>140</v>
      </c>
      <c r="M272" s="829">
        <v>2</v>
      </c>
      <c r="N272" s="546" t="s">
        <v>3203</v>
      </c>
      <c r="O272" s="829">
        <v>12</v>
      </c>
      <c r="P272" s="829">
        <v>37</v>
      </c>
      <c r="Q272" s="805"/>
      <c r="R272" s="357"/>
    </row>
    <row r="273" spans="1:34">
      <c r="A273" s="907"/>
      <c r="B273" s="712"/>
      <c r="C273" s="2505" t="s">
        <v>540</v>
      </c>
      <c r="D273" s="2505"/>
      <c r="E273" s="2505"/>
      <c r="F273" s="2505"/>
      <c r="G273" s="2505"/>
      <c r="H273" s="2505"/>
      <c r="I273" s="829">
        <v>19</v>
      </c>
      <c r="J273" s="829">
        <v>336</v>
      </c>
      <c r="K273" s="829">
        <v>245</v>
      </c>
      <c r="L273" s="829">
        <v>91</v>
      </c>
      <c r="M273" s="829">
        <v>2</v>
      </c>
      <c r="N273" s="546" t="s">
        <v>3203</v>
      </c>
      <c r="O273" s="829">
        <v>12</v>
      </c>
      <c r="P273" s="829">
        <v>37</v>
      </c>
      <c r="Q273" s="805"/>
      <c r="R273" s="357"/>
    </row>
    <row r="274" spans="1:34">
      <c r="A274" s="907"/>
      <c r="B274" s="712"/>
      <c r="C274" s="2505" t="s">
        <v>3527</v>
      </c>
      <c r="D274" s="2505"/>
      <c r="E274" s="2505"/>
      <c r="F274" s="2505"/>
      <c r="G274" s="2505"/>
      <c r="H274" s="2505"/>
      <c r="I274" s="829">
        <v>7</v>
      </c>
      <c r="J274" s="829">
        <v>101</v>
      </c>
      <c r="K274" s="829">
        <v>52</v>
      </c>
      <c r="L274" s="829">
        <v>49</v>
      </c>
      <c r="M274" s="546" t="s">
        <v>3203</v>
      </c>
      <c r="N274" s="546" t="s">
        <v>3203</v>
      </c>
      <c r="O274" s="546" t="s">
        <v>3203</v>
      </c>
      <c r="P274" s="546" t="s">
        <v>3203</v>
      </c>
      <c r="Q274" s="805"/>
      <c r="R274" s="357"/>
    </row>
    <row r="275" spans="1:34" ht="14.25" thickBot="1">
      <c r="A275" s="907"/>
      <c r="B275" s="712"/>
      <c r="C275" s="2551"/>
      <c r="D275" s="2552"/>
      <c r="E275" s="2552"/>
      <c r="F275" s="2552"/>
      <c r="G275" s="2552"/>
      <c r="H275" s="2553"/>
      <c r="I275" s="548"/>
      <c r="J275" s="548"/>
      <c r="K275" s="548"/>
      <c r="L275" s="548"/>
      <c r="M275" s="548"/>
      <c r="N275" s="548"/>
      <c r="O275" s="548"/>
      <c r="P275" s="548"/>
      <c r="Q275" s="805"/>
      <c r="R275" s="357"/>
    </row>
    <row r="276" spans="1:34">
      <c r="A276" s="907"/>
      <c r="B276" s="711"/>
      <c r="C276" s="805"/>
      <c r="D276" s="805"/>
      <c r="E276" s="805"/>
      <c r="F276" s="805"/>
      <c r="G276" s="805"/>
      <c r="H276" s="805"/>
      <c r="I276" s="805"/>
      <c r="J276" s="805"/>
      <c r="K276" s="805"/>
      <c r="L276" s="805"/>
      <c r="M276" s="805"/>
      <c r="N276" s="805"/>
      <c r="O276" s="805"/>
      <c r="P276" s="805"/>
      <c r="Q276" s="805"/>
      <c r="R276" s="357"/>
      <c r="S276" s="354"/>
      <c r="T276" s="354"/>
      <c r="U276" s="354"/>
      <c r="V276" s="354"/>
      <c r="W276" s="354"/>
    </row>
    <row r="277" spans="1:34" ht="17.25" customHeight="1">
      <c r="A277" s="907"/>
      <c r="B277" s="241"/>
      <c r="C277" s="805"/>
      <c r="D277" s="805"/>
      <c r="E277" s="805"/>
      <c r="F277" s="805"/>
      <c r="G277" s="805"/>
      <c r="H277" s="805"/>
      <c r="I277" s="805"/>
      <c r="J277" s="805"/>
      <c r="K277" s="805"/>
      <c r="L277" s="805"/>
      <c r="M277" s="805"/>
      <c r="N277" s="805"/>
      <c r="O277" s="805"/>
      <c r="P277" s="805"/>
      <c r="Q277" s="805"/>
      <c r="R277" s="357"/>
      <c r="S277" s="328"/>
      <c r="T277" s="328"/>
      <c r="U277" s="328"/>
      <c r="V277" s="328"/>
      <c r="W277" s="328"/>
    </row>
    <row r="278" spans="1:34" ht="17.25" customHeight="1" thickBot="1">
      <c r="A278" s="907"/>
      <c r="B278" s="711"/>
      <c r="C278" s="805"/>
      <c r="D278" s="805"/>
      <c r="E278" s="805"/>
      <c r="F278" s="805"/>
      <c r="G278" s="805"/>
      <c r="H278" s="805"/>
      <c r="I278" s="819"/>
      <c r="J278" s="819"/>
      <c r="K278" s="819"/>
      <c r="L278" s="819"/>
      <c r="M278" s="819"/>
      <c r="N278" s="819"/>
      <c r="O278" s="805"/>
      <c r="P278" s="993" t="s">
        <v>3518</v>
      </c>
      <c r="Q278" s="805"/>
      <c r="R278" s="357"/>
      <c r="S278" s="328"/>
      <c r="T278" s="328"/>
      <c r="U278" s="328"/>
      <c r="V278" s="328"/>
      <c r="W278" s="328"/>
    </row>
    <row r="279" spans="1:34" ht="14.25" customHeight="1">
      <c r="A279" s="907"/>
      <c r="B279" s="730"/>
      <c r="C279" s="550"/>
      <c r="D279" s="551"/>
      <c r="E279" s="545"/>
      <c r="F279" s="545"/>
      <c r="G279" s="545" t="s">
        <v>492</v>
      </c>
      <c r="H279" s="545"/>
      <c r="I279" s="545"/>
      <c r="J279" s="85"/>
      <c r="K279" s="1438" t="s">
        <v>493</v>
      </c>
      <c r="L279" s="1439"/>
      <c r="M279" s="1439"/>
      <c r="N279" s="1439"/>
      <c r="O279" s="1439"/>
      <c r="P279" s="1396"/>
      <c r="Q279" s="805"/>
      <c r="R279" s="357"/>
      <c r="S279" s="328"/>
      <c r="T279" s="328"/>
      <c r="U279" s="328"/>
      <c r="V279" s="328"/>
      <c r="W279" s="328"/>
      <c r="X279" s="328"/>
      <c r="Y279" s="328"/>
      <c r="Z279" s="328"/>
      <c r="AA279" s="328"/>
      <c r="AB279" s="328"/>
      <c r="AC279" s="328"/>
      <c r="AD279" s="328"/>
      <c r="AE279" s="328"/>
      <c r="AF279" s="328"/>
      <c r="AG279" s="328"/>
      <c r="AH279" s="328"/>
    </row>
    <row r="280" spans="1:34">
      <c r="A280" s="907"/>
      <c r="B280" s="730"/>
      <c r="C280" s="898" t="s">
        <v>494</v>
      </c>
      <c r="D280" s="552"/>
      <c r="E280" s="553"/>
      <c r="F280" s="553"/>
      <c r="G280" s="553"/>
      <c r="H280" s="553"/>
      <c r="I280" s="553"/>
      <c r="J280" s="554"/>
      <c r="K280" s="1397"/>
      <c r="L280" s="1513"/>
      <c r="M280" s="1513"/>
      <c r="N280" s="1513"/>
      <c r="O280" s="1513"/>
      <c r="P280" s="1398"/>
      <c r="Q280" s="805"/>
      <c r="R280" s="357"/>
      <c r="S280" s="328"/>
      <c r="T280" s="328"/>
      <c r="U280" s="328"/>
      <c r="V280" s="328"/>
      <c r="W280" s="328"/>
      <c r="X280" s="328"/>
      <c r="Y280" s="328"/>
      <c r="Z280" s="328"/>
      <c r="AA280" s="328"/>
      <c r="AB280" s="328"/>
      <c r="AC280" s="328"/>
      <c r="AD280" s="328"/>
      <c r="AE280" s="328"/>
      <c r="AF280" s="328"/>
      <c r="AG280" s="328"/>
      <c r="AH280" s="328"/>
    </row>
    <row r="281" spans="1:34">
      <c r="A281" s="907"/>
      <c r="B281" s="711"/>
      <c r="C281" s="2528" t="s">
        <v>495</v>
      </c>
      <c r="D281" s="2527"/>
      <c r="E281" s="2528" t="s">
        <v>496</v>
      </c>
      <c r="F281" s="2527"/>
      <c r="G281" s="2528" t="s">
        <v>497</v>
      </c>
      <c r="H281" s="2527"/>
      <c r="I281" s="2528" t="s">
        <v>498</v>
      </c>
      <c r="J281" s="2527"/>
      <c r="K281" s="1397"/>
      <c r="L281" s="1513"/>
      <c r="M281" s="1513"/>
      <c r="N281" s="1513"/>
      <c r="O281" s="1513"/>
      <c r="P281" s="1398"/>
      <c r="Q281" s="805"/>
      <c r="R281" s="357"/>
      <c r="S281" s="328"/>
      <c r="T281" s="328"/>
      <c r="U281" s="328"/>
      <c r="V281" s="328"/>
      <c r="W281" s="328"/>
      <c r="X281" s="328"/>
      <c r="Y281" s="328"/>
      <c r="Z281" s="328"/>
      <c r="AA281" s="328"/>
      <c r="AB281" s="328"/>
      <c r="AC281" s="328"/>
      <c r="AD281" s="328"/>
      <c r="AE281" s="328"/>
      <c r="AF281" s="328"/>
      <c r="AG281" s="328"/>
      <c r="AH281" s="328"/>
    </row>
    <row r="282" spans="1:34">
      <c r="A282" s="907"/>
      <c r="B282" s="714"/>
      <c r="C282" s="820" t="s">
        <v>417</v>
      </c>
      <c r="D282" s="817" t="s">
        <v>444</v>
      </c>
      <c r="E282" s="820" t="s">
        <v>417</v>
      </c>
      <c r="F282" s="817" t="s">
        <v>444</v>
      </c>
      <c r="G282" s="820" t="s">
        <v>417</v>
      </c>
      <c r="H282" s="820" t="s">
        <v>444</v>
      </c>
      <c r="I282" s="820" t="s">
        <v>417</v>
      </c>
      <c r="J282" s="817" t="s">
        <v>444</v>
      </c>
      <c r="K282" s="2538"/>
      <c r="L282" s="2539"/>
      <c r="M282" s="2539"/>
      <c r="N282" s="2539"/>
      <c r="O282" s="2539"/>
      <c r="P282" s="2540"/>
      <c r="Q282" s="805"/>
      <c r="R282" s="357"/>
      <c r="S282" s="328"/>
      <c r="T282" s="328"/>
      <c r="U282" s="328"/>
      <c r="V282" s="328"/>
      <c r="W282" s="328"/>
      <c r="X282" s="328"/>
      <c r="Y282" s="328"/>
      <c r="Z282" s="328"/>
      <c r="AA282" s="328"/>
      <c r="AB282" s="328"/>
      <c r="AC282" s="328"/>
      <c r="AD282" s="328"/>
      <c r="AE282" s="328"/>
      <c r="AF282" s="328"/>
      <c r="AG282" s="328"/>
      <c r="AH282" s="328"/>
    </row>
    <row r="283" spans="1:34">
      <c r="A283" s="907"/>
      <c r="B283" s="711"/>
      <c r="C283" s="829">
        <v>101</v>
      </c>
      <c r="D283" s="829">
        <v>665</v>
      </c>
      <c r="E283" s="829">
        <v>67</v>
      </c>
      <c r="F283" s="829">
        <v>927</v>
      </c>
      <c r="G283" s="829">
        <v>18</v>
      </c>
      <c r="H283" s="829">
        <v>429</v>
      </c>
      <c r="I283" s="834">
        <v>20</v>
      </c>
      <c r="J283" s="834">
        <v>1103</v>
      </c>
      <c r="K283" s="2532" t="s">
        <v>499</v>
      </c>
      <c r="L283" s="2532"/>
      <c r="M283" s="2532"/>
      <c r="N283" s="2532"/>
      <c r="O283" s="2532"/>
      <c r="P283" s="2545"/>
      <c r="Q283" s="805"/>
      <c r="R283" s="357"/>
      <c r="S283" s="328"/>
      <c r="T283" s="328"/>
      <c r="U283" s="328"/>
      <c r="V283" s="328"/>
      <c r="W283" s="328"/>
      <c r="X283" s="328"/>
      <c r="Y283" s="328"/>
      <c r="Z283" s="328"/>
      <c r="AA283" s="328"/>
      <c r="AB283" s="328"/>
      <c r="AC283" s="328"/>
      <c r="AD283" s="328"/>
      <c r="AE283" s="328"/>
      <c r="AF283" s="328"/>
      <c r="AG283" s="328"/>
      <c r="AH283" s="328"/>
    </row>
    <row r="284" spans="1:34">
      <c r="A284" s="907"/>
      <c r="B284" s="907"/>
      <c r="C284" s="829">
        <v>2</v>
      </c>
      <c r="D284" s="829">
        <v>12</v>
      </c>
      <c r="E284" s="546" t="s">
        <v>3203</v>
      </c>
      <c r="F284" s="546" t="s">
        <v>3203</v>
      </c>
      <c r="G284" s="546" t="s">
        <v>3203</v>
      </c>
      <c r="H284" s="546" t="s">
        <v>3203</v>
      </c>
      <c r="I284" s="546" t="s">
        <v>3203</v>
      </c>
      <c r="J284" s="546" t="s">
        <v>3203</v>
      </c>
      <c r="K284" s="2532" t="s">
        <v>500</v>
      </c>
      <c r="L284" s="2532"/>
      <c r="M284" s="2532"/>
      <c r="N284" s="2532"/>
      <c r="O284" s="2532"/>
      <c r="P284" s="2545"/>
      <c r="Q284" s="907"/>
      <c r="R284" s="357"/>
      <c r="S284" s="328"/>
      <c r="T284" s="328"/>
      <c r="U284" s="328"/>
      <c r="V284" s="328"/>
      <c r="W284" s="328"/>
      <c r="X284" s="328"/>
      <c r="Y284" s="328"/>
      <c r="Z284" s="328"/>
      <c r="AA284" s="328"/>
      <c r="AB284" s="328"/>
      <c r="AC284" s="328"/>
      <c r="AD284" s="328"/>
      <c r="AE284" s="328"/>
      <c r="AF284" s="328"/>
      <c r="AG284" s="328"/>
      <c r="AH284" s="328"/>
    </row>
    <row r="285" spans="1:34">
      <c r="A285" s="907"/>
      <c r="B285" s="907"/>
      <c r="C285" s="546" t="s">
        <v>3203</v>
      </c>
      <c r="D285" s="546" t="s">
        <v>3203</v>
      </c>
      <c r="E285" s="546" t="s">
        <v>3203</v>
      </c>
      <c r="F285" s="546" t="s">
        <v>3203</v>
      </c>
      <c r="G285" s="546" t="s">
        <v>3203</v>
      </c>
      <c r="H285" s="546" t="s">
        <v>3203</v>
      </c>
      <c r="I285" s="546" t="s">
        <v>3203</v>
      </c>
      <c r="J285" s="546" t="s">
        <v>3203</v>
      </c>
      <c r="K285" s="2532" t="s">
        <v>501</v>
      </c>
      <c r="L285" s="2532"/>
      <c r="M285" s="2532"/>
      <c r="N285" s="2532"/>
      <c r="O285" s="2532"/>
      <c r="P285" s="2545"/>
      <c r="Q285" s="907"/>
      <c r="R285" s="357"/>
      <c r="S285" s="328"/>
      <c r="T285" s="328"/>
      <c r="U285" s="328"/>
      <c r="V285" s="328"/>
      <c r="W285" s="328"/>
      <c r="X285" s="328"/>
      <c r="Y285" s="328"/>
      <c r="Z285" s="328"/>
      <c r="AA285" s="328"/>
      <c r="AB285" s="328"/>
      <c r="AC285" s="328"/>
      <c r="AD285" s="328"/>
      <c r="AE285" s="328"/>
      <c r="AF285" s="328"/>
      <c r="AG285" s="328"/>
      <c r="AH285" s="328"/>
    </row>
    <row r="286" spans="1:34">
      <c r="A286" s="907"/>
      <c r="B286" s="907"/>
      <c r="C286" s="829">
        <v>8</v>
      </c>
      <c r="D286" s="829">
        <v>54</v>
      </c>
      <c r="E286" s="829">
        <v>4</v>
      </c>
      <c r="F286" s="829">
        <v>48</v>
      </c>
      <c r="G286" s="829">
        <v>1</v>
      </c>
      <c r="H286" s="829">
        <v>27</v>
      </c>
      <c r="I286" s="829">
        <v>1</v>
      </c>
      <c r="J286" s="829">
        <v>41</v>
      </c>
      <c r="K286" s="2532" t="s">
        <v>502</v>
      </c>
      <c r="L286" s="2532"/>
      <c r="M286" s="2532"/>
      <c r="N286" s="2532"/>
      <c r="O286" s="2532"/>
      <c r="P286" s="2545"/>
      <c r="Q286" s="907"/>
      <c r="R286" s="357"/>
      <c r="S286" s="328"/>
      <c r="T286" s="328"/>
      <c r="U286" s="328"/>
      <c r="V286" s="328"/>
      <c r="W286" s="328"/>
      <c r="X286" s="328"/>
      <c r="Y286" s="328"/>
      <c r="Z286" s="328"/>
      <c r="AA286" s="328"/>
      <c r="AB286" s="328"/>
      <c r="AC286" s="328"/>
      <c r="AD286" s="328"/>
      <c r="AE286" s="328"/>
      <c r="AF286" s="328"/>
      <c r="AG286" s="328"/>
      <c r="AH286" s="328"/>
    </row>
    <row r="287" spans="1:34">
      <c r="A287" s="907"/>
      <c r="B287" s="907"/>
      <c r="C287" s="829">
        <v>3</v>
      </c>
      <c r="D287" s="829">
        <v>20</v>
      </c>
      <c r="E287" s="829">
        <v>4</v>
      </c>
      <c r="F287" s="829">
        <v>53</v>
      </c>
      <c r="G287" s="829">
        <v>1</v>
      </c>
      <c r="H287" s="829">
        <v>20</v>
      </c>
      <c r="I287" s="546" t="s">
        <v>3203</v>
      </c>
      <c r="J287" s="546" t="s">
        <v>3203</v>
      </c>
      <c r="K287" s="2532" t="s">
        <v>503</v>
      </c>
      <c r="L287" s="2532"/>
      <c r="M287" s="2532"/>
      <c r="N287" s="2532"/>
      <c r="O287" s="2532"/>
      <c r="P287" s="2545"/>
      <c r="Q287" s="907"/>
      <c r="R287" s="357"/>
      <c r="S287" s="328"/>
      <c r="T287" s="328"/>
      <c r="U287" s="328"/>
      <c r="V287" s="328"/>
      <c r="W287" s="328"/>
      <c r="X287" s="328"/>
      <c r="Y287" s="328"/>
      <c r="Z287" s="328"/>
      <c r="AA287" s="328"/>
      <c r="AB287" s="328"/>
      <c r="AC287" s="328"/>
      <c r="AD287" s="328"/>
      <c r="AE287" s="328"/>
      <c r="AF287" s="328"/>
      <c r="AG287" s="328"/>
      <c r="AH287" s="328"/>
    </row>
    <row r="288" spans="1:34">
      <c r="A288" s="907"/>
      <c r="B288" s="907"/>
      <c r="C288" s="829">
        <v>5</v>
      </c>
      <c r="D288" s="829">
        <v>34</v>
      </c>
      <c r="E288" s="829">
        <v>1</v>
      </c>
      <c r="F288" s="829">
        <v>16</v>
      </c>
      <c r="G288" s="546" t="s">
        <v>3203</v>
      </c>
      <c r="H288" s="546" t="s">
        <v>3203</v>
      </c>
      <c r="I288" s="829">
        <v>1</v>
      </c>
      <c r="J288" s="829">
        <v>48</v>
      </c>
      <c r="K288" s="2532" t="s">
        <v>504</v>
      </c>
      <c r="L288" s="2532"/>
      <c r="M288" s="2532"/>
      <c r="N288" s="2532"/>
      <c r="O288" s="2532"/>
      <c r="P288" s="2545"/>
      <c r="Q288" s="907"/>
      <c r="R288" s="357"/>
      <c r="S288" s="328"/>
      <c r="T288" s="328"/>
      <c r="U288" s="328"/>
      <c r="V288" s="328"/>
      <c r="W288" s="328"/>
      <c r="X288" s="328"/>
      <c r="Y288" s="328"/>
      <c r="Z288" s="328"/>
      <c r="AA288" s="328"/>
      <c r="AB288" s="328"/>
      <c r="AC288" s="328"/>
      <c r="AD288" s="328"/>
      <c r="AE288" s="328"/>
      <c r="AF288" s="328"/>
      <c r="AG288" s="328"/>
      <c r="AH288" s="328"/>
    </row>
    <row r="289" spans="1:34">
      <c r="A289" s="907"/>
      <c r="B289" s="907"/>
      <c r="C289" s="829">
        <v>3</v>
      </c>
      <c r="D289" s="829">
        <v>21</v>
      </c>
      <c r="E289" s="829">
        <v>3</v>
      </c>
      <c r="F289" s="829">
        <v>46</v>
      </c>
      <c r="G289" s="546" t="s">
        <v>3203</v>
      </c>
      <c r="H289" s="546" t="s">
        <v>3203</v>
      </c>
      <c r="I289" s="546" t="s">
        <v>3203</v>
      </c>
      <c r="J289" s="546" t="s">
        <v>3203</v>
      </c>
      <c r="K289" s="2532" t="s">
        <v>505</v>
      </c>
      <c r="L289" s="2532"/>
      <c r="M289" s="2532"/>
      <c r="N289" s="2532"/>
      <c r="O289" s="2532"/>
      <c r="P289" s="2545"/>
      <c r="Q289" s="907"/>
      <c r="R289" s="357"/>
      <c r="S289" s="328"/>
      <c r="T289" s="328"/>
      <c r="U289" s="328"/>
      <c r="V289" s="328"/>
      <c r="W289" s="328"/>
      <c r="X289" s="328"/>
      <c r="Y289" s="328"/>
      <c r="Z289" s="328"/>
      <c r="AA289" s="328"/>
      <c r="AB289" s="328"/>
      <c r="AC289" s="328"/>
      <c r="AD289" s="328"/>
      <c r="AE289" s="328"/>
      <c r="AF289" s="328"/>
      <c r="AG289" s="328"/>
      <c r="AH289" s="328"/>
    </row>
    <row r="290" spans="1:34">
      <c r="A290" s="907"/>
      <c r="B290" s="730"/>
      <c r="C290" s="546" t="s">
        <v>3203</v>
      </c>
      <c r="D290" s="546" t="s">
        <v>3203</v>
      </c>
      <c r="E290" s="546" t="s">
        <v>3203</v>
      </c>
      <c r="F290" s="546" t="s">
        <v>3203</v>
      </c>
      <c r="G290" s="546" t="s">
        <v>3203</v>
      </c>
      <c r="H290" s="546" t="s">
        <v>3203</v>
      </c>
      <c r="I290" s="829">
        <v>2</v>
      </c>
      <c r="J290" s="829">
        <v>116</v>
      </c>
      <c r="K290" s="2531" t="s">
        <v>506</v>
      </c>
      <c r="L290" s="2531"/>
      <c r="M290" s="2531"/>
      <c r="N290" s="2531"/>
      <c r="O290" s="2531"/>
      <c r="P290" s="2545"/>
      <c r="Q290" s="907"/>
      <c r="R290" s="357"/>
      <c r="S290" s="328"/>
      <c r="T290" s="328"/>
      <c r="U290" s="328"/>
      <c r="V290" s="328"/>
      <c r="W290" s="328"/>
      <c r="X290" s="328"/>
      <c r="Y290" s="328"/>
      <c r="Z290" s="328"/>
      <c r="AA290" s="328"/>
      <c r="AB290" s="328"/>
      <c r="AC290" s="328"/>
      <c r="AD290" s="328"/>
      <c r="AE290" s="328"/>
      <c r="AF290" s="328"/>
      <c r="AG290" s="328"/>
      <c r="AH290" s="328"/>
    </row>
    <row r="291" spans="1:34">
      <c r="A291" s="907"/>
      <c r="B291" s="730"/>
      <c r="C291" s="829">
        <v>8</v>
      </c>
      <c r="D291" s="829">
        <v>52</v>
      </c>
      <c r="E291" s="829">
        <v>6</v>
      </c>
      <c r="F291" s="829">
        <v>78</v>
      </c>
      <c r="G291" s="546" t="s">
        <v>3203</v>
      </c>
      <c r="H291" s="546" t="s">
        <v>3203</v>
      </c>
      <c r="I291" s="829">
        <v>1</v>
      </c>
      <c r="J291" s="829">
        <v>65</v>
      </c>
      <c r="K291" s="2532" t="s">
        <v>507</v>
      </c>
      <c r="L291" s="2532"/>
      <c r="M291" s="2532"/>
      <c r="N291" s="2532"/>
      <c r="O291" s="2532"/>
      <c r="P291" s="2545"/>
      <c r="Q291" s="907"/>
      <c r="R291" s="357"/>
      <c r="S291" s="328"/>
      <c r="T291" s="328"/>
      <c r="U291" s="328"/>
      <c r="V291" s="328"/>
      <c r="W291" s="328"/>
      <c r="X291" s="328"/>
      <c r="Y291" s="328"/>
      <c r="Z291" s="328"/>
      <c r="AA291" s="328"/>
      <c r="AB291" s="328"/>
      <c r="AC291" s="328"/>
      <c r="AD291" s="328"/>
      <c r="AE291" s="328"/>
      <c r="AF291" s="328"/>
      <c r="AG291" s="328"/>
      <c r="AH291" s="328"/>
    </row>
    <row r="292" spans="1:34">
      <c r="A292" s="907"/>
      <c r="B292" s="907"/>
      <c r="C292" s="829">
        <v>19</v>
      </c>
      <c r="D292" s="829">
        <v>126</v>
      </c>
      <c r="E292" s="829">
        <v>27</v>
      </c>
      <c r="F292" s="829">
        <v>389</v>
      </c>
      <c r="G292" s="829">
        <v>8</v>
      </c>
      <c r="H292" s="829">
        <v>200</v>
      </c>
      <c r="I292" s="829">
        <v>8</v>
      </c>
      <c r="J292" s="829">
        <v>531</v>
      </c>
      <c r="K292" s="2532" t="s">
        <v>508</v>
      </c>
      <c r="L292" s="2532"/>
      <c r="M292" s="2532"/>
      <c r="N292" s="2532"/>
      <c r="O292" s="2532"/>
      <c r="P292" s="2545"/>
      <c r="Q292" s="907"/>
      <c r="R292" s="357"/>
      <c r="S292" s="328"/>
      <c r="T292" s="328"/>
      <c r="U292" s="328"/>
      <c r="V292" s="328"/>
      <c r="W292" s="328"/>
      <c r="X292" s="328"/>
      <c r="Y292" s="328"/>
      <c r="Z292" s="328"/>
      <c r="AA292" s="328"/>
      <c r="AB292" s="328"/>
      <c r="AC292" s="328"/>
      <c r="AD292" s="328"/>
      <c r="AE292" s="328"/>
      <c r="AF292" s="328"/>
      <c r="AG292" s="328"/>
      <c r="AH292" s="328"/>
    </row>
    <row r="293" spans="1:34">
      <c r="A293" s="907"/>
      <c r="B293" s="907"/>
      <c r="C293" s="829">
        <v>9</v>
      </c>
      <c r="D293" s="829">
        <v>61</v>
      </c>
      <c r="E293" s="829">
        <v>8</v>
      </c>
      <c r="F293" s="829">
        <v>112</v>
      </c>
      <c r="G293" s="829">
        <v>4</v>
      </c>
      <c r="H293" s="829">
        <v>92</v>
      </c>
      <c r="I293" s="546" t="s">
        <v>3203</v>
      </c>
      <c r="J293" s="546" t="s">
        <v>3203</v>
      </c>
      <c r="K293" s="2532" t="s">
        <v>509</v>
      </c>
      <c r="L293" s="2532"/>
      <c r="M293" s="2532"/>
      <c r="N293" s="2532"/>
      <c r="O293" s="2532"/>
      <c r="P293" s="2545"/>
      <c r="Q293" s="907"/>
      <c r="R293" s="357"/>
      <c r="S293" s="328"/>
      <c r="T293" s="328"/>
      <c r="U293" s="328"/>
      <c r="V293" s="328"/>
      <c r="W293" s="328"/>
      <c r="X293" s="328"/>
      <c r="Y293" s="328"/>
      <c r="Z293" s="328"/>
      <c r="AA293" s="328"/>
      <c r="AB293" s="328"/>
      <c r="AC293" s="328"/>
      <c r="AD293" s="328"/>
      <c r="AE293" s="328"/>
      <c r="AF293" s="328"/>
      <c r="AG293" s="328"/>
      <c r="AH293" s="328"/>
    </row>
    <row r="294" spans="1:34">
      <c r="A294" s="907"/>
      <c r="B294" s="907"/>
      <c r="C294" s="829">
        <v>42</v>
      </c>
      <c r="D294" s="829">
        <v>271</v>
      </c>
      <c r="E294" s="829">
        <v>13</v>
      </c>
      <c r="F294" s="829">
        <v>174</v>
      </c>
      <c r="G294" s="829">
        <v>4</v>
      </c>
      <c r="H294" s="829">
        <v>90</v>
      </c>
      <c r="I294" s="829">
        <v>7</v>
      </c>
      <c r="J294" s="829">
        <v>302</v>
      </c>
      <c r="K294" s="2532" t="s">
        <v>510</v>
      </c>
      <c r="L294" s="2532"/>
      <c r="M294" s="2532"/>
      <c r="N294" s="2532"/>
      <c r="O294" s="2532"/>
      <c r="P294" s="2545"/>
      <c r="Q294" s="907"/>
      <c r="R294" s="357"/>
      <c r="S294" s="328"/>
      <c r="T294" s="328"/>
      <c r="U294" s="328"/>
      <c r="V294" s="328"/>
      <c r="W294" s="328"/>
      <c r="X294" s="328"/>
      <c r="Y294" s="328"/>
      <c r="Z294" s="328"/>
      <c r="AA294" s="328"/>
      <c r="AB294" s="328"/>
      <c r="AC294" s="328"/>
      <c r="AD294" s="328"/>
      <c r="AE294" s="328"/>
      <c r="AF294" s="328"/>
      <c r="AG294" s="328"/>
      <c r="AH294" s="328"/>
    </row>
    <row r="295" spans="1:34">
      <c r="A295" s="907"/>
      <c r="B295" s="907"/>
      <c r="C295" s="829">
        <v>2</v>
      </c>
      <c r="D295" s="829">
        <v>14</v>
      </c>
      <c r="E295" s="829">
        <v>1</v>
      </c>
      <c r="F295" s="829">
        <v>11</v>
      </c>
      <c r="G295" s="546" t="s">
        <v>3203</v>
      </c>
      <c r="H295" s="546" t="s">
        <v>3203</v>
      </c>
      <c r="I295" s="546" t="s">
        <v>3203</v>
      </c>
      <c r="J295" s="546" t="s">
        <v>3203</v>
      </c>
      <c r="K295" s="2532" t="s">
        <v>511</v>
      </c>
      <c r="L295" s="2532"/>
      <c r="M295" s="2532"/>
      <c r="N295" s="2532"/>
      <c r="O295" s="2532"/>
      <c r="P295" s="2545"/>
      <c r="Q295" s="907"/>
      <c r="R295" s="357"/>
      <c r="S295" s="328"/>
      <c r="T295" s="328"/>
      <c r="U295" s="328"/>
      <c r="V295" s="328"/>
      <c r="W295" s="328"/>
      <c r="X295" s="328"/>
      <c r="Y295" s="328"/>
      <c r="Z295" s="328"/>
      <c r="AA295" s="328"/>
      <c r="AB295" s="328"/>
      <c r="AC295" s="328"/>
      <c r="AD295" s="328"/>
      <c r="AE295" s="328"/>
      <c r="AF295" s="328"/>
      <c r="AG295" s="328"/>
      <c r="AH295" s="328"/>
    </row>
    <row r="296" spans="1:34">
      <c r="A296" s="907"/>
      <c r="B296" s="907"/>
      <c r="C296" s="829"/>
      <c r="D296" s="829"/>
      <c r="E296" s="829"/>
      <c r="F296" s="829"/>
      <c r="G296" s="829"/>
      <c r="H296" s="829"/>
      <c r="I296" s="829"/>
      <c r="J296" s="829"/>
      <c r="K296" s="2532"/>
      <c r="L296" s="2532"/>
      <c r="M296" s="2532"/>
      <c r="N296" s="2532"/>
      <c r="O296" s="2532"/>
      <c r="P296" s="2545"/>
      <c r="Q296" s="907"/>
      <c r="R296" s="357"/>
      <c r="S296" s="328"/>
      <c r="T296" s="328"/>
      <c r="U296" s="328"/>
      <c r="V296" s="328"/>
      <c r="W296" s="328"/>
      <c r="X296" s="328"/>
      <c r="Y296" s="328"/>
      <c r="Z296" s="328"/>
      <c r="AA296" s="328"/>
      <c r="AB296" s="328"/>
      <c r="AC296" s="328"/>
      <c r="AD296" s="328"/>
      <c r="AE296" s="328"/>
      <c r="AF296" s="328"/>
      <c r="AG296" s="328"/>
      <c r="AH296" s="328"/>
    </row>
    <row r="297" spans="1:34">
      <c r="A297" s="907"/>
      <c r="B297" s="907"/>
      <c r="C297" s="829">
        <v>7</v>
      </c>
      <c r="D297" s="829">
        <v>50</v>
      </c>
      <c r="E297" s="829">
        <v>12</v>
      </c>
      <c r="F297" s="829">
        <v>156</v>
      </c>
      <c r="G297" s="829">
        <v>5</v>
      </c>
      <c r="H297" s="829">
        <v>128</v>
      </c>
      <c r="I297" s="829">
        <v>4</v>
      </c>
      <c r="J297" s="829">
        <v>160</v>
      </c>
      <c r="K297" s="2532" t="s">
        <v>512</v>
      </c>
      <c r="L297" s="2532"/>
      <c r="M297" s="2532"/>
      <c r="N297" s="2532"/>
      <c r="O297" s="2532"/>
      <c r="P297" s="2545"/>
      <c r="Q297" s="907"/>
      <c r="R297" s="357"/>
      <c r="S297" s="328"/>
      <c r="T297" s="328"/>
      <c r="U297" s="328"/>
      <c r="V297" s="328"/>
      <c r="W297" s="328"/>
      <c r="X297" s="328"/>
      <c r="Y297" s="328"/>
      <c r="Z297" s="328"/>
      <c r="AA297" s="328"/>
      <c r="AB297" s="328"/>
      <c r="AC297" s="328"/>
      <c r="AD297" s="328"/>
      <c r="AE297" s="328"/>
      <c r="AF297" s="328"/>
      <c r="AG297" s="328"/>
      <c r="AH297" s="328"/>
    </row>
    <row r="298" spans="1:34">
      <c r="A298" s="907"/>
      <c r="B298" s="907"/>
      <c r="C298" s="546" t="s">
        <v>3203</v>
      </c>
      <c r="D298" s="546" t="s">
        <v>3203</v>
      </c>
      <c r="E298" s="829">
        <v>3</v>
      </c>
      <c r="F298" s="829">
        <v>43</v>
      </c>
      <c r="G298" s="829">
        <v>2</v>
      </c>
      <c r="H298" s="829">
        <v>52</v>
      </c>
      <c r="I298" s="829">
        <v>1</v>
      </c>
      <c r="J298" s="829">
        <v>50</v>
      </c>
      <c r="K298" s="2532" t="s">
        <v>513</v>
      </c>
      <c r="L298" s="2532"/>
      <c r="M298" s="2532"/>
      <c r="N298" s="2532"/>
      <c r="O298" s="2532"/>
      <c r="P298" s="2545"/>
      <c r="Q298" s="907"/>
      <c r="R298" s="357"/>
      <c r="S298" s="328"/>
      <c r="T298" s="328"/>
      <c r="U298" s="328"/>
      <c r="V298" s="328"/>
      <c r="W298" s="328"/>
      <c r="X298" s="328"/>
      <c r="Y298" s="328"/>
      <c r="Z298" s="328"/>
      <c r="AA298" s="328"/>
      <c r="AB298" s="328"/>
      <c r="AC298" s="328"/>
      <c r="AD298" s="328"/>
      <c r="AE298" s="328"/>
      <c r="AF298" s="328"/>
      <c r="AG298" s="328"/>
      <c r="AH298" s="328"/>
    </row>
    <row r="299" spans="1:34">
      <c r="A299" s="907"/>
      <c r="B299" s="907"/>
      <c r="C299" s="829">
        <v>3</v>
      </c>
      <c r="D299" s="829">
        <v>20</v>
      </c>
      <c r="E299" s="829">
        <v>5</v>
      </c>
      <c r="F299" s="829">
        <v>61</v>
      </c>
      <c r="G299" s="546" t="s">
        <v>3203</v>
      </c>
      <c r="H299" s="546" t="s">
        <v>3203</v>
      </c>
      <c r="I299" s="829">
        <v>1</v>
      </c>
      <c r="J299" s="829">
        <v>43</v>
      </c>
      <c r="K299" s="2532" t="s">
        <v>514</v>
      </c>
      <c r="L299" s="2532"/>
      <c r="M299" s="2532"/>
      <c r="N299" s="2532"/>
      <c r="O299" s="2532"/>
      <c r="P299" s="2545"/>
      <c r="Q299" s="907"/>
      <c r="R299" s="357"/>
      <c r="S299" s="328"/>
      <c r="T299" s="328"/>
      <c r="U299" s="328"/>
      <c r="V299" s="328"/>
      <c r="W299" s="328"/>
      <c r="X299" s="328"/>
      <c r="Y299" s="328"/>
      <c r="Z299" s="328"/>
      <c r="AA299" s="328"/>
      <c r="AB299" s="328"/>
      <c r="AC299" s="328"/>
      <c r="AD299" s="328"/>
      <c r="AE299" s="328"/>
      <c r="AF299" s="328"/>
      <c r="AG299" s="328"/>
      <c r="AH299" s="328"/>
    </row>
    <row r="300" spans="1:34">
      <c r="A300" s="907"/>
      <c r="B300" s="907"/>
      <c r="C300" s="546" t="s">
        <v>3203</v>
      </c>
      <c r="D300" s="546" t="s">
        <v>3203</v>
      </c>
      <c r="E300" s="546" t="s">
        <v>3203</v>
      </c>
      <c r="F300" s="546" t="s">
        <v>3203</v>
      </c>
      <c r="G300" s="546" t="s">
        <v>3203</v>
      </c>
      <c r="H300" s="546" t="s">
        <v>3203</v>
      </c>
      <c r="I300" s="546" t="s">
        <v>3203</v>
      </c>
      <c r="J300" s="546" t="s">
        <v>3203</v>
      </c>
      <c r="K300" s="2531" t="s">
        <v>541</v>
      </c>
      <c r="L300" s="2531"/>
      <c r="M300" s="2531"/>
      <c r="N300" s="2531"/>
      <c r="O300" s="2531"/>
      <c r="P300" s="2545"/>
      <c r="Q300" s="907"/>
      <c r="R300" s="357"/>
      <c r="S300" s="328"/>
      <c r="T300" s="328"/>
      <c r="U300" s="328"/>
      <c r="V300" s="328"/>
      <c r="W300" s="328"/>
      <c r="X300" s="328"/>
      <c r="Y300" s="328"/>
      <c r="Z300" s="328"/>
      <c r="AA300" s="328"/>
      <c r="AB300" s="328"/>
      <c r="AC300" s="328"/>
      <c r="AD300" s="328"/>
      <c r="AE300" s="328"/>
      <c r="AF300" s="328"/>
      <c r="AG300" s="328"/>
      <c r="AH300" s="328"/>
    </row>
    <row r="301" spans="1:34">
      <c r="A301" s="907"/>
      <c r="B301" s="907"/>
      <c r="C301" s="546" t="s">
        <v>3203</v>
      </c>
      <c r="D301" s="546" t="s">
        <v>3203</v>
      </c>
      <c r="E301" s="829">
        <v>1</v>
      </c>
      <c r="F301" s="829">
        <v>14</v>
      </c>
      <c r="G301" s="546" t="s">
        <v>3203</v>
      </c>
      <c r="H301" s="546" t="s">
        <v>3203</v>
      </c>
      <c r="I301" s="546" t="s">
        <v>3203</v>
      </c>
      <c r="J301" s="546" t="s">
        <v>3203</v>
      </c>
      <c r="K301" s="2532" t="s">
        <v>515</v>
      </c>
      <c r="L301" s="2532"/>
      <c r="M301" s="2532"/>
      <c r="N301" s="2532"/>
      <c r="O301" s="2532"/>
      <c r="P301" s="2545"/>
      <c r="Q301" s="907"/>
      <c r="R301" s="357"/>
      <c r="S301" s="328"/>
      <c r="T301" s="328"/>
      <c r="U301" s="328"/>
      <c r="V301" s="328"/>
      <c r="W301" s="328"/>
      <c r="X301" s="328"/>
      <c r="Y301" s="328"/>
      <c r="Z301" s="328"/>
      <c r="AA301" s="328"/>
      <c r="AB301" s="328"/>
      <c r="AC301" s="328"/>
      <c r="AD301" s="328"/>
      <c r="AE301" s="328"/>
      <c r="AF301" s="328"/>
      <c r="AG301" s="328"/>
      <c r="AH301" s="328"/>
    </row>
    <row r="302" spans="1:34">
      <c r="A302" s="907"/>
      <c r="B302" s="907"/>
      <c r="C302" s="546" t="s">
        <v>3203</v>
      </c>
      <c r="D302" s="546" t="s">
        <v>3203</v>
      </c>
      <c r="E302" s="546" t="s">
        <v>3203</v>
      </c>
      <c r="F302" s="546" t="s">
        <v>3203</v>
      </c>
      <c r="G302" s="546" t="s">
        <v>3203</v>
      </c>
      <c r="H302" s="546" t="s">
        <v>3203</v>
      </c>
      <c r="I302" s="546" t="s">
        <v>3203</v>
      </c>
      <c r="J302" s="546" t="s">
        <v>3203</v>
      </c>
      <c r="K302" s="2531" t="s">
        <v>516</v>
      </c>
      <c r="L302" s="2531"/>
      <c r="M302" s="2531"/>
      <c r="N302" s="2531"/>
      <c r="O302" s="2531"/>
      <c r="P302" s="2545"/>
      <c r="Q302" s="907"/>
      <c r="R302" s="357"/>
      <c r="S302" s="328"/>
      <c r="T302" s="328"/>
      <c r="U302" s="328"/>
      <c r="V302" s="328"/>
      <c r="W302" s="328"/>
      <c r="X302" s="328"/>
      <c r="Y302" s="328"/>
      <c r="Z302" s="328"/>
      <c r="AA302" s="328"/>
      <c r="AB302" s="328"/>
      <c r="AC302" s="328"/>
      <c r="AD302" s="328"/>
      <c r="AE302" s="328"/>
      <c r="AF302" s="328"/>
      <c r="AG302" s="328"/>
      <c r="AH302" s="328"/>
    </row>
    <row r="303" spans="1:34">
      <c r="A303" s="907"/>
      <c r="B303" s="907"/>
      <c r="C303" s="829">
        <v>4</v>
      </c>
      <c r="D303" s="829">
        <v>30</v>
      </c>
      <c r="E303" s="829">
        <v>3</v>
      </c>
      <c r="F303" s="829">
        <v>38</v>
      </c>
      <c r="G303" s="829">
        <v>3</v>
      </c>
      <c r="H303" s="829">
        <v>76</v>
      </c>
      <c r="I303" s="829">
        <v>2</v>
      </c>
      <c r="J303" s="829">
        <v>67</v>
      </c>
      <c r="K303" s="2532" t="s">
        <v>3526</v>
      </c>
      <c r="L303" s="2532"/>
      <c r="M303" s="2532"/>
      <c r="N303" s="2532"/>
      <c r="O303" s="2532"/>
      <c r="P303" s="2545"/>
      <c r="Q303" s="907"/>
      <c r="R303" s="357"/>
      <c r="S303" s="328"/>
      <c r="T303" s="328"/>
      <c r="U303" s="328"/>
      <c r="V303" s="328"/>
      <c r="W303" s="328"/>
      <c r="X303" s="328"/>
      <c r="Y303" s="328"/>
      <c r="Z303" s="328"/>
      <c r="AA303" s="328"/>
      <c r="AB303" s="328"/>
      <c r="AC303" s="328"/>
      <c r="AD303" s="328"/>
      <c r="AE303" s="328"/>
      <c r="AF303" s="328"/>
      <c r="AG303" s="328"/>
      <c r="AH303" s="328"/>
    </row>
    <row r="304" spans="1:34">
      <c r="A304" s="907"/>
      <c r="B304" s="907"/>
      <c r="C304" s="829"/>
      <c r="D304" s="829"/>
      <c r="E304" s="829"/>
      <c r="F304" s="829"/>
      <c r="G304" s="829"/>
      <c r="H304" s="829"/>
      <c r="I304" s="829"/>
      <c r="J304" s="829"/>
      <c r="K304" s="2532"/>
      <c r="L304" s="2532"/>
      <c r="M304" s="2532"/>
      <c r="N304" s="2532"/>
      <c r="O304" s="2532"/>
      <c r="P304" s="2545"/>
      <c r="Q304" s="907"/>
      <c r="R304" s="357"/>
      <c r="S304" s="328"/>
      <c r="T304" s="328"/>
      <c r="U304" s="328"/>
      <c r="V304" s="328"/>
      <c r="W304" s="328"/>
      <c r="X304" s="328"/>
      <c r="Y304" s="328"/>
      <c r="Z304" s="328"/>
      <c r="AA304" s="328"/>
      <c r="AB304" s="328"/>
      <c r="AC304" s="328"/>
      <c r="AD304" s="328"/>
      <c r="AE304" s="328"/>
      <c r="AF304" s="328"/>
      <c r="AG304" s="328"/>
      <c r="AH304" s="328"/>
    </row>
    <row r="305" spans="1:34">
      <c r="A305" s="907"/>
      <c r="B305" s="907"/>
      <c r="C305" s="829">
        <v>4</v>
      </c>
      <c r="D305" s="829">
        <v>24</v>
      </c>
      <c r="E305" s="829">
        <v>4</v>
      </c>
      <c r="F305" s="829">
        <v>55</v>
      </c>
      <c r="G305" s="546" t="s">
        <v>3203</v>
      </c>
      <c r="H305" s="546" t="s">
        <v>3203</v>
      </c>
      <c r="I305" s="829">
        <v>1</v>
      </c>
      <c r="J305" s="829">
        <v>36</v>
      </c>
      <c r="K305" s="2532" t="s">
        <v>517</v>
      </c>
      <c r="L305" s="2532"/>
      <c r="M305" s="2532"/>
      <c r="N305" s="2532"/>
      <c r="O305" s="2532"/>
      <c r="P305" s="2545"/>
      <c r="Q305" s="907"/>
      <c r="R305" s="357"/>
      <c r="S305" s="328"/>
      <c r="T305" s="328"/>
      <c r="U305" s="328"/>
      <c r="V305" s="328"/>
      <c r="W305" s="328"/>
      <c r="X305" s="328"/>
      <c r="Y305" s="328"/>
      <c r="Z305" s="328"/>
      <c r="AA305" s="328"/>
      <c r="AB305" s="328"/>
      <c r="AC305" s="328"/>
      <c r="AD305" s="328"/>
      <c r="AE305" s="328"/>
      <c r="AF305" s="328"/>
      <c r="AG305" s="328"/>
      <c r="AH305" s="328"/>
    </row>
    <row r="306" spans="1:34">
      <c r="A306" s="907"/>
      <c r="B306" s="907"/>
      <c r="C306" s="829">
        <v>3</v>
      </c>
      <c r="D306" s="829">
        <v>19</v>
      </c>
      <c r="E306" s="546" t="s">
        <v>3203</v>
      </c>
      <c r="F306" s="546" t="s">
        <v>3203</v>
      </c>
      <c r="G306" s="546" t="s">
        <v>3203</v>
      </c>
      <c r="H306" s="546" t="s">
        <v>3203</v>
      </c>
      <c r="I306" s="829">
        <v>1</v>
      </c>
      <c r="J306" s="829">
        <v>36</v>
      </c>
      <c r="K306" s="2531" t="s">
        <v>518</v>
      </c>
      <c r="L306" s="2531"/>
      <c r="M306" s="2531"/>
      <c r="N306" s="2531"/>
      <c r="O306" s="2531"/>
      <c r="P306" s="2545"/>
      <c r="Q306" s="907"/>
      <c r="R306" s="357"/>
      <c r="S306" s="328"/>
      <c r="T306" s="328"/>
      <c r="U306" s="328"/>
      <c r="V306" s="328"/>
      <c r="W306" s="328"/>
      <c r="X306" s="328"/>
      <c r="Y306" s="328"/>
      <c r="Z306" s="328"/>
      <c r="AA306" s="328"/>
      <c r="AB306" s="328"/>
      <c r="AC306" s="328"/>
      <c r="AD306" s="328"/>
      <c r="AE306" s="328"/>
      <c r="AF306" s="328"/>
      <c r="AG306" s="328"/>
      <c r="AH306" s="328"/>
    </row>
    <row r="307" spans="1:34">
      <c r="A307" s="907"/>
      <c r="B307" s="907"/>
      <c r="C307" s="829">
        <v>1</v>
      </c>
      <c r="D307" s="829">
        <v>5</v>
      </c>
      <c r="E307" s="829">
        <v>2</v>
      </c>
      <c r="F307" s="829">
        <v>30</v>
      </c>
      <c r="G307" s="546" t="s">
        <v>3203</v>
      </c>
      <c r="H307" s="546" t="s">
        <v>3203</v>
      </c>
      <c r="I307" s="546" t="s">
        <v>3203</v>
      </c>
      <c r="J307" s="546" t="s">
        <v>3203</v>
      </c>
      <c r="K307" s="2554" t="s">
        <v>519</v>
      </c>
      <c r="L307" s="2554"/>
      <c r="M307" s="2554"/>
      <c r="N307" s="2554"/>
      <c r="O307" s="2554"/>
      <c r="P307" s="2555"/>
      <c r="Q307" s="907"/>
      <c r="R307" s="357"/>
      <c r="S307" s="328"/>
      <c r="T307" s="328"/>
      <c r="U307" s="328"/>
      <c r="V307" s="328"/>
      <c r="W307" s="328"/>
      <c r="X307" s="328"/>
      <c r="Y307" s="328"/>
      <c r="Z307" s="328"/>
      <c r="AA307" s="328"/>
      <c r="AB307" s="328"/>
      <c r="AC307" s="328"/>
      <c r="AD307" s="328"/>
      <c r="AE307" s="328"/>
      <c r="AF307" s="328"/>
      <c r="AG307" s="328"/>
      <c r="AH307" s="328"/>
    </row>
    <row r="308" spans="1:34">
      <c r="A308" s="907"/>
      <c r="B308" s="907"/>
      <c r="C308" s="546" t="s">
        <v>3203</v>
      </c>
      <c r="D308" s="546" t="s">
        <v>3203</v>
      </c>
      <c r="E308" s="829">
        <v>2</v>
      </c>
      <c r="F308" s="829">
        <v>25</v>
      </c>
      <c r="G308" s="546" t="s">
        <v>3203</v>
      </c>
      <c r="H308" s="546" t="s">
        <v>3203</v>
      </c>
      <c r="I308" s="546" t="s">
        <v>3203</v>
      </c>
      <c r="J308" s="546" t="s">
        <v>3203</v>
      </c>
      <c r="K308" s="2550" t="s">
        <v>520</v>
      </c>
      <c r="L308" s="2550"/>
      <c r="M308" s="2550"/>
      <c r="N308" s="2550"/>
      <c r="O308" s="2550"/>
      <c r="P308" s="2555"/>
      <c r="Q308" s="907"/>
      <c r="R308" s="357"/>
      <c r="S308" s="328"/>
      <c r="T308" s="328"/>
      <c r="U308" s="328"/>
      <c r="V308" s="328"/>
      <c r="W308" s="328"/>
      <c r="X308" s="328"/>
      <c r="Y308" s="328"/>
      <c r="Z308" s="328"/>
      <c r="AA308" s="328"/>
      <c r="AB308" s="328"/>
      <c r="AC308" s="328"/>
      <c r="AD308" s="328"/>
      <c r="AE308" s="328"/>
      <c r="AF308" s="328"/>
      <c r="AG308" s="328"/>
      <c r="AH308" s="328"/>
    </row>
    <row r="309" spans="1:34">
      <c r="A309" s="907"/>
      <c r="B309" s="907"/>
      <c r="C309" s="829"/>
      <c r="D309" s="829"/>
      <c r="E309" s="829"/>
      <c r="F309" s="829"/>
      <c r="G309" s="829"/>
      <c r="H309" s="829"/>
      <c r="I309" s="829"/>
      <c r="J309" s="546"/>
      <c r="K309" s="2550"/>
      <c r="L309" s="2550"/>
      <c r="M309" s="2550"/>
      <c r="N309" s="2550"/>
      <c r="O309" s="2550"/>
      <c r="P309" s="2555"/>
      <c r="Q309" s="907"/>
      <c r="R309" s="357"/>
      <c r="S309" s="328"/>
      <c r="T309" s="328"/>
      <c r="U309" s="328"/>
      <c r="V309" s="328"/>
      <c r="W309" s="328"/>
      <c r="X309" s="328"/>
      <c r="Y309" s="328"/>
      <c r="Z309" s="328"/>
      <c r="AA309" s="328"/>
      <c r="AB309" s="328"/>
      <c r="AC309" s="328"/>
      <c r="AD309" s="328"/>
      <c r="AE309" s="328"/>
      <c r="AF309" s="328"/>
      <c r="AG309" s="328"/>
      <c r="AH309" s="328"/>
    </row>
    <row r="310" spans="1:34">
      <c r="A310" s="907"/>
      <c r="B310" s="907"/>
      <c r="C310" s="829">
        <v>13</v>
      </c>
      <c r="D310" s="829">
        <v>86</v>
      </c>
      <c r="E310" s="829">
        <v>6</v>
      </c>
      <c r="F310" s="829">
        <v>71</v>
      </c>
      <c r="G310" s="829">
        <v>1</v>
      </c>
      <c r="H310" s="829">
        <v>20</v>
      </c>
      <c r="I310" s="546" t="s">
        <v>3203</v>
      </c>
      <c r="J310" s="546" t="s">
        <v>3203</v>
      </c>
      <c r="K310" s="2529" t="s">
        <v>521</v>
      </c>
      <c r="L310" s="2529"/>
      <c r="M310" s="2529"/>
      <c r="N310" s="2529"/>
      <c r="O310" s="2529"/>
      <c r="P310" s="2556"/>
      <c r="Q310" s="907"/>
      <c r="R310" s="357"/>
      <c r="S310" s="328"/>
      <c r="T310" s="328"/>
      <c r="U310" s="328"/>
      <c r="V310" s="328"/>
      <c r="W310" s="328"/>
      <c r="X310" s="328"/>
      <c r="Y310" s="328"/>
      <c r="Z310" s="328"/>
      <c r="AA310" s="328"/>
      <c r="AB310" s="328"/>
      <c r="AC310" s="328"/>
      <c r="AD310" s="328"/>
      <c r="AE310" s="328"/>
      <c r="AF310" s="328"/>
      <c r="AG310" s="328"/>
      <c r="AH310" s="328"/>
    </row>
    <row r="311" spans="1:34">
      <c r="A311" s="907"/>
      <c r="B311" s="907"/>
      <c r="C311" s="829">
        <v>1</v>
      </c>
      <c r="D311" s="829">
        <v>9</v>
      </c>
      <c r="E311" s="546" t="s">
        <v>3203</v>
      </c>
      <c r="F311" s="546" t="s">
        <v>3203</v>
      </c>
      <c r="G311" s="546" t="s">
        <v>3203</v>
      </c>
      <c r="H311" s="546" t="s">
        <v>3203</v>
      </c>
      <c r="I311" s="546" t="s">
        <v>3203</v>
      </c>
      <c r="J311" s="546" t="s">
        <v>3203</v>
      </c>
      <c r="K311" s="2531" t="s">
        <v>522</v>
      </c>
      <c r="L311" s="2531"/>
      <c r="M311" s="2531"/>
      <c r="N311" s="2531"/>
      <c r="O311" s="2531"/>
      <c r="P311" s="2545"/>
      <c r="Q311" s="907"/>
      <c r="R311" s="357"/>
      <c r="S311" s="328"/>
      <c r="T311" s="328"/>
      <c r="U311" s="328"/>
      <c r="V311" s="328"/>
      <c r="W311" s="328"/>
      <c r="X311" s="328"/>
      <c r="Y311" s="328"/>
      <c r="Z311" s="328"/>
      <c r="AA311" s="328"/>
      <c r="AB311" s="328"/>
      <c r="AC311" s="328"/>
      <c r="AD311" s="328"/>
      <c r="AE311" s="328"/>
      <c r="AF311" s="328"/>
      <c r="AG311" s="328"/>
      <c r="AH311" s="328"/>
    </row>
    <row r="312" spans="1:34">
      <c r="A312" s="907"/>
      <c r="B312" s="907"/>
      <c r="C312" s="829">
        <v>6</v>
      </c>
      <c r="D312" s="829">
        <v>40</v>
      </c>
      <c r="E312" s="829">
        <v>3</v>
      </c>
      <c r="F312" s="829">
        <v>38</v>
      </c>
      <c r="G312" s="546" t="s">
        <v>3203</v>
      </c>
      <c r="H312" s="546" t="s">
        <v>3203</v>
      </c>
      <c r="I312" s="546" t="s">
        <v>3203</v>
      </c>
      <c r="J312" s="546" t="s">
        <v>3203</v>
      </c>
      <c r="K312" s="2531" t="s">
        <v>523</v>
      </c>
      <c r="L312" s="2531"/>
      <c r="M312" s="2531"/>
      <c r="N312" s="2531"/>
      <c r="O312" s="2531"/>
      <c r="P312" s="2545"/>
      <c r="Q312" s="907"/>
      <c r="R312" s="357"/>
      <c r="S312" s="328"/>
      <c r="T312" s="328"/>
      <c r="U312" s="328"/>
      <c r="V312" s="328"/>
      <c r="W312" s="328"/>
      <c r="X312" s="328"/>
      <c r="Y312" s="328"/>
      <c r="Z312" s="328"/>
      <c r="AA312" s="328"/>
      <c r="AB312" s="328"/>
      <c r="AC312" s="328"/>
      <c r="AD312" s="328"/>
      <c r="AE312" s="328"/>
      <c r="AF312" s="328"/>
      <c r="AG312" s="328"/>
      <c r="AH312" s="328"/>
    </row>
    <row r="313" spans="1:34">
      <c r="A313" s="907"/>
      <c r="B313" s="907"/>
      <c r="C313" s="546" t="s">
        <v>3203</v>
      </c>
      <c r="D313" s="546" t="s">
        <v>3203</v>
      </c>
      <c r="E313" s="546" t="s">
        <v>3203</v>
      </c>
      <c r="F313" s="546" t="s">
        <v>3203</v>
      </c>
      <c r="G313" s="546" t="s">
        <v>3203</v>
      </c>
      <c r="H313" s="546" t="s">
        <v>3203</v>
      </c>
      <c r="I313" s="546" t="s">
        <v>3203</v>
      </c>
      <c r="J313" s="546" t="s">
        <v>3203</v>
      </c>
      <c r="K313" s="2531" t="s">
        <v>524</v>
      </c>
      <c r="L313" s="2531"/>
      <c r="M313" s="2531"/>
      <c r="N313" s="2531"/>
      <c r="O313" s="2531"/>
      <c r="P313" s="2545"/>
      <c r="Q313" s="907"/>
      <c r="R313" s="357"/>
      <c r="S313" s="328"/>
      <c r="T313" s="328"/>
      <c r="U313" s="328"/>
      <c r="V313" s="328"/>
      <c r="W313" s="328"/>
      <c r="X313" s="328"/>
      <c r="Y313" s="328"/>
      <c r="Z313" s="328"/>
      <c r="AA313" s="328"/>
      <c r="AB313" s="328"/>
      <c r="AC313" s="328"/>
      <c r="AD313" s="328"/>
      <c r="AE313" s="328"/>
      <c r="AF313" s="328"/>
      <c r="AG313" s="328"/>
      <c r="AH313" s="328"/>
    </row>
    <row r="314" spans="1:34">
      <c r="A314" s="907"/>
      <c r="B314" s="907"/>
      <c r="C314" s="829">
        <v>6</v>
      </c>
      <c r="D314" s="829">
        <v>37</v>
      </c>
      <c r="E314" s="829">
        <v>3</v>
      </c>
      <c r="F314" s="829">
        <v>33</v>
      </c>
      <c r="G314" s="829">
        <v>1</v>
      </c>
      <c r="H314" s="829">
        <v>20</v>
      </c>
      <c r="I314" s="546" t="s">
        <v>3203</v>
      </c>
      <c r="J314" s="546" t="s">
        <v>3203</v>
      </c>
      <c r="K314" s="2531" t="s">
        <v>525</v>
      </c>
      <c r="L314" s="2531"/>
      <c r="M314" s="2531"/>
      <c r="N314" s="2531"/>
      <c r="O314" s="2531"/>
      <c r="P314" s="2545"/>
      <c r="Q314" s="907"/>
      <c r="R314" s="357"/>
      <c r="S314" s="328"/>
      <c r="T314" s="328"/>
      <c r="U314" s="328"/>
      <c r="V314" s="328"/>
      <c r="W314" s="328"/>
      <c r="X314" s="328"/>
      <c r="Y314" s="328"/>
      <c r="Z314" s="328"/>
      <c r="AA314" s="328"/>
      <c r="AB314" s="328"/>
      <c r="AC314" s="328"/>
      <c r="AD314" s="328"/>
      <c r="AE314" s="328"/>
      <c r="AF314" s="328"/>
      <c r="AG314" s="328"/>
      <c r="AH314" s="328"/>
    </row>
    <row r="315" spans="1:34">
      <c r="A315" s="907"/>
      <c r="B315" s="907"/>
      <c r="C315" s="829"/>
      <c r="D315" s="829"/>
      <c r="E315" s="829"/>
      <c r="F315" s="829"/>
      <c r="G315" s="829"/>
      <c r="H315" s="829"/>
      <c r="I315" s="829"/>
      <c r="J315" s="829"/>
      <c r="K315" s="2531"/>
      <c r="L315" s="2531"/>
      <c r="M315" s="2531"/>
      <c r="N315" s="2531"/>
      <c r="O315" s="2531"/>
      <c r="P315" s="2545"/>
      <c r="Q315" s="907"/>
      <c r="R315" s="357"/>
      <c r="S315" s="328"/>
      <c r="T315" s="328"/>
      <c r="U315" s="328"/>
      <c r="V315" s="328"/>
      <c r="W315" s="328"/>
      <c r="X315" s="328"/>
      <c r="Y315" s="328"/>
      <c r="Z315" s="328"/>
      <c r="AA315" s="328"/>
      <c r="AB315" s="328"/>
      <c r="AC315" s="328"/>
      <c r="AD315" s="328"/>
      <c r="AE315" s="328"/>
      <c r="AF315" s="328"/>
      <c r="AG315" s="328"/>
      <c r="AH315" s="328"/>
    </row>
    <row r="316" spans="1:34">
      <c r="A316" s="907"/>
      <c r="B316" s="907"/>
      <c r="C316" s="829">
        <v>46</v>
      </c>
      <c r="D316" s="829">
        <v>296</v>
      </c>
      <c r="E316" s="829">
        <v>27</v>
      </c>
      <c r="F316" s="829">
        <v>385</v>
      </c>
      <c r="G316" s="829">
        <v>16</v>
      </c>
      <c r="H316" s="829">
        <v>385</v>
      </c>
      <c r="I316" s="829">
        <v>10</v>
      </c>
      <c r="J316" s="829">
        <v>479</v>
      </c>
      <c r="K316" s="2531" t="s">
        <v>526</v>
      </c>
      <c r="L316" s="2531"/>
      <c r="M316" s="2531"/>
      <c r="N316" s="2531"/>
      <c r="O316" s="2531"/>
      <c r="P316" s="2545"/>
      <c r="Q316" s="907"/>
      <c r="R316" s="357"/>
      <c r="S316" s="328"/>
      <c r="T316" s="328"/>
      <c r="U316" s="328"/>
      <c r="V316" s="328"/>
      <c r="W316" s="328"/>
      <c r="X316" s="328"/>
      <c r="Y316" s="328"/>
      <c r="Z316" s="328"/>
      <c r="AA316" s="328"/>
      <c r="AB316" s="328"/>
      <c r="AC316" s="328"/>
      <c r="AD316" s="328"/>
      <c r="AE316" s="328"/>
      <c r="AF316" s="328"/>
      <c r="AG316" s="328"/>
      <c r="AH316" s="328"/>
    </row>
    <row r="317" spans="1:34">
      <c r="A317" s="907"/>
      <c r="B317" s="907"/>
      <c r="C317" s="829">
        <v>4</v>
      </c>
      <c r="D317" s="829">
        <v>28</v>
      </c>
      <c r="E317" s="829">
        <v>2</v>
      </c>
      <c r="F317" s="829">
        <v>29</v>
      </c>
      <c r="G317" s="829">
        <v>3</v>
      </c>
      <c r="H317" s="829">
        <v>83</v>
      </c>
      <c r="I317" s="829">
        <v>2</v>
      </c>
      <c r="J317" s="829">
        <v>84</v>
      </c>
      <c r="K317" s="2531" t="s">
        <v>527</v>
      </c>
      <c r="L317" s="2531"/>
      <c r="M317" s="2531"/>
      <c r="N317" s="2531"/>
      <c r="O317" s="2531"/>
      <c r="P317" s="2545"/>
      <c r="Q317" s="907"/>
      <c r="R317" s="357"/>
      <c r="S317" s="328"/>
      <c r="T317" s="328"/>
      <c r="U317" s="328"/>
      <c r="V317" s="328"/>
      <c r="W317" s="328"/>
      <c r="X317" s="328"/>
      <c r="Y317" s="328"/>
      <c r="Z317" s="328"/>
      <c r="AA317" s="328"/>
      <c r="AB317" s="328"/>
      <c r="AC317" s="328"/>
      <c r="AD317" s="328"/>
      <c r="AE317" s="328"/>
      <c r="AF317" s="328"/>
      <c r="AG317" s="328"/>
      <c r="AH317" s="328"/>
    </row>
    <row r="318" spans="1:34">
      <c r="A318" s="907"/>
      <c r="B318" s="907"/>
      <c r="C318" s="829">
        <v>33</v>
      </c>
      <c r="D318" s="829">
        <v>207</v>
      </c>
      <c r="E318" s="829">
        <v>22</v>
      </c>
      <c r="F318" s="829">
        <v>306</v>
      </c>
      <c r="G318" s="829">
        <v>13</v>
      </c>
      <c r="H318" s="829">
        <v>302</v>
      </c>
      <c r="I318" s="829">
        <v>6</v>
      </c>
      <c r="J318" s="829">
        <v>319</v>
      </c>
      <c r="K318" s="2531" t="s">
        <v>528</v>
      </c>
      <c r="L318" s="2531"/>
      <c r="M318" s="2531"/>
      <c r="N318" s="2531"/>
      <c r="O318" s="2531"/>
      <c r="P318" s="2545"/>
      <c r="Q318" s="907"/>
      <c r="R318" s="357"/>
      <c r="S318" s="328"/>
      <c r="T318" s="328"/>
      <c r="U318" s="328"/>
      <c r="V318" s="328"/>
      <c r="W318" s="328"/>
      <c r="X318" s="328"/>
      <c r="Y318" s="328"/>
      <c r="Z318" s="328"/>
      <c r="AA318" s="328"/>
      <c r="AB318" s="328"/>
      <c r="AC318" s="328"/>
      <c r="AD318" s="328"/>
      <c r="AE318" s="328"/>
      <c r="AF318" s="328"/>
      <c r="AG318" s="328"/>
      <c r="AH318" s="328"/>
    </row>
    <row r="319" spans="1:34">
      <c r="A319" s="907"/>
      <c r="B319" s="907"/>
      <c r="C319" s="829">
        <v>9</v>
      </c>
      <c r="D319" s="829">
        <v>61</v>
      </c>
      <c r="E319" s="829">
        <v>3</v>
      </c>
      <c r="F319" s="829">
        <v>50</v>
      </c>
      <c r="G319" s="546" t="s">
        <v>3203</v>
      </c>
      <c r="H319" s="546" t="s">
        <v>3203</v>
      </c>
      <c r="I319" s="829">
        <v>2</v>
      </c>
      <c r="J319" s="829">
        <v>76</v>
      </c>
      <c r="K319" s="2529" t="s">
        <v>3201</v>
      </c>
      <c r="L319" s="2529"/>
      <c r="M319" s="2529"/>
      <c r="N319" s="2529"/>
      <c r="O319" s="2529"/>
      <c r="P319" s="2556"/>
      <c r="Q319" s="907"/>
      <c r="R319" s="357"/>
      <c r="S319" s="328"/>
      <c r="T319" s="328"/>
      <c r="U319" s="328"/>
      <c r="V319" s="328"/>
      <c r="W319" s="328"/>
      <c r="X319" s="328"/>
      <c r="Y319" s="328"/>
      <c r="Z319" s="328"/>
      <c r="AA319" s="328"/>
      <c r="AB319" s="328"/>
      <c r="AC319" s="328"/>
      <c r="AD319" s="328"/>
      <c r="AE319" s="328"/>
      <c r="AF319" s="328"/>
      <c r="AG319" s="328"/>
      <c r="AH319" s="328"/>
    </row>
    <row r="320" spans="1:34">
      <c r="A320" s="907"/>
      <c r="B320" s="907"/>
      <c r="C320" s="829"/>
      <c r="D320" s="829"/>
      <c r="E320" s="829"/>
      <c r="F320" s="829"/>
      <c r="G320" s="829"/>
      <c r="H320" s="829"/>
      <c r="I320" s="829"/>
      <c r="J320" s="829"/>
      <c r="K320" s="2531"/>
      <c r="L320" s="2531"/>
      <c r="M320" s="2531"/>
      <c r="N320" s="2531"/>
      <c r="O320" s="2531"/>
      <c r="P320" s="2545"/>
      <c r="Q320" s="907"/>
      <c r="R320" s="357"/>
      <c r="S320" s="328"/>
      <c r="T320" s="328"/>
      <c r="U320" s="328"/>
      <c r="V320" s="328"/>
      <c r="W320" s="328"/>
      <c r="X320" s="328"/>
      <c r="Y320" s="328"/>
      <c r="Z320" s="328"/>
      <c r="AA320" s="328"/>
      <c r="AB320" s="328"/>
      <c r="AC320" s="328"/>
      <c r="AD320" s="328"/>
      <c r="AE320" s="328"/>
      <c r="AF320" s="328"/>
      <c r="AG320" s="328"/>
      <c r="AH320" s="328"/>
    </row>
    <row r="321" spans="1:34">
      <c r="A321" s="907"/>
      <c r="B321" s="907"/>
      <c r="C321" s="829">
        <v>29</v>
      </c>
      <c r="D321" s="829">
        <v>179</v>
      </c>
      <c r="E321" s="829">
        <v>12</v>
      </c>
      <c r="F321" s="829">
        <v>168</v>
      </c>
      <c r="G321" s="829">
        <v>4</v>
      </c>
      <c r="H321" s="829">
        <v>114</v>
      </c>
      <c r="I321" s="829">
        <v>6</v>
      </c>
      <c r="J321" s="829">
        <v>334</v>
      </c>
      <c r="K321" s="2531" t="s">
        <v>529</v>
      </c>
      <c r="L321" s="2531"/>
      <c r="M321" s="2531"/>
      <c r="N321" s="2531"/>
      <c r="O321" s="2531"/>
      <c r="P321" s="2545"/>
      <c r="Q321" s="907"/>
      <c r="R321" s="357"/>
      <c r="S321" s="328"/>
      <c r="T321" s="328"/>
      <c r="U321" s="328"/>
      <c r="V321" s="328"/>
      <c r="W321" s="328"/>
      <c r="X321" s="328"/>
      <c r="Y321" s="328"/>
      <c r="Z321" s="328"/>
      <c r="AA321" s="328"/>
      <c r="AB321" s="328"/>
      <c r="AC321" s="328"/>
      <c r="AD321" s="328"/>
      <c r="AE321" s="328"/>
      <c r="AF321" s="328"/>
      <c r="AG321" s="328"/>
      <c r="AH321" s="328"/>
    </row>
    <row r="322" spans="1:34">
      <c r="A322" s="907"/>
      <c r="B322" s="907"/>
      <c r="C322" s="829">
        <v>15</v>
      </c>
      <c r="D322" s="829">
        <v>95</v>
      </c>
      <c r="E322" s="829">
        <v>3</v>
      </c>
      <c r="F322" s="829">
        <v>43</v>
      </c>
      <c r="G322" s="546" t="s">
        <v>3203</v>
      </c>
      <c r="H322" s="546" t="s">
        <v>3203</v>
      </c>
      <c r="I322" s="829">
        <v>1</v>
      </c>
      <c r="J322" s="829">
        <v>59</v>
      </c>
      <c r="K322" s="2531" t="s">
        <v>530</v>
      </c>
      <c r="L322" s="2531"/>
      <c r="M322" s="2531"/>
      <c r="N322" s="2531"/>
      <c r="O322" s="2531"/>
      <c r="P322" s="2545"/>
      <c r="Q322" s="907"/>
      <c r="R322" s="357"/>
      <c r="S322" s="328"/>
      <c r="T322" s="328"/>
      <c r="U322" s="328"/>
      <c r="V322" s="328"/>
      <c r="W322" s="328"/>
      <c r="X322" s="328"/>
      <c r="Y322" s="328"/>
      <c r="Z322" s="328"/>
      <c r="AA322" s="328"/>
      <c r="AB322" s="328"/>
      <c r="AC322" s="328"/>
      <c r="AD322" s="328"/>
      <c r="AE322" s="328"/>
      <c r="AF322" s="328"/>
      <c r="AG322" s="328"/>
      <c r="AH322" s="328"/>
    </row>
    <row r="323" spans="1:34">
      <c r="A323" s="907"/>
      <c r="B323" s="907"/>
      <c r="C323" s="829">
        <v>7</v>
      </c>
      <c r="D323" s="829">
        <v>45</v>
      </c>
      <c r="E323" s="829">
        <v>3</v>
      </c>
      <c r="F323" s="829">
        <v>41</v>
      </c>
      <c r="G323" s="546" t="s">
        <v>3203</v>
      </c>
      <c r="H323" s="546" t="s">
        <v>3203</v>
      </c>
      <c r="I323" s="829">
        <v>2</v>
      </c>
      <c r="J323" s="829">
        <v>94</v>
      </c>
      <c r="K323" s="2531" t="s">
        <v>531</v>
      </c>
      <c r="L323" s="2531"/>
      <c r="M323" s="2531"/>
      <c r="N323" s="2531"/>
      <c r="O323" s="2531"/>
      <c r="P323" s="2545"/>
      <c r="Q323" s="907"/>
      <c r="R323" s="357"/>
      <c r="S323" s="328"/>
      <c r="T323" s="328"/>
      <c r="U323" s="328"/>
      <c r="V323" s="328"/>
      <c r="W323" s="328"/>
      <c r="X323" s="328"/>
      <c r="Y323" s="328"/>
      <c r="Z323" s="328"/>
      <c r="AA323" s="328"/>
      <c r="AB323" s="328"/>
      <c r="AC323" s="328"/>
      <c r="AD323" s="328"/>
      <c r="AE323" s="328"/>
      <c r="AF323" s="328"/>
      <c r="AG323" s="328"/>
      <c r="AH323" s="328"/>
    </row>
    <row r="324" spans="1:34">
      <c r="A324" s="907"/>
      <c r="B324" s="907"/>
      <c r="C324" s="829">
        <v>7</v>
      </c>
      <c r="D324" s="829">
        <v>39</v>
      </c>
      <c r="E324" s="829">
        <v>6</v>
      </c>
      <c r="F324" s="829">
        <v>84</v>
      </c>
      <c r="G324" s="829">
        <v>4</v>
      </c>
      <c r="H324" s="829">
        <v>114</v>
      </c>
      <c r="I324" s="829">
        <v>3</v>
      </c>
      <c r="J324" s="829">
        <v>181</v>
      </c>
      <c r="K324" s="2531" t="s">
        <v>532</v>
      </c>
      <c r="L324" s="2531"/>
      <c r="M324" s="2531"/>
      <c r="N324" s="2531"/>
      <c r="O324" s="2531"/>
      <c r="P324" s="2545"/>
      <c r="Q324" s="907"/>
      <c r="R324" s="357"/>
      <c r="S324" s="328"/>
      <c r="T324" s="328"/>
      <c r="U324" s="328"/>
      <c r="V324" s="328"/>
      <c r="W324" s="328"/>
      <c r="X324" s="328"/>
      <c r="Y324" s="328"/>
      <c r="Z324" s="328"/>
      <c r="AA324" s="328"/>
      <c r="AB324" s="328"/>
      <c r="AC324" s="328"/>
      <c r="AD324" s="328"/>
      <c r="AE324" s="328"/>
      <c r="AF324" s="328"/>
      <c r="AG324" s="328"/>
      <c r="AH324" s="328"/>
    </row>
    <row r="325" spans="1:34">
      <c r="A325" s="907"/>
      <c r="B325" s="907"/>
      <c r="C325" s="829"/>
      <c r="D325" s="829"/>
      <c r="E325" s="829"/>
      <c r="F325" s="829"/>
      <c r="G325" s="829"/>
      <c r="H325" s="829"/>
      <c r="I325" s="829"/>
      <c r="J325" s="829"/>
      <c r="K325" s="2531"/>
      <c r="L325" s="2531"/>
      <c r="M325" s="2531"/>
      <c r="N325" s="2531"/>
      <c r="O325" s="2531"/>
      <c r="P325" s="2545"/>
      <c r="Q325" s="907"/>
      <c r="R325" s="357"/>
      <c r="S325" s="328"/>
      <c r="T325" s="328"/>
      <c r="U325" s="328"/>
      <c r="V325" s="328"/>
      <c r="W325" s="328"/>
      <c r="X325" s="328"/>
      <c r="Y325" s="328"/>
      <c r="Z325" s="328"/>
      <c r="AA325" s="328"/>
      <c r="AB325" s="328"/>
      <c r="AC325" s="328"/>
      <c r="AD325" s="328"/>
      <c r="AE325" s="328"/>
      <c r="AF325" s="328"/>
      <c r="AG325" s="328"/>
      <c r="AH325" s="328"/>
    </row>
    <row r="326" spans="1:34">
      <c r="A326" s="907"/>
      <c r="B326" s="907"/>
      <c r="C326" s="829">
        <v>5</v>
      </c>
      <c r="D326" s="829">
        <v>34</v>
      </c>
      <c r="E326" s="829">
        <v>8</v>
      </c>
      <c r="F326" s="829">
        <v>124</v>
      </c>
      <c r="G326" s="829">
        <v>4</v>
      </c>
      <c r="H326" s="829">
        <v>96</v>
      </c>
      <c r="I326" s="829">
        <v>2</v>
      </c>
      <c r="J326" s="829">
        <v>385</v>
      </c>
      <c r="K326" s="2531" t="s">
        <v>533</v>
      </c>
      <c r="L326" s="2531"/>
      <c r="M326" s="2531"/>
      <c r="N326" s="2531"/>
      <c r="O326" s="2531"/>
      <c r="P326" s="2545"/>
      <c r="Q326" s="907"/>
      <c r="R326" s="357"/>
      <c r="S326" s="328"/>
      <c r="T326" s="328"/>
      <c r="U326" s="328"/>
      <c r="V326" s="328"/>
      <c r="W326" s="328"/>
      <c r="X326" s="328"/>
      <c r="Y326" s="328"/>
      <c r="Z326" s="328"/>
      <c r="AA326" s="328"/>
      <c r="AB326" s="328"/>
      <c r="AC326" s="328"/>
      <c r="AD326" s="328"/>
      <c r="AE326" s="328"/>
      <c r="AF326" s="328"/>
      <c r="AG326" s="328"/>
      <c r="AH326" s="328"/>
    </row>
    <row r="327" spans="1:34">
      <c r="A327" s="907"/>
      <c r="B327" s="907"/>
      <c r="C327" s="829">
        <v>1</v>
      </c>
      <c r="D327" s="829">
        <v>6</v>
      </c>
      <c r="E327" s="829">
        <v>3</v>
      </c>
      <c r="F327" s="829">
        <v>52</v>
      </c>
      <c r="G327" s="829">
        <v>3</v>
      </c>
      <c r="H327" s="829">
        <v>73</v>
      </c>
      <c r="I327" s="829">
        <v>2</v>
      </c>
      <c r="J327" s="829">
        <v>385</v>
      </c>
      <c r="K327" s="2531" t="s">
        <v>534</v>
      </c>
      <c r="L327" s="2531"/>
      <c r="M327" s="2531"/>
      <c r="N327" s="2531"/>
      <c r="O327" s="2531"/>
      <c r="P327" s="2545"/>
      <c r="Q327" s="907"/>
      <c r="R327" s="357"/>
      <c r="S327" s="353"/>
      <c r="T327" s="353"/>
      <c r="U327" s="353"/>
      <c r="V327" s="353"/>
      <c r="W327" s="353"/>
      <c r="X327" s="353"/>
      <c r="Y327" s="353"/>
      <c r="Z327" s="353"/>
      <c r="AA327" s="353"/>
      <c r="AB327" s="353"/>
      <c r="AC327" s="353"/>
      <c r="AD327" s="353"/>
      <c r="AE327" s="353"/>
      <c r="AF327" s="353"/>
      <c r="AG327" s="353"/>
      <c r="AH327" s="353"/>
    </row>
    <row r="328" spans="1:34">
      <c r="A328" s="907"/>
      <c r="B328" s="907"/>
      <c r="C328" s="829">
        <v>4</v>
      </c>
      <c r="D328" s="829">
        <v>28</v>
      </c>
      <c r="E328" s="829">
        <v>5</v>
      </c>
      <c r="F328" s="829">
        <v>72</v>
      </c>
      <c r="G328" s="829">
        <v>1</v>
      </c>
      <c r="H328" s="829">
        <v>23</v>
      </c>
      <c r="I328" s="546" t="s">
        <v>3203</v>
      </c>
      <c r="J328" s="546" t="s">
        <v>3203</v>
      </c>
      <c r="K328" s="2531" t="s">
        <v>535</v>
      </c>
      <c r="L328" s="2531"/>
      <c r="M328" s="2531"/>
      <c r="N328" s="2531"/>
      <c r="O328" s="2531"/>
      <c r="P328" s="2545"/>
      <c r="Q328" s="907"/>
      <c r="R328" s="357"/>
      <c r="S328" s="353"/>
      <c r="T328" s="353"/>
      <c r="U328" s="353"/>
      <c r="V328" s="353"/>
      <c r="W328" s="353"/>
      <c r="X328" s="353"/>
      <c r="Y328" s="353"/>
      <c r="Z328" s="353"/>
      <c r="AA328" s="353"/>
      <c r="AB328" s="353"/>
      <c r="AC328" s="353"/>
      <c r="AD328" s="353"/>
      <c r="AE328" s="353"/>
      <c r="AF328" s="353"/>
      <c r="AG328" s="353"/>
      <c r="AH328" s="353"/>
    </row>
    <row r="329" spans="1:34">
      <c r="A329" s="907"/>
      <c r="B329" s="730"/>
      <c r="C329" s="829"/>
      <c r="D329" s="829"/>
      <c r="E329" s="829"/>
      <c r="F329" s="829"/>
      <c r="G329" s="829"/>
      <c r="H329" s="829"/>
      <c r="I329" s="829"/>
      <c r="J329" s="829"/>
      <c r="K329" s="2531"/>
      <c r="L329" s="2531"/>
      <c r="M329" s="2531"/>
      <c r="N329" s="2531"/>
      <c r="O329" s="2531"/>
      <c r="P329" s="2545"/>
      <c r="Q329" s="907"/>
      <c r="R329" s="357"/>
      <c r="S329" s="353"/>
      <c r="T329" s="353"/>
      <c r="U329" s="353"/>
      <c r="V329" s="353"/>
      <c r="W329" s="353"/>
      <c r="X329" s="353"/>
      <c r="Y329" s="353"/>
      <c r="Z329" s="353"/>
      <c r="AA329" s="353"/>
      <c r="AB329" s="353"/>
      <c r="AC329" s="353"/>
      <c r="AD329" s="353"/>
      <c r="AE329" s="353"/>
      <c r="AF329" s="353"/>
      <c r="AG329" s="353"/>
      <c r="AH329" s="353"/>
    </row>
    <row r="330" spans="1:34">
      <c r="A330" s="907"/>
      <c r="B330" s="730"/>
      <c r="C330" s="829">
        <v>46</v>
      </c>
      <c r="D330" s="829">
        <v>325</v>
      </c>
      <c r="E330" s="829">
        <v>37</v>
      </c>
      <c r="F330" s="829">
        <v>504</v>
      </c>
      <c r="G330" s="829">
        <v>13</v>
      </c>
      <c r="H330" s="829">
        <v>298</v>
      </c>
      <c r="I330" s="829">
        <v>28</v>
      </c>
      <c r="J330" s="829">
        <v>2388</v>
      </c>
      <c r="K330" s="2532" t="s">
        <v>536</v>
      </c>
      <c r="L330" s="2532"/>
      <c r="M330" s="2532"/>
      <c r="N330" s="2532"/>
      <c r="O330" s="2532"/>
      <c r="P330" s="2545"/>
      <c r="Q330" s="907"/>
      <c r="R330" s="357"/>
      <c r="S330" s="353"/>
      <c r="T330" s="353"/>
      <c r="U330" s="353"/>
      <c r="V330" s="353"/>
      <c r="W330" s="353"/>
      <c r="X330" s="353"/>
      <c r="Y330" s="353"/>
      <c r="Z330" s="353"/>
      <c r="AA330" s="353"/>
      <c r="AB330" s="353"/>
      <c r="AC330" s="353"/>
      <c r="AD330" s="353"/>
      <c r="AE330" s="353"/>
      <c r="AF330" s="353"/>
      <c r="AG330" s="353"/>
      <c r="AH330" s="353"/>
    </row>
    <row r="331" spans="1:34">
      <c r="A331" s="907"/>
      <c r="B331" s="907"/>
      <c r="C331" s="829">
        <v>29</v>
      </c>
      <c r="D331" s="829">
        <v>195</v>
      </c>
      <c r="E331" s="829">
        <v>8</v>
      </c>
      <c r="F331" s="829">
        <v>93</v>
      </c>
      <c r="G331" s="829">
        <v>1</v>
      </c>
      <c r="H331" s="829">
        <v>22</v>
      </c>
      <c r="I331" s="829">
        <v>8</v>
      </c>
      <c r="J331" s="829">
        <v>1423</v>
      </c>
      <c r="K331" s="2531" t="s">
        <v>537</v>
      </c>
      <c r="L331" s="2531"/>
      <c r="M331" s="2531"/>
      <c r="N331" s="2531"/>
      <c r="O331" s="2531"/>
      <c r="P331" s="2545"/>
      <c r="Q331" s="907"/>
      <c r="R331" s="357"/>
      <c r="S331" s="353"/>
      <c r="T331" s="353"/>
      <c r="U331" s="353"/>
      <c r="V331" s="353"/>
      <c r="W331" s="353"/>
      <c r="X331" s="353"/>
      <c r="Y331" s="353"/>
      <c r="Z331" s="353"/>
      <c r="AA331" s="353"/>
      <c r="AB331" s="353"/>
      <c r="AC331" s="353"/>
      <c r="AD331" s="353"/>
      <c r="AE331" s="353"/>
      <c r="AF331" s="353"/>
      <c r="AG331" s="353"/>
      <c r="AH331" s="353"/>
    </row>
    <row r="332" spans="1:34">
      <c r="A332" s="907"/>
      <c r="B332" s="907"/>
      <c r="C332" s="546" t="s">
        <v>3203</v>
      </c>
      <c r="D332" s="546" t="s">
        <v>3203</v>
      </c>
      <c r="E332" s="546" t="s">
        <v>3203</v>
      </c>
      <c r="F332" s="546" t="s">
        <v>3203</v>
      </c>
      <c r="G332" s="546" t="s">
        <v>3203</v>
      </c>
      <c r="H332" s="546" t="s">
        <v>3203</v>
      </c>
      <c r="I332" s="546" t="s">
        <v>3203</v>
      </c>
      <c r="J332" s="546" t="s">
        <v>3203</v>
      </c>
      <c r="K332" s="2531" t="s">
        <v>538</v>
      </c>
      <c r="L332" s="2531"/>
      <c r="M332" s="2531"/>
      <c r="N332" s="2531"/>
      <c r="O332" s="2531"/>
      <c r="P332" s="2545"/>
      <c r="Q332" s="907"/>
      <c r="R332" s="357"/>
      <c r="S332" s="353"/>
      <c r="T332" s="353"/>
      <c r="U332" s="353"/>
      <c r="V332" s="353"/>
      <c r="W332" s="353"/>
      <c r="X332" s="353"/>
      <c r="Y332" s="353"/>
      <c r="Z332" s="353"/>
      <c r="AA332" s="353"/>
      <c r="AB332" s="353"/>
      <c r="AC332" s="353"/>
      <c r="AD332" s="353"/>
      <c r="AE332" s="353"/>
      <c r="AF332" s="353"/>
      <c r="AG332" s="353"/>
      <c r="AH332" s="353"/>
    </row>
    <row r="333" spans="1:34">
      <c r="A333" s="907"/>
      <c r="B333" s="907"/>
      <c r="C333" s="829">
        <v>17</v>
      </c>
      <c r="D333" s="829">
        <v>130</v>
      </c>
      <c r="E333" s="829">
        <v>29</v>
      </c>
      <c r="F333" s="829">
        <v>411</v>
      </c>
      <c r="G333" s="829">
        <v>12</v>
      </c>
      <c r="H333" s="829">
        <v>276</v>
      </c>
      <c r="I333" s="829">
        <v>20</v>
      </c>
      <c r="J333" s="829">
        <v>965</v>
      </c>
      <c r="K333" s="2532" t="s">
        <v>3202</v>
      </c>
      <c r="L333" s="2532"/>
      <c r="M333" s="2532"/>
      <c r="N333" s="2532"/>
      <c r="O333" s="2532"/>
      <c r="P333" s="2545"/>
      <c r="Q333" s="907"/>
      <c r="R333" s="357"/>
      <c r="S333" s="353"/>
      <c r="T333" s="353"/>
      <c r="U333" s="353"/>
      <c r="V333" s="353"/>
      <c r="W333" s="353"/>
      <c r="X333" s="353"/>
      <c r="Y333" s="353"/>
      <c r="Z333" s="353"/>
      <c r="AA333" s="353"/>
      <c r="AB333" s="353"/>
      <c r="AC333" s="353"/>
      <c r="AD333" s="353"/>
      <c r="AE333" s="353"/>
      <c r="AF333" s="353"/>
      <c r="AG333" s="353"/>
      <c r="AH333" s="353"/>
    </row>
    <row r="334" spans="1:34">
      <c r="A334" s="907"/>
      <c r="B334" s="907"/>
      <c r="C334" s="829"/>
      <c r="D334" s="829"/>
      <c r="E334" s="829"/>
      <c r="F334" s="829"/>
      <c r="G334" s="829"/>
      <c r="H334" s="829"/>
      <c r="I334" s="829"/>
      <c r="J334" s="829"/>
      <c r="K334" s="711"/>
      <c r="L334" s="711"/>
      <c r="M334" s="711"/>
      <c r="N334" s="711"/>
      <c r="O334" s="711"/>
      <c r="P334" s="712"/>
      <c r="Q334" s="907"/>
      <c r="R334" s="357"/>
      <c r="S334" s="353"/>
      <c r="T334" s="353"/>
      <c r="U334" s="353"/>
      <c r="V334" s="353"/>
      <c r="W334" s="353"/>
      <c r="X334" s="353"/>
      <c r="Y334" s="353"/>
      <c r="Z334" s="353"/>
      <c r="AA334" s="353"/>
      <c r="AB334" s="353"/>
      <c r="AC334" s="353"/>
      <c r="AD334" s="353"/>
      <c r="AE334" s="353"/>
      <c r="AF334" s="353"/>
      <c r="AG334" s="353"/>
      <c r="AH334" s="353"/>
    </row>
    <row r="335" spans="1:34">
      <c r="A335" s="907"/>
      <c r="B335" s="907"/>
      <c r="C335" s="829">
        <v>5</v>
      </c>
      <c r="D335" s="829">
        <v>34</v>
      </c>
      <c r="E335" s="829">
        <v>5</v>
      </c>
      <c r="F335" s="829">
        <v>75</v>
      </c>
      <c r="G335" s="829">
        <v>1</v>
      </c>
      <c r="H335" s="829">
        <v>20</v>
      </c>
      <c r="I335" s="829">
        <v>1</v>
      </c>
      <c r="J335" s="829">
        <v>264</v>
      </c>
      <c r="K335" s="2531" t="s">
        <v>539</v>
      </c>
      <c r="L335" s="2531"/>
      <c r="M335" s="2531"/>
      <c r="N335" s="2531"/>
      <c r="O335" s="2531"/>
      <c r="P335" s="2545"/>
      <c r="Q335" s="907"/>
      <c r="R335" s="357"/>
      <c r="S335" s="353"/>
      <c r="T335" s="353"/>
      <c r="U335" s="353"/>
      <c r="V335" s="353"/>
      <c r="W335" s="353"/>
      <c r="X335" s="353"/>
      <c r="Y335" s="353"/>
      <c r="Z335" s="353"/>
      <c r="AA335" s="353"/>
      <c r="AB335" s="353"/>
      <c r="AC335" s="353"/>
      <c r="AD335" s="353"/>
      <c r="AE335" s="353"/>
      <c r="AF335" s="353"/>
      <c r="AG335" s="353"/>
      <c r="AH335" s="353"/>
    </row>
    <row r="336" spans="1:34">
      <c r="A336" s="907"/>
      <c r="B336" s="907"/>
      <c r="C336" s="829">
        <v>4</v>
      </c>
      <c r="D336" s="829">
        <v>28</v>
      </c>
      <c r="E336" s="546" t="s">
        <v>3203</v>
      </c>
      <c r="F336" s="546" t="s">
        <v>3203</v>
      </c>
      <c r="G336" s="546" t="s">
        <v>3203</v>
      </c>
      <c r="H336" s="546" t="s">
        <v>3203</v>
      </c>
      <c r="I336" s="829">
        <v>1</v>
      </c>
      <c r="J336" s="829">
        <v>264</v>
      </c>
      <c r="K336" s="2531" t="s">
        <v>540</v>
      </c>
      <c r="L336" s="2531"/>
      <c r="M336" s="2531"/>
      <c r="N336" s="2531"/>
      <c r="O336" s="2531"/>
      <c r="P336" s="2545"/>
      <c r="Q336" s="907"/>
      <c r="R336" s="357"/>
      <c r="S336" s="328"/>
      <c r="T336" s="328"/>
      <c r="U336" s="328"/>
      <c r="V336" s="328"/>
      <c r="W336" s="328"/>
      <c r="X336" s="328"/>
      <c r="Y336" s="328"/>
      <c r="Z336" s="328"/>
      <c r="AA336" s="328"/>
      <c r="AB336" s="328"/>
      <c r="AC336" s="328"/>
      <c r="AD336" s="328"/>
      <c r="AE336" s="328"/>
      <c r="AF336" s="328"/>
      <c r="AG336" s="328"/>
      <c r="AH336" s="328"/>
    </row>
    <row r="337" spans="1:37">
      <c r="A337" s="907"/>
      <c r="B337" s="907"/>
      <c r="C337" s="829">
        <v>1</v>
      </c>
      <c r="D337" s="829">
        <v>6</v>
      </c>
      <c r="E337" s="829">
        <v>5</v>
      </c>
      <c r="F337" s="829">
        <v>75</v>
      </c>
      <c r="G337" s="829">
        <v>1</v>
      </c>
      <c r="H337" s="829">
        <v>20</v>
      </c>
      <c r="I337" s="546" t="s">
        <v>3203</v>
      </c>
      <c r="J337" s="546" t="s">
        <v>3203</v>
      </c>
      <c r="K337" s="2531" t="s">
        <v>3527</v>
      </c>
      <c r="L337" s="2531"/>
      <c r="M337" s="2531"/>
      <c r="N337" s="2531"/>
      <c r="O337" s="2531"/>
      <c r="P337" s="2545"/>
      <c r="Q337" s="907"/>
      <c r="R337" s="357"/>
      <c r="S337" s="328"/>
      <c r="T337" s="328"/>
      <c r="U337" s="328"/>
      <c r="V337" s="328"/>
      <c r="W337" s="328"/>
      <c r="X337" s="328"/>
      <c r="Y337" s="328"/>
      <c r="Z337" s="328"/>
      <c r="AA337" s="328"/>
      <c r="AB337" s="328"/>
      <c r="AC337" s="328"/>
      <c r="AD337" s="328"/>
      <c r="AE337" s="328"/>
      <c r="AF337" s="328"/>
      <c r="AG337" s="328"/>
      <c r="AH337" s="328"/>
    </row>
    <row r="338" spans="1:37" ht="14.25" thickBot="1">
      <c r="A338" s="907"/>
      <c r="B338" s="907"/>
      <c r="C338" s="548"/>
      <c r="D338" s="548"/>
      <c r="E338" s="548"/>
      <c r="F338" s="548"/>
      <c r="G338" s="548"/>
      <c r="H338" s="548"/>
      <c r="I338" s="548"/>
      <c r="J338" s="548"/>
      <c r="K338" s="2557"/>
      <c r="L338" s="2558"/>
      <c r="M338" s="2558"/>
      <c r="N338" s="2558"/>
      <c r="O338" s="2558"/>
      <c r="P338" s="2547"/>
      <c r="Q338" s="907"/>
      <c r="R338" s="357"/>
      <c r="S338" s="328"/>
      <c r="T338" s="328"/>
      <c r="U338" s="328"/>
      <c r="V338" s="328"/>
      <c r="W338" s="328"/>
      <c r="X338" s="328"/>
      <c r="Y338" s="328"/>
      <c r="Z338" s="328"/>
      <c r="AA338" s="328"/>
      <c r="AB338" s="328"/>
      <c r="AC338" s="328"/>
      <c r="AD338" s="328"/>
      <c r="AE338" s="328"/>
      <c r="AF338" s="328"/>
      <c r="AG338" s="328"/>
      <c r="AH338" s="328"/>
    </row>
    <row r="339" spans="1:37">
      <c r="A339" s="907"/>
      <c r="B339" s="907"/>
      <c r="C339" s="907"/>
      <c r="D339" s="907"/>
      <c r="E339" s="907"/>
      <c r="F339" s="907"/>
      <c r="G339" s="907"/>
      <c r="H339" s="907"/>
      <c r="I339" s="907"/>
      <c r="J339" s="907"/>
      <c r="K339" s="907"/>
      <c r="L339" s="907"/>
      <c r="M339" s="907"/>
      <c r="N339" s="907"/>
      <c r="O339" s="907"/>
      <c r="P339" s="907"/>
      <c r="Q339" s="907"/>
      <c r="R339" s="357"/>
      <c r="S339" s="328"/>
      <c r="T339" s="328"/>
      <c r="U339" s="328"/>
      <c r="V339" s="328"/>
      <c r="W339" s="328"/>
      <c r="X339" s="328"/>
      <c r="Y339" s="328"/>
      <c r="Z339" s="328"/>
      <c r="AA339" s="328"/>
      <c r="AB339" s="328"/>
      <c r="AC339" s="328"/>
      <c r="AD339" s="328"/>
      <c r="AE339" s="328"/>
      <c r="AF339" s="328"/>
      <c r="AG339" s="328"/>
      <c r="AH339" s="328"/>
      <c r="AI339" s="328"/>
      <c r="AJ339" s="328"/>
      <c r="AK339" s="328"/>
    </row>
    <row r="340" spans="1:37">
      <c r="A340" s="907"/>
      <c r="B340" s="907"/>
      <c r="C340" s="907"/>
      <c r="D340" s="907"/>
      <c r="E340" s="907"/>
      <c r="F340" s="907"/>
      <c r="G340" s="907"/>
      <c r="H340" s="907"/>
      <c r="I340" s="907"/>
      <c r="J340" s="907"/>
      <c r="K340" s="907"/>
      <c r="L340" s="907"/>
      <c r="M340" s="907"/>
      <c r="N340" s="907"/>
      <c r="O340" s="907"/>
      <c r="P340" s="907"/>
      <c r="Q340" s="907"/>
      <c r="R340" s="357"/>
      <c r="S340" s="328"/>
      <c r="T340" s="328"/>
      <c r="U340" s="328"/>
      <c r="V340" s="328"/>
      <c r="W340" s="328"/>
      <c r="X340" s="328"/>
      <c r="Y340" s="328"/>
      <c r="Z340" s="328"/>
      <c r="AA340" s="328"/>
      <c r="AB340" s="328"/>
      <c r="AC340" s="328"/>
      <c r="AD340" s="328"/>
      <c r="AE340" s="328"/>
      <c r="AF340" s="328"/>
      <c r="AG340" s="328"/>
      <c r="AH340" s="328"/>
      <c r="AI340" s="328"/>
      <c r="AJ340" s="328"/>
      <c r="AK340" s="328"/>
    </row>
    <row r="341" spans="1:37">
      <c r="A341" s="907"/>
      <c r="B341" s="907"/>
      <c r="C341" s="907"/>
      <c r="D341" s="907"/>
      <c r="E341" s="907"/>
      <c r="F341" s="907"/>
      <c r="G341" s="907"/>
      <c r="H341" s="907"/>
      <c r="I341" s="907"/>
      <c r="J341" s="907"/>
      <c r="K341" s="907"/>
      <c r="L341" s="907"/>
      <c r="M341" s="907"/>
      <c r="N341" s="907"/>
      <c r="O341" s="907"/>
      <c r="P341" s="907"/>
      <c r="Q341" s="907"/>
      <c r="R341" s="357"/>
      <c r="S341" s="328"/>
      <c r="T341" s="328"/>
      <c r="U341" s="328"/>
      <c r="V341" s="328"/>
      <c r="W341" s="328"/>
      <c r="X341" s="328"/>
      <c r="Y341" s="328"/>
      <c r="Z341" s="328"/>
      <c r="AA341" s="328"/>
      <c r="AB341" s="328"/>
      <c r="AC341" s="328"/>
      <c r="AD341" s="328"/>
      <c r="AE341" s="328"/>
      <c r="AF341" s="328"/>
      <c r="AG341" s="328"/>
      <c r="AH341" s="328"/>
      <c r="AI341" s="328"/>
      <c r="AJ341" s="328"/>
      <c r="AK341" s="328"/>
    </row>
    <row r="342" spans="1:37" ht="17.25" customHeight="1">
      <c r="A342" s="2559" t="s">
        <v>3525</v>
      </c>
      <c r="B342" s="2559"/>
      <c r="C342" s="2559"/>
      <c r="D342" s="2559"/>
      <c r="E342" s="2559"/>
      <c r="F342" s="2559"/>
      <c r="G342" s="2559"/>
      <c r="H342" s="2559"/>
      <c r="I342" s="2559"/>
      <c r="J342" s="2559"/>
      <c r="K342" s="2559"/>
      <c r="L342" s="2559"/>
      <c r="M342" s="2559"/>
      <c r="N342" s="2559"/>
      <c r="O342" s="2559"/>
      <c r="P342" s="2559"/>
      <c r="Q342" s="2559"/>
      <c r="R342" s="357"/>
      <c r="S342" s="328"/>
      <c r="T342" s="328"/>
      <c r="U342" s="328"/>
      <c r="V342" s="328"/>
      <c r="W342" s="328"/>
      <c r="X342" s="328"/>
      <c r="Y342" s="328"/>
      <c r="Z342" s="328"/>
      <c r="AA342" s="328"/>
      <c r="AB342" s="328"/>
      <c r="AC342" s="328"/>
      <c r="AD342" s="328"/>
      <c r="AE342" s="328"/>
      <c r="AF342" s="328"/>
      <c r="AG342" s="328"/>
      <c r="AH342" s="328"/>
      <c r="AI342" s="328"/>
      <c r="AJ342" s="328"/>
      <c r="AK342" s="328"/>
    </row>
    <row r="343" spans="1:37" ht="15" customHeight="1" thickBot="1">
      <c r="A343" s="907"/>
      <c r="B343" s="711"/>
      <c r="C343" s="907"/>
      <c r="D343" s="907"/>
      <c r="E343" s="907"/>
      <c r="F343" s="907"/>
      <c r="G343" s="907"/>
      <c r="H343" s="907"/>
      <c r="I343" s="907"/>
      <c r="J343" s="907"/>
      <c r="K343" s="907"/>
      <c r="L343" s="907"/>
      <c r="M343" s="907"/>
      <c r="N343" s="907"/>
      <c r="O343" s="907"/>
      <c r="P343" s="993" t="s">
        <v>3518</v>
      </c>
      <c r="Q343" s="907"/>
      <c r="R343" s="357"/>
      <c r="S343" s="328"/>
      <c r="T343" s="328"/>
      <c r="U343" s="328"/>
      <c r="V343" s="328"/>
      <c r="W343" s="328"/>
      <c r="X343" s="328"/>
      <c r="Y343" s="328"/>
    </row>
    <row r="344" spans="1:37" ht="13.5" customHeight="1">
      <c r="A344" s="907"/>
      <c r="B344" s="543"/>
      <c r="C344" s="2508" t="s">
        <v>438</v>
      </c>
      <c r="D344" s="2508"/>
      <c r="E344" s="2508"/>
      <c r="F344" s="2508"/>
      <c r="G344" s="2508"/>
      <c r="H344" s="2509"/>
      <c r="I344" s="544"/>
      <c r="J344" s="545"/>
      <c r="K344" s="545"/>
      <c r="L344" s="545" t="s">
        <v>439</v>
      </c>
      <c r="M344" s="545"/>
      <c r="N344" s="545"/>
      <c r="O344" s="545"/>
      <c r="P344" s="85"/>
      <c r="Q344" s="711"/>
      <c r="R344" s="357"/>
      <c r="S344" s="328"/>
      <c r="T344" s="328"/>
      <c r="U344" s="328"/>
      <c r="V344" s="328"/>
      <c r="W344" s="328"/>
      <c r="X344" s="328"/>
      <c r="Y344" s="328"/>
    </row>
    <row r="345" spans="1:37" ht="13.5" customHeight="1">
      <c r="A345" s="907"/>
      <c r="B345" s="543"/>
      <c r="C345" s="2510"/>
      <c r="D345" s="2510"/>
      <c r="E345" s="2510"/>
      <c r="F345" s="2510"/>
      <c r="G345" s="2510"/>
      <c r="H345" s="2511"/>
      <c r="I345" s="2514" t="s">
        <v>440</v>
      </c>
      <c r="J345" s="2517" t="s">
        <v>441</v>
      </c>
      <c r="K345" s="2518"/>
      <c r="L345" s="2519"/>
      <c r="M345" s="2523" t="s">
        <v>442</v>
      </c>
      <c r="N345" s="2524"/>
      <c r="O345" s="2524"/>
      <c r="P345" s="2525"/>
      <c r="Q345" s="717"/>
      <c r="R345" s="357"/>
      <c r="S345" s="328"/>
      <c r="T345" s="328"/>
      <c r="U345" s="328"/>
      <c r="V345" s="328"/>
      <c r="W345" s="328"/>
      <c r="X345" s="328"/>
      <c r="Y345" s="328"/>
    </row>
    <row r="346" spans="1:37">
      <c r="A346" s="907"/>
      <c r="B346" s="543"/>
      <c r="C346" s="2510"/>
      <c r="D346" s="2510"/>
      <c r="E346" s="2510"/>
      <c r="F346" s="2510"/>
      <c r="G346" s="2510"/>
      <c r="H346" s="2511"/>
      <c r="I346" s="2515"/>
      <c r="J346" s="2520"/>
      <c r="K346" s="2521"/>
      <c r="L346" s="2522"/>
      <c r="M346" s="2526" t="s">
        <v>443</v>
      </c>
      <c r="N346" s="2527"/>
      <c r="O346" s="2528" t="s">
        <v>3374</v>
      </c>
      <c r="P346" s="2527"/>
      <c r="Q346" s="907"/>
      <c r="R346" s="357"/>
      <c r="S346" s="328"/>
      <c r="T346" s="328"/>
      <c r="U346" s="328"/>
      <c r="V346" s="328"/>
      <c r="W346" s="328"/>
      <c r="X346" s="328"/>
      <c r="Y346" s="328"/>
    </row>
    <row r="347" spans="1:37">
      <c r="A347" s="907"/>
      <c r="B347" s="543"/>
      <c r="C347" s="2512"/>
      <c r="D347" s="2512"/>
      <c r="E347" s="2512"/>
      <c r="F347" s="2512"/>
      <c r="G347" s="2512"/>
      <c r="H347" s="2513"/>
      <c r="I347" s="2516"/>
      <c r="J347" s="840" t="s">
        <v>1</v>
      </c>
      <c r="K347" s="820" t="s">
        <v>4</v>
      </c>
      <c r="L347" s="820" t="s">
        <v>5</v>
      </c>
      <c r="M347" s="820" t="s">
        <v>417</v>
      </c>
      <c r="N347" s="817" t="s">
        <v>444</v>
      </c>
      <c r="O347" s="820" t="s">
        <v>417</v>
      </c>
      <c r="P347" s="820" t="s">
        <v>444</v>
      </c>
      <c r="Q347" s="907"/>
      <c r="R347" s="357"/>
      <c r="S347" s="328"/>
      <c r="T347" s="328"/>
      <c r="U347" s="328"/>
      <c r="V347" s="328"/>
      <c r="W347" s="328"/>
      <c r="X347" s="328"/>
      <c r="Y347" s="328"/>
    </row>
    <row r="348" spans="1:37">
      <c r="A348" s="907"/>
      <c r="B348" s="712"/>
      <c r="C348" s="2501" t="s">
        <v>3528</v>
      </c>
      <c r="D348" s="2501"/>
      <c r="E348" s="2501"/>
      <c r="F348" s="2501"/>
      <c r="G348" s="2501"/>
      <c r="H348" s="2502"/>
      <c r="I348" s="829">
        <v>168</v>
      </c>
      <c r="J348" s="829">
        <v>1871</v>
      </c>
      <c r="K348" s="829">
        <v>1249</v>
      </c>
      <c r="L348" s="829">
        <v>622</v>
      </c>
      <c r="M348" s="829">
        <v>50</v>
      </c>
      <c r="N348" s="546" t="s">
        <v>3203</v>
      </c>
      <c r="O348" s="829">
        <v>69</v>
      </c>
      <c r="P348" s="829">
        <v>121</v>
      </c>
      <c r="Q348" s="669"/>
      <c r="R348" s="357"/>
      <c r="S348" s="328"/>
      <c r="T348" s="328"/>
      <c r="U348" s="328"/>
      <c r="V348" s="328"/>
      <c r="W348" s="328"/>
      <c r="X348" s="328"/>
      <c r="Y348" s="328"/>
    </row>
    <row r="349" spans="1:37">
      <c r="A349" s="907"/>
      <c r="B349" s="712"/>
      <c r="C349" s="2505" t="s">
        <v>542</v>
      </c>
      <c r="D349" s="2505"/>
      <c r="E349" s="2505"/>
      <c r="F349" s="2505"/>
      <c r="G349" s="2505"/>
      <c r="H349" s="2506"/>
      <c r="I349" s="829">
        <v>12</v>
      </c>
      <c r="J349" s="829">
        <v>163</v>
      </c>
      <c r="K349" s="829">
        <v>136</v>
      </c>
      <c r="L349" s="829">
        <v>27</v>
      </c>
      <c r="M349" s="546" t="s">
        <v>3203</v>
      </c>
      <c r="N349" s="546" t="s">
        <v>3203</v>
      </c>
      <c r="O349" s="829">
        <v>3</v>
      </c>
      <c r="P349" s="829">
        <v>4</v>
      </c>
      <c r="Q349" s="669"/>
      <c r="R349" s="357"/>
      <c r="S349" s="328"/>
      <c r="T349" s="328"/>
      <c r="U349" s="328"/>
      <c r="V349" s="328"/>
      <c r="W349" s="328"/>
      <c r="X349" s="328"/>
      <c r="Y349" s="328"/>
    </row>
    <row r="350" spans="1:37">
      <c r="A350" s="907"/>
      <c r="B350" s="712"/>
      <c r="C350" s="2505" t="s">
        <v>543</v>
      </c>
      <c r="D350" s="2505"/>
      <c r="E350" s="2505"/>
      <c r="F350" s="2505"/>
      <c r="G350" s="2505"/>
      <c r="H350" s="2506"/>
      <c r="I350" s="829">
        <v>35</v>
      </c>
      <c r="J350" s="829">
        <v>93</v>
      </c>
      <c r="K350" s="829">
        <v>72</v>
      </c>
      <c r="L350" s="829">
        <v>21</v>
      </c>
      <c r="M350" s="829">
        <v>18</v>
      </c>
      <c r="N350" s="546" t="s">
        <v>3203</v>
      </c>
      <c r="O350" s="829">
        <v>14</v>
      </c>
      <c r="P350" s="829">
        <v>25</v>
      </c>
      <c r="Q350" s="669"/>
      <c r="R350" s="357"/>
      <c r="S350" s="328"/>
      <c r="T350" s="328"/>
      <c r="U350" s="328"/>
      <c r="V350" s="328"/>
      <c r="W350" s="328"/>
      <c r="X350" s="328"/>
      <c r="Y350" s="328"/>
    </row>
    <row r="351" spans="1:37">
      <c r="A351" s="907"/>
      <c r="B351" s="712"/>
      <c r="C351" s="2505" t="s">
        <v>3529</v>
      </c>
      <c r="D351" s="2505"/>
      <c r="E351" s="2505"/>
      <c r="F351" s="2505"/>
      <c r="G351" s="2505"/>
      <c r="H351" s="2506"/>
      <c r="I351" s="829">
        <v>6</v>
      </c>
      <c r="J351" s="829">
        <v>187</v>
      </c>
      <c r="K351" s="829">
        <v>136</v>
      </c>
      <c r="L351" s="829">
        <v>51</v>
      </c>
      <c r="M351" s="829">
        <v>3</v>
      </c>
      <c r="N351" s="546" t="s">
        <v>3203</v>
      </c>
      <c r="O351" s="829">
        <v>1</v>
      </c>
      <c r="P351" s="829">
        <v>1</v>
      </c>
      <c r="Q351" s="669"/>
      <c r="R351" s="357"/>
      <c r="S351" s="328"/>
      <c r="T351" s="328"/>
      <c r="U351" s="328"/>
      <c r="V351" s="328"/>
      <c r="W351" s="328"/>
      <c r="X351" s="328"/>
      <c r="Y351" s="328"/>
    </row>
    <row r="352" spans="1:37">
      <c r="A352" s="907"/>
      <c r="B352" s="712"/>
      <c r="C352" s="2505" t="s">
        <v>544</v>
      </c>
      <c r="D352" s="2505"/>
      <c r="E352" s="2505"/>
      <c r="F352" s="2505"/>
      <c r="G352" s="2505"/>
      <c r="H352" s="2506"/>
      <c r="I352" s="829">
        <v>15</v>
      </c>
      <c r="J352" s="829">
        <v>587</v>
      </c>
      <c r="K352" s="829">
        <v>297</v>
      </c>
      <c r="L352" s="829">
        <v>290</v>
      </c>
      <c r="M352" s="546" t="s">
        <v>3203</v>
      </c>
      <c r="N352" s="546" t="s">
        <v>3203</v>
      </c>
      <c r="O352" s="829">
        <v>5</v>
      </c>
      <c r="P352" s="829">
        <v>9</v>
      </c>
      <c r="Q352" s="669"/>
      <c r="R352" s="357"/>
      <c r="S352" s="328"/>
      <c r="T352" s="328"/>
      <c r="U352" s="328"/>
      <c r="V352" s="328"/>
      <c r="W352" s="328"/>
      <c r="X352" s="328"/>
      <c r="Y352" s="328"/>
    </row>
    <row r="353" spans="1:37">
      <c r="A353" s="907"/>
      <c r="B353" s="712"/>
      <c r="C353" s="2505" t="s">
        <v>545</v>
      </c>
      <c r="D353" s="2505"/>
      <c r="E353" s="2505"/>
      <c r="F353" s="2505"/>
      <c r="G353" s="2505"/>
      <c r="H353" s="2506"/>
      <c r="I353" s="829">
        <v>31</v>
      </c>
      <c r="J353" s="829">
        <v>388</v>
      </c>
      <c r="K353" s="829">
        <v>265</v>
      </c>
      <c r="L353" s="829">
        <v>123</v>
      </c>
      <c r="M353" s="829">
        <v>6</v>
      </c>
      <c r="N353" s="546" t="s">
        <v>3203</v>
      </c>
      <c r="O353" s="829">
        <v>6</v>
      </c>
      <c r="P353" s="829">
        <v>12</v>
      </c>
      <c r="Q353" s="669"/>
      <c r="R353" s="357"/>
      <c r="S353" s="328"/>
      <c r="T353" s="328"/>
      <c r="U353" s="328"/>
      <c r="V353" s="328"/>
      <c r="W353" s="328"/>
      <c r="X353" s="328"/>
      <c r="Y353" s="328"/>
    </row>
    <row r="354" spans="1:37">
      <c r="A354" s="907"/>
      <c r="B354" s="712"/>
      <c r="C354" s="2505" t="s">
        <v>546</v>
      </c>
      <c r="D354" s="2505"/>
      <c r="E354" s="2505"/>
      <c r="F354" s="2505"/>
      <c r="G354" s="2505"/>
      <c r="H354" s="2506"/>
      <c r="I354" s="829">
        <v>18</v>
      </c>
      <c r="J354" s="829">
        <v>313</v>
      </c>
      <c r="K354" s="829">
        <v>259</v>
      </c>
      <c r="L354" s="829">
        <v>54</v>
      </c>
      <c r="M354" s="829">
        <v>1</v>
      </c>
      <c r="N354" s="546" t="s">
        <v>3203</v>
      </c>
      <c r="O354" s="829">
        <v>14</v>
      </c>
      <c r="P354" s="829">
        <v>23</v>
      </c>
      <c r="Q354" s="669"/>
      <c r="R354" s="357"/>
      <c r="S354" s="328"/>
      <c r="T354" s="328"/>
      <c r="U354" s="328"/>
      <c r="V354" s="328"/>
      <c r="W354" s="328"/>
      <c r="X354" s="328"/>
      <c r="Y354" s="328"/>
    </row>
    <row r="355" spans="1:37">
      <c r="A355" s="907"/>
      <c r="B355" s="712"/>
      <c r="C355" s="2550" t="s">
        <v>547</v>
      </c>
      <c r="D355" s="2550"/>
      <c r="E355" s="2550"/>
      <c r="F355" s="2550"/>
      <c r="G355" s="2550"/>
      <c r="H355" s="2554"/>
      <c r="I355" s="829">
        <v>50</v>
      </c>
      <c r="J355" s="829">
        <v>129</v>
      </c>
      <c r="K355" s="829">
        <v>74</v>
      </c>
      <c r="L355" s="829">
        <v>55</v>
      </c>
      <c r="M355" s="829">
        <v>22</v>
      </c>
      <c r="N355" s="546" t="s">
        <v>3203</v>
      </c>
      <c r="O355" s="829">
        <v>26</v>
      </c>
      <c r="P355" s="829">
        <v>47</v>
      </c>
      <c r="Q355" s="669"/>
      <c r="R355" s="357"/>
      <c r="S355" s="328"/>
      <c r="T355" s="328"/>
      <c r="U355" s="328"/>
      <c r="V355" s="328"/>
      <c r="W355" s="328"/>
      <c r="X355" s="328"/>
      <c r="Y355" s="328"/>
    </row>
    <row r="356" spans="1:37" ht="14.25" thickBot="1">
      <c r="A356" s="907"/>
      <c r="B356" s="712"/>
      <c r="C356" s="2552" t="s">
        <v>548</v>
      </c>
      <c r="D356" s="2552"/>
      <c r="E356" s="2552"/>
      <c r="F356" s="2552"/>
      <c r="G356" s="2552"/>
      <c r="H356" s="2553"/>
      <c r="I356" s="548">
        <v>1</v>
      </c>
      <c r="J356" s="548">
        <v>11</v>
      </c>
      <c r="K356" s="548">
        <v>10</v>
      </c>
      <c r="L356" s="548">
        <v>1</v>
      </c>
      <c r="M356" s="559" t="s">
        <v>3203</v>
      </c>
      <c r="N356" s="559" t="s">
        <v>3203</v>
      </c>
      <c r="O356" s="559" t="s">
        <v>3203</v>
      </c>
      <c r="P356" s="559" t="s">
        <v>3203</v>
      </c>
      <c r="Q356" s="669"/>
      <c r="R356" s="357"/>
      <c r="S356" s="328"/>
      <c r="T356" s="328"/>
      <c r="U356" s="328"/>
      <c r="V356" s="328"/>
      <c r="W356" s="328"/>
      <c r="X356" s="328"/>
      <c r="Y356" s="328"/>
    </row>
    <row r="357" spans="1:37">
      <c r="A357" s="907"/>
      <c r="B357" s="717"/>
      <c r="C357" s="717" t="s">
        <v>3263</v>
      </c>
      <c r="D357" s="717"/>
      <c r="E357" s="717"/>
      <c r="F357" s="717"/>
      <c r="G357" s="717"/>
      <c r="H357" s="717"/>
      <c r="I357" s="717"/>
      <c r="J357" s="717"/>
      <c r="K357" s="717"/>
      <c r="L357" s="717"/>
      <c r="M357" s="717"/>
      <c r="N357" s="717"/>
      <c r="O357" s="717"/>
      <c r="P357" s="717"/>
      <c r="Q357" s="717"/>
      <c r="R357" s="357"/>
      <c r="S357" s="328"/>
      <c r="T357" s="328"/>
      <c r="U357" s="328"/>
      <c r="V357" s="328"/>
      <c r="W357" s="328"/>
      <c r="X357" s="328"/>
      <c r="Y357" s="328"/>
    </row>
    <row r="358" spans="1:37">
      <c r="A358" s="907"/>
      <c r="B358" s="907"/>
      <c r="C358" s="907"/>
      <c r="D358" s="907"/>
      <c r="E358" s="907"/>
      <c r="F358" s="907"/>
      <c r="G358" s="907"/>
      <c r="H358" s="907"/>
      <c r="I358" s="907"/>
      <c r="J358" s="907"/>
      <c r="K358" s="907"/>
      <c r="L358" s="907"/>
      <c r="M358" s="907"/>
      <c r="N358" s="907"/>
      <c r="O358" s="907"/>
      <c r="P358" s="907"/>
      <c r="Q358" s="907"/>
      <c r="R358" s="357"/>
      <c r="S358" s="328"/>
      <c r="T358" s="328"/>
      <c r="U358" s="328"/>
      <c r="V358" s="328"/>
      <c r="W358" s="328"/>
      <c r="X358" s="328"/>
      <c r="Y358" s="328"/>
    </row>
    <row r="359" spans="1:37" ht="17.25" customHeight="1">
      <c r="A359" s="907"/>
      <c r="B359" s="907"/>
      <c r="C359" s="907"/>
      <c r="D359" s="907"/>
      <c r="E359" s="907"/>
      <c r="F359" s="907"/>
      <c r="G359" s="907"/>
      <c r="H359" s="907"/>
      <c r="I359" s="907"/>
      <c r="J359" s="907"/>
      <c r="K359" s="907"/>
      <c r="L359" s="907"/>
      <c r="M359" s="907"/>
      <c r="N359" s="907"/>
      <c r="O359" s="907"/>
      <c r="P359" s="907"/>
      <c r="Q359" s="907"/>
      <c r="R359" s="357"/>
      <c r="S359" s="328"/>
      <c r="T359" s="328"/>
      <c r="U359" s="328"/>
      <c r="V359" s="328"/>
      <c r="W359" s="328"/>
      <c r="X359" s="328"/>
      <c r="Y359" s="328"/>
      <c r="Z359" s="328"/>
      <c r="AA359" s="328"/>
      <c r="AB359" s="328"/>
      <c r="AC359" s="328"/>
      <c r="AD359" s="328"/>
      <c r="AE359" s="328"/>
      <c r="AF359" s="328"/>
      <c r="AG359" s="328"/>
      <c r="AH359" s="328"/>
      <c r="AI359" s="328"/>
      <c r="AJ359" s="328"/>
      <c r="AK359" s="328"/>
    </row>
    <row r="360" spans="1:37" ht="17.25" customHeight="1" thickBot="1">
      <c r="A360" s="907"/>
      <c r="B360" s="907"/>
      <c r="C360" s="907"/>
      <c r="D360" s="907"/>
      <c r="E360" s="907"/>
      <c r="F360" s="907"/>
      <c r="G360" s="907"/>
      <c r="H360" s="907"/>
      <c r="I360" s="907"/>
      <c r="J360" s="907"/>
      <c r="K360" s="907"/>
      <c r="L360" s="907"/>
      <c r="M360" s="907"/>
      <c r="N360" s="907"/>
      <c r="O360" s="907"/>
      <c r="P360" s="993" t="s">
        <v>3518</v>
      </c>
      <c r="Q360" s="907"/>
      <c r="R360" s="357"/>
      <c r="S360" s="328"/>
      <c r="T360" s="328"/>
      <c r="U360" s="328"/>
      <c r="V360" s="328"/>
      <c r="W360" s="328"/>
      <c r="X360" s="328"/>
      <c r="Y360" s="328"/>
      <c r="Z360" s="328"/>
      <c r="AA360" s="328"/>
      <c r="AB360" s="328"/>
      <c r="AC360" s="328"/>
      <c r="AD360" s="328"/>
      <c r="AE360" s="328"/>
      <c r="AF360" s="328"/>
      <c r="AG360" s="328"/>
      <c r="AH360" s="328"/>
      <c r="AI360" s="328"/>
      <c r="AJ360" s="328"/>
      <c r="AK360" s="328"/>
    </row>
    <row r="361" spans="1:37" ht="13.5" customHeight="1">
      <c r="A361" s="907"/>
      <c r="B361" s="730"/>
      <c r="C361" s="550"/>
      <c r="D361" s="551"/>
      <c r="E361" s="545"/>
      <c r="F361" s="545"/>
      <c r="G361" s="545" t="s">
        <v>492</v>
      </c>
      <c r="H361" s="545"/>
      <c r="I361" s="545"/>
      <c r="J361" s="85"/>
      <c r="K361" s="1438" t="s">
        <v>493</v>
      </c>
      <c r="L361" s="1439"/>
      <c r="M361" s="1439"/>
      <c r="N361" s="1439"/>
      <c r="O361" s="1439"/>
      <c r="P361" s="1396"/>
      <c r="Q361" s="907"/>
      <c r="R361" s="357"/>
      <c r="S361" s="328"/>
      <c r="T361" s="328"/>
      <c r="U361" s="328"/>
      <c r="V361" s="328"/>
      <c r="W361" s="328"/>
      <c r="X361" s="328"/>
      <c r="Y361" s="328"/>
      <c r="Z361" s="328"/>
      <c r="AA361" s="328"/>
      <c r="AB361" s="328"/>
      <c r="AC361" s="328"/>
      <c r="AD361" s="328"/>
      <c r="AE361" s="328"/>
      <c r="AF361" s="328"/>
      <c r="AG361" s="328"/>
      <c r="AH361" s="328"/>
    </row>
    <row r="362" spans="1:37">
      <c r="A362" s="907"/>
      <c r="B362" s="730"/>
      <c r="C362" s="898" t="s">
        <v>494</v>
      </c>
      <c r="D362" s="552"/>
      <c r="E362" s="553"/>
      <c r="F362" s="553"/>
      <c r="G362" s="553"/>
      <c r="H362" s="553"/>
      <c r="I362" s="553"/>
      <c r="J362" s="554"/>
      <c r="K362" s="1397"/>
      <c r="L362" s="1513"/>
      <c r="M362" s="1513"/>
      <c r="N362" s="1513"/>
      <c r="O362" s="1513"/>
      <c r="P362" s="1398"/>
      <c r="Q362" s="907"/>
      <c r="R362" s="357"/>
      <c r="S362" s="328"/>
      <c r="T362" s="328"/>
      <c r="U362" s="328"/>
      <c r="V362" s="328"/>
      <c r="W362" s="328"/>
      <c r="X362" s="328"/>
      <c r="Y362" s="328"/>
      <c r="Z362" s="328"/>
      <c r="AA362" s="328"/>
      <c r="AB362" s="328"/>
      <c r="AC362" s="328"/>
      <c r="AD362" s="328"/>
      <c r="AE362" s="328"/>
      <c r="AF362" s="328"/>
      <c r="AG362" s="328"/>
      <c r="AH362" s="328"/>
    </row>
    <row r="363" spans="1:37">
      <c r="A363" s="907"/>
      <c r="B363" s="907"/>
      <c r="C363" s="2528" t="s">
        <v>495</v>
      </c>
      <c r="D363" s="2527"/>
      <c r="E363" s="2528" t="s">
        <v>496</v>
      </c>
      <c r="F363" s="2527"/>
      <c r="G363" s="2528" t="s">
        <v>497</v>
      </c>
      <c r="H363" s="2527"/>
      <c r="I363" s="2528" t="s">
        <v>498</v>
      </c>
      <c r="J363" s="2527"/>
      <c r="K363" s="1397"/>
      <c r="L363" s="1513"/>
      <c r="M363" s="1513"/>
      <c r="N363" s="1513"/>
      <c r="O363" s="1513"/>
      <c r="P363" s="1398"/>
      <c r="Q363" s="907"/>
      <c r="R363" s="357"/>
      <c r="S363" s="328"/>
      <c r="T363" s="328"/>
      <c r="U363" s="328"/>
      <c r="V363" s="328"/>
      <c r="W363" s="328"/>
      <c r="X363" s="328"/>
      <c r="Y363" s="328"/>
      <c r="Z363" s="328"/>
      <c r="AA363" s="328"/>
      <c r="AB363" s="328"/>
      <c r="AC363" s="328"/>
      <c r="AD363" s="328"/>
      <c r="AE363" s="328"/>
      <c r="AF363" s="328"/>
      <c r="AG363" s="328"/>
      <c r="AH363" s="328"/>
    </row>
    <row r="364" spans="1:37">
      <c r="A364" s="907"/>
      <c r="B364" s="907"/>
      <c r="C364" s="820" t="s">
        <v>417</v>
      </c>
      <c r="D364" s="817" t="s">
        <v>444</v>
      </c>
      <c r="E364" s="820" t="s">
        <v>417</v>
      </c>
      <c r="F364" s="817" t="s">
        <v>444</v>
      </c>
      <c r="G364" s="820" t="s">
        <v>417</v>
      </c>
      <c r="H364" s="820" t="s">
        <v>444</v>
      </c>
      <c r="I364" s="820" t="s">
        <v>417</v>
      </c>
      <c r="J364" s="817" t="s">
        <v>444</v>
      </c>
      <c r="K364" s="2538"/>
      <c r="L364" s="2539"/>
      <c r="M364" s="2539"/>
      <c r="N364" s="2539"/>
      <c r="O364" s="2539"/>
      <c r="P364" s="2540"/>
      <c r="Q364" s="907"/>
      <c r="R364" s="357"/>
      <c r="S364" s="328"/>
      <c r="T364" s="328"/>
      <c r="U364" s="328"/>
      <c r="V364" s="328"/>
      <c r="W364" s="328"/>
      <c r="X364" s="328"/>
      <c r="Y364" s="328"/>
      <c r="Z364" s="328"/>
      <c r="AA364" s="328"/>
      <c r="AB364" s="328"/>
      <c r="AC364" s="328"/>
      <c r="AD364" s="328"/>
      <c r="AE364" s="328"/>
      <c r="AF364" s="328"/>
      <c r="AG364" s="328"/>
      <c r="AH364" s="328"/>
    </row>
    <row r="365" spans="1:37">
      <c r="A365" s="907"/>
      <c r="B365" s="907"/>
      <c r="C365" s="834">
        <v>22</v>
      </c>
      <c r="D365" s="834">
        <v>132</v>
      </c>
      <c r="E365" s="834">
        <v>11</v>
      </c>
      <c r="F365" s="834">
        <v>154</v>
      </c>
      <c r="G365" s="834">
        <v>5</v>
      </c>
      <c r="H365" s="834">
        <v>125</v>
      </c>
      <c r="I365" s="834">
        <v>11</v>
      </c>
      <c r="J365" s="834">
        <v>819</v>
      </c>
      <c r="K365" s="2562" t="s">
        <v>3528</v>
      </c>
      <c r="L365" s="2563"/>
      <c r="M365" s="2563"/>
      <c r="N365" s="2563"/>
      <c r="O365" s="2563"/>
      <c r="P365" s="2564"/>
      <c r="Q365" s="907"/>
      <c r="R365" s="357"/>
      <c r="S365" s="328"/>
      <c r="T365" s="328"/>
      <c r="U365" s="328"/>
      <c r="V365" s="328"/>
      <c r="W365" s="328"/>
      <c r="X365" s="328"/>
      <c r="Y365" s="328"/>
      <c r="Z365" s="328"/>
      <c r="AA365" s="328"/>
      <c r="AB365" s="328"/>
      <c r="AC365" s="328"/>
      <c r="AD365" s="328"/>
      <c r="AE365" s="328"/>
      <c r="AF365" s="328"/>
      <c r="AG365" s="328"/>
      <c r="AH365" s="328"/>
    </row>
    <row r="366" spans="1:37">
      <c r="A366" s="907"/>
      <c r="B366" s="907"/>
      <c r="C366" s="829">
        <v>4</v>
      </c>
      <c r="D366" s="829">
        <v>26</v>
      </c>
      <c r="E366" s="829">
        <v>3</v>
      </c>
      <c r="F366" s="829">
        <v>36</v>
      </c>
      <c r="G366" s="829">
        <v>1</v>
      </c>
      <c r="H366" s="829">
        <v>24</v>
      </c>
      <c r="I366" s="829">
        <v>1</v>
      </c>
      <c r="J366" s="829">
        <v>48</v>
      </c>
      <c r="K366" s="2560" t="s">
        <v>542</v>
      </c>
      <c r="L366" s="2531"/>
      <c r="M366" s="2531"/>
      <c r="N366" s="2531"/>
      <c r="O366" s="2531"/>
      <c r="P366" s="2545"/>
      <c r="Q366" s="907"/>
      <c r="R366" s="357"/>
      <c r="S366" s="328"/>
      <c r="T366" s="328"/>
      <c r="U366" s="328"/>
      <c r="V366" s="328"/>
      <c r="W366" s="328"/>
      <c r="X366" s="328"/>
      <c r="Y366" s="328"/>
      <c r="Z366" s="328"/>
      <c r="AA366" s="328"/>
      <c r="AB366" s="328"/>
      <c r="AC366" s="328"/>
      <c r="AD366" s="328"/>
      <c r="AE366" s="328"/>
      <c r="AF366" s="328"/>
      <c r="AG366" s="328"/>
      <c r="AH366" s="328"/>
    </row>
    <row r="367" spans="1:37">
      <c r="A367" s="907"/>
      <c r="B367" s="907"/>
      <c r="C367" s="829">
        <v>3</v>
      </c>
      <c r="D367" s="829">
        <v>17</v>
      </c>
      <c r="E367" s="546" t="s">
        <v>3203</v>
      </c>
      <c r="F367" s="546" t="s">
        <v>3203</v>
      </c>
      <c r="G367" s="546" t="s">
        <v>3203</v>
      </c>
      <c r="H367" s="546" t="s">
        <v>3203</v>
      </c>
      <c r="I367" s="546" t="s">
        <v>3203</v>
      </c>
      <c r="J367" s="546" t="s">
        <v>3203</v>
      </c>
      <c r="K367" s="2560" t="s">
        <v>543</v>
      </c>
      <c r="L367" s="2531"/>
      <c r="M367" s="2531"/>
      <c r="N367" s="2531"/>
      <c r="O367" s="2531"/>
      <c r="P367" s="2545"/>
      <c r="Q367" s="907"/>
      <c r="R367" s="357"/>
      <c r="S367" s="328"/>
      <c r="T367" s="328"/>
      <c r="U367" s="328"/>
      <c r="V367" s="328"/>
      <c r="W367" s="328"/>
      <c r="X367" s="328"/>
      <c r="Y367" s="328"/>
      <c r="Z367" s="328"/>
      <c r="AA367" s="328"/>
      <c r="AB367" s="328"/>
      <c r="AC367" s="328"/>
      <c r="AD367" s="328"/>
      <c r="AE367" s="328"/>
      <c r="AF367" s="328"/>
      <c r="AG367" s="328"/>
      <c r="AH367" s="328"/>
    </row>
    <row r="368" spans="1:37">
      <c r="A368" s="907"/>
      <c r="B368" s="907"/>
      <c r="C368" s="546" t="s">
        <v>3203</v>
      </c>
      <c r="D368" s="546" t="s">
        <v>3203</v>
      </c>
      <c r="E368" s="546" t="s">
        <v>3203</v>
      </c>
      <c r="F368" s="546" t="s">
        <v>3203</v>
      </c>
      <c r="G368" s="546" t="s">
        <v>3203</v>
      </c>
      <c r="H368" s="546" t="s">
        <v>3203</v>
      </c>
      <c r="I368" s="829">
        <v>2</v>
      </c>
      <c r="J368" s="829">
        <v>182</v>
      </c>
      <c r="K368" s="2560" t="s">
        <v>3529</v>
      </c>
      <c r="L368" s="2531"/>
      <c r="M368" s="2531"/>
      <c r="N368" s="2531"/>
      <c r="O368" s="2531"/>
      <c r="P368" s="2545"/>
      <c r="Q368" s="907"/>
      <c r="R368" s="357"/>
      <c r="S368" s="328"/>
      <c r="T368" s="328"/>
      <c r="U368" s="328"/>
      <c r="V368" s="328"/>
      <c r="W368" s="328"/>
      <c r="X368" s="328"/>
      <c r="Y368" s="328"/>
      <c r="Z368" s="328"/>
      <c r="AA368" s="328"/>
      <c r="AB368" s="328"/>
      <c r="AC368" s="328"/>
      <c r="AD368" s="328"/>
      <c r="AE368" s="328"/>
      <c r="AF368" s="328"/>
      <c r="AG368" s="328"/>
      <c r="AH368" s="328"/>
    </row>
    <row r="369" spans="1:45">
      <c r="A369" s="907"/>
      <c r="B369" s="907"/>
      <c r="C369" s="829">
        <v>2</v>
      </c>
      <c r="D369" s="829">
        <v>11</v>
      </c>
      <c r="E369" s="829">
        <v>3</v>
      </c>
      <c r="F369" s="829">
        <v>45</v>
      </c>
      <c r="G369" s="546" t="s">
        <v>3203</v>
      </c>
      <c r="H369" s="546" t="s">
        <v>3203</v>
      </c>
      <c r="I369" s="829">
        <v>5</v>
      </c>
      <c r="J369" s="829">
        <v>246</v>
      </c>
      <c r="K369" s="2560" t="s">
        <v>544</v>
      </c>
      <c r="L369" s="2531"/>
      <c r="M369" s="2531"/>
      <c r="N369" s="2531"/>
      <c r="O369" s="2531"/>
      <c r="P369" s="2545"/>
      <c r="Q369" s="907"/>
      <c r="R369" s="357"/>
      <c r="S369" s="328"/>
      <c r="T369" s="328"/>
      <c r="U369" s="328"/>
      <c r="V369" s="328"/>
      <c r="W369" s="328"/>
      <c r="X369" s="328"/>
      <c r="Y369" s="328"/>
      <c r="Z369" s="328"/>
      <c r="AA369" s="328"/>
      <c r="AB369" s="328"/>
      <c r="AC369" s="328"/>
      <c r="AD369" s="328"/>
      <c r="AE369" s="328"/>
      <c r="AF369" s="328"/>
      <c r="AG369" s="328"/>
      <c r="AH369" s="328"/>
    </row>
    <row r="370" spans="1:45">
      <c r="A370" s="907"/>
      <c r="B370" s="907"/>
      <c r="C370" s="829">
        <v>9</v>
      </c>
      <c r="D370" s="829">
        <v>58</v>
      </c>
      <c r="E370" s="829">
        <v>4</v>
      </c>
      <c r="F370" s="829">
        <v>62</v>
      </c>
      <c r="G370" s="829">
        <v>4</v>
      </c>
      <c r="H370" s="829">
        <v>101</v>
      </c>
      <c r="I370" s="829">
        <v>2</v>
      </c>
      <c r="J370" s="829">
        <v>68</v>
      </c>
      <c r="K370" s="2560" t="s">
        <v>545</v>
      </c>
      <c r="L370" s="2531"/>
      <c r="M370" s="2531"/>
      <c r="N370" s="2531"/>
      <c r="O370" s="2531"/>
      <c r="P370" s="2545"/>
      <c r="Q370" s="907"/>
      <c r="R370" s="357"/>
      <c r="S370" s="328"/>
      <c r="T370" s="328"/>
      <c r="U370" s="328"/>
      <c r="V370" s="328"/>
      <c r="W370" s="328"/>
      <c r="X370" s="328"/>
      <c r="Y370" s="328"/>
      <c r="Z370" s="328"/>
      <c r="AA370" s="328"/>
      <c r="AB370" s="328"/>
      <c r="AC370" s="328"/>
      <c r="AD370" s="328"/>
      <c r="AE370" s="328"/>
      <c r="AF370" s="328"/>
      <c r="AG370" s="328"/>
      <c r="AH370" s="328"/>
    </row>
    <row r="371" spans="1:45">
      <c r="A371" s="907"/>
      <c r="B371" s="907"/>
      <c r="C371" s="829">
        <v>2</v>
      </c>
      <c r="D371" s="829">
        <v>10</v>
      </c>
      <c r="E371" s="546" t="s">
        <v>3203</v>
      </c>
      <c r="F371" s="546" t="s">
        <v>3203</v>
      </c>
      <c r="G371" s="546" t="s">
        <v>3203</v>
      </c>
      <c r="H371" s="546" t="s">
        <v>3203</v>
      </c>
      <c r="I371" s="829">
        <v>1</v>
      </c>
      <c r="J371" s="829">
        <v>275</v>
      </c>
      <c r="K371" s="2560" t="s">
        <v>546</v>
      </c>
      <c r="L371" s="2531"/>
      <c r="M371" s="2531"/>
      <c r="N371" s="2531"/>
      <c r="O371" s="2531"/>
      <c r="P371" s="2545"/>
      <c r="Q371" s="907"/>
      <c r="R371" s="357"/>
      <c r="S371" s="328"/>
      <c r="T371" s="328"/>
      <c r="U371" s="328"/>
      <c r="V371" s="328"/>
      <c r="W371" s="328"/>
      <c r="X371" s="328"/>
      <c r="Y371" s="328"/>
      <c r="Z371" s="328"/>
      <c r="AA371" s="328"/>
      <c r="AB371" s="328"/>
      <c r="AC371" s="328"/>
      <c r="AD371" s="328"/>
      <c r="AE371" s="328"/>
      <c r="AF371" s="328"/>
      <c r="AG371" s="328"/>
      <c r="AH371" s="328"/>
    </row>
    <row r="372" spans="1:45">
      <c r="A372" s="907"/>
      <c r="B372" s="907"/>
      <c r="C372" s="829">
        <v>2</v>
      </c>
      <c r="D372" s="829">
        <v>10</v>
      </c>
      <c r="E372" s="546" t="s">
        <v>3203</v>
      </c>
      <c r="F372" s="546" t="s">
        <v>3203</v>
      </c>
      <c r="G372" s="546" t="s">
        <v>3203</v>
      </c>
      <c r="H372" s="546" t="s">
        <v>3203</v>
      </c>
      <c r="I372" s="546" t="s">
        <v>3203</v>
      </c>
      <c r="J372" s="546" t="s">
        <v>3203</v>
      </c>
      <c r="K372" s="2561" t="s">
        <v>547</v>
      </c>
      <c r="L372" s="2550"/>
      <c r="M372" s="2550"/>
      <c r="N372" s="2550"/>
      <c r="O372" s="2550"/>
      <c r="P372" s="2555"/>
      <c r="Q372" s="907"/>
      <c r="R372" s="357"/>
      <c r="S372" s="328"/>
      <c r="T372" s="328"/>
      <c r="U372" s="328"/>
      <c r="V372" s="328"/>
      <c r="W372" s="328"/>
      <c r="X372" s="328"/>
      <c r="Y372" s="328"/>
      <c r="Z372" s="328"/>
      <c r="AA372" s="328"/>
      <c r="AB372" s="328"/>
      <c r="AC372" s="328"/>
      <c r="AD372" s="328"/>
      <c r="AE372" s="328"/>
      <c r="AF372" s="328"/>
      <c r="AG372" s="328"/>
      <c r="AH372" s="328"/>
    </row>
    <row r="373" spans="1:45" ht="14.25" thickBot="1">
      <c r="A373" s="907"/>
      <c r="B373" s="907"/>
      <c r="C373" s="559" t="s">
        <v>3203</v>
      </c>
      <c r="D373" s="559" t="s">
        <v>3203</v>
      </c>
      <c r="E373" s="548">
        <v>1</v>
      </c>
      <c r="F373" s="548">
        <v>11</v>
      </c>
      <c r="G373" s="559" t="s">
        <v>3203</v>
      </c>
      <c r="H373" s="559" t="s">
        <v>3203</v>
      </c>
      <c r="I373" s="559" t="s">
        <v>3203</v>
      </c>
      <c r="J373" s="559" t="s">
        <v>3203</v>
      </c>
      <c r="K373" s="2557" t="s">
        <v>548</v>
      </c>
      <c r="L373" s="2558"/>
      <c r="M373" s="2558"/>
      <c r="N373" s="2558"/>
      <c r="O373" s="2558"/>
      <c r="P373" s="2547"/>
      <c r="Q373" s="907"/>
      <c r="R373" s="357"/>
      <c r="S373" s="328"/>
      <c r="T373" s="328"/>
      <c r="U373" s="328"/>
      <c r="V373" s="328"/>
      <c r="W373" s="328"/>
      <c r="X373" s="328"/>
      <c r="Y373" s="328"/>
      <c r="Z373" s="328"/>
      <c r="AA373" s="328"/>
      <c r="AB373" s="328"/>
      <c r="AC373" s="328"/>
      <c r="AD373" s="328"/>
      <c r="AE373" s="328"/>
      <c r="AF373" s="328"/>
      <c r="AG373" s="328"/>
      <c r="AH373" s="328"/>
      <c r="AI373" s="328"/>
      <c r="AJ373" s="328"/>
      <c r="AK373" s="328"/>
      <c r="AL373" s="328"/>
      <c r="AM373" s="328"/>
      <c r="AN373" s="328"/>
      <c r="AO373" s="328"/>
      <c r="AP373" s="328"/>
      <c r="AQ373" s="328"/>
      <c r="AR373" s="328"/>
      <c r="AS373" s="328"/>
    </row>
    <row r="374" spans="1:45">
      <c r="A374" s="907"/>
      <c r="B374" s="907"/>
      <c r="C374" s="907"/>
      <c r="D374" s="907"/>
      <c r="E374" s="907"/>
      <c r="F374" s="907"/>
      <c r="G374" s="907"/>
      <c r="H374" s="105"/>
      <c r="I374" s="907"/>
      <c r="J374" s="907"/>
      <c r="K374" s="907"/>
      <c r="L374" s="907"/>
      <c r="M374" s="907"/>
      <c r="N374" s="679"/>
      <c r="O374" s="907"/>
      <c r="P374" s="679" t="s">
        <v>424</v>
      </c>
      <c r="Q374" s="907"/>
      <c r="R374" s="357"/>
      <c r="S374" s="328"/>
      <c r="T374" s="328"/>
      <c r="U374" s="328"/>
      <c r="V374" s="328"/>
      <c r="W374" s="328"/>
      <c r="X374" s="328"/>
      <c r="Y374" s="328"/>
      <c r="Z374" s="328"/>
      <c r="AA374" s="328"/>
      <c r="AB374" s="328"/>
      <c r="AC374" s="328"/>
      <c r="AD374" s="328"/>
      <c r="AE374" s="328"/>
      <c r="AF374" s="328"/>
      <c r="AG374" s="328"/>
      <c r="AH374" s="328"/>
      <c r="AI374" s="328"/>
      <c r="AJ374" s="328"/>
      <c r="AK374" s="328"/>
    </row>
    <row r="375" spans="1:45">
      <c r="A375" s="907"/>
      <c r="B375" s="907"/>
      <c r="C375" s="907"/>
      <c r="D375" s="907"/>
      <c r="E375" s="907"/>
      <c r="F375" s="907"/>
      <c r="G375" s="907"/>
      <c r="H375" s="907"/>
      <c r="I375" s="907"/>
      <c r="J375" s="907"/>
      <c r="K375" s="907"/>
      <c r="L375" s="907"/>
      <c r="M375" s="907"/>
      <c r="N375" s="907"/>
      <c r="O375" s="907"/>
      <c r="P375" s="907"/>
      <c r="Q375" s="907"/>
      <c r="R375" s="357"/>
      <c r="S375" s="328"/>
      <c r="T375" s="328"/>
      <c r="U375" s="328"/>
      <c r="V375" s="328"/>
      <c r="W375" s="328"/>
      <c r="X375" s="328"/>
      <c r="Y375" s="328"/>
      <c r="Z375" s="328"/>
      <c r="AA375" s="328"/>
      <c r="AB375" s="328"/>
      <c r="AC375" s="328"/>
      <c r="AD375" s="328"/>
      <c r="AE375" s="328"/>
      <c r="AF375" s="328"/>
      <c r="AG375" s="328"/>
      <c r="AH375" s="328"/>
      <c r="AI375" s="328"/>
      <c r="AJ375" s="328"/>
      <c r="AK375" s="328"/>
    </row>
    <row r="376" spans="1:45">
      <c r="A376" s="907"/>
      <c r="B376" s="907"/>
      <c r="C376" s="907"/>
      <c r="D376" s="907"/>
      <c r="E376" s="907"/>
      <c r="F376" s="907"/>
      <c r="G376" s="907"/>
      <c r="H376" s="907"/>
      <c r="I376" s="907"/>
      <c r="J376" s="907"/>
      <c r="K376" s="907"/>
      <c r="L376" s="907"/>
      <c r="M376" s="907"/>
      <c r="N376" s="907"/>
      <c r="O376" s="907"/>
      <c r="P376" s="907"/>
      <c r="Q376" s="907"/>
      <c r="R376" s="357"/>
      <c r="S376" s="328"/>
      <c r="T376" s="328"/>
      <c r="U376" s="328"/>
      <c r="V376" s="328"/>
      <c r="W376" s="328"/>
      <c r="X376" s="328"/>
      <c r="Y376" s="328"/>
      <c r="Z376" s="328"/>
      <c r="AA376" s="328"/>
      <c r="AB376" s="328"/>
      <c r="AC376" s="328"/>
      <c r="AD376" s="328"/>
      <c r="AE376" s="328"/>
      <c r="AF376" s="328"/>
      <c r="AG376" s="328"/>
      <c r="AH376" s="328"/>
      <c r="AI376" s="328"/>
      <c r="AJ376" s="328"/>
      <c r="AK376" s="328"/>
    </row>
    <row r="377" spans="1:45">
      <c r="A377" s="907"/>
      <c r="B377" s="907"/>
      <c r="C377" s="907"/>
      <c r="D377" s="907"/>
      <c r="E377" s="907"/>
      <c r="F377" s="907"/>
      <c r="G377" s="907"/>
      <c r="H377" s="907"/>
      <c r="I377" s="907"/>
      <c r="J377" s="907"/>
      <c r="K377" s="907"/>
      <c r="L377" s="907"/>
      <c r="M377" s="907"/>
      <c r="N377" s="907"/>
      <c r="O377" s="907"/>
      <c r="P377" s="907"/>
      <c r="Q377" s="907"/>
      <c r="R377" s="357"/>
      <c r="S377" s="328"/>
      <c r="T377" s="328"/>
      <c r="U377" s="328"/>
      <c r="V377" s="328"/>
      <c r="W377" s="328"/>
      <c r="X377" s="328"/>
      <c r="Y377" s="328"/>
      <c r="Z377" s="328"/>
      <c r="AA377" s="328"/>
      <c r="AB377" s="328"/>
      <c r="AC377" s="328"/>
      <c r="AD377" s="328"/>
      <c r="AE377" s="328"/>
      <c r="AF377" s="328"/>
      <c r="AG377" s="328"/>
      <c r="AH377" s="328"/>
      <c r="AI377" s="328"/>
      <c r="AJ377" s="328"/>
      <c r="AK377" s="328"/>
    </row>
    <row r="378" spans="1:45">
      <c r="A378" s="907"/>
      <c r="B378" s="907"/>
      <c r="C378" s="907"/>
      <c r="D378" s="907"/>
      <c r="E378" s="907"/>
      <c r="F378" s="907"/>
      <c r="G378" s="907"/>
      <c r="H378" s="907"/>
      <c r="I378" s="907"/>
      <c r="J378" s="907"/>
      <c r="K378" s="907"/>
      <c r="L378" s="907"/>
      <c r="M378" s="907"/>
      <c r="N378" s="907"/>
      <c r="O378" s="907"/>
      <c r="P378" s="907"/>
      <c r="Q378" s="907"/>
      <c r="R378" s="357"/>
      <c r="S378" s="328"/>
      <c r="T378" s="328"/>
      <c r="U378" s="328"/>
      <c r="V378" s="328"/>
      <c r="W378" s="328"/>
      <c r="X378" s="328"/>
      <c r="Y378" s="328"/>
      <c r="Z378" s="328"/>
      <c r="AA378" s="328"/>
      <c r="AB378" s="328"/>
      <c r="AC378" s="328"/>
      <c r="AD378" s="328"/>
      <c r="AE378" s="328"/>
      <c r="AF378" s="328"/>
      <c r="AG378" s="328"/>
      <c r="AH378" s="328"/>
      <c r="AI378" s="328"/>
      <c r="AJ378" s="328"/>
      <c r="AK378" s="328"/>
    </row>
    <row r="379" spans="1:45">
      <c r="A379" s="907"/>
      <c r="B379" s="907"/>
      <c r="C379" s="907"/>
      <c r="D379" s="907"/>
      <c r="E379" s="907"/>
      <c r="F379" s="907"/>
      <c r="G379" s="907"/>
      <c r="H379" s="907"/>
      <c r="I379" s="907"/>
      <c r="J379" s="907"/>
      <c r="K379" s="907"/>
      <c r="L379" s="907"/>
      <c r="M379" s="907"/>
      <c r="N379" s="907"/>
      <c r="O379" s="907"/>
      <c r="P379" s="907"/>
      <c r="Q379" s="907"/>
      <c r="R379" s="357"/>
      <c r="S379" s="328"/>
      <c r="T379" s="328"/>
      <c r="U379" s="328"/>
      <c r="V379" s="328"/>
      <c r="W379" s="328"/>
      <c r="X379" s="328"/>
      <c r="Y379" s="328"/>
      <c r="Z379" s="328"/>
      <c r="AA379" s="328"/>
      <c r="AB379" s="328"/>
      <c r="AC379" s="328"/>
      <c r="AD379" s="328"/>
      <c r="AE379" s="328"/>
      <c r="AF379" s="328"/>
      <c r="AG379" s="328"/>
      <c r="AH379" s="328"/>
      <c r="AI379" s="328"/>
      <c r="AJ379" s="328"/>
      <c r="AK379" s="328"/>
    </row>
    <row r="380" spans="1:45">
      <c r="A380" s="907"/>
      <c r="B380" s="907"/>
      <c r="C380" s="907"/>
      <c r="D380" s="907"/>
      <c r="E380" s="907"/>
      <c r="F380" s="907"/>
      <c r="G380" s="907"/>
      <c r="H380" s="907"/>
      <c r="I380" s="907"/>
      <c r="J380" s="907"/>
      <c r="K380" s="907"/>
      <c r="L380" s="907"/>
      <c r="M380" s="907"/>
      <c r="N380" s="907"/>
      <c r="O380" s="907"/>
      <c r="P380" s="907"/>
      <c r="Q380" s="907"/>
      <c r="R380" s="357"/>
      <c r="S380" s="328"/>
      <c r="T380" s="328"/>
      <c r="U380" s="328"/>
      <c r="V380" s="328"/>
      <c r="W380" s="328"/>
      <c r="X380" s="328"/>
      <c r="Y380" s="328"/>
      <c r="Z380" s="328"/>
      <c r="AA380" s="328"/>
      <c r="AB380" s="328"/>
      <c r="AC380" s="328"/>
      <c r="AD380" s="328"/>
      <c r="AE380" s="328"/>
      <c r="AF380" s="328"/>
      <c r="AG380" s="328"/>
      <c r="AH380" s="328"/>
      <c r="AI380" s="328"/>
      <c r="AJ380" s="328"/>
      <c r="AK380" s="328"/>
    </row>
    <row r="381" spans="1:45">
      <c r="A381" s="907"/>
      <c r="B381" s="907"/>
      <c r="C381" s="907"/>
      <c r="D381" s="907"/>
      <c r="E381" s="907"/>
      <c r="F381" s="907"/>
      <c r="G381" s="907"/>
      <c r="H381" s="907"/>
      <c r="I381" s="907"/>
      <c r="J381" s="907"/>
      <c r="K381" s="907"/>
      <c r="L381" s="907"/>
      <c r="M381" s="907"/>
      <c r="N381" s="907"/>
      <c r="O381" s="907"/>
      <c r="P381" s="907"/>
      <c r="Q381" s="907"/>
      <c r="R381" s="357"/>
      <c r="S381" s="328"/>
      <c r="T381" s="328"/>
      <c r="U381" s="328"/>
      <c r="V381" s="328"/>
      <c r="W381" s="328"/>
      <c r="X381" s="328"/>
      <c r="Y381" s="328"/>
      <c r="Z381" s="328"/>
      <c r="AA381" s="328"/>
      <c r="AB381" s="328"/>
      <c r="AC381" s="328"/>
      <c r="AD381" s="328"/>
      <c r="AE381" s="328"/>
      <c r="AF381" s="328"/>
      <c r="AG381" s="328"/>
      <c r="AH381" s="328"/>
      <c r="AI381" s="328"/>
      <c r="AJ381" s="328"/>
      <c r="AK381" s="328"/>
    </row>
    <row r="382" spans="1:45">
      <c r="A382" s="907"/>
      <c r="B382" s="907"/>
      <c r="C382" s="907"/>
      <c r="D382" s="907"/>
      <c r="E382" s="907"/>
      <c r="F382" s="907"/>
      <c r="G382" s="907"/>
      <c r="H382" s="907"/>
      <c r="I382" s="907"/>
      <c r="J382" s="907"/>
      <c r="K382" s="907"/>
      <c r="L382" s="907"/>
      <c r="M382" s="907"/>
      <c r="N382" s="907"/>
      <c r="O382" s="907"/>
      <c r="P382" s="907"/>
      <c r="Q382" s="907"/>
      <c r="R382" s="357"/>
      <c r="S382" s="328"/>
      <c r="T382" s="328"/>
      <c r="U382" s="328"/>
      <c r="V382" s="328"/>
      <c r="W382" s="328"/>
      <c r="X382" s="328"/>
      <c r="Y382" s="328"/>
      <c r="Z382" s="328"/>
      <c r="AA382" s="328"/>
      <c r="AB382" s="328"/>
      <c r="AC382" s="328"/>
      <c r="AD382" s="328"/>
      <c r="AE382" s="328"/>
      <c r="AF382" s="328"/>
      <c r="AG382" s="328"/>
      <c r="AH382" s="328"/>
      <c r="AI382" s="328"/>
      <c r="AJ382" s="328"/>
      <c r="AK382" s="328"/>
    </row>
    <row r="383" spans="1:45">
      <c r="A383" s="907"/>
      <c r="B383" s="907"/>
      <c r="C383" s="907"/>
      <c r="D383" s="907"/>
      <c r="E383" s="907"/>
      <c r="F383" s="907"/>
      <c r="G383" s="907"/>
      <c r="H383" s="907"/>
      <c r="I383" s="907"/>
      <c r="J383" s="907"/>
      <c r="K383" s="907"/>
      <c r="L383" s="907"/>
      <c r="M383" s="907"/>
      <c r="N383" s="907"/>
      <c r="O383" s="907"/>
      <c r="P383" s="907"/>
      <c r="Q383" s="907"/>
      <c r="R383" s="357"/>
      <c r="S383" s="328"/>
      <c r="T383" s="328"/>
      <c r="U383" s="328"/>
      <c r="V383" s="328"/>
      <c r="W383" s="328"/>
      <c r="X383" s="328"/>
      <c r="Y383" s="328"/>
      <c r="Z383" s="328"/>
      <c r="AA383" s="328"/>
      <c r="AB383" s="328"/>
      <c r="AC383" s="328"/>
      <c r="AD383" s="328"/>
      <c r="AE383" s="328"/>
      <c r="AF383" s="328"/>
      <c r="AG383" s="328"/>
      <c r="AH383" s="328"/>
      <c r="AI383" s="328"/>
      <c r="AJ383" s="328"/>
      <c r="AK383" s="328"/>
    </row>
    <row r="384" spans="1:45">
      <c r="A384" s="907"/>
      <c r="B384" s="907"/>
      <c r="C384" s="907"/>
      <c r="D384" s="907"/>
      <c r="E384" s="907"/>
      <c r="F384" s="907"/>
      <c r="G384" s="907"/>
      <c r="H384" s="907"/>
      <c r="I384" s="907"/>
      <c r="J384" s="907"/>
      <c r="K384" s="907"/>
      <c r="L384" s="907"/>
      <c r="M384" s="907"/>
      <c r="N384" s="907"/>
      <c r="O384" s="907"/>
      <c r="P384" s="907"/>
      <c r="Q384" s="907"/>
      <c r="R384" s="357"/>
      <c r="S384" s="328"/>
      <c r="T384" s="328"/>
      <c r="U384" s="328"/>
      <c r="V384" s="328"/>
      <c r="W384" s="328"/>
      <c r="X384" s="328"/>
      <c r="Y384" s="328"/>
      <c r="Z384" s="328"/>
      <c r="AA384" s="328"/>
      <c r="AB384" s="328"/>
      <c r="AC384" s="328"/>
      <c r="AD384" s="328"/>
      <c r="AE384" s="328"/>
      <c r="AF384" s="328"/>
      <c r="AG384" s="328"/>
      <c r="AH384" s="328"/>
      <c r="AI384" s="328"/>
      <c r="AJ384" s="328"/>
      <c r="AK384" s="328"/>
    </row>
    <row r="385" spans="1:37">
      <c r="A385" s="907"/>
      <c r="B385" s="907"/>
      <c r="C385" s="907"/>
      <c r="D385" s="907"/>
      <c r="E385" s="907"/>
      <c r="F385" s="907"/>
      <c r="G385" s="907"/>
      <c r="H385" s="907"/>
      <c r="I385" s="907"/>
      <c r="J385" s="907"/>
      <c r="K385" s="907"/>
      <c r="L385" s="907"/>
      <c r="M385" s="907"/>
      <c r="N385" s="907"/>
      <c r="O385" s="907"/>
      <c r="P385" s="907"/>
      <c r="Q385" s="907"/>
      <c r="R385" s="357"/>
      <c r="S385" s="328"/>
      <c r="T385" s="328"/>
      <c r="U385" s="328"/>
      <c r="V385" s="328"/>
      <c r="W385" s="328"/>
      <c r="X385" s="328"/>
      <c r="Y385" s="328"/>
      <c r="Z385" s="328"/>
      <c r="AA385" s="328"/>
      <c r="AB385" s="328"/>
      <c r="AC385" s="328"/>
      <c r="AD385" s="328"/>
      <c r="AE385" s="328"/>
      <c r="AF385" s="328"/>
      <c r="AG385" s="328"/>
      <c r="AH385" s="328"/>
      <c r="AI385" s="328"/>
      <c r="AJ385" s="328"/>
      <c r="AK385" s="328"/>
    </row>
    <row r="386" spans="1:37">
      <c r="A386" s="907"/>
      <c r="B386" s="907"/>
      <c r="C386" s="907"/>
      <c r="D386" s="907"/>
      <c r="E386" s="907"/>
      <c r="F386" s="907"/>
      <c r="G386" s="907"/>
      <c r="H386" s="907"/>
      <c r="I386" s="907"/>
      <c r="J386" s="907"/>
      <c r="K386" s="907"/>
      <c r="L386" s="907"/>
      <c r="M386" s="907"/>
      <c r="N386" s="907"/>
      <c r="O386" s="907"/>
      <c r="P386" s="907"/>
      <c r="Q386" s="907"/>
      <c r="R386" s="357"/>
      <c r="S386" s="328"/>
      <c r="T386" s="328"/>
      <c r="U386" s="328"/>
      <c r="V386" s="328"/>
      <c r="W386" s="328"/>
      <c r="X386" s="328"/>
      <c r="Y386" s="328"/>
      <c r="Z386" s="328"/>
      <c r="AA386" s="328"/>
      <c r="AB386" s="328"/>
      <c r="AC386" s="328"/>
      <c r="AD386" s="328"/>
      <c r="AE386" s="328"/>
      <c r="AF386" s="328"/>
      <c r="AG386" s="328"/>
      <c r="AH386" s="328"/>
      <c r="AI386" s="328"/>
      <c r="AJ386" s="328"/>
      <c r="AK386" s="328"/>
    </row>
    <row r="387" spans="1:37">
      <c r="A387" s="907"/>
      <c r="B387" s="907"/>
      <c r="C387" s="907"/>
      <c r="D387" s="907"/>
      <c r="E387" s="907"/>
      <c r="F387" s="907"/>
      <c r="G387" s="907"/>
      <c r="H387" s="907"/>
      <c r="I387" s="907"/>
      <c r="J387" s="907"/>
      <c r="K387" s="907"/>
      <c r="L387" s="907"/>
      <c r="M387" s="907"/>
      <c r="N387" s="907"/>
      <c r="O387" s="907"/>
      <c r="P387" s="907"/>
      <c r="Q387" s="907"/>
      <c r="R387" s="357"/>
      <c r="S387" s="328"/>
      <c r="T387" s="328"/>
      <c r="U387" s="328"/>
      <c r="V387" s="328"/>
      <c r="W387" s="328"/>
      <c r="X387" s="328"/>
      <c r="Y387" s="328"/>
      <c r="Z387" s="328"/>
      <c r="AA387" s="328"/>
      <c r="AB387" s="328"/>
      <c r="AC387" s="328"/>
      <c r="AD387" s="328"/>
      <c r="AE387" s="328"/>
      <c r="AF387" s="328"/>
      <c r="AG387" s="328"/>
      <c r="AH387" s="328"/>
      <c r="AI387" s="328"/>
      <c r="AJ387" s="328"/>
      <c r="AK387" s="328"/>
    </row>
    <row r="388" spans="1:37">
      <c r="A388" s="907"/>
      <c r="B388" s="907"/>
      <c r="C388" s="907"/>
      <c r="D388" s="907"/>
      <c r="E388" s="907"/>
      <c r="F388" s="907"/>
      <c r="G388" s="907"/>
      <c r="H388" s="907"/>
      <c r="I388" s="907"/>
      <c r="J388" s="907"/>
      <c r="K388" s="907"/>
      <c r="L388" s="907"/>
      <c r="M388" s="907"/>
      <c r="N388" s="907"/>
      <c r="O388" s="907"/>
      <c r="P388" s="907"/>
      <c r="Q388" s="907"/>
      <c r="R388" s="357"/>
      <c r="S388" s="328"/>
      <c r="T388" s="328"/>
      <c r="U388" s="328"/>
      <c r="V388" s="328"/>
      <c r="W388" s="328"/>
      <c r="X388" s="328"/>
      <c r="Y388" s="328"/>
      <c r="Z388" s="328"/>
      <c r="AA388" s="328"/>
      <c r="AB388" s="328"/>
      <c r="AC388" s="328"/>
      <c r="AD388" s="328"/>
      <c r="AE388" s="328"/>
      <c r="AF388" s="328"/>
      <c r="AG388" s="328"/>
      <c r="AH388" s="328"/>
      <c r="AI388" s="328"/>
      <c r="AJ388" s="328"/>
      <c r="AK388" s="328"/>
    </row>
    <row r="389" spans="1:37">
      <c r="A389" s="907"/>
      <c r="B389" s="907"/>
      <c r="C389" s="907"/>
      <c r="D389" s="907"/>
      <c r="E389" s="907"/>
      <c r="F389" s="907"/>
      <c r="G389" s="907"/>
      <c r="H389" s="907"/>
      <c r="I389" s="907"/>
      <c r="J389" s="907"/>
      <c r="K389" s="907"/>
      <c r="L389" s="907"/>
      <c r="M389" s="907"/>
      <c r="N389" s="907"/>
      <c r="O389" s="907"/>
      <c r="P389" s="907"/>
      <c r="Q389" s="907"/>
      <c r="R389" s="357"/>
      <c r="S389" s="328"/>
      <c r="T389" s="328"/>
      <c r="U389" s="328"/>
      <c r="V389" s="328"/>
      <c r="W389" s="328"/>
      <c r="X389" s="328"/>
      <c r="Y389" s="328"/>
      <c r="Z389" s="328"/>
      <c r="AA389" s="328"/>
      <c r="AB389" s="328"/>
      <c r="AC389" s="328"/>
      <c r="AD389" s="328"/>
      <c r="AE389" s="328"/>
      <c r="AF389" s="328"/>
      <c r="AG389" s="328"/>
      <c r="AH389" s="328"/>
      <c r="AI389" s="328"/>
      <c r="AJ389" s="328"/>
      <c r="AK389" s="328"/>
    </row>
    <row r="390" spans="1:37">
      <c r="A390" s="907"/>
      <c r="B390" s="907"/>
      <c r="C390" s="907"/>
      <c r="D390" s="907"/>
      <c r="E390" s="907"/>
      <c r="F390" s="907"/>
      <c r="G390" s="907"/>
      <c r="H390" s="907"/>
      <c r="I390" s="907"/>
      <c r="J390" s="907"/>
      <c r="K390" s="907"/>
      <c r="L390" s="907"/>
      <c r="M390" s="907"/>
      <c r="N390" s="907"/>
      <c r="O390" s="907"/>
      <c r="P390" s="907"/>
      <c r="Q390" s="907"/>
      <c r="R390" s="357"/>
      <c r="S390" s="328"/>
      <c r="T390" s="328"/>
      <c r="U390" s="328"/>
      <c r="V390" s="328"/>
      <c r="W390" s="328"/>
      <c r="X390" s="328"/>
      <c r="Y390" s="328"/>
      <c r="Z390" s="328"/>
      <c r="AA390" s="328"/>
      <c r="AB390" s="328"/>
      <c r="AC390" s="328"/>
      <c r="AD390" s="328"/>
      <c r="AE390" s="328"/>
      <c r="AF390" s="328"/>
      <c r="AG390" s="328"/>
      <c r="AH390" s="328"/>
      <c r="AI390" s="328"/>
      <c r="AJ390" s="328"/>
      <c r="AK390" s="328"/>
    </row>
    <row r="391" spans="1:37">
      <c r="A391" s="907"/>
      <c r="B391" s="907"/>
      <c r="C391" s="907"/>
      <c r="D391" s="907"/>
      <c r="E391" s="907"/>
      <c r="F391" s="907"/>
      <c r="G391" s="907"/>
      <c r="H391" s="907"/>
      <c r="I391" s="907"/>
      <c r="J391" s="907"/>
      <c r="K391" s="907"/>
      <c r="L391" s="907"/>
      <c r="M391" s="907"/>
      <c r="N391" s="907"/>
      <c r="O391" s="907"/>
      <c r="P391" s="907"/>
      <c r="Q391" s="907"/>
      <c r="R391" s="357"/>
      <c r="S391" s="328"/>
      <c r="T391" s="328"/>
      <c r="U391" s="328"/>
      <c r="V391" s="328"/>
      <c r="W391" s="328"/>
      <c r="X391" s="328"/>
      <c r="Y391" s="328"/>
      <c r="Z391" s="328"/>
      <c r="AA391" s="328"/>
      <c r="AB391" s="328"/>
      <c r="AC391" s="328"/>
      <c r="AD391" s="328"/>
      <c r="AE391" s="328"/>
      <c r="AF391" s="328"/>
      <c r="AG391" s="328"/>
      <c r="AH391" s="328"/>
      <c r="AI391" s="328"/>
      <c r="AJ391" s="328"/>
      <c r="AK391" s="328"/>
    </row>
    <row r="392" spans="1:37">
      <c r="A392" s="907"/>
      <c r="B392" s="907"/>
      <c r="C392" s="907"/>
      <c r="D392" s="907"/>
      <c r="E392" s="907"/>
      <c r="F392" s="907"/>
      <c r="G392" s="907"/>
      <c r="H392" s="907"/>
      <c r="I392" s="907"/>
      <c r="J392" s="907"/>
      <c r="K392" s="907"/>
      <c r="L392" s="907"/>
      <c r="M392" s="907"/>
      <c r="N392" s="907"/>
      <c r="O392" s="907"/>
      <c r="P392" s="907"/>
      <c r="Q392" s="907"/>
      <c r="R392" s="357"/>
      <c r="S392" s="328"/>
      <c r="T392" s="328"/>
      <c r="U392" s="328"/>
      <c r="V392" s="328"/>
      <c r="W392" s="328"/>
      <c r="X392" s="328"/>
      <c r="Y392" s="328"/>
      <c r="Z392" s="328"/>
      <c r="AA392" s="328"/>
      <c r="AB392" s="328"/>
      <c r="AC392" s="328"/>
      <c r="AD392" s="328"/>
      <c r="AE392" s="328"/>
      <c r="AF392" s="328"/>
      <c r="AG392" s="328"/>
      <c r="AH392" s="328"/>
      <c r="AI392" s="328"/>
      <c r="AJ392" s="328"/>
      <c r="AK392" s="328"/>
    </row>
    <row r="393" spans="1:37">
      <c r="A393" s="907"/>
      <c r="B393" s="907"/>
      <c r="C393" s="907"/>
      <c r="D393" s="907"/>
      <c r="E393" s="907"/>
      <c r="F393" s="907"/>
      <c r="G393" s="907"/>
      <c r="H393" s="907"/>
      <c r="I393" s="907"/>
      <c r="J393" s="907"/>
      <c r="K393" s="907"/>
      <c r="L393" s="907"/>
      <c r="M393" s="907"/>
      <c r="N393" s="907"/>
      <c r="O393" s="907"/>
      <c r="P393" s="907"/>
      <c r="Q393" s="907"/>
      <c r="R393" s="357"/>
      <c r="S393" s="328"/>
      <c r="T393" s="328"/>
      <c r="U393" s="328"/>
      <c r="V393" s="328"/>
      <c r="W393" s="328"/>
      <c r="X393" s="328"/>
      <c r="Y393" s="328"/>
      <c r="Z393" s="328"/>
      <c r="AA393" s="328"/>
      <c r="AB393" s="328"/>
      <c r="AC393" s="328"/>
      <c r="AD393" s="328"/>
      <c r="AE393" s="328"/>
      <c r="AF393" s="328"/>
      <c r="AG393" s="328"/>
      <c r="AH393" s="328"/>
      <c r="AI393" s="328"/>
      <c r="AJ393" s="328"/>
      <c r="AK393" s="328"/>
    </row>
    <row r="394" spans="1:37">
      <c r="A394" s="907"/>
      <c r="B394" s="907"/>
      <c r="C394" s="907"/>
      <c r="D394" s="907"/>
      <c r="E394" s="907"/>
      <c r="F394" s="907"/>
      <c r="G394" s="907"/>
      <c r="H394" s="907"/>
      <c r="I394" s="907"/>
      <c r="J394" s="907"/>
      <c r="K394" s="907"/>
      <c r="L394" s="907"/>
      <c r="M394" s="907"/>
      <c r="N394" s="907"/>
      <c r="O394" s="907"/>
      <c r="P394" s="907"/>
      <c r="Q394" s="907"/>
      <c r="R394" s="357"/>
      <c r="S394" s="328"/>
      <c r="T394" s="328"/>
      <c r="U394" s="328"/>
      <c r="V394" s="328"/>
      <c r="W394" s="328"/>
      <c r="X394" s="328"/>
      <c r="Y394" s="328"/>
      <c r="Z394" s="328"/>
      <c r="AA394" s="328"/>
      <c r="AB394" s="328"/>
      <c r="AC394" s="328"/>
      <c r="AD394" s="328"/>
      <c r="AE394" s="328"/>
      <c r="AF394" s="328"/>
      <c r="AG394" s="328"/>
      <c r="AH394" s="328"/>
      <c r="AI394" s="328"/>
      <c r="AJ394" s="328"/>
      <c r="AK394" s="328"/>
    </row>
    <row r="395" spans="1:37">
      <c r="A395" s="907"/>
      <c r="B395" s="907"/>
      <c r="C395" s="907"/>
      <c r="D395" s="907"/>
      <c r="E395" s="907"/>
      <c r="F395" s="907"/>
      <c r="G395" s="907"/>
      <c r="H395" s="907"/>
      <c r="I395" s="907"/>
      <c r="J395" s="907"/>
      <c r="K395" s="907"/>
      <c r="L395" s="907"/>
      <c r="M395" s="907"/>
      <c r="N395" s="907"/>
      <c r="O395" s="907"/>
      <c r="P395" s="907"/>
      <c r="Q395" s="907"/>
      <c r="R395" s="357"/>
      <c r="S395" s="328"/>
      <c r="T395" s="328"/>
      <c r="U395" s="328"/>
      <c r="V395" s="328"/>
      <c r="W395" s="328"/>
      <c r="X395" s="328"/>
      <c r="Y395" s="328"/>
      <c r="Z395" s="328"/>
      <c r="AA395" s="328"/>
      <c r="AB395" s="328"/>
      <c r="AC395" s="328"/>
      <c r="AD395" s="328"/>
      <c r="AE395" s="328"/>
      <c r="AF395" s="328"/>
      <c r="AG395" s="328"/>
      <c r="AH395" s="328"/>
      <c r="AI395" s="328"/>
      <c r="AJ395" s="328"/>
      <c r="AK395" s="328"/>
    </row>
    <row r="396" spans="1:37">
      <c r="A396" s="907"/>
      <c r="B396" s="907"/>
      <c r="C396" s="907"/>
      <c r="D396" s="907"/>
      <c r="E396" s="907"/>
      <c r="F396" s="907"/>
      <c r="G396" s="907"/>
      <c r="H396" s="907"/>
      <c r="I396" s="907"/>
      <c r="J396" s="907"/>
      <c r="K396" s="907"/>
      <c r="L396" s="907"/>
      <c r="M396" s="907"/>
      <c r="N396" s="907"/>
      <c r="O396" s="907"/>
      <c r="P396" s="907"/>
      <c r="Q396" s="907"/>
      <c r="R396" s="357"/>
      <c r="S396" s="328"/>
      <c r="T396" s="328"/>
      <c r="U396" s="328"/>
      <c r="V396" s="328"/>
      <c r="W396" s="328"/>
      <c r="X396" s="328"/>
      <c r="Y396" s="328"/>
      <c r="Z396" s="328"/>
      <c r="AA396" s="328"/>
      <c r="AB396" s="328"/>
      <c r="AC396" s="328"/>
      <c r="AD396" s="328"/>
      <c r="AE396" s="328"/>
      <c r="AF396" s="328"/>
      <c r="AG396" s="328"/>
      <c r="AH396" s="328"/>
      <c r="AI396" s="328"/>
      <c r="AJ396" s="328"/>
      <c r="AK396" s="328"/>
    </row>
    <row r="397" spans="1:37">
      <c r="A397" s="907"/>
      <c r="B397" s="907"/>
      <c r="C397" s="907"/>
      <c r="D397" s="907"/>
      <c r="E397" s="907"/>
      <c r="F397" s="907"/>
      <c r="G397" s="907"/>
      <c r="H397" s="907"/>
      <c r="I397" s="907"/>
      <c r="J397" s="907"/>
      <c r="K397" s="907"/>
      <c r="L397" s="907"/>
      <c r="M397" s="907"/>
      <c r="N397" s="907"/>
      <c r="O397" s="907"/>
      <c r="P397" s="907"/>
      <c r="Q397" s="907"/>
      <c r="R397" s="357"/>
      <c r="S397" s="328"/>
      <c r="T397" s="328"/>
      <c r="U397" s="328"/>
      <c r="V397" s="328"/>
      <c r="W397" s="328"/>
      <c r="X397" s="328"/>
      <c r="Y397" s="328"/>
      <c r="Z397" s="328"/>
      <c r="AA397" s="328"/>
      <c r="AB397" s="328"/>
      <c r="AC397" s="328"/>
      <c r="AD397" s="328"/>
      <c r="AE397" s="328"/>
      <c r="AF397" s="328"/>
      <c r="AG397" s="328"/>
      <c r="AH397" s="328"/>
      <c r="AI397" s="328"/>
      <c r="AJ397" s="328"/>
      <c r="AK397" s="328"/>
    </row>
    <row r="398" spans="1:37">
      <c r="A398" s="907"/>
      <c r="B398" s="907"/>
      <c r="C398" s="907"/>
      <c r="D398" s="907"/>
      <c r="E398" s="907"/>
      <c r="F398" s="907"/>
      <c r="G398" s="907"/>
      <c r="H398" s="907"/>
      <c r="I398" s="907"/>
      <c r="J398" s="907"/>
      <c r="K398" s="907"/>
      <c r="L398" s="907"/>
      <c r="M398" s="907"/>
      <c r="N398" s="907"/>
      <c r="O398" s="907"/>
      <c r="P398" s="907"/>
      <c r="Q398" s="907"/>
      <c r="R398" s="357"/>
      <c r="S398" s="328"/>
      <c r="T398" s="328"/>
      <c r="U398" s="328"/>
      <c r="V398" s="328"/>
      <c r="W398" s="328"/>
      <c r="X398" s="328"/>
      <c r="Y398" s="328"/>
      <c r="Z398" s="328"/>
      <c r="AA398" s="328"/>
      <c r="AB398" s="328"/>
      <c r="AC398" s="328"/>
      <c r="AD398" s="328"/>
      <c r="AE398" s="328"/>
      <c r="AF398" s="328"/>
      <c r="AG398" s="328"/>
      <c r="AH398" s="328"/>
      <c r="AI398" s="328"/>
      <c r="AJ398" s="328"/>
      <c r="AK398" s="328"/>
    </row>
    <row r="399" spans="1:37">
      <c r="A399" s="907"/>
      <c r="B399" s="907"/>
      <c r="C399" s="907"/>
      <c r="D399" s="907"/>
      <c r="E399" s="907"/>
      <c r="F399" s="907"/>
      <c r="G399" s="907"/>
      <c r="H399" s="907"/>
      <c r="I399" s="907"/>
      <c r="J399" s="907"/>
      <c r="K399" s="907"/>
      <c r="L399" s="907"/>
      <c r="M399" s="907"/>
      <c r="N399" s="907"/>
      <c r="O399" s="907"/>
      <c r="P399" s="907"/>
      <c r="Q399" s="907"/>
      <c r="R399" s="357"/>
      <c r="S399" s="328"/>
      <c r="T399" s="328"/>
      <c r="U399" s="328"/>
      <c r="V399" s="328"/>
      <c r="W399" s="328"/>
      <c r="X399" s="328"/>
      <c r="Y399" s="328"/>
      <c r="Z399" s="328"/>
      <c r="AA399" s="328"/>
      <c r="AB399" s="328"/>
      <c r="AC399" s="328"/>
      <c r="AD399" s="328"/>
      <c r="AE399" s="328"/>
      <c r="AF399" s="328"/>
      <c r="AG399" s="328"/>
      <c r="AH399" s="328"/>
      <c r="AI399" s="328"/>
      <c r="AJ399" s="328"/>
      <c r="AK399" s="328"/>
    </row>
    <row r="400" spans="1:37">
      <c r="A400" s="907"/>
      <c r="B400" s="907"/>
      <c r="C400" s="907"/>
      <c r="D400" s="907"/>
      <c r="E400" s="907"/>
      <c r="F400" s="907"/>
      <c r="G400" s="907"/>
      <c r="H400" s="907"/>
      <c r="I400" s="907"/>
      <c r="J400" s="907"/>
      <c r="K400" s="907"/>
      <c r="L400" s="907"/>
      <c r="M400" s="907"/>
      <c r="N400" s="907"/>
      <c r="O400" s="907"/>
      <c r="P400" s="907"/>
      <c r="Q400" s="907"/>
      <c r="R400" s="357"/>
      <c r="S400" s="328"/>
      <c r="T400" s="328"/>
      <c r="U400" s="328"/>
      <c r="V400" s="328"/>
      <c r="W400" s="328"/>
      <c r="X400" s="328"/>
      <c r="Y400" s="328"/>
      <c r="Z400" s="328"/>
      <c r="AA400" s="328"/>
      <c r="AB400" s="328"/>
      <c r="AC400" s="328"/>
      <c r="AD400" s="328"/>
      <c r="AE400" s="328"/>
      <c r="AF400" s="328"/>
      <c r="AG400" s="328"/>
      <c r="AH400" s="328"/>
      <c r="AI400" s="328"/>
      <c r="AJ400" s="328"/>
      <c r="AK400" s="328"/>
    </row>
    <row r="401" spans="1:37">
      <c r="A401" s="907"/>
      <c r="B401" s="907"/>
      <c r="C401" s="907"/>
      <c r="D401" s="907"/>
      <c r="E401" s="907"/>
      <c r="F401" s="907"/>
      <c r="G401" s="907"/>
      <c r="H401" s="907"/>
      <c r="I401" s="907"/>
      <c r="J401" s="907"/>
      <c r="K401" s="907"/>
      <c r="L401" s="907"/>
      <c r="M401" s="907"/>
      <c r="N401" s="907"/>
      <c r="O401" s="907"/>
      <c r="P401" s="907"/>
      <c r="Q401" s="907"/>
      <c r="R401" s="357"/>
      <c r="S401" s="328"/>
      <c r="T401" s="328"/>
      <c r="U401" s="328"/>
      <c r="V401" s="328"/>
      <c r="W401" s="328"/>
      <c r="X401" s="328"/>
      <c r="Y401" s="328"/>
      <c r="Z401" s="328"/>
      <c r="AA401" s="328"/>
      <c r="AB401" s="328"/>
      <c r="AC401" s="328"/>
      <c r="AD401" s="328"/>
      <c r="AE401" s="328"/>
      <c r="AF401" s="328"/>
      <c r="AG401" s="328"/>
      <c r="AH401" s="328"/>
      <c r="AI401" s="328"/>
      <c r="AJ401" s="328"/>
      <c r="AK401" s="328"/>
    </row>
    <row r="402" spans="1:37">
      <c r="A402" s="907"/>
      <c r="B402" s="907"/>
      <c r="C402" s="907"/>
      <c r="D402" s="907"/>
      <c r="E402" s="907"/>
      <c r="F402" s="907"/>
      <c r="G402" s="907"/>
      <c r="H402" s="907"/>
      <c r="I402" s="907"/>
      <c r="J402" s="907"/>
      <c r="K402" s="907"/>
      <c r="L402" s="907"/>
      <c r="M402" s="907"/>
      <c r="N402" s="907"/>
      <c r="O402" s="907"/>
      <c r="P402" s="907"/>
      <c r="Q402" s="907"/>
      <c r="R402" s="357"/>
      <c r="S402" s="328"/>
      <c r="T402" s="328"/>
      <c r="U402" s="328"/>
      <c r="V402" s="328"/>
      <c r="W402" s="328"/>
      <c r="X402" s="328"/>
      <c r="Y402" s="328"/>
      <c r="Z402" s="328"/>
      <c r="AA402" s="328"/>
      <c r="AB402" s="328"/>
      <c r="AC402" s="328"/>
      <c r="AD402" s="328"/>
      <c r="AE402" s="328"/>
      <c r="AF402" s="328"/>
      <c r="AG402" s="328"/>
      <c r="AH402" s="328"/>
      <c r="AI402" s="328"/>
      <c r="AJ402" s="328"/>
      <c r="AK402" s="328"/>
    </row>
    <row r="403" spans="1:37">
      <c r="A403" s="907"/>
      <c r="B403" s="907"/>
      <c r="C403" s="907"/>
      <c r="D403" s="907"/>
      <c r="E403" s="907"/>
      <c r="F403" s="907"/>
      <c r="G403" s="907"/>
      <c r="H403" s="907"/>
      <c r="I403" s="907"/>
      <c r="J403" s="907"/>
      <c r="K403" s="907"/>
      <c r="L403" s="907"/>
      <c r="M403" s="907"/>
      <c r="N403" s="907"/>
      <c r="O403" s="907"/>
      <c r="P403" s="907"/>
      <c r="Q403" s="907"/>
      <c r="R403" s="357"/>
      <c r="S403" s="328"/>
      <c r="T403" s="328"/>
      <c r="U403" s="328"/>
      <c r="V403" s="328"/>
      <c r="W403" s="328"/>
      <c r="X403" s="328"/>
      <c r="Y403" s="328"/>
      <c r="Z403" s="328"/>
      <c r="AA403" s="328"/>
      <c r="AB403" s="328"/>
      <c r="AC403" s="328"/>
      <c r="AD403" s="328"/>
      <c r="AE403" s="328"/>
      <c r="AF403" s="328"/>
      <c r="AG403" s="328"/>
      <c r="AH403" s="328"/>
      <c r="AI403" s="328"/>
      <c r="AJ403" s="328"/>
      <c r="AK403" s="328"/>
    </row>
    <row r="404" spans="1:37">
      <c r="A404" s="907"/>
      <c r="B404" s="907"/>
      <c r="C404" s="907"/>
      <c r="D404" s="907"/>
      <c r="E404" s="907"/>
      <c r="F404" s="907"/>
      <c r="G404" s="907"/>
      <c r="H404" s="907"/>
      <c r="I404" s="907"/>
      <c r="J404" s="907"/>
      <c r="K404" s="907"/>
      <c r="L404" s="907"/>
      <c r="M404" s="907"/>
      <c r="N404" s="907"/>
      <c r="O404" s="907"/>
      <c r="P404" s="907"/>
      <c r="Q404" s="907"/>
      <c r="R404" s="357"/>
      <c r="S404" s="328"/>
      <c r="T404" s="328"/>
      <c r="U404" s="328"/>
      <c r="V404" s="328"/>
      <c r="W404" s="328"/>
      <c r="X404" s="328"/>
      <c r="Y404" s="328"/>
      <c r="Z404" s="328"/>
      <c r="AA404" s="328"/>
      <c r="AB404" s="328"/>
      <c r="AC404" s="328"/>
      <c r="AD404" s="328"/>
      <c r="AE404" s="328"/>
      <c r="AF404" s="328"/>
      <c r="AG404" s="328"/>
      <c r="AH404" s="328"/>
      <c r="AI404" s="328"/>
      <c r="AJ404" s="328"/>
      <c r="AK404" s="328"/>
    </row>
    <row r="405" spans="1:37">
      <c r="A405" s="907"/>
      <c r="B405" s="907"/>
      <c r="C405" s="907"/>
      <c r="D405" s="907"/>
      <c r="E405" s="907"/>
      <c r="F405" s="907"/>
      <c r="G405" s="907"/>
      <c r="H405" s="907"/>
      <c r="I405" s="907"/>
      <c r="J405" s="907"/>
      <c r="K405" s="907"/>
      <c r="L405" s="907"/>
      <c r="M405" s="907"/>
      <c r="N405" s="907"/>
      <c r="O405" s="907"/>
      <c r="P405" s="907"/>
      <c r="Q405" s="907"/>
      <c r="R405" s="357"/>
      <c r="S405" s="328"/>
      <c r="T405" s="328"/>
      <c r="U405" s="328"/>
      <c r="V405" s="328"/>
      <c r="W405" s="328"/>
      <c r="X405" s="328"/>
      <c r="Y405" s="328"/>
      <c r="Z405" s="328"/>
      <c r="AA405" s="328"/>
      <c r="AB405" s="328"/>
      <c r="AC405" s="328"/>
      <c r="AD405" s="353"/>
      <c r="AE405" s="353"/>
      <c r="AF405" s="353"/>
      <c r="AG405" s="353"/>
      <c r="AH405" s="353"/>
      <c r="AI405" s="353"/>
      <c r="AJ405" s="353"/>
      <c r="AK405" s="353"/>
    </row>
    <row r="406" spans="1:37">
      <c r="A406" s="907"/>
      <c r="B406" s="907"/>
      <c r="C406" s="907"/>
      <c r="D406" s="907"/>
      <c r="E406" s="907"/>
      <c r="F406" s="907"/>
      <c r="G406" s="907"/>
      <c r="H406" s="907"/>
      <c r="I406" s="907"/>
      <c r="J406" s="907"/>
      <c r="K406" s="907"/>
      <c r="L406" s="907"/>
      <c r="M406" s="907"/>
      <c r="N406" s="907"/>
      <c r="O406" s="907"/>
      <c r="P406" s="907"/>
      <c r="Q406" s="907"/>
      <c r="R406" s="357"/>
      <c r="S406" s="353"/>
      <c r="T406" s="353"/>
      <c r="U406" s="353"/>
      <c r="V406" s="353"/>
      <c r="W406" s="353"/>
      <c r="X406" s="353"/>
      <c r="Y406" s="353"/>
      <c r="Z406" s="353"/>
      <c r="AA406" s="328"/>
      <c r="AB406" s="328"/>
      <c r="AC406" s="328"/>
      <c r="AD406" s="353"/>
      <c r="AE406" s="353"/>
      <c r="AF406" s="353"/>
      <c r="AG406" s="353"/>
      <c r="AH406" s="353"/>
      <c r="AI406" s="353"/>
      <c r="AJ406" s="353"/>
      <c r="AK406" s="353"/>
    </row>
    <row r="407" spans="1:37">
      <c r="A407" s="907"/>
      <c r="B407" s="907"/>
      <c r="C407" s="907"/>
      <c r="D407" s="907"/>
      <c r="E407" s="907"/>
      <c r="F407" s="907"/>
      <c r="G407" s="907"/>
      <c r="H407" s="907"/>
      <c r="I407" s="907"/>
      <c r="J407" s="907"/>
      <c r="K407" s="907"/>
      <c r="L407" s="907"/>
      <c r="M407" s="907"/>
      <c r="N407" s="907"/>
      <c r="O407" s="907"/>
      <c r="P407" s="907"/>
      <c r="Q407" s="907"/>
      <c r="R407" s="357"/>
      <c r="S407" s="353"/>
      <c r="T407" s="353"/>
      <c r="U407" s="353"/>
      <c r="V407" s="353"/>
      <c r="W407" s="353"/>
      <c r="X407" s="353"/>
      <c r="Y407" s="353"/>
      <c r="Z407" s="353"/>
      <c r="AA407" s="328"/>
      <c r="AB407" s="328"/>
      <c r="AC407" s="328"/>
      <c r="AD407" s="353"/>
      <c r="AE407" s="353"/>
      <c r="AF407" s="353"/>
      <c r="AG407" s="353"/>
      <c r="AH407" s="353"/>
      <c r="AI407" s="353"/>
      <c r="AJ407" s="353"/>
      <c r="AK407" s="353"/>
    </row>
    <row r="408" spans="1:37">
      <c r="A408" s="907"/>
      <c r="B408" s="907"/>
      <c r="C408" s="907"/>
      <c r="D408" s="907"/>
      <c r="E408" s="907"/>
      <c r="F408" s="907"/>
      <c r="G408" s="907"/>
      <c r="H408" s="907"/>
      <c r="I408" s="907"/>
      <c r="J408" s="907"/>
      <c r="K408" s="907"/>
      <c r="L408" s="907"/>
      <c r="M408" s="907"/>
      <c r="N408" s="907"/>
      <c r="O408" s="907"/>
      <c r="P408" s="907"/>
      <c r="Q408" s="907"/>
      <c r="R408" s="357"/>
      <c r="S408" s="353"/>
      <c r="T408" s="353"/>
      <c r="U408" s="353"/>
      <c r="V408" s="353"/>
      <c r="W408" s="353"/>
      <c r="X408" s="353"/>
      <c r="Y408" s="353"/>
      <c r="Z408" s="353"/>
      <c r="AA408" s="328"/>
      <c r="AB408" s="328"/>
      <c r="AC408" s="328"/>
      <c r="AD408" s="353"/>
      <c r="AE408" s="353"/>
      <c r="AF408" s="353"/>
      <c r="AG408" s="353"/>
      <c r="AH408" s="353"/>
      <c r="AI408" s="353"/>
      <c r="AJ408" s="353"/>
      <c r="AK408" s="353"/>
    </row>
    <row r="409" spans="1:37">
      <c r="A409" s="907"/>
      <c r="B409" s="907"/>
      <c r="C409" s="907"/>
      <c r="D409" s="907"/>
      <c r="E409" s="907"/>
      <c r="F409" s="907"/>
      <c r="G409" s="907"/>
      <c r="H409" s="907"/>
      <c r="I409" s="907"/>
      <c r="J409" s="907"/>
      <c r="K409" s="907"/>
      <c r="L409" s="907"/>
      <c r="M409" s="907"/>
      <c r="N409" s="907"/>
      <c r="O409" s="907"/>
      <c r="P409" s="907"/>
      <c r="Q409" s="907"/>
      <c r="R409" s="357"/>
      <c r="S409" s="353"/>
      <c r="T409" s="353"/>
      <c r="U409" s="353"/>
      <c r="V409" s="353"/>
      <c r="W409" s="353"/>
      <c r="X409" s="353"/>
      <c r="Y409" s="353"/>
      <c r="Z409" s="353"/>
      <c r="AA409" s="328"/>
      <c r="AB409" s="328"/>
      <c r="AC409" s="328"/>
      <c r="AD409" s="353"/>
      <c r="AE409" s="353"/>
      <c r="AF409" s="353"/>
      <c r="AG409" s="353"/>
      <c r="AH409" s="353"/>
      <c r="AI409" s="353"/>
      <c r="AJ409" s="353"/>
      <c r="AK409" s="353"/>
    </row>
    <row r="410" spans="1:37">
      <c r="A410" s="907"/>
      <c r="B410" s="907"/>
      <c r="C410" s="907"/>
      <c r="D410" s="907"/>
      <c r="E410" s="907"/>
      <c r="F410" s="907"/>
      <c r="G410" s="907"/>
      <c r="H410" s="907"/>
      <c r="I410" s="907"/>
      <c r="J410" s="907"/>
      <c r="K410" s="907"/>
      <c r="L410" s="907"/>
      <c r="M410" s="907"/>
      <c r="N410" s="907"/>
      <c r="O410" s="907"/>
      <c r="P410" s="907"/>
      <c r="Q410" s="907"/>
      <c r="R410" s="357"/>
      <c r="S410" s="353"/>
      <c r="T410" s="353"/>
      <c r="U410" s="353"/>
      <c r="V410" s="353"/>
      <c r="W410" s="353"/>
      <c r="X410" s="353"/>
      <c r="Y410" s="353"/>
      <c r="Z410" s="353"/>
      <c r="AA410" s="328"/>
      <c r="AB410" s="328"/>
      <c r="AC410" s="328"/>
      <c r="AD410" s="328"/>
      <c r="AE410" s="328"/>
      <c r="AF410" s="328"/>
      <c r="AG410" s="328"/>
      <c r="AH410" s="328"/>
      <c r="AI410" s="328"/>
      <c r="AJ410" s="328"/>
      <c r="AK410" s="328"/>
    </row>
    <row r="411" spans="1:37">
      <c r="A411" s="907"/>
      <c r="B411" s="907"/>
      <c r="C411" s="907"/>
      <c r="D411" s="907"/>
      <c r="E411" s="907"/>
      <c r="F411" s="907"/>
      <c r="G411" s="907"/>
      <c r="H411" s="907"/>
      <c r="I411" s="907"/>
      <c r="J411" s="907"/>
      <c r="K411" s="907"/>
      <c r="L411" s="907"/>
      <c r="M411" s="907"/>
      <c r="N411" s="907"/>
      <c r="O411" s="907"/>
      <c r="P411" s="907"/>
      <c r="Q411" s="907"/>
      <c r="R411" s="357"/>
      <c r="S411" s="328"/>
      <c r="T411" s="328"/>
      <c r="U411" s="328"/>
      <c r="V411" s="328"/>
      <c r="W411" s="328"/>
      <c r="X411" s="328"/>
      <c r="Y411" s="328"/>
      <c r="Z411" s="328"/>
      <c r="AA411" s="328"/>
      <c r="AB411" s="328"/>
      <c r="AC411" s="328"/>
      <c r="AD411" s="328"/>
      <c r="AE411" s="328"/>
      <c r="AF411" s="328"/>
      <c r="AG411" s="328"/>
      <c r="AH411" s="328"/>
      <c r="AI411" s="328"/>
      <c r="AJ411" s="328"/>
      <c r="AK411" s="328"/>
    </row>
    <row r="412" spans="1:37">
      <c r="A412" s="907"/>
      <c r="B412" s="907"/>
      <c r="C412" s="907"/>
      <c r="D412" s="907"/>
      <c r="E412" s="907"/>
      <c r="F412" s="907"/>
      <c r="G412" s="907"/>
      <c r="H412" s="907"/>
      <c r="I412" s="907"/>
      <c r="J412" s="907"/>
      <c r="K412" s="907"/>
      <c r="L412" s="907"/>
      <c r="M412" s="907"/>
      <c r="N412" s="907"/>
      <c r="O412" s="907"/>
      <c r="P412" s="907"/>
      <c r="Q412" s="907"/>
      <c r="R412" s="357"/>
      <c r="S412" s="328"/>
      <c r="T412" s="328"/>
      <c r="U412" s="328"/>
      <c r="V412" s="328"/>
      <c r="W412" s="328"/>
      <c r="X412" s="328"/>
      <c r="Y412" s="328"/>
      <c r="Z412" s="328"/>
      <c r="AA412" s="328"/>
      <c r="AB412" s="328"/>
      <c r="AC412" s="328"/>
      <c r="AD412" s="328"/>
      <c r="AE412" s="328"/>
      <c r="AF412" s="328"/>
      <c r="AG412" s="328"/>
      <c r="AH412" s="328"/>
      <c r="AI412" s="328"/>
      <c r="AJ412" s="328"/>
      <c r="AK412" s="328"/>
    </row>
    <row r="413" spans="1:37">
      <c r="A413" s="907"/>
      <c r="B413" s="907"/>
      <c r="C413" s="907"/>
      <c r="D413" s="907"/>
      <c r="E413" s="907"/>
      <c r="F413" s="907"/>
      <c r="G413" s="907"/>
      <c r="H413" s="907"/>
      <c r="I413" s="907"/>
      <c r="J413" s="907"/>
      <c r="K413" s="907"/>
      <c r="L413" s="907"/>
      <c r="M413" s="907"/>
      <c r="N413" s="907"/>
      <c r="O413" s="907"/>
      <c r="P413" s="907"/>
      <c r="Q413" s="907"/>
      <c r="R413" s="357"/>
      <c r="S413" s="328"/>
      <c r="T413" s="328"/>
      <c r="U413" s="328"/>
      <c r="V413" s="328"/>
      <c r="W413" s="328"/>
      <c r="X413" s="328"/>
      <c r="Y413" s="328"/>
      <c r="Z413" s="328"/>
      <c r="AA413" s="328"/>
      <c r="AB413" s="328"/>
      <c r="AC413" s="328"/>
      <c r="AD413" s="328"/>
      <c r="AE413" s="328"/>
      <c r="AF413" s="328"/>
      <c r="AG413" s="328"/>
      <c r="AH413" s="328"/>
      <c r="AI413" s="328"/>
      <c r="AJ413" s="328"/>
      <c r="AK413" s="328"/>
    </row>
    <row r="414" spans="1:37">
      <c r="A414" s="907"/>
      <c r="B414" s="907"/>
      <c r="C414" s="907"/>
      <c r="D414" s="907"/>
      <c r="E414" s="907"/>
      <c r="F414" s="907"/>
      <c r="G414" s="907"/>
      <c r="H414" s="907"/>
      <c r="I414" s="907"/>
      <c r="J414" s="907"/>
      <c r="K414" s="907"/>
      <c r="L414" s="907"/>
      <c r="M414" s="907"/>
      <c r="N414" s="907"/>
      <c r="O414" s="907"/>
      <c r="P414" s="907"/>
      <c r="Q414" s="907"/>
      <c r="R414" s="357"/>
      <c r="S414" s="328"/>
      <c r="T414" s="328"/>
      <c r="U414" s="328"/>
      <c r="V414" s="328"/>
      <c r="W414" s="328"/>
      <c r="X414" s="328"/>
      <c r="Y414" s="328"/>
      <c r="Z414" s="328"/>
      <c r="AA414" s="328"/>
      <c r="AB414" s="328"/>
      <c r="AC414" s="328"/>
      <c r="AD414" s="328"/>
      <c r="AE414" s="328"/>
      <c r="AF414" s="328"/>
      <c r="AG414" s="328"/>
      <c r="AH414" s="328"/>
      <c r="AI414" s="328"/>
      <c r="AJ414" s="328"/>
      <c r="AK414" s="328"/>
    </row>
    <row r="415" spans="1:37">
      <c r="A415" s="907"/>
      <c r="B415" s="907"/>
      <c r="C415" s="907"/>
      <c r="D415" s="907"/>
      <c r="E415" s="907"/>
      <c r="F415" s="907"/>
      <c r="G415" s="907"/>
      <c r="H415" s="907"/>
      <c r="I415" s="907"/>
      <c r="J415" s="907"/>
      <c r="K415" s="907"/>
      <c r="L415" s="907"/>
      <c r="M415" s="907"/>
      <c r="N415" s="907"/>
      <c r="O415" s="907"/>
      <c r="P415" s="907"/>
      <c r="Q415" s="907"/>
      <c r="R415" s="357"/>
      <c r="S415" s="328"/>
      <c r="T415" s="328"/>
      <c r="U415" s="328"/>
      <c r="V415" s="328"/>
      <c r="W415" s="328"/>
      <c r="X415" s="328"/>
      <c r="Y415" s="328"/>
      <c r="Z415" s="328"/>
      <c r="AA415" s="328"/>
      <c r="AB415" s="328"/>
      <c r="AC415" s="328"/>
      <c r="AD415" s="328"/>
      <c r="AE415" s="328"/>
      <c r="AF415" s="328"/>
      <c r="AG415" s="328"/>
      <c r="AH415" s="328"/>
      <c r="AI415" s="328"/>
      <c r="AJ415" s="328"/>
      <c r="AK415" s="328"/>
    </row>
    <row r="416" spans="1:37">
      <c r="A416" s="907"/>
      <c r="B416" s="907"/>
      <c r="C416" s="907"/>
      <c r="D416" s="907"/>
      <c r="E416" s="907"/>
      <c r="F416" s="907"/>
      <c r="G416" s="907"/>
      <c r="H416" s="907"/>
      <c r="I416" s="907"/>
      <c r="J416" s="907"/>
      <c r="K416" s="907"/>
      <c r="L416" s="907"/>
      <c r="M416" s="907"/>
      <c r="N416" s="907"/>
      <c r="O416" s="907"/>
      <c r="P416" s="907"/>
      <c r="Q416" s="907"/>
      <c r="R416" s="357"/>
      <c r="S416" s="328"/>
      <c r="T416" s="328"/>
      <c r="U416" s="328"/>
      <c r="V416" s="328"/>
      <c r="W416" s="328"/>
      <c r="X416" s="328"/>
      <c r="Y416" s="328"/>
      <c r="Z416" s="328"/>
      <c r="AA416" s="328"/>
      <c r="AB416" s="328"/>
      <c r="AC416" s="328"/>
      <c r="AD416" s="328"/>
      <c r="AE416" s="328"/>
      <c r="AF416" s="328"/>
      <c r="AG416" s="328"/>
      <c r="AH416" s="328"/>
      <c r="AI416" s="328"/>
      <c r="AJ416" s="328"/>
      <c r="AK416" s="328"/>
    </row>
    <row r="417" spans="1:37">
      <c r="A417" s="907"/>
      <c r="B417" s="907"/>
      <c r="C417" s="907"/>
      <c r="D417" s="907"/>
      <c r="E417" s="907"/>
      <c r="F417" s="907"/>
      <c r="G417" s="907"/>
      <c r="H417" s="907"/>
      <c r="I417" s="907"/>
      <c r="J417" s="907"/>
      <c r="K417" s="907"/>
      <c r="L417" s="907"/>
      <c r="M417" s="907"/>
      <c r="N417" s="907"/>
      <c r="O417" s="907"/>
      <c r="P417" s="907"/>
      <c r="Q417" s="907"/>
      <c r="R417" s="357"/>
      <c r="S417" s="328"/>
      <c r="T417" s="328"/>
      <c r="U417" s="328"/>
      <c r="V417" s="328"/>
      <c r="W417" s="328"/>
      <c r="X417" s="328"/>
      <c r="Y417" s="328"/>
      <c r="Z417" s="328"/>
      <c r="AA417" s="328"/>
      <c r="AB417" s="328"/>
      <c r="AC417" s="328"/>
      <c r="AD417" s="328"/>
      <c r="AE417" s="328"/>
      <c r="AF417" s="328"/>
      <c r="AG417" s="328"/>
      <c r="AH417" s="328"/>
      <c r="AI417" s="328"/>
      <c r="AJ417" s="328"/>
      <c r="AK417" s="328"/>
    </row>
    <row r="418" spans="1:37">
      <c r="A418" s="907"/>
      <c r="B418" s="907"/>
      <c r="C418" s="907"/>
      <c r="D418" s="907"/>
      <c r="E418" s="907"/>
      <c r="F418" s="907"/>
      <c r="G418" s="907"/>
      <c r="H418" s="907"/>
      <c r="I418" s="907"/>
      <c r="J418" s="907"/>
      <c r="K418" s="907"/>
      <c r="L418" s="907"/>
      <c r="M418" s="907"/>
      <c r="N418" s="907"/>
      <c r="O418" s="907"/>
      <c r="P418" s="907"/>
      <c r="Q418" s="907"/>
      <c r="R418" s="357"/>
      <c r="S418" s="328"/>
      <c r="T418" s="328"/>
      <c r="U418" s="328"/>
      <c r="V418" s="328"/>
      <c r="W418" s="328"/>
      <c r="X418" s="328"/>
      <c r="Y418" s="328"/>
      <c r="Z418" s="328"/>
      <c r="AA418" s="328"/>
      <c r="AB418" s="328"/>
      <c r="AC418" s="328"/>
      <c r="AD418" s="328"/>
      <c r="AE418" s="328"/>
      <c r="AF418" s="328"/>
      <c r="AG418" s="328"/>
      <c r="AH418" s="328"/>
      <c r="AI418" s="328"/>
      <c r="AJ418" s="328"/>
      <c r="AK418" s="328"/>
    </row>
    <row r="419" spans="1:37">
      <c r="A419" s="907"/>
      <c r="B419" s="907"/>
      <c r="C419" s="907"/>
      <c r="D419" s="907"/>
      <c r="E419" s="907"/>
      <c r="F419" s="907"/>
      <c r="G419" s="907"/>
      <c r="H419" s="907"/>
      <c r="I419" s="907"/>
      <c r="J419" s="907"/>
      <c r="K419" s="907"/>
      <c r="L419" s="907"/>
      <c r="M419" s="907"/>
      <c r="N419" s="907"/>
      <c r="O419" s="907"/>
      <c r="P419" s="907"/>
      <c r="Q419" s="907"/>
      <c r="R419" s="357"/>
      <c r="S419" s="328"/>
      <c r="T419" s="328"/>
      <c r="U419" s="328"/>
      <c r="V419" s="328"/>
      <c r="W419" s="328"/>
      <c r="X419" s="328"/>
      <c r="Y419" s="328"/>
      <c r="Z419" s="328"/>
      <c r="AA419" s="353"/>
      <c r="AB419" s="353"/>
      <c r="AC419" s="353"/>
      <c r="AD419" s="328"/>
      <c r="AE419" s="328"/>
      <c r="AF419" s="328"/>
      <c r="AG419" s="328"/>
      <c r="AH419" s="328"/>
      <c r="AI419" s="328"/>
      <c r="AJ419" s="328"/>
      <c r="AK419" s="328"/>
    </row>
    <row r="420" spans="1:37">
      <c r="A420" s="907"/>
      <c r="B420" s="907"/>
      <c r="C420" s="907"/>
      <c r="D420" s="907"/>
      <c r="E420" s="907"/>
      <c r="F420" s="907"/>
      <c r="G420" s="907"/>
      <c r="H420" s="907"/>
      <c r="I420" s="907"/>
      <c r="J420" s="907"/>
      <c r="K420" s="907"/>
      <c r="L420" s="907"/>
      <c r="M420" s="907"/>
      <c r="N420" s="907"/>
      <c r="O420" s="907"/>
      <c r="P420" s="907"/>
      <c r="Q420" s="907"/>
      <c r="R420" s="357"/>
      <c r="S420" s="328"/>
      <c r="T420" s="328"/>
      <c r="U420" s="328"/>
      <c r="V420" s="328"/>
      <c r="W420" s="328"/>
      <c r="X420" s="328"/>
      <c r="Y420" s="328"/>
      <c r="Z420" s="328"/>
      <c r="AA420" s="353"/>
      <c r="AB420" s="353"/>
      <c r="AC420" s="353"/>
      <c r="AD420" s="328"/>
      <c r="AE420" s="328"/>
      <c r="AF420" s="328"/>
      <c r="AG420" s="328"/>
      <c r="AH420" s="328"/>
      <c r="AI420" s="328"/>
      <c r="AJ420" s="328"/>
      <c r="AK420" s="328"/>
    </row>
    <row r="421" spans="1:37">
      <c r="A421" s="907"/>
      <c r="B421" s="907"/>
      <c r="C421" s="907"/>
      <c r="D421" s="907"/>
      <c r="E421" s="907"/>
      <c r="F421" s="907"/>
      <c r="G421" s="907"/>
      <c r="H421" s="907"/>
      <c r="I421" s="907"/>
      <c r="J421" s="907"/>
      <c r="K421" s="907"/>
      <c r="L421" s="907"/>
      <c r="M421" s="907"/>
      <c r="N421" s="907"/>
      <c r="O421" s="907"/>
      <c r="P421" s="907"/>
      <c r="Q421" s="907"/>
      <c r="R421" s="357"/>
      <c r="S421" s="328"/>
      <c r="T421" s="328"/>
      <c r="U421" s="328"/>
      <c r="V421" s="328"/>
      <c r="W421" s="328"/>
      <c r="X421" s="328"/>
      <c r="Y421" s="328"/>
      <c r="Z421" s="328"/>
      <c r="AA421" s="353"/>
      <c r="AB421" s="353"/>
      <c r="AC421" s="353"/>
      <c r="AD421" s="328"/>
      <c r="AE421" s="328"/>
      <c r="AF421" s="328"/>
      <c r="AG421" s="328"/>
      <c r="AH421" s="328"/>
      <c r="AI421" s="328"/>
      <c r="AJ421" s="328"/>
      <c r="AK421" s="328"/>
    </row>
    <row r="422" spans="1:37">
      <c r="A422" s="907"/>
      <c r="B422" s="907"/>
      <c r="C422" s="907"/>
      <c r="D422" s="907"/>
      <c r="E422" s="907"/>
      <c r="F422" s="907"/>
      <c r="G422" s="907"/>
      <c r="H422" s="907"/>
      <c r="I422" s="907"/>
      <c r="J422" s="907"/>
      <c r="K422" s="907"/>
      <c r="L422" s="907"/>
      <c r="M422" s="907"/>
      <c r="N422" s="907"/>
      <c r="O422" s="907"/>
      <c r="P422" s="907"/>
      <c r="Q422" s="907"/>
      <c r="R422" s="357"/>
      <c r="S422" s="328"/>
      <c r="T422" s="328"/>
      <c r="U422" s="328"/>
      <c r="V422" s="328"/>
      <c r="W422" s="328"/>
      <c r="X422" s="328"/>
      <c r="Y422" s="328"/>
      <c r="Z422" s="328"/>
      <c r="AA422" s="353"/>
      <c r="AB422" s="353"/>
      <c r="AC422" s="353"/>
      <c r="AD422" s="328"/>
      <c r="AE422" s="328"/>
      <c r="AF422" s="328"/>
      <c r="AG422" s="328"/>
      <c r="AH422" s="328"/>
      <c r="AI422" s="328"/>
      <c r="AJ422" s="328"/>
      <c r="AK422" s="328"/>
    </row>
    <row r="423" spans="1:37">
      <c r="A423" s="907"/>
      <c r="B423" s="907"/>
      <c r="C423" s="907"/>
      <c r="D423" s="907"/>
      <c r="E423" s="907"/>
      <c r="F423" s="907"/>
      <c r="G423" s="907"/>
      <c r="H423" s="907"/>
      <c r="I423" s="907"/>
      <c r="J423" s="907"/>
      <c r="K423" s="907"/>
      <c r="L423" s="907"/>
      <c r="M423" s="907"/>
      <c r="N423" s="907"/>
      <c r="O423" s="907"/>
      <c r="P423" s="907"/>
      <c r="Q423" s="907"/>
      <c r="R423" s="357"/>
      <c r="S423" s="328"/>
      <c r="T423" s="328"/>
      <c r="U423" s="328"/>
      <c r="V423" s="328"/>
      <c r="W423" s="328"/>
      <c r="X423" s="328"/>
      <c r="Y423" s="328"/>
      <c r="Z423" s="328"/>
      <c r="AA423" s="353"/>
      <c r="AB423" s="353"/>
      <c r="AC423" s="353"/>
      <c r="AD423" s="328"/>
      <c r="AE423" s="328"/>
      <c r="AF423" s="328"/>
      <c r="AG423" s="328"/>
      <c r="AH423" s="328"/>
      <c r="AI423" s="328"/>
      <c r="AJ423" s="328"/>
      <c r="AK423" s="328"/>
    </row>
    <row r="424" spans="1:37">
      <c r="A424" s="907"/>
      <c r="B424" s="907"/>
      <c r="C424" s="907"/>
      <c r="D424" s="907"/>
      <c r="E424" s="907"/>
      <c r="F424" s="907"/>
      <c r="G424" s="907"/>
      <c r="H424" s="907"/>
      <c r="I424" s="907"/>
      <c r="J424" s="907"/>
      <c r="K424" s="907"/>
      <c r="L424" s="907"/>
      <c r="M424" s="907"/>
      <c r="N424" s="907"/>
      <c r="O424" s="907"/>
      <c r="P424" s="907"/>
      <c r="Q424" s="907"/>
      <c r="R424" s="357"/>
      <c r="S424" s="328"/>
      <c r="T424" s="328"/>
      <c r="U424" s="328"/>
      <c r="V424" s="328"/>
      <c r="W424" s="328"/>
      <c r="X424" s="328"/>
      <c r="Y424" s="328"/>
      <c r="Z424" s="328"/>
      <c r="AA424" s="328"/>
      <c r="AB424" s="328"/>
      <c r="AC424" s="328"/>
      <c r="AD424" s="328"/>
      <c r="AE424" s="328"/>
      <c r="AF424" s="328"/>
      <c r="AG424" s="328"/>
      <c r="AH424" s="328"/>
      <c r="AI424" s="328"/>
      <c r="AJ424" s="328"/>
      <c r="AK424" s="328"/>
    </row>
    <row r="425" spans="1:37">
      <c r="A425" s="907"/>
      <c r="B425" s="907"/>
      <c r="C425" s="907"/>
      <c r="D425" s="907"/>
      <c r="E425" s="907"/>
      <c r="F425" s="907"/>
      <c r="G425" s="907"/>
      <c r="H425" s="907"/>
      <c r="I425" s="907"/>
      <c r="J425" s="907"/>
      <c r="K425" s="907"/>
      <c r="L425" s="907"/>
      <c r="M425" s="907"/>
      <c r="N425" s="907"/>
      <c r="O425" s="907"/>
      <c r="P425" s="907"/>
      <c r="Q425" s="907"/>
      <c r="R425" s="357"/>
      <c r="S425" s="328"/>
      <c r="T425" s="328"/>
      <c r="U425" s="328"/>
      <c r="V425" s="328"/>
      <c r="W425" s="328"/>
      <c r="X425" s="328"/>
      <c r="Y425" s="328"/>
      <c r="Z425" s="328"/>
      <c r="AA425" s="328"/>
      <c r="AB425" s="328"/>
      <c r="AC425" s="328"/>
      <c r="AD425" s="328"/>
      <c r="AE425" s="328"/>
      <c r="AF425" s="328"/>
      <c r="AG425" s="328"/>
      <c r="AH425" s="328"/>
      <c r="AI425" s="328"/>
      <c r="AJ425" s="328"/>
      <c r="AK425" s="328"/>
    </row>
    <row r="426" spans="1:37">
      <c r="A426" s="907"/>
      <c r="B426" s="907"/>
      <c r="C426" s="907"/>
      <c r="D426" s="907"/>
      <c r="E426" s="907"/>
      <c r="F426" s="907"/>
      <c r="G426" s="907"/>
      <c r="H426" s="907"/>
      <c r="I426" s="907"/>
      <c r="J426" s="907"/>
      <c r="K426" s="907"/>
      <c r="L426" s="907"/>
      <c r="M426" s="907"/>
      <c r="N426" s="907"/>
      <c r="O426" s="907"/>
      <c r="P426" s="907"/>
      <c r="Q426" s="907"/>
      <c r="R426" s="357"/>
      <c r="S426" s="328"/>
      <c r="T426" s="328"/>
      <c r="U426" s="328"/>
      <c r="V426" s="328"/>
      <c r="W426" s="328"/>
      <c r="X426" s="328"/>
      <c r="Y426" s="328"/>
      <c r="Z426" s="328"/>
      <c r="AA426" s="328"/>
      <c r="AB426" s="328"/>
      <c r="AC426" s="328"/>
      <c r="AD426" s="328"/>
      <c r="AE426" s="328"/>
      <c r="AF426" s="328"/>
      <c r="AG426" s="328"/>
      <c r="AH426" s="328"/>
      <c r="AI426" s="328"/>
      <c r="AJ426" s="328"/>
      <c r="AK426" s="328"/>
    </row>
    <row r="427" spans="1:37">
      <c r="A427" s="907"/>
      <c r="B427" s="907"/>
      <c r="C427" s="907"/>
      <c r="D427" s="907"/>
      <c r="E427" s="907"/>
      <c r="F427" s="907"/>
      <c r="G427" s="907"/>
      <c r="H427" s="907"/>
      <c r="I427" s="907"/>
      <c r="J427" s="907"/>
      <c r="K427" s="907"/>
      <c r="L427" s="907"/>
      <c r="M427" s="907"/>
      <c r="N427" s="907"/>
      <c r="O427" s="907"/>
      <c r="P427" s="907"/>
      <c r="Q427" s="907"/>
      <c r="R427" s="357"/>
      <c r="S427" s="328"/>
      <c r="T427" s="328"/>
      <c r="U427" s="328"/>
      <c r="V427" s="328"/>
      <c r="W427" s="328"/>
      <c r="X427" s="328"/>
      <c r="Y427" s="328"/>
      <c r="Z427" s="328"/>
      <c r="AA427" s="328"/>
      <c r="AB427" s="328"/>
      <c r="AC427" s="328"/>
      <c r="AD427" s="328"/>
      <c r="AE427" s="328"/>
      <c r="AF427" s="328"/>
      <c r="AG427" s="328"/>
      <c r="AH427" s="328"/>
      <c r="AI427" s="328"/>
      <c r="AJ427" s="328"/>
      <c r="AK427" s="328"/>
    </row>
    <row r="428" spans="1:37">
      <c r="A428" s="907"/>
      <c r="B428" s="907"/>
      <c r="C428" s="907"/>
      <c r="D428" s="907"/>
      <c r="E428" s="907"/>
      <c r="F428" s="907"/>
      <c r="G428" s="907"/>
      <c r="H428" s="907"/>
      <c r="I428" s="907"/>
      <c r="J428" s="907"/>
      <c r="K428" s="907"/>
      <c r="L428" s="907"/>
      <c r="M428" s="907"/>
      <c r="N428" s="907"/>
      <c r="O428" s="907"/>
      <c r="P428" s="907"/>
      <c r="Q428" s="907"/>
      <c r="R428" s="357"/>
      <c r="S428" s="328"/>
      <c r="T428" s="328"/>
      <c r="U428" s="328"/>
      <c r="V428" s="328"/>
      <c r="W428" s="328"/>
      <c r="X428" s="328"/>
      <c r="Y428" s="328"/>
      <c r="Z428" s="328"/>
      <c r="AA428" s="328"/>
      <c r="AB428" s="328"/>
      <c r="AC428" s="328"/>
      <c r="AD428" s="328"/>
      <c r="AE428" s="328"/>
      <c r="AF428" s="328"/>
      <c r="AG428" s="328"/>
      <c r="AH428" s="328"/>
      <c r="AI428" s="328"/>
      <c r="AJ428" s="328"/>
      <c r="AK428" s="328"/>
    </row>
    <row r="429" spans="1:37">
      <c r="A429" s="907"/>
      <c r="B429" s="907"/>
      <c r="C429" s="907"/>
      <c r="D429" s="907"/>
      <c r="E429" s="907"/>
      <c r="F429" s="907"/>
      <c r="G429" s="907"/>
      <c r="H429" s="907"/>
      <c r="I429" s="907"/>
      <c r="J429" s="907"/>
      <c r="K429" s="907"/>
      <c r="L429" s="907"/>
      <c r="M429" s="907"/>
      <c r="N429" s="907"/>
      <c r="O429" s="907"/>
      <c r="P429" s="907"/>
      <c r="Q429" s="907"/>
      <c r="R429" s="357"/>
      <c r="S429" s="328"/>
      <c r="T429" s="328"/>
      <c r="U429" s="328"/>
      <c r="V429" s="328"/>
      <c r="W429" s="328"/>
      <c r="X429" s="328"/>
      <c r="Y429" s="328"/>
      <c r="Z429" s="328"/>
      <c r="AA429" s="328"/>
      <c r="AB429" s="328"/>
      <c r="AC429" s="328"/>
      <c r="AD429" s="328"/>
      <c r="AE429" s="328"/>
      <c r="AF429" s="328"/>
      <c r="AG429" s="328"/>
      <c r="AH429" s="328"/>
      <c r="AI429" s="328"/>
      <c r="AJ429" s="328"/>
      <c r="AK429" s="328"/>
    </row>
    <row r="430" spans="1:37">
      <c r="A430" s="907"/>
      <c r="B430" s="907"/>
      <c r="C430" s="907"/>
      <c r="D430" s="907"/>
      <c r="E430" s="907"/>
      <c r="F430" s="907"/>
      <c r="G430" s="907"/>
      <c r="H430" s="907"/>
      <c r="I430" s="907"/>
      <c r="J430" s="907"/>
      <c r="K430" s="907"/>
      <c r="L430" s="907"/>
      <c r="M430" s="907"/>
      <c r="N430" s="907"/>
      <c r="O430" s="907"/>
      <c r="P430" s="907"/>
      <c r="Q430" s="907"/>
      <c r="R430" s="357"/>
      <c r="S430" s="328"/>
      <c r="T430" s="328"/>
      <c r="U430" s="328"/>
      <c r="V430" s="328"/>
      <c r="W430" s="328"/>
      <c r="X430" s="328"/>
      <c r="Y430" s="328"/>
      <c r="Z430" s="328"/>
      <c r="AA430" s="328"/>
      <c r="AB430" s="328"/>
      <c r="AC430" s="328"/>
      <c r="AD430" s="328"/>
      <c r="AE430" s="328"/>
      <c r="AF430" s="328"/>
      <c r="AG430" s="328"/>
      <c r="AH430" s="328"/>
      <c r="AI430" s="328"/>
      <c r="AJ430" s="328"/>
      <c r="AK430" s="328"/>
    </row>
    <row r="431" spans="1:37">
      <c r="A431" s="907"/>
      <c r="B431" s="907"/>
      <c r="C431" s="907"/>
      <c r="D431" s="907"/>
      <c r="E431" s="907"/>
      <c r="F431" s="907"/>
      <c r="G431" s="907"/>
      <c r="H431" s="907"/>
      <c r="I431" s="907"/>
      <c r="J431" s="907"/>
      <c r="K431" s="907"/>
      <c r="L431" s="907"/>
      <c r="M431" s="907"/>
      <c r="N431" s="907"/>
      <c r="O431" s="907"/>
      <c r="P431" s="907"/>
      <c r="Q431" s="907"/>
      <c r="R431" s="357"/>
      <c r="S431" s="328"/>
      <c r="T431" s="328"/>
      <c r="U431" s="328"/>
      <c r="V431" s="328"/>
      <c r="W431" s="328"/>
      <c r="X431" s="328"/>
      <c r="Y431" s="328"/>
      <c r="Z431" s="328"/>
      <c r="AA431" s="328"/>
      <c r="AB431" s="328"/>
      <c r="AC431" s="328"/>
      <c r="AD431" s="328"/>
      <c r="AE431" s="328"/>
      <c r="AF431" s="328"/>
      <c r="AG431" s="328"/>
      <c r="AH431" s="328"/>
      <c r="AI431" s="328"/>
      <c r="AJ431" s="328"/>
      <c r="AK431" s="328"/>
    </row>
    <row r="432" spans="1:37">
      <c r="A432" s="907"/>
      <c r="B432" s="907"/>
      <c r="C432" s="907"/>
      <c r="D432" s="907"/>
      <c r="E432" s="907"/>
      <c r="F432" s="907"/>
      <c r="G432" s="907"/>
      <c r="H432" s="907"/>
      <c r="I432" s="907"/>
      <c r="J432" s="907"/>
      <c r="K432" s="907"/>
      <c r="L432" s="907"/>
      <c r="M432" s="907"/>
      <c r="N432" s="907"/>
      <c r="O432" s="907"/>
      <c r="P432" s="907"/>
      <c r="Q432" s="907"/>
      <c r="R432" s="357"/>
      <c r="S432" s="328"/>
      <c r="T432" s="328"/>
      <c r="U432" s="328"/>
      <c r="V432" s="328"/>
      <c r="W432" s="328"/>
      <c r="X432" s="328"/>
      <c r="Y432" s="328"/>
      <c r="Z432" s="328"/>
      <c r="AA432" s="328"/>
      <c r="AB432" s="328"/>
      <c r="AC432" s="328"/>
      <c r="AD432" s="328"/>
      <c r="AE432" s="328"/>
      <c r="AF432" s="328"/>
      <c r="AG432" s="328"/>
      <c r="AH432" s="328"/>
      <c r="AI432" s="328"/>
      <c r="AJ432" s="328"/>
      <c r="AK432" s="328"/>
    </row>
    <row r="433" spans="1:37">
      <c r="A433" s="907"/>
      <c r="B433" s="907"/>
      <c r="C433" s="907"/>
      <c r="D433" s="907"/>
      <c r="E433" s="907"/>
      <c r="F433" s="907"/>
      <c r="G433" s="907"/>
      <c r="H433" s="907"/>
      <c r="I433" s="907"/>
      <c r="J433" s="907"/>
      <c r="K433" s="907"/>
      <c r="L433" s="907"/>
      <c r="M433" s="907"/>
      <c r="N433" s="907"/>
      <c r="O433" s="907"/>
      <c r="P433" s="907"/>
      <c r="Q433" s="907"/>
      <c r="R433" s="357"/>
      <c r="S433" s="328"/>
      <c r="T433" s="328"/>
      <c r="U433" s="328"/>
      <c r="V433" s="328"/>
      <c r="W433" s="328"/>
      <c r="X433" s="328"/>
      <c r="Y433" s="328"/>
      <c r="Z433" s="328"/>
      <c r="AA433" s="328"/>
      <c r="AB433" s="328"/>
      <c r="AC433" s="328"/>
      <c r="AD433" s="328"/>
      <c r="AE433" s="328"/>
      <c r="AF433" s="328"/>
      <c r="AG433" s="328"/>
      <c r="AH433" s="328"/>
      <c r="AI433" s="328"/>
      <c r="AJ433" s="328"/>
      <c r="AK433" s="328"/>
    </row>
    <row r="434" spans="1:37">
      <c r="A434" s="907"/>
      <c r="B434" s="907"/>
      <c r="C434" s="907"/>
      <c r="D434" s="907"/>
      <c r="E434" s="907"/>
      <c r="F434" s="907"/>
      <c r="G434" s="907"/>
      <c r="H434" s="907"/>
      <c r="I434" s="907"/>
      <c r="J434" s="907"/>
      <c r="K434" s="907"/>
      <c r="L434" s="907"/>
      <c r="M434" s="907"/>
      <c r="N434" s="907"/>
      <c r="O434" s="907"/>
      <c r="P434" s="907"/>
      <c r="Q434" s="907"/>
      <c r="R434" s="357"/>
      <c r="S434" s="328"/>
      <c r="T434" s="328"/>
      <c r="U434" s="328"/>
      <c r="V434" s="328"/>
      <c r="W434" s="328"/>
      <c r="X434" s="328"/>
      <c r="Y434" s="328"/>
      <c r="Z434" s="328"/>
      <c r="AA434" s="328"/>
      <c r="AB434" s="328"/>
      <c r="AC434" s="328"/>
      <c r="AD434" s="328"/>
      <c r="AE434" s="328"/>
      <c r="AF434" s="328"/>
      <c r="AG434" s="328"/>
      <c r="AH434" s="328"/>
      <c r="AI434" s="328"/>
      <c r="AJ434" s="328"/>
      <c r="AK434" s="328"/>
    </row>
    <row r="435" spans="1:37">
      <c r="A435" s="907"/>
      <c r="B435" s="907"/>
      <c r="C435" s="907"/>
      <c r="D435" s="907"/>
      <c r="E435" s="907"/>
      <c r="F435" s="907"/>
      <c r="G435" s="907"/>
      <c r="H435" s="907"/>
      <c r="I435" s="907"/>
      <c r="J435" s="907"/>
      <c r="K435" s="907"/>
      <c r="L435" s="907"/>
      <c r="M435" s="907"/>
      <c r="N435" s="907"/>
      <c r="O435" s="907"/>
      <c r="P435" s="907"/>
      <c r="Q435" s="907"/>
      <c r="R435" s="357"/>
      <c r="S435" s="328"/>
      <c r="T435" s="328"/>
      <c r="U435" s="328"/>
      <c r="V435" s="328"/>
      <c r="W435" s="328"/>
      <c r="X435" s="328"/>
      <c r="Y435" s="328"/>
      <c r="Z435" s="328"/>
      <c r="AA435" s="328"/>
      <c r="AB435" s="328"/>
      <c r="AC435" s="328"/>
      <c r="AD435" s="328"/>
      <c r="AE435" s="328"/>
      <c r="AF435" s="328"/>
      <c r="AG435" s="328"/>
      <c r="AH435" s="328"/>
      <c r="AI435" s="328"/>
      <c r="AJ435" s="328"/>
      <c r="AK435" s="328"/>
    </row>
    <row r="436" spans="1:37">
      <c r="A436" s="907"/>
      <c r="B436" s="907"/>
      <c r="C436" s="907"/>
      <c r="D436" s="907"/>
      <c r="E436" s="907"/>
      <c r="F436" s="907"/>
      <c r="G436" s="907"/>
      <c r="H436" s="907"/>
      <c r="I436" s="907"/>
      <c r="J436" s="907"/>
      <c r="K436" s="907"/>
      <c r="L436" s="907"/>
      <c r="M436" s="907"/>
      <c r="N436" s="907"/>
      <c r="O436" s="907"/>
      <c r="P436" s="907"/>
      <c r="Q436" s="907"/>
      <c r="R436" s="357"/>
      <c r="S436" s="328"/>
      <c r="T436" s="328"/>
      <c r="U436" s="328"/>
      <c r="V436" s="328"/>
      <c r="W436" s="328"/>
      <c r="X436" s="328"/>
      <c r="Y436" s="328"/>
      <c r="Z436" s="328"/>
      <c r="AA436" s="328"/>
      <c r="AB436" s="328"/>
      <c r="AC436" s="328"/>
      <c r="AD436" s="328"/>
      <c r="AE436" s="328"/>
      <c r="AF436" s="328"/>
      <c r="AG436" s="328"/>
      <c r="AH436" s="328"/>
      <c r="AI436" s="328"/>
      <c r="AJ436" s="328"/>
      <c r="AK436" s="328"/>
    </row>
    <row r="437" spans="1:37">
      <c r="A437" s="907"/>
      <c r="B437" s="907"/>
      <c r="C437" s="907"/>
      <c r="D437" s="907"/>
      <c r="E437" s="907"/>
      <c r="F437" s="907"/>
      <c r="G437" s="907"/>
      <c r="H437" s="907"/>
      <c r="I437" s="907"/>
      <c r="J437" s="907"/>
      <c r="K437" s="907"/>
      <c r="L437" s="907"/>
      <c r="M437" s="907"/>
      <c r="N437" s="907"/>
      <c r="O437" s="907"/>
      <c r="P437" s="907"/>
      <c r="Q437" s="907"/>
      <c r="R437" s="357"/>
      <c r="S437" s="328"/>
      <c r="T437" s="328"/>
      <c r="U437" s="328"/>
      <c r="V437" s="328"/>
      <c r="W437" s="328"/>
      <c r="X437" s="328"/>
      <c r="Y437" s="328"/>
      <c r="Z437" s="328"/>
      <c r="AA437" s="328"/>
      <c r="AB437" s="328"/>
      <c r="AC437" s="328"/>
      <c r="AD437" s="328"/>
      <c r="AE437" s="328"/>
      <c r="AF437" s="328"/>
      <c r="AG437" s="328"/>
      <c r="AH437" s="328"/>
      <c r="AI437" s="328"/>
      <c r="AJ437" s="328"/>
      <c r="AK437" s="328"/>
    </row>
    <row r="438" spans="1:37">
      <c r="A438" s="907"/>
      <c r="B438" s="907"/>
      <c r="C438" s="907"/>
      <c r="D438" s="907"/>
      <c r="E438" s="907"/>
      <c r="F438" s="907"/>
      <c r="G438" s="907"/>
      <c r="H438" s="907"/>
      <c r="I438" s="907"/>
      <c r="J438" s="907"/>
      <c r="K438" s="907"/>
      <c r="L438" s="907"/>
      <c r="M438" s="907"/>
      <c r="N438" s="907"/>
      <c r="O438" s="907"/>
      <c r="P438" s="907"/>
      <c r="Q438" s="907"/>
      <c r="R438" s="357"/>
      <c r="S438" s="328"/>
      <c r="T438" s="328"/>
      <c r="U438" s="328"/>
      <c r="V438" s="328"/>
      <c r="W438" s="328"/>
      <c r="X438" s="328"/>
      <c r="Y438" s="328"/>
      <c r="Z438" s="328"/>
      <c r="AA438" s="328"/>
      <c r="AB438" s="328"/>
      <c r="AC438" s="328"/>
      <c r="AD438" s="328"/>
      <c r="AE438" s="328"/>
      <c r="AF438" s="328"/>
      <c r="AG438" s="328"/>
      <c r="AH438" s="328"/>
      <c r="AI438" s="328"/>
      <c r="AJ438" s="328"/>
      <c r="AK438" s="328"/>
    </row>
    <row r="439" spans="1:37">
      <c r="A439" s="907"/>
      <c r="B439" s="907"/>
      <c r="C439" s="907"/>
      <c r="D439" s="907"/>
      <c r="E439" s="907"/>
      <c r="F439" s="907"/>
      <c r="G439" s="907"/>
      <c r="H439" s="907"/>
      <c r="I439" s="907"/>
      <c r="J439" s="907"/>
      <c r="K439" s="907"/>
      <c r="L439" s="907"/>
      <c r="M439" s="907"/>
      <c r="N439" s="907"/>
      <c r="O439" s="907"/>
      <c r="P439" s="907"/>
      <c r="Q439" s="907"/>
      <c r="S439" s="328"/>
      <c r="T439" s="328"/>
      <c r="U439" s="328"/>
      <c r="V439" s="328"/>
      <c r="W439" s="328"/>
      <c r="X439" s="328"/>
      <c r="Y439" s="328"/>
      <c r="Z439" s="328"/>
      <c r="AA439" s="328"/>
      <c r="AB439" s="328"/>
      <c r="AC439" s="328"/>
      <c r="AD439" s="328"/>
      <c r="AE439" s="328"/>
      <c r="AF439" s="328"/>
      <c r="AG439" s="328"/>
      <c r="AH439" s="328"/>
      <c r="AI439" s="328"/>
      <c r="AJ439" s="328"/>
      <c r="AK439" s="328"/>
    </row>
    <row r="440" spans="1:37">
      <c r="A440" s="907"/>
      <c r="B440" s="907"/>
      <c r="C440" s="907"/>
      <c r="D440" s="907"/>
      <c r="E440" s="907"/>
      <c r="F440" s="907"/>
      <c r="G440" s="907"/>
      <c r="H440" s="907"/>
      <c r="I440" s="907"/>
      <c r="J440" s="907"/>
      <c r="K440" s="907"/>
      <c r="L440" s="907"/>
      <c r="M440" s="907"/>
      <c r="N440" s="907"/>
      <c r="O440" s="907"/>
      <c r="P440" s="907"/>
      <c r="Q440" s="907"/>
      <c r="S440" s="328"/>
      <c r="T440" s="328"/>
      <c r="U440" s="328"/>
      <c r="V440" s="328"/>
      <c r="W440" s="328"/>
      <c r="X440" s="328"/>
      <c r="Y440" s="328"/>
      <c r="Z440" s="328"/>
      <c r="AA440" s="328"/>
      <c r="AB440" s="328"/>
      <c r="AC440" s="328"/>
      <c r="AD440" s="328"/>
      <c r="AE440" s="328"/>
      <c r="AF440" s="328"/>
      <c r="AG440" s="328"/>
      <c r="AH440" s="328"/>
      <c r="AI440" s="328"/>
      <c r="AJ440" s="328"/>
      <c r="AK440" s="328"/>
    </row>
    <row r="441" spans="1:37">
      <c r="A441" s="907"/>
      <c r="B441" s="907"/>
      <c r="C441" s="907"/>
      <c r="D441" s="907"/>
      <c r="E441" s="907"/>
      <c r="F441" s="907"/>
      <c r="G441" s="907"/>
      <c r="H441" s="907"/>
      <c r="I441" s="907"/>
      <c r="J441" s="907"/>
      <c r="K441" s="907"/>
      <c r="L441" s="907"/>
      <c r="M441" s="907"/>
      <c r="N441" s="907"/>
      <c r="O441" s="907"/>
      <c r="P441" s="907"/>
      <c r="Q441" s="907"/>
      <c r="S441" s="328"/>
      <c r="T441" s="328"/>
      <c r="U441" s="328"/>
      <c r="V441" s="328"/>
      <c r="W441" s="328"/>
      <c r="X441" s="328"/>
      <c r="Y441" s="328"/>
      <c r="Z441" s="328"/>
      <c r="AA441" s="328"/>
      <c r="AB441" s="328"/>
      <c r="AC441" s="328"/>
      <c r="AD441" s="328"/>
      <c r="AE441" s="328"/>
      <c r="AF441" s="328"/>
      <c r="AG441" s="328"/>
      <c r="AH441" s="328"/>
      <c r="AI441" s="328"/>
      <c r="AJ441" s="328"/>
      <c r="AK441" s="328"/>
    </row>
    <row r="442" spans="1:37">
      <c r="A442" s="907"/>
      <c r="B442" s="907"/>
      <c r="C442" s="907"/>
      <c r="D442" s="907"/>
      <c r="E442" s="907"/>
      <c r="F442" s="907"/>
      <c r="G442" s="907"/>
      <c r="H442" s="907"/>
      <c r="I442" s="907"/>
      <c r="J442" s="907"/>
      <c r="K442" s="907"/>
      <c r="L442" s="907"/>
      <c r="M442" s="907"/>
      <c r="N442" s="907"/>
      <c r="O442" s="907"/>
      <c r="P442" s="907"/>
      <c r="Q442" s="907"/>
      <c r="S442" s="328"/>
      <c r="T442" s="328"/>
      <c r="U442" s="328"/>
      <c r="V442" s="328"/>
      <c r="W442" s="328"/>
      <c r="X442" s="328"/>
      <c r="Y442" s="328"/>
      <c r="Z442" s="328"/>
      <c r="AA442" s="328"/>
      <c r="AB442" s="328"/>
      <c r="AC442" s="328"/>
      <c r="AD442" s="328"/>
      <c r="AE442" s="328"/>
      <c r="AF442" s="328"/>
      <c r="AG442" s="328"/>
      <c r="AH442" s="328"/>
      <c r="AI442" s="328"/>
      <c r="AJ442" s="328"/>
      <c r="AK442" s="328"/>
    </row>
    <row r="443" spans="1:37">
      <c r="A443" s="907"/>
      <c r="B443" s="907"/>
      <c r="C443" s="907"/>
      <c r="D443" s="907"/>
      <c r="E443" s="907"/>
      <c r="F443" s="907"/>
      <c r="G443" s="907"/>
      <c r="H443" s="907"/>
      <c r="I443" s="907"/>
      <c r="J443" s="907"/>
      <c r="K443" s="907"/>
      <c r="L443" s="907"/>
      <c r="M443" s="907"/>
      <c r="N443" s="907"/>
      <c r="O443" s="907"/>
      <c r="P443" s="907"/>
      <c r="Q443" s="907"/>
      <c r="S443" s="328"/>
      <c r="T443" s="328"/>
      <c r="U443" s="328"/>
      <c r="V443" s="328"/>
      <c r="W443" s="328"/>
      <c r="X443" s="328"/>
      <c r="Y443" s="328"/>
      <c r="Z443" s="328"/>
      <c r="AA443" s="328"/>
      <c r="AB443" s="328"/>
      <c r="AC443" s="328"/>
      <c r="AD443" s="328"/>
      <c r="AE443" s="328"/>
      <c r="AF443" s="328"/>
      <c r="AG443" s="328"/>
      <c r="AH443" s="328"/>
      <c r="AI443" s="328"/>
      <c r="AJ443" s="328"/>
      <c r="AK443" s="328"/>
    </row>
    <row r="444" spans="1:37">
      <c r="A444" s="907"/>
      <c r="B444" s="907"/>
      <c r="C444" s="907"/>
      <c r="D444" s="907"/>
      <c r="E444" s="907"/>
      <c r="F444" s="907"/>
      <c r="G444" s="907"/>
      <c r="H444" s="907"/>
      <c r="I444" s="907"/>
      <c r="J444" s="907"/>
      <c r="K444" s="907"/>
      <c r="L444" s="907"/>
      <c r="M444" s="907"/>
      <c r="N444" s="907"/>
      <c r="O444" s="907"/>
      <c r="P444" s="907"/>
      <c r="Q444" s="907"/>
      <c r="S444" s="328"/>
      <c r="T444" s="328"/>
      <c r="U444" s="328"/>
      <c r="V444" s="328"/>
      <c r="W444" s="328"/>
      <c r="X444" s="328"/>
      <c r="Y444" s="328"/>
      <c r="Z444" s="328"/>
      <c r="AA444" s="328"/>
      <c r="AB444" s="328"/>
      <c r="AC444" s="328"/>
      <c r="AD444" s="328"/>
      <c r="AE444" s="328"/>
      <c r="AF444" s="328"/>
      <c r="AG444" s="328"/>
      <c r="AH444" s="328"/>
      <c r="AI444" s="328"/>
      <c r="AJ444" s="328"/>
      <c r="AK444" s="328"/>
    </row>
    <row r="445" spans="1:37">
      <c r="A445" s="907"/>
      <c r="B445" s="907"/>
      <c r="C445" s="907"/>
      <c r="D445" s="907"/>
      <c r="E445" s="907"/>
      <c r="F445" s="907"/>
      <c r="G445" s="907"/>
      <c r="H445" s="907"/>
      <c r="I445" s="907"/>
      <c r="J445" s="907"/>
      <c r="K445" s="907"/>
      <c r="L445" s="907"/>
      <c r="M445" s="907"/>
      <c r="N445" s="907"/>
      <c r="O445" s="907"/>
      <c r="P445" s="907"/>
      <c r="Q445" s="907"/>
      <c r="S445" s="328"/>
      <c r="T445" s="328"/>
      <c r="U445" s="328"/>
      <c r="V445" s="328"/>
      <c r="W445" s="328"/>
      <c r="X445" s="328"/>
      <c r="Y445" s="328"/>
      <c r="Z445" s="328"/>
      <c r="AA445" s="328"/>
      <c r="AB445" s="328"/>
      <c r="AC445" s="328"/>
      <c r="AD445" s="328"/>
      <c r="AE445" s="328"/>
      <c r="AF445" s="328"/>
      <c r="AG445" s="328"/>
      <c r="AH445" s="328"/>
      <c r="AI445" s="328"/>
      <c r="AJ445" s="328"/>
      <c r="AK445" s="328"/>
    </row>
    <row r="446" spans="1:37">
      <c r="A446" s="907"/>
      <c r="B446" s="907"/>
      <c r="C446" s="907"/>
      <c r="D446" s="907"/>
      <c r="E446" s="907"/>
      <c r="F446" s="907"/>
      <c r="G446" s="907"/>
      <c r="H446" s="907"/>
      <c r="I446" s="907"/>
      <c r="J446" s="907"/>
      <c r="K446" s="907"/>
      <c r="L446" s="907"/>
      <c r="M446" s="907"/>
      <c r="N446" s="907"/>
      <c r="O446" s="907"/>
      <c r="P446" s="907"/>
      <c r="Q446" s="907"/>
      <c r="S446" s="328"/>
      <c r="T446" s="328"/>
      <c r="U446" s="328"/>
      <c r="V446" s="328"/>
      <c r="W446" s="328"/>
      <c r="X446" s="328"/>
      <c r="Y446" s="328"/>
      <c r="Z446" s="328"/>
      <c r="AA446" s="328"/>
      <c r="AB446" s="328"/>
      <c r="AC446" s="328"/>
      <c r="AD446" s="328"/>
      <c r="AE446" s="328"/>
      <c r="AF446" s="328"/>
      <c r="AG446" s="328"/>
      <c r="AH446" s="328"/>
      <c r="AI446" s="328"/>
      <c r="AJ446" s="328"/>
      <c r="AK446" s="328"/>
    </row>
    <row r="447" spans="1:37">
      <c r="A447" s="907"/>
      <c r="B447" s="907"/>
      <c r="C447" s="907"/>
      <c r="D447" s="907"/>
      <c r="E447" s="907"/>
      <c r="F447" s="907"/>
      <c r="G447" s="907"/>
      <c r="H447" s="907"/>
      <c r="I447" s="907"/>
      <c r="J447" s="907"/>
      <c r="K447" s="907"/>
      <c r="L447" s="907"/>
      <c r="M447" s="907"/>
      <c r="N447" s="907"/>
      <c r="O447" s="907"/>
      <c r="P447" s="907"/>
      <c r="Q447" s="907"/>
      <c r="S447" s="328"/>
      <c r="T447" s="328"/>
      <c r="U447" s="328"/>
      <c r="V447" s="328"/>
      <c r="W447" s="328"/>
      <c r="X447" s="328"/>
      <c r="Y447" s="328"/>
      <c r="Z447" s="328"/>
      <c r="AA447" s="328"/>
      <c r="AB447" s="328"/>
      <c r="AC447" s="328"/>
      <c r="AD447" s="328"/>
      <c r="AE447" s="328"/>
      <c r="AF447" s="328"/>
      <c r="AG447" s="328"/>
      <c r="AH447" s="328"/>
      <c r="AI447" s="328"/>
      <c r="AJ447" s="328"/>
      <c r="AK447" s="328"/>
    </row>
    <row r="448" spans="1:37">
      <c r="A448" s="907"/>
      <c r="B448" s="907"/>
      <c r="C448" s="907"/>
      <c r="D448" s="907"/>
      <c r="E448" s="907"/>
      <c r="F448" s="907"/>
      <c r="G448" s="907"/>
      <c r="H448" s="907"/>
      <c r="I448" s="907"/>
      <c r="J448" s="907"/>
      <c r="K448" s="907"/>
      <c r="L448" s="907"/>
      <c r="M448" s="907"/>
      <c r="N448" s="907"/>
      <c r="O448" s="907"/>
      <c r="P448" s="907"/>
      <c r="Q448" s="907"/>
      <c r="S448" s="328"/>
      <c r="T448" s="328"/>
      <c r="U448" s="328"/>
      <c r="V448" s="328"/>
      <c r="W448" s="328"/>
      <c r="X448" s="328"/>
      <c r="Y448" s="328"/>
      <c r="Z448" s="328"/>
      <c r="AA448" s="328"/>
      <c r="AB448" s="328"/>
      <c r="AC448" s="328"/>
      <c r="AD448" s="328"/>
      <c r="AE448" s="328"/>
      <c r="AF448" s="328"/>
      <c r="AG448" s="328"/>
      <c r="AH448" s="328"/>
      <c r="AI448" s="328"/>
      <c r="AJ448" s="328"/>
      <c r="AK448" s="328"/>
    </row>
    <row r="449" spans="1:37">
      <c r="A449" s="907"/>
      <c r="B449" s="907"/>
      <c r="C449" s="907"/>
      <c r="D449" s="907"/>
      <c r="E449" s="907"/>
      <c r="F449" s="907"/>
      <c r="G449" s="907"/>
      <c r="H449" s="907"/>
      <c r="I449" s="907"/>
      <c r="J449" s="907"/>
      <c r="K449" s="907"/>
      <c r="L449" s="907"/>
      <c r="M449" s="907"/>
      <c r="N449" s="907"/>
      <c r="O449" s="907"/>
      <c r="P449" s="907"/>
      <c r="Q449" s="907"/>
      <c r="S449" s="328"/>
      <c r="T449" s="328"/>
      <c r="U449" s="328"/>
      <c r="V449" s="328"/>
      <c r="W449" s="328"/>
      <c r="X449" s="328"/>
      <c r="Y449" s="328"/>
      <c r="Z449" s="328"/>
      <c r="AA449" s="328"/>
      <c r="AB449" s="328"/>
      <c r="AC449" s="328"/>
      <c r="AD449" s="328"/>
      <c r="AE449" s="328"/>
      <c r="AF449" s="328"/>
      <c r="AG449" s="328"/>
      <c r="AH449" s="328"/>
      <c r="AI449" s="328"/>
      <c r="AJ449" s="328"/>
      <c r="AK449" s="328"/>
    </row>
    <row r="450" spans="1:37">
      <c r="A450" s="907"/>
      <c r="B450" s="907"/>
      <c r="C450" s="907"/>
      <c r="D450" s="907"/>
      <c r="E450" s="907"/>
      <c r="F450" s="907"/>
      <c r="G450" s="907"/>
      <c r="H450" s="907"/>
      <c r="I450" s="907"/>
      <c r="J450" s="907"/>
      <c r="K450" s="907"/>
      <c r="L450" s="907"/>
      <c r="M450" s="907"/>
      <c r="N450" s="907"/>
      <c r="O450" s="907"/>
      <c r="P450" s="907"/>
      <c r="Q450" s="907"/>
      <c r="S450" s="328"/>
      <c r="T450" s="328"/>
      <c r="U450" s="328"/>
      <c r="V450" s="328"/>
      <c r="W450" s="328"/>
      <c r="X450" s="328"/>
      <c r="Y450" s="328"/>
      <c r="Z450" s="328"/>
      <c r="AA450" s="328"/>
      <c r="AB450" s="328"/>
      <c r="AC450" s="328"/>
      <c r="AD450" s="328"/>
      <c r="AE450" s="328"/>
      <c r="AF450" s="328"/>
      <c r="AG450" s="328"/>
      <c r="AH450" s="328"/>
      <c r="AI450" s="328"/>
      <c r="AJ450" s="328"/>
      <c r="AK450" s="328"/>
    </row>
    <row r="451" spans="1:37">
      <c r="S451" s="328"/>
      <c r="T451" s="328"/>
      <c r="U451" s="328"/>
      <c r="V451" s="328"/>
      <c r="W451" s="328"/>
      <c r="X451" s="328"/>
      <c r="Y451" s="328"/>
      <c r="Z451" s="328"/>
      <c r="AA451" s="328"/>
      <c r="AB451" s="328"/>
      <c r="AC451" s="328"/>
      <c r="AD451" s="328"/>
      <c r="AE451" s="328"/>
      <c r="AF451" s="328"/>
      <c r="AG451" s="328"/>
      <c r="AH451" s="328"/>
      <c r="AI451" s="328"/>
      <c r="AJ451" s="328"/>
      <c r="AK451" s="328"/>
    </row>
    <row r="452" spans="1:37">
      <c r="S452" s="328"/>
      <c r="T452" s="328"/>
      <c r="U452" s="328"/>
      <c r="V452" s="328"/>
      <c r="W452" s="328"/>
      <c r="X452" s="328"/>
      <c r="Y452" s="328"/>
      <c r="Z452" s="328"/>
      <c r="AA452" s="328"/>
      <c r="AB452" s="328"/>
      <c r="AC452" s="328"/>
      <c r="AD452" s="328"/>
      <c r="AE452" s="328"/>
      <c r="AF452" s="328"/>
      <c r="AG452" s="328"/>
      <c r="AH452" s="328"/>
      <c r="AI452" s="328"/>
      <c r="AJ452" s="328"/>
      <c r="AK452" s="328"/>
    </row>
    <row r="453" spans="1:37">
      <c r="S453" s="328"/>
      <c r="T453" s="328"/>
      <c r="U453" s="328"/>
      <c r="V453" s="328"/>
      <c r="W453" s="328"/>
      <c r="X453" s="328"/>
      <c r="Y453" s="328"/>
      <c r="Z453" s="328"/>
      <c r="AA453" s="328"/>
      <c r="AB453" s="328"/>
      <c r="AC453" s="328"/>
      <c r="AD453" s="328"/>
      <c r="AE453" s="328"/>
      <c r="AF453" s="328"/>
      <c r="AG453" s="328"/>
      <c r="AH453" s="328"/>
      <c r="AI453" s="328"/>
      <c r="AJ453" s="328"/>
      <c r="AK453" s="328"/>
    </row>
    <row r="454" spans="1:37">
      <c r="S454" s="328"/>
      <c r="T454" s="328"/>
      <c r="U454" s="328"/>
      <c r="V454" s="328"/>
      <c r="W454" s="328"/>
      <c r="X454" s="328"/>
      <c r="Y454" s="328"/>
      <c r="Z454" s="328"/>
      <c r="AA454" s="328"/>
      <c r="AB454" s="328"/>
      <c r="AC454" s="328"/>
      <c r="AD454" s="328"/>
      <c r="AE454" s="328"/>
      <c r="AF454" s="328"/>
      <c r="AG454" s="328"/>
      <c r="AH454" s="328"/>
      <c r="AI454" s="328"/>
      <c r="AJ454" s="328"/>
      <c r="AK454" s="328"/>
    </row>
    <row r="455" spans="1:37">
      <c r="S455" s="328"/>
      <c r="T455" s="328"/>
      <c r="U455" s="328"/>
      <c r="V455" s="328"/>
      <c r="W455" s="328"/>
      <c r="X455" s="328"/>
      <c r="Y455" s="328"/>
      <c r="Z455" s="328"/>
      <c r="AA455" s="328"/>
      <c r="AB455" s="328"/>
      <c r="AC455" s="328"/>
      <c r="AD455" s="328"/>
      <c r="AE455" s="328"/>
      <c r="AF455" s="328"/>
      <c r="AG455" s="328"/>
      <c r="AH455" s="328"/>
      <c r="AI455" s="328"/>
      <c r="AJ455" s="328"/>
      <c r="AK455" s="328"/>
    </row>
    <row r="456" spans="1:37">
      <c r="S456" s="328"/>
      <c r="T456" s="328"/>
      <c r="U456" s="328"/>
      <c r="V456" s="328"/>
      <c r="W456" s="328"/>
      <c r="X456" s="328"/>
      <c r="Y456" s="328"/>
      <c r="Z456" s="328"/>
      <c r="AA456" s="328"/>
      <c r="AB456" s="328"/>
      <c r="AC456" s="328"/>
      <c r="AD456" s="328"/>
      <c r="AE456" s="328"/>
      <c r="AF456" s="328"/>
      <c r="AG456" s="328"/>
      <c r="AH456" s="328"/>
      <c r="AI456" s="328"/>
      <c r="AJ456" s="328"/>
      <c r="AK456" s="328"/>
    </row>
    <row r="457" spans="1:37">
      <c r="S457" s="328"/>
      <c r="T457" s="328"/>
      <c r="U457" s="328"/>
      <c r="V457" s="328"/>
      <c r="W457" s="328"/>
      <c r="X457" s="328"/>
      <c r="Y457" s="328"/>
      <c r="Z457" s="328"/>
      <c r="AA457" s="328"/>
      <c r="AB457" s="328"/>
      <c r="AC457" s="328"/>
      <c r="AD457" s="328"/>
      <c r="AE457" s="328"/>
      <c r="AF457" s="328"/>
      <c r="AG457" s="328"/>
      <c r="AH457" s="328"/>
      <c r="AI457" s="328"/>
      <c r="AJ457" s="328"/>
      <c r="AK457" s="328"/>
    </row>
    <row r="458" spans="1:37">
      <c r="S458" s="328"/>
      <c r="T458" s="328"/>
      <c r="U458" s="328"/>
      <c r="V458" s="328"/>
      <c r="W458" s="328"/>
      <c r="X458" s="328"/>
      <c r="Y458" s="328"/>
      <c r="Z458" s="328"/>
      <c r="AA458" s="328"/>
      <c r="AB458" s="328"/>
      <c r="AC458" s="328"/>
      <c r="AD458" s="328"/>
      <c r="AE458" s="328"/>
      <c r="AF458" s="328"/>
      <c r="AG458" s="328"/>
      <c r="AH458" s="328"/>
      <c r="AI458" s="328"/>
      <c r="AJ458" s="328"/>
      <c r="AK458" s="328"/>
    </row>
    <row r="459" spans="1:37">
      <c r="S459" s="328"/>
      <c r="T459" s="328"/>
      <c r="U459" s="328"/>
      <c r="V459" s="328"/>
      <c r="W459" s="328"/>
      <c r="X459" s="328"/>
      <c r="Y459" s="328"/>
      <c r="Z459" s="328"/>
      <c r="AA459" s="328"/>
      <c r="AB459" s="328"/>
      <c r="AC459" s="328"/>
      <c r="AD459" s="328"/>
      <c r="AE459" s="328"/>
      <c r="AF459" s="328"/>
      <c r="AG459" s="328"/>
      <c r="AH459" s="328"/>
      <c r="AI459" s="328"/>
      <c r="AJ459" s="328"/>
      <c r="AK459" s="328"/>
    </row>
    <row r="460" spans="1:37">
      <c r="S460" s="328"/>
      <c r="T460" s="328"/>
      <c r="U460" s="328"/>
      <c r="V460" s="328"/>
      <c r="W460" s="328"/>
      <c r="X460" s="328"/>
      <c r="Y460" s="328"/>
      <c r="Z460" s="328"/>
      <c r="AA460" s="328"/>
      <c r="AB460" s="328"/>
      <c r="AC460" s="328"/>
      <c r="AD460" s="328"/>
      <c r="AE460" s="328"/>
      <c r="AF460" s="328"/>
      <c r="AG460" s="328"/>
      <c r="AH460" s="328"/>
      <c r="AI460" s="328"/>
      <c r="AJ460" s="328"/>
      <c r="AK460" s="328"/>
    </row>
    <row r="461" spans="1:37">
      <c r="S461" s="328"/>
      <c r="T461" s="328"/>
      <c r="U461" s="328"/>
      <c r="V461" s="328"/>
      <c r="W461" s="328"/>
      <c r="X461" s="328"/>
      <c r="Y461" s="328"/>
      <c r="Z461" s="328"/>
      <c r="AA461" s="328"/>
      <c r="AB461" s="328"/>
      <c r="AC461" s="328"/>
      <c r="AD461" s="328"/>
      <c r="AE461" s="328"/>
      <c r="AF461" s="328"/>
      <c r="AG461" s="328"/>
      <c r="AH461" s="328"/>
      <c r="AI461" s="328"/>
      <c r="AJ461" s="328"/>
      <c r="AK461" s="328"/>
    </row>
    <row r="462" spans="1:37">
      <c r="S462" s="328"/>
      <c r="T462" s="328"/>
      <c r="U462" s="328"/>
      <c r="V462" s="328"/>
      <c r="W462" s="328"/>
      <c r="X462" s="328"/>
      <c r="Y462" s="328"/>
      <c r="Z462" s="328"/>
      <c r="AA462" s="328"/>
      <c r="AB462" s="328"/>
      <c r="AC462" s="328"/>
      <c r="AD462" s="328"/>
      <c r="AE462" s="328"/>
      <c r="AF462" s="328"/>
      <c r="AG462" s="328"/>
      <c r="AH462" s="328"/>
      <c r="AI462" s="328"/>
      <c r="AJ462" s="328"/>
      <c r="AK462" s="328"/>
    </row>
    <row r="463" spans="1:37">
      <c r="S463" s="328"/>
      <c r="T463" s="328"/>
      <c r="U463" s="328"/>
      <c r="V463" s="328"/>
      <c r="W463" s="328"/>
      <c r="X463" s="328"/>
      <c r="Y463" s="328"/>
      <c r="Z463" s="328"/>
      <c r="AA463" s="328"/>
      <c r="AB463" s="328"/>
      <c r="AC463" s="328"/>
      <c r="AD463" s="328"/>
      <c r="AE463" s="328"/>
      <c r="AF463" s="328"/>
      <c r="AG463" s="328"/>
      <c r="AH463" s="328"/>
      <c r="AI463" s="328"/>
      <c r="AJ463" s="328"/>
      <c r="AK463" s="328"/>
    </row>
    <row r="464" spans="1:37">
      <c r="S464" s="328"/>
      <c r="T464" s="328"/>
      <c r="U464" s="328"/>
      <c r="V464" s="328"/>
      <c r="W464" s="328"/>
      <c r="X464" s="328"/>
      <c r="Y464" s="328"/>
      <c r="Z464" s="328"/>
      <c r="AA464" s="328"/>
      <c r="AB464" s="328"/>
      <c r="AC464" s="328"/>
      <c r="AD464" s="328"/>
      <c r="AE464" s="328"/>
      <c r="AF464" s="328"/>
      <c r="AG464" s="328"/>
      <c r="AH464" s="328"/>
      <c r="AI464" s="328"/>
      <c r="AJ464" s="328"/>
      <c r="AK464" s="328"/>
    </row>
    <row r="465" spans="19:37">
      <c r="S465" s="328"/>
      <c r="T465" s="328"/>
      <c r="U465" s="328"/>
      <c r="V465" s="328"/>
      <c r="W465" s="328"/>
      <c r="X465" s="328"/>
      <c r="Y465" s="328"/>
      <c r="Z465" s="328"/>
      <c r="AA465" s="328"/>
      <c r="AB465" s="328"/>
      <c r="AC465" s="328"/>
      <c r="AD465" s="328"/>
      <c r="AE465" s="328"/>
      <c r="AF465" s="328"/>
      <c r="AG465" s="328"/>
      <c r="AH465" s="328"/>
      <c r="AI465" s="328"/>
      <c r="AJ465" s="328"/>
      <c r="AK465" s="328"/>
    </row>
    <row r="466" spans="19:37">
      <c r="S466" s="328"/>
      <c r="T466" s="328"/>
      <c r="U466" s="328"/>
      <c r="V466" s="328"/>
      <c r="W466" s="328"/>
      <c r="X466" s="328"/>
      <c r="Y466" s="328"/>
      <c r="Z466" s="328"/>
      <c r="AA466" s="328"/>
      <c r="AB466" s="328"/>
      <c r="AC466" s="328"/>
      <c r="AD466" s="328"/>
      <c r="AE466" s="328"/>
      <c r="AF466" s="328"/>
      <c r="AG466" s="328"/>
      <c r="AH466" s="328"/>
      <c r="AI466" s="328"/>
      <c r="AJ466" s="328"/>
      <c r="AK466" s="328"/>
    </row>
    <row r="467" spans="19:37">
      <c r="S467" s="328"/>
      <c r="T467" s="328"/>
      <c r="U467" s="328"/>
      <c r="V467" s="328"/>
      <c r="W467" s="328"/>
      <c r="X467" s="328"/>
      <c r="Y467" s="328"/>
      <c r="Z467" s="328"/>
      <c r="AA467" s="328"/>
      <c r="AB467" s="328"/>
      <c r="AC467" s="328"/>
      <c r="AD467" s="328"/>
      <c r="AE467" s="328"/>
      <c r="AF467" s="328"/>
      <c r="AG467" s="328"/>
      <c r="AH467" s="328"/>
      <c r="AI467" s="328"/>
      <c r="AJ467" s="328"/>
      <c r="AK467" s="328"/>
    </row>
    <row r="468" spans="19:37">
      <c r="S468" s="328"/>
      <c r="T468" s="328"/>
      <c r="U468" s="328"/>
      <c r="V468" s="328"/>
      <c r="W468" s="328"/>
      <c r="X468" s="328"/>
      <c r="Y468" s="328"/>
      <c r="Z468" s="328"/>
      <c r="AA468" s="328"/>
      <c r="AB468" s="328"/>
      <c r="AC468" s="328"/>
      <c r="AD468" s="328"/>
      <c r="AE468" s="328"/>
      <c r="AF468" s="328"/>
      <c r="AG468" s="328"/>
      <c r="AH468" s="328"/>
      <c r="AI468" s="328"/>
      <c r="AJ468" s="328"/>
      <c r="AK468" s="328"/>
    </row>
    <row r="469" spans="19:37">
      <c r="S469" s="328"/>
      <c r="T469" s="328"/>
      <c r="U469" s="328"/>
      <c r="V469" s="328"/>
      <c r="W469" s="328"/>
      <c r="X469" s="328"/>
      <c r="Y469" s="328"/>
      <c r="Z469" s="328"/>
      <c r="AA469" s="328"/>
      <c r="AB469" s="328"/>
      <c r="AC469" s="328"/>
      <c r="AD469" s="328"/>
      <c r="AE469" s="328"/>
      <c r="AF469" s="328"/>
      <c r="AG469" s="328"/>
      <c r="AH469" s="328"/>
      <c r="AI469" s="328"/>
      <c r="AJ469" s="328"/>
      <c r="AK469" s="328"/>
    </row>
    <row r="470" spans="19:37">
      <c r="S470" s="328"/>
      <c r="T470" s="328"/>
      <c r="U470" s="328"/>
      <c r="V470" s="328"/>
      <c r="W470" s="328"/>
      <c r="X470" s="328"/>
      <c r="Y470" s="328"/>
      <c r="Z470" s="328"/>
      <c r="AA470" s="328"/>
      <c r="AB470" s="328"/>
      <c r="AC470" s="328"/>
      <c r="AD470" s="328"/>
      <c r="AE470" s="328"/>
      <c r="AF470" s="328"/>
      <c r="AG470" s="328"/>
      <c r="AH470" s="328"/>
      <c r="AI470" s="328"/>
      <c r="AJ470" s="328"/>
      <c r="AK470" s="328"/>
    </row>
    <row r="471" spans="19:37">
      <c r="S471" s="328"/>
      <c r="T471" s="328"/>
      <c r="U471" s="328"/>
      <c r="V471" s="328"/>
      <c r="W471" s="328"/>
      <c r="X471" s="328"/>
      <c r="Y471" s="328"/>
      <c r="Z471" s="328"/>
      <c r="AA471" s="328"/>
      <c r="AB471" s="328"/>
      <c r="AC471" s="328"/>
      <c r="AD471" s="354"/>
      <c r="AE471" s="354"/>
      <c r="AF471" s="354"/>
      <c r="AG471" s="354"/>
      <c r="AH471" s="354"/>
      <c r="AI471" s="354"/>
      <c r="AJ471" s="354"/>
      <c r="AK471" s="354"/>
    </row>
    <row r="472" spans="19:37">
      <c r="S472" s="355"/>
      <c r="T472" s="356"/>
      <c r="U472" s="356"/>
      <c r="V472" s="354"/>
      <c r="W472" s="354"/>
      <c r="X472" s="354"/>
      <c r="Y472" s="354"/>
      <c r="Z472" s="354"/>
      <c r="AA472" s="328"/>
      <c r="AB472" s="328"/>
      <c r="AC472" s="328"/>
    </row>
    <row r="473" spans="19:37">
      <c r="AA473" s="328"/>
      <c r="AB473" s="328"/>
      <c r="AC473" s="328"/>
    </row>
    <row r="474" spans="19:37">
      <c r="AA474" s="328"/>
      <c r="AB474" s="328"/>
      <c r="AC474" s="328"/>
    </row>
    <row r="475" spans="19:37">
      <c r="AA475" s="328"/>
      <c r="AB475" s="328"/>
      <c r="AC475" s="328"/>
    </row>
    <row r="476" spans="19:37">
      <c r="AA476" s="328"/>
      <c r="AB476" s="328"/>
      <c r="AC476" s="328"/>
    </row>
    <row r="477" spans="19:37">
      <c r="AA477" s="328"/>
      <c r="AB477" s="328"/>
      <c r="AC477" s="328"/>
    </row>
    <row r="478" spans="19:37">
      <c r="AA478" s="328"/>
      <c r="AB478" s="328"/>
      <c r="AC478" s="328"/>
    </row>
    <row r="479" spans="19:37">
      <c r="AA479" s="328"/>
      <c r="AB479" s="328"/>
      <c r="AC479" s="328"/>
    </row>
    <row r="480" spans="19:37">
      <c r="AA480" s="328"/>
      <c r="AB480" s="328"/>
      <c r="AC480" s="328"/>
    </row>
    <row r="481" spans="27:29">
      <c r="AA481" s="328"/>
      <c r="AB481" s="328"/>
      <c r="AC481" s="328"/>
    </row>
    <row r="482" spans="27:29">
      <c r="AA482" s="328"/>
      <c r="AB482" s="328"/>
      <c r="AC482" s="328"/>
    </row>
    <row r="483" spans="27:29">
      <c r="AA483" s="328"/>
      <c r="AB483" s="328"/>
      <c r="AC483" s="328"/>
    </row>
    <row r="484" spans="27:29">
      <c r="AA484" s="328"/>
      <c r="AB484" s="328"/>
      <c r="AC484" s="328"/>
    </row>
    <row r="485" spans="27:29">
      <c r="AA485" s="354"/>
      <c r="AB485" s="354"/>
      <c r="AC485" s="354"/>
    </row>
    <row r="524" spans="19:26">
      <c r="S524" s="14"/>
      <c r="T524" s="14"/>
      <c r="U524" s="14"/>
      <c r="V524" s="14"/>
      <c r="W524" s="14"/>
      <c r="X524" s="14"/>
      <c r="Y524" s="14"/>
      <c r="Z524" s="14"/>
    </row>
    <row r="525" spans="19:26">
      <c r="S525" s="14"/>
      <c r="T525" s="14"/>
      <c r="U525" s="14"/>
      <c r="V525" s="14"/>
      <c r="W525" s="14"/>
      <c r="X525" s="14"/>
      <c r="Y525" s="14"/>
      <c r="Z525" s="14"/>
    </row>
    <row r="526" spans="19:26">
      <c r="S526" s="14"/>
      <c r="T526" s="14"/>
      <c r="U526" s="14"/>
      <c r="V526" s="14"/>
      <c r="W526" s="14"/>
      <c r="X526" s="14"/>
      <c r="Y526" s="14"/>
      <c r="Z526" s="14"/>
    </row>
    <row r="527" spans="19:26">
      <c r="S527" s="14"/>
      <c r="T527" s="14"/>
      <c r="U527" s="14"/>
      <c r="V527" s="14"/>
      <c r="W527" s="14"/>
      <c r="X527" s="14"/>
      <c r="Y527" s="14"/>
      <c r="Z527" s="14"/>
    </row>
    <row r="528" spans="19:26">
      <c r="S528" s="14"/>
      <c r="T528" s="14"/>
      <c r="U528" s="14"/>
      <c r="V528" s="14"/>
      <c r="W528" s="14"/>
      <c r="X528" s="14"/>
      <c r="Y528" s="14"/>
      <c r="Z528" s="14"/>
    </row>
    <row r="529" spans="19:37">
      <c r="S529" s="14"/>
      <c r="T529" s="14"/>
      <c r="U529" s="14"/>
      <c r="V529" s="14"/>
      <c r="W529" s="14"/>
      <c r="X529" s="14"/>
      <c r="Y529" s="14"/>
      <c r="Z529" s="14"/>
    </row>
    <row r="530" spans="19:37">
      <c r="S530" s="14"/>
      <c r="T530" s="14"/>
      <c r="U530" s="14"/>
      <c r="V530" s="14"/>
      <c r="W530" s="14"/>
      <c r="X530" s="14"/>
      <c r="Y530" s="14"/>
      <c r="Z530" s="14"/>
    </row>
    <row r="531" spans="19:37">
      <c r="S531" s="14"/>
      <c r="T531" s="14"/>
      <c r="U531" s="14"/>
      <c r="V531" s="14"/>
      <c r="W531" s="14"/>
      <c r="X531" s="14"/>
      <c r="Y531" s="14"/>
      <c r="Z531" s="14"/>
    </row>
    <row r="532" spans="19:37">
      <c r="S532" s="14"/>
      <c r="T532" s="14"/>
      <c r="U532" s="14"/>
      <c r="V532" s="14"/>
      <c r="W532" s="14"/>
      <c r="X532" s="14"/>
      <c r="Y532" s="14"/>
      <c r="Z532" s="14"/>
    </row>
    <row r="536" spans="19:37">
      <c r="AD536" s="14"/>
      <c r="AE536" s="14"/>
      <c r="AF536" s="14"/>
      <c r="AG536" s="14"/>
      <c r="AH536" s="14"/>
      <c r="AI536" s="14"/>
      <c r="AJ536" s="14"/>
      <c r="AK536" s="14"/>
    </row>
    <row r="537" spans="19:37">
      <c r="AA537" s="14"/>
      <c r="AB537" s="14"/>
      <c r="AC537" s="14"/>
      <c r="AD537" s="14"/>
      <c r="AE537" s="14"/>
      <c r="AF537" s="14"/>
      <c r="AG537" s="14"/>
      <c r="AH537" s="14"/>
      <c r="AI537" s="14"/>
      <c r="AJ537" s="14"/>
      <c r="AK537" s="14"/>
    </row>
    <row r="538" spans="19:37">
      <c r="AA538" s="14"/>
      <c r="AB538" s="14"/>
      <c r="AC538" s="14"/>
      <c r="AD538" s="14"/>
      <c r="AE538" s="14"/>
      <c r="AF538" s="14"/>
      <c r="AG538" s="14"/>
      <c r="AH538" s="14"/>
      <c r="AI538" s="14"/>
      <c r="AJ538" s="14"/>
      <c r="AK538" s="14"/>
    </row>
    <row r="539" spans="19:37">
      <c r="AA539" s="14"/>
      <c r="AB539" s="14"/>
      <c r="AC539" s="14"/>
      <c r="AD539" s="14"/>
      <c r="AE539" s="14"/>
      <c r="AF539" s="14"/>
      <c r="AG539" s="14"/>
      <c r="AH539" s="14"/>
      <c r="AI539" s="14"/>
      <c r="AJ539" s="14"/>
      <c r="AK539" s="14"/>
    </row>
    <row r="540" spans="19:37">
      <c r="AA540" s="14"/>
      <c r="AB540" s="14"/>
      <c r="AC540" s="14"/>
      <c r="AD540" s="14"/>
      <c r="AE540" s="14"/>
      <c r="AF540" s="14"/>
      <c r="AG540" s="14"/>
      <c r="AH540" s="14"/>
      <c r="AI540" s="14"/>
      <c r="AJ540" s="14"/>
      <c r="AK540" s="14"/>
    </row>
    <row r="541" spans="19:37">
      <c r="AA541" s="14"/>
      <c r="AB541" s="14"/>
      <c r="AC541" s="14"/>
      <c r="AD541" s="14"/>
      <c r="AE541" s="14"/>
      <c r="AF541" s="14"/>
      <c r="AG541" s="14"/>
      <c r="AH541" s="14"/>
      <c r="AI541" s="14"/>
      <c r="AJ541" s="14"/>
      <c r="AK541" s="14"/>
    </row>
    <row r="542" spans="19:37">
      <c r="AA542" s="14"/>
      <c r="AB542" s="14"/>
      <c r="AC542" s="14"/>
      <c r="AD542" s="14"/>
      <c r="AE542" s="14"/>
      <c r="AF542" s="14"/>
      <c r="AG542" s="14"/>
      <c r="AH542" s="14"/>
      <c r="AI542" s="14"/>
      <c r="AJ542" s="14"/>
      <c r="AK542" s="14"/>
    </row>
    <row r="543" spans="19:37">
      <c r="AA543" s="14"/>
      <c r="AB543" s="14"/>
      <c r="AC543" s="14"/>
      <c r="AD543" s="14"/>
      <c r="AE543" s="14"/>
      <c r="AF543" s="14"/>
      <c r="AG543" s="14"/>
      <c r="AH543" s="14"/>
      <c r="AI543" s="14"/>
      <c r="AJ543" s="14"/>
      <c r="AK543" s="14"/>
    </row>
    <row r="544" spans="19:37">
      <c r="AA544" s="14"/>
      <c r="AB544" s="14"/>
      <c r="AC544" s="14"/>
      <c r="AD544" s="14"/>
      <c r="AE544" s="14"/>
      <c r="AF544" s="14"/>
      <c r="AG544" s="14"/>
      <c r="AH544" s="14"/>
      <c r="AI544" s="14"/>
      <c r="AJ544" s="14"/>
      <c r="AK544" s="14"/>
    </row>
    <row r="545" spans="27:29">
      <c r="AA545" s="14"/>
      <c r="AB545" s="14"/>
      <c r="AC545" s="14"/>
    </row>
    <row r="602" spans="19:26">
      <c r="S602" s="14"/>
      <c r="T602" s="14"/>
      <c r="U602" s="14"/>
      <c r="V602" s="14"/>
      <c r="W602" s="14"/>
      <c r="X602" s="14"/>
      <c r="Y602" s="14"/>
      <c r="Z602" s="14"/>
    </row>
    <row r="603" spans="19:26">
      <c r="S603" s="14"/>
      <c r="T603" s="14"/>
      <c r="U603" s="14"/>
      <c r="V603" s="14"/>
      <c r="W603" s="14"/>
      <c r="X603" s="14"/>
      <c r="Y603" s="14"/>
      <c r="Z603" s="14"/>
    </row>
    <row r="604" spans="19:26">
      <c r="S604" s="14"/>
      <c r="T604" s="14"/>
      <c r="U604" s="14"/>
      <c r="V604" s="14"/>
      <c r="W604" s="14"/>
      <c r="X604" s="14"/>
      <c r="Y604" s="14"/>
      <c r="Z604" s="14"/>
    </row>
    <row r="605" spans="19:26">
      <c r="S605" s="14"/>
      <c r="T605" s="14"/>
      <c r="U605" s="14"/>
      <c r="V605" s="14"/>
      <c r="W605" s="14"/>
      <c r="X605" s="14"/>
      <c r="Y605" s="14"/>
      <c r="Z605" s="14"/>
    </row>
    <row r="606" spans="19:26">
      <c r="S606" s="14"/>
      <c r="T606" s="14"/>
      <c r="U606" s="14"/>
      <c r="V606" s="14"/>
      <c r="W606" s="14"/>
      <c r="X606" s="14"/>
      <c r="Y606" s="14"/>
      <c r="Z606" s="14"/>
    </row>
    <row r="614" spans="27:37">
      <c r="AD614" s="14"/>
      <c r="AE614" s="14"/>
      <c r="AF614" s="14"/>
      <c r="AG614" s="14"/>
      <c r="AH614" s="14"/>
      <c r="AI614" s="14"/>
      <c r="AJ614" s="14"/>
      <c r="AK614" s="14"/>
    </row>
    <row r="615" spans="27:37">
      <c r="AA615" s="14"/>
      <c r="AB615" s="14"/>
      <c r="AC615" s="14"/>
      <c r="AD615" s="14"/>
      <c r="AE615" s="14"/>
      <c r="AF615" s="14"/>
      <c r="AG615" s="14"/>
      <c r="AH615" s="14"/>
      <c r="AI615" s="14"/>
      <c r="AJ615" s="14"/>
      <c r="AK615" s="14"/>
    </row>
    <row r="616" spans="27:37">
      <c r="AA616" s="14"/>
      <c r="AB616" s="14"/>
      <c r="AC616" s="14"/>
      <c r="AD616" s="14"/>
      <c r="AE616" s="14"/>
      <c r="AF616" s="14"/>
      <c r="AG616" s="14"/>
      <c r="AH616" s="14"/>
      <c r="AI616" s="14"/>
      <c r="AJ616" s="14"/>
      <c r="AK616" s="14"/>
    </row>
    <row r="617" spans="27:37">
      <c r="AA617" s="14"/>
      <c r="AB617" s="14"/>
      <c r="AC617" s="14"/>
      <c r="AD617" s="14"/>
      <c r="AE617" s="14"/>
      <c r="AF617" s="14"/>
      <c r="AG617" s="14"/>
      <c r="AH617" s="14"/>
      <c r="AI617" s="14"/>
      <c r="AJ617" s="14"/>
      <c r="AK617" s="14"/>
    </row>
    <row r="618" spans="27:37">
      <c r="AA618" s="14"/>
      <c r="AB618" s="14"/>
      <c r="AC618" s="14"/>
      <c r="AD618" s="14"/>
      <c r="AE618" s="14"/>
      <c r="AF618" s="14"/>
      <c r="AG618" s="14"/>
      <c r="AH618" s="14"/>
      <c r="AI618" s="14"/>
      <c r="AJ618" s="14"/>
      <c r="AK618" s="14"/>
    </row>
    <row r="619" spans="27:37">
      <c r="AA619" s="14"/>
      <c r="AB619" s="14"/>
      <c r="AC619" s="14"/>
    </row>
  </sheetData>
  <mergeCells count="431">
    <mergeCell ref="H54:I55"/>
    <mergeCell ref="J54:K55"/>
    <mergeCell ref="L47:M48"/>
    <mergeCell ref="P47:Q48"/>
    <mergeCell ref="L54:M55"/>
    <mergeCell ref="D47:E48"/>
    <mergeCell ref="D54:E55"/>
    <mergeCell ref="F54:G55"/>
    <mergeCell ref="B47:C49"/>
    <mergeCell ref="B50:C50"/>
    <mergeCell ref="B51:C51"/>
    <mergeCell ref="B52:C52"/>
    <mergeCell ref="B54:C56"/>
    <mergeCell ref="B45:C45"/>
    <mergeCell ref="F40:G41"/>
    <mergeCell ref="H40:I41"/>
    <mergeCell ref="J40:K41"/>
    <mergeCell ref="L40:M41"/>
    <mergeCell ref="N40:O41"/>
    <mergeCell ref="F47:G48"/>
    <mergeCell ref="H47:I48"/>
    <mergeCell ref="J47:K48"/>
    <mergeCell ref="K371:P371"/>
    <mergeCell ref="K372:P372"/>
    <mergeCell ref="K373:P373"/>
    <mergeCell ref="K365:P365"/>
    <mergeCell ref="K366:P366"/>
    <mergeCell ref="K367:P367"/>
    <mergeCell ref="K368:P368"/>
    <mergeCell ref="K369:P369"/>
    <mergeCell ref="K370:P370"/>
    <mergeCell ref="C354:H354"/>
    <mergeCell ref="C355:H355"/>
    <mergeCell ref="C356:H356"/>
    <mergeCell ref="K361:P364"/>
    <mergeCell ref="C363:D363"/>
    <mergeCell ref="E363:F363"/>
    <mergeCell ref="G363:H363"/>
    <mergeCell ref="I363:J363"/>
    <mergeCell ref="C348:H348"/>
    <mergeCell ref="C349:H349"/>
    <mergeCell ref="C350:H350"/>
    <mergeCell ref="C351:H351"/>
    <mergeCell ref="C352:H352"/>
    <mergeCell ref="C353:H353"/>
    <mergeCell ref="K338:P338"/>
    <mergeCell ref="A342:Q342"/>
    <mergeCell ref="C344:H347"/>
    <mergeCell ref="I345:I347"/>
    <mergeCell ref="J345:L346"/>
    <mergeCell ref="M345:P345"/>
    <mergeCell ref="M346:N346"/>
    <mergeCell ref="O346:P346"/>
    <mergeCell ref="K331:P331"/>
    <mergeCell ref="K332:P332"/>
    <mergeCell ref="K333:P333"/>
    <mergeCell ref="K335:P335"/>
    <mergeCell ref="K336:P336"/>
    <mergeCell ref="K337:P337"/>
    <mergeCell ref="K325:P325"/>
    <mergeCell ref="K326:P326"/>
    <mergeCell ref="K327:P327"/>
    <mergeCell ref="K328:P328"/>
    <mergeCell ref="K329:P329"/>
    <mergeCell ref="K330:P330"/>
    <mergeCell ref="K319:P319"/>
    <mergeCell ref="K320:P320"/>
    <mergeCell ref="K321:P321"/>
    <mergeCell ref="K322:P322"/>
    <mergeCell ref="K323:P323"/>
    <mergeCell ref="K324:P324"/>
    <mergeCell ref="K313:P313"/>
    <mergeCell ref="K314:P314"/>
    <mergeCell ref="K315:P315"/>
    <mergeCell ref="K316:P316"/>
    <mergeCell ref="K317:P317"/>
    <mergeCell ref="K318:P318"/>
    <mergeCell ref="K307:P307"/>
    <mergeCell ref="K308:P308"/>
    <mergeCell ref="K309:P309"/>
    <mergeCell ref="K310:P310"/>
    <mergeCell ref="K311:P311"/>
    <mergeCell ref="K312:P312"/>
    <mergeCell ref="K301:P301"/>
    <mergeCell ref="K302:P302"/>
    <mergeCell ref="K303:P303"/>
    <mergeCell ref="K304:P304"/>
    <mergeCell ref="K305:P305"/>
    <mergeCell ref="K306:P306"/>
    <mergeCell ref="K295:P295"/>
    <mergeCell ref="K296:P296"/>
    <mergeCell ref="K297:P297"/>
    <mergeCell ref="K298:P298"/>
    <mergeCell ref="K299:P299"/>
    <mergeCell ref="K300:P300"/>
    <mergeCell ref="K289:P289"/>
    <mergeCell ref="K290:P290"/>
    <mergeCell ref="K291:P291"/>
    <mergeCell ref="K292:P292"/>
    <mergeCell ref="K293:P293"/>
    <mergeCell ref="K294:P294"/>
    <mergeCell ref="K283:P283"/>
    <mergeCell ref="K284:P284"/>
    <mergeCell ref="K285:P285"/>
    <mergeCell ref="K286:P286"/>
    <mergeCell ref="K287:P287"/>
    <mergeCell ref="K288:P288"/>
    <mergeCell ref="C275:H275"/>
    <mergeCell ref="K279:P282"/>
    <mergeCell ref="C281:D281"/>
    <mergeCell ref="E281:F281"/>
    <mergeCell ref="G281:H281"/>
    <mergeCell ref="I281:J281"/>
    <mergeCell ref="C269:H269"/>
    <mergeCell ref="C270:H270"/>
    <mergeCell ref="C271:H271"/>
    <mergeCell ref="C272:H272"/>
    <mergeCell ref="C273:H273"/>
    <mergeCell ref="C274:H274"/>
    <mergeCell ref="C263:H263"/>
    <mergeCell ref="C264:H264"/>
    <mergeCell ref="C265:H265"/>
    <mergeCell ref="C266:H266"/>
    <mergeCell ref="C267:H267"/>
    <mergeCell ref="C268:H268"/>
    <mergeCell ref="C257:H257"/>
    <mergeCell ref="C258:H258"/>
    <mergeCell ref="C259:H259"/>
    <mergeCell ref="C260:H260"/>
    <mergeCell ref="C261:H261"/>
    <mergeCell ref="C262:H262"/>
    <mergeCell ref="C251:H251"/>
    <mergeCell ref="C252:H252"/>
    <mergeCell ref="C253:H253"/>
    <mergeCell ref="C254:H254"/>
    <mergeCell ref="C255:H255"/>
    <mergeCell ref="C256:H256"/>
    <mergeCell ref="C245:H245"/>
    <mergeCell ref="C246:H246"/>
    <mergeCell ref="C247:H247"/>
    <mergeCell ref="C248:H248"/>
    <mergeCell ref="C249:H249"/>
    <mergeCell ref="C250:H250"/>
    <mergeCell ref="C239:H239"/>
    <mergeCell ref="C240:H240"/>
    <mergeCell ref="C241:H241"/>
    <mergeCell ref="C242:H242"/>
    <mergeCell ref="C243:H243"/>
    <mergeCell ref="C244:H244"/>
    <mergeCell ref="C233:H233"/>
    <mergeCell ref="C234:H234"/>
    <mergeCell ref="C235:H235"/>
    <mergeCell ref="C236:H236"/>
    <mergeCell ref="C237:H237"/>
    <mergeCell ref="C238:H238"/>
    <mergeCell ref="C227:H227"/>
    <mergeCell ref="C228:H228"/>
    <mergeCell ref="C229:H229"/>
    <mergeCell ref="C230:H230"/>
    <mergeCell ref="C231:H231"/>
    <mergeCell ref="C232:H232"/>
    <mergeCell ref="C220:H220"/>
    <mergeCell ref="C221:H221"/>
    <mergeCell ref="C223:H223"/>
    <mergeCell ref="C224:H224"/>
    <mergeCell ref="C225:H225"/>
    <mergeCell ref="C226:H226"/>
    <mergeCell ref="K210:P210"/>
    <mergeCell ref="K211:P211"/>
    <mergeCell ref="A214:Q214"/>
    <mergeCell ref="C216:H219"/>
    <mergeCell ref="I217:I219"/>
    <mergeCell ref="J217:L218"/>
    <mergeCell ref="M217:P217"/>
    <mergeCell ref="M218:N218"/>
    <mergeCell ref="O218:P218"/>
    <mergeCell ref="K204:P204"/>
    <mergeCell ref="K205:P205"/>
    <mergeCell ref="K206:P206"/>
    <mergeCell ref="K207:P207"/>
    <mergeCell ref="K208:P208"/>
    <mergeCell ref="K209:P209"/>
    <mergeCell ref="K198:P198"/>
    <mergeCell ref="K199:P199"/>
    <mergeCell ref="K200:P200"/>
    <mergeCell ref="K201:P201"/>
    <mergeCell ref="K202:P202"/>
    <mergeCell ref="K203:P203"/>
    <mergeCell ref="K191:P191"/>
    <mergeCell ref="K192:P192"/>
    <mergeCell ref="K193:P193"/>
    <mergeCell ref="K195:P195"/>
    <mergeCell ref="K196:P196"/>
    <mergeCell ref="K197:P197"/>
    <mergeCell ref="K185:P185"/>
    <mergeCell ref="K186:P186"/>
    <mergeCell ref="K187:P187"/>
    <mergeCell ref="K188:P188"/>
    <mergeCell ref="K189:P189"/>
    <mergeCell ref="K190:P190"/>
    <mergeCell ref="K179:P179"/>
    <mergeCell ref="K180:P180"/>
    <mergeCell ref="K181:P181"/>
    <mergeCell ref="K182:P182"/>
    <mergeCell ref="K183:P183"/>
    <mergeCell ref="K184:P184"/>
    <mergeCell ref="K173:P173"/>
    <mergeCell ref="K174:P174"/>
    <mergeCell ref="K175:P175"/>
    <mergeCell ref="K176:P176"/>
    <mergeCell ref="K177:P177"/>
    <mergeCell ref="K178:P178"/>
    <mergeCell ref="K167:P167"/>
    <mergeCell ref="K168:P168"/>
    <mergeCell ref="K169:P169"/>
    <mergeCell ref="K170:P170"/>
    <mergeCell ref="K171:P171"/>
    <mergeCell ref="K172:P172"/>
    <mergeCell ref="K161:P161"/>
    <mergeCell ref="K162:P162"/>
    <mergeCell ref="K163:P163"/>
    <mergeCell ref="K164:P164"/>
    <mergeCell ref="K165:P165"/>
    <mergeCell ref="K166:P166"/>
    <mergeCell ref="K155:P155"/>
    <mergeCell ref="K156:P156"/>
    <mergeCell ref="K157:P157"/>
    <mergeCell ref="K158:P158"/>
    <mergeCell ref="K159:P159"/>
    <mergeCell ref="K160:P160"/>
    <mergeCell ref="C145:H145"/>
    <mergeCell ref="C146:H146"/>
    <mergeCell ref="C147:H147"/>
    <mergeCell ref="K151:P154"/>
    <mergeCell ref="C153:D153"/>
    <mergeCell ref="E153:F153"/>
    <mergeCell ref="G153:H153"/>
    <mergeCell ref="I153:J153"/>
    <mergeCell ref="C139:H139"/>
    <mergeCell ref="C140:H140"/>
    <mergeCell ref="C141:H141"/>
    <mergeCell ref="C142:H142"/>
    <mergeCell ref="C143:H143"/>
    <mergeCell ref="C144:H144"/>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09:H109"/>
    <mergeCell ref="C110:H110"/>
    <mergeCell ref="C111:H111"/>
    <mergeCell ref="C112:H112"/>
    <mergeCell ref="C113:H113"/>
    <mergeCell ref="C114:H114"/>
    <mergeCell ref="C103:H103"/>
    <mergeCell ref="C104:H104"/>
    <mergeCell ref="C105:H105"/>
    <mergeCell ref="C106:H106"/>
    <mergeCell ref="C107:H107"/>
    <mergeCell ref="C108:H108"/>
    <mergeCell ref="C97:H97"/>
    <mergeCell ref="C98:H98"/>
    <mergeCell ref="C99:H99"/>
    <mergeCell ref="C100:H100"/>
    <mergeCell ref="C101:H101"/>
    <mergeCell ref="C102:H102"/>
    <mergeCell ref="C91:H91"/>
    <mergeCell ref="C92:H92"/>
    <mergeCell ref="C93:H93"/>
    <mergeCell ref="C94:H94"/>
    <mergeCell ref="C95:H95"/>
    <mergeCell ref="C96:H96"/>
    <mergeCell ref="A85:O85"/>
    <mergeCell ref="C87:H90"/>
    <mergeCell ref="I88:I90"/>
    <mergeCell ref="J88:L89"/>
    <mergeCell ref="M88:P88"/>
    <mergeCell ref="M89:N89"/>
    <mergeCell ref="O89:P89"/>
    <mergeCell ref="C83:F83"/>
    <mergeCell ref="G83:H83"/>
    <mergeCell ref="I83:J83"/>
    <mergeCell ref="K83:L83"/>
    <mergeCell ref="M83:N83"/>
    <mergeCell ref="O83:P83"/>
    <mergeCell ref="C82:F82"/>
    <mergeCell ref="G82:H82"/>
    <mergeCell ref="I82:J82"/>
    <mergeCell ref="K82:L82"/>
    <mergeCell ref="M82:N82"/>
    <mergeCell ref="O82:P82"/>
    <mergeCell ref="C81:F81"/>
    <mergeCell ref="G81:H81"/>
    <mergeCell ref="I81:J81"/>
    <mergeCell ref="K81:L81"/>
    <mergeCell ref="M81:N81"/>
    <mergeCell ref="O81:P81"/>
    <mergeCell ref="C80:F80"/>
    <mergeCell ref="G80:H80"/>
    <mergeCell ref="I80:J80"/>
    <mergeCell ref="K80:L80"/>
    <mergeCell ref="M80:N80"/>
    <mergeCell ref="O80:P80"/>
    <mergeCell ref="C79:F79"/>
    <mergeCell ref="G79:H79"/>
    <mergeCell ref="I79:J79"/>
    <mergeCell ref="K79:L79"/>
    <mergeCell ref="M79:N79"/>
    <mergeCell ref="O79:P79"/>
    <mergeCell ref="C78:F78"/>
    <mergeCell ref="G78:H78"/>
    <mergeCell ref="I78:J78"/>
    <mergeCell ref="K78:L78"/>
    <mergeCell ref="M78:N78"/>
    <mergeCell ref="O78:P78"/>
    <mergeCell ref="C77:F77"/>
    <mergeCell ref="G77:H77"/>
    <mergeCell ref="I77:J77"/>
    <mergeCell ref="K77:L77"/>
    <mergeCell ref="M77:N77"/>
    <mergeCell ref="O77:P77"/>
    <mergeCell ref="C76:F76"/>
    <mergeCell ref="G76:H76"/>
    <mergeCell ref="I76:J76"/>
    <mergeCell ref="K76:L76"/>
    <mergeCell ref="M76:N76"/>
    <mergeCell ref="O76:P76"/>
    <mergeCell ref="C75:F75"/>
    <mergeCell ref="G75:H75"/>
    <mergeCell ref="I75:J75"/>
    <mergeCell ref="K75:L75"/>
    <mergeCell ref="M75:N75"/>
    <mergeCell ref="O75:P75"/>
    <mergeCell ref="C74:F74"/>
    <mergeCell ref="G74:H74"/>
    <mergeCell ref="I74:J74"/>
    <mergeCell ref="K74:L74"/>
    <mergeCell ref="M74:N74"/>
    <mergeCell ref="O74:P74"/>
    <mergeCell ref="C73:F73"/>
    <mergeCell ref="G73:H73"/>
    <mergeCell ref="I73:J73"/>
    <mergeCell ref="K73:L73"/>
    <mergeCell ref="M73:N73"/>
    <mergeCell ref="O73:P73"/>
    <mergeCell ref="C72:F72"/>
    <mergeCell ref="G72:H72"/>
    <mergeCell ref="I72:J72"/>
    <mergeCell ref="K72:L72"/>
    <mergeCell ref="M72:N72"/>
    <mergeCell ref="O72:P72"/>
    <mergeCell ref="C71:F71"/>
    <mergeCell ref="G71:H71"/>
    <mergeCell ref="I71:J71"/>
    <mergeCell ref="K71:L71"/>
    <mergeCell ref="M71:N71"/>
    <mergeCell ref="O71:P71"/>
    <mergeCell ref="C70:F70"/>
    <mergeCell ref="G70:H70"/>
    <mergeCell ref="I70:J70"/>
    <mergeCell ref="K70:L70"/>
    <mergeCell ref="M70:N70"/>
    <mergeCell ref="O70:P70"/>
    <mergeCell ref="C69:F69"/>
    <mergeCell ref="G69:H69"/>
    <mergeCell ref="I69:J69"/>
    <mergeCell ref="K69:L69"/>
    <mergeCell ref="M69:N69"/>
    <mergeCell ref="O69:P69"/>
    <mergeCell ref="C68:F68"/>
    <mergeCell ref="G68:H68"/>
    <mergeCell ref="I68:J68"/>
    <mergeCell ref="K68:L68"/>
    <mergeCell ref="M68:N68"/>
    <mergeCell ref="O68:P68"/>
    <mergeCell ref="C67:F67"/>
    <mergeCell ref="G67:H67"/>
    <mergeCell ref="I67:J67"/>
    <mergeCell ref="K67:L67"/>
    <mergeCell ref="M67:N67"/>
    <mergeCell ref="O67:P67"/>
    <mergeCell ref="C66:F66"/>
    <mergeCell ref="G66:H66"/>
    <mergeCell ref="I66:J66"/>
    <mergeCell ref="K66:L66"/>
    <mergeCell ref="M66:N66"/>
    <mergeCell ref="O66:P66"/>
    <mergeCell ref="A29:Q29"/>
    <mergeCell ref="A38:K38"/>
    <mergeCell ref="C65:F65"/>
    <mergeCell ref="G65:H65"/>
    <mergeCell ref="I65:J65"/>
    <mergeCell ref="K65:L65"/>
    <mergeCell ref="M65:N65"/>
    <mergeCell ref="O65:P65"/>
    <mergeCell ref="A62:P62"/>
    <mergeCell ref="C64:F64"/>
    <mergeCell ref="G64:H64"/>
    <mergeCell ref="I64:J64"/>
    <mergeCell ref="K64:L64"/>
    <mergeCell ref="M64:N64"/>
    <mergeCell ref="O64:P64"/>
    <mergeCell ref="B57:C57"/>
    <mergeCell ref="B58:C58"/>
    <mergeCell ref="B59:C59"/>
    <mergeCell ref="D40:E41"/>
    <mergeCell ref="P40:Q41"/>
    <mergeCell ref="N47:O48"/>
    <mergeCell ref="B40:C42"/>
    <mergeCell ref="B43:C43"/>
    <mergeCell ref="B44:C44"/>
  </mergeCells>
  <phoneticPr fontId="2"/>
  <pageMargins left="0.70866141732283472" right="0.70866141732283472" top="0.74803149606299213" bottom="0.74803149606299213" header="0.31496062992125984" footer="0.31496062992125984"/>
  <pageSetup paperSize="9" scale="84" firstPageNumber="17" orientation="portrait" useFirstPageNumber="1" r:id="rId1"/>
  <headerFooter differentOddEven="1" differentFirst="1" alignWithMargins="0">
    <oddHeader>&amp;R&amp;"ＭＳ 明朝,標準"&amp;10事業所</oddHeader>
    <oddFooter>&amp;C&amp;"ＭＳ 明朝,標準"&amp;P</oddFooter>
    <evenHeader>&amp;L&amp;"ＭＳ 明朝,標準"&amp;10事業所</evenHeader>
    <evenFooter>&amp;C&amp;"ＭＳ 明朝,標準"&amp;P</evenFooter>
    <firstHeader>&amp;R&amp;"ＭＳ 明朝,標準"&amp;10事業所</firstHeader>
  </headerFooter>
  <rowBreaks count="7" manualBreakCount="7">
    <brk id="37" max="16383" man="1"/>
    <brk id="84" max="16383" man="1"/>
    <brk id="148" max="16" man="1"/>
    <brk id="213" max="16383" man="1"/>
    <brk id="276" max="16" man="1"/>
    <brk id="341" max="16383" man="1"/>
    <brk id="35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0:AC409"/>
  <sheetViews>
    <sheetView view="pageBreakPreview" zoomScaleNormal="100" zoomScaleSheetLayoutView="100" workbookViewId="0">
      <selection activeCell="B263" sqref="B263:O263"/>
    </sheetView>
  </sheetViews>
  <sheetFormatPr defaultRowHeight="13.5"/>
  <cols>
    <col min="1" max="1" width="2.75" style="561" customWidth="1"/>
    <col min="2" max="17" width="6.375" style="561" customWidth="1"/>
    <col min="18" max="18" width="5.625" style="343" customWidth="1"/>
    <col min="19" max="19" width="7.625" style="343" customWidth="1"/>
    <col min="20" max="20" width="13.375" style="13" customWidth="1"/>
    <col min="21" max="16384" width="9" style="13"/>
  </cols>
  <sheetData>
    <row r="30" spans="1:17" ht="36" customHeight="1">
      <c r="A30" s="1401" t="s">
        <v>896</v>
      </c>
      <c r="B30" s="1401"/>
      <c r="C30" s="1401"/>
      <c r="D30" s="1401"/>
      <c r="E30" s="1401"/>
      <c r="F30" s="1401"/>
      <c r="G30" s="1401"/>
      <c r="H30" s="1401"/>
      <c r="I30" s="1401"/>
      <c r="J30" s="1401"/>
      <c r="K30" s="1401"/>
      <c r="L30" s="1401"/>
      <c r="M30" s="1401"/>
      <c r="N30" s="1401"/>
      <c r="O30" s="1401"/>
      <c r="P30" s="1401"/>
      <c r="Q30" s="1401"/>
    </row>
    <row r="33" spans="1:24" ht="17.25" customHeight="1">
      <c r="A33" s="744" t="s">
        <v>895</v>
      </c>
      <c r="B33" s="619"/>
      <c r="C33" s="619"/>
      <c r="D33" s="619"/>
      <c r="E33" s="619"/>
      <c r="F33" s="619"/>
      <c r="G33" s="619"/>
      <c r="H33" s="619"/>
      <c r="I33" s="619"/>
      <c r="J33" s="619"/>
      <c r="K33" s="619"/>
      <c r="L33" s="619"/>
      <c r="M33" s="1"/>
      <c r="N33" s="1"/>
      <c r="O33" s="13"/>
    </row>
    <row r="34" spans="1:24" ht="15" customHeight="1">
      <c r="A34" s="907"/>
      <c r="B34" s="907"/>
      <c r="C34" s="907"/>
      <c r="D34" s="907"/>
      <c r="E34" s="907"/>
      <c r="F34" s="907"/>
      <c r="G34" s="1411"/>
      <c r="H34" s="1411"/>
      <c r="I34" s="1411"/>
      <c r="J34" s="783"/>
      <c r="K34" s="783"/>
      <c r="L34" s="717"/>
      <c r="M34" s="717"/>
      <c r="N34" s="717"/>
      <c r="O34" s="783" t="s">
        <v>3530</v>
      </c>
      <c r="P34" s="717"/>
      <c r="Q34" s="907"/>
    </row>
    <row r="35" spans="1:24" s="328" customFormat="1" ht="15" customHeight="1" thickBot="1">
      <c r="A35" s="1034"/>
      <c r="B35" s="619"/>
      <c r="C35" s="619"/>
      <c r="D35" s="619"/>
      <c r="E35" s="619"/>
      <c r="F35" s="619"/>
      <c r="G35" s="619"/>
      <c r="H35" s="619"/>
      <c r="I35" s="619"/>
      <c r="J35" s="619"/>
      <c r="K35" s="619"/>
      <c r="L35" s="619"/>
      <c r="M35" s="1"/>
      <c r="N35" s="1"/>
      <c r="O35" s="1070" t="s">
        <v>3546</v>
      </c>
      <c r="P35" s="1064"/>
      <c r="Q35" s="1064"/>
      <c r="R35" s="1071"/>
      <c r="S35" s="1071"/>
    </row>
    <row r="36" spans="1:24" ht="21" customHeight="1">
      <c r="A36" s="712"/>
      <c r="B36" s="2666" t="s">
        <v>3315</v>
      </c>
      <c r="C36" s="2508"/>
      <c r="D36" s="2509"/>
      <c r="E36" s="1495" t="s">
        <v>894</v>
      </c>
      <c r="F36" s="1363"/>
      <c r="G36" s="1362"/>
      <c r="H36" s="1362"/>
      <c r="I36" s="2759" t="s">
        <v>3247</v>
      </c>
      <c r="J36" s="2759"/>
      <c r="K36" s="2759"/>
      <c r="L36" s="2759"/>
      <c r="M36" s="2759"/>
      <c r="N36" s="2759"/>
      <c r="O36" s="2760"/>
      <c r="P36" s="95"/>
      <c r="Q36" s="907"/>
      <c r="R36" s="327"/>
      <c r="S36" s="327"/>
      <c r="T36" s="15"/>
      <c r="U36" s="15"/>
      <c r="V36" s="15"/>
      <c r="W36" s="15"/>
      <c r="X36" s="15"/>
    </row>
    <row r="37" spans="1:24" ht="21" customHeight="1">
      <c r="A37" s="712"/>
      <c r="B37" s="2677"/>
      <c r="C37" s="2510"/>
      <c r="D37" s="2511"/>
      <c r="E37" s="2589"/>
      <c r="F37" s="1546"/>
      <c r="G37" s="1545"/>
      <c r="H37" s="1545"/>
      <c r="I37" s="406"/>
      <c r="J37" s="723"/>
      <c r="K37" s="724"/>
      <c r="L37" s="1524" t="s">
        <v>893</v>
      </c>
      <c r="M37" s="1526"/>
      <c r="N37" s="1524" t="s">
        <v>892</v>
      </c>
      <c r="O37" s="2623"/>
      <c r="P37" s="907"/>
      <c r="Q37" s="907"/>
      <c r="R37" s="327"/>
      <c r="S37" s="327"/>
      <c r="T37" s="15"/>
      <c r="U37" s="15"/>
    </row>
    <row r="38" spans="1:24" ht="21" customHeight="1">
      <c r="A38" s="712"/>
      <c r="B38" s="2677"/>
      <c r="C38" s="2510"/>
      <c r="D38" s="2511"/>
      <c r="E38" s="2589"/>
      <c r="F38" s="1546"/>
      <c r="G38" s="1545"/>
      <c r="H38" s="1545"/>
      <c r="I38" s="620" t="s">
        <v>891</v>
      </c>
      <c r="J38" s="2757" t="s">
        <v>890</v>
      </c>
      <c r="K38" s="2758"/>
      <c r="L38" s="1397"/>
      <c r="M38" s="1512"/>
      <c r="N38" s="1397"/>
      <c r="O38" s="1398"/>
      <c r="P38" s="907"/>
      <c r="Q38" s="907"/>
      <c r="R38" s="327"/>
      <c r="S38" s="327"/>
      <c r="T38" s="15"/>
      <c r="U38" s="15"/>
      <c r="V38" s="15"/>
    </row>
    <row r="39" spans="1:24" ht="21" customHeight="1">
      <c r="A39" s="712"/>
      <c r="B39" s="2667"/>
      <c r="C39" s="2512"/>
      <c r="D39" s="2513"/>
      <c r="E39" s="1496"/>
      <c r="F39" s="1366"/>
      <c r="G39" s="1365"/>
      <c r="H39" s="1365"/>
      <c r="I39" s="172"/>
      <c r="J39" s="2567"/>
      <c r="K39" s="2568"/>
      <c r="L39" s="2538"/>
      <c r="M39" s="2583"/>
      <c r="N39" s="2538"/>
      <c r="O39" s="2540"/>
      <c r="P39" s="907"/>
      <c r="Q39" s="907"/>
      <c r="R39" s="327"/>
      <c r="S39" s="327"/>
      <c r="T39" s="15"/>
      <c r="U39" s="15"/>
      <c r="V39" s="15"/>
    </row>
    <row r="40" spans="1:24" s="17" customFormat="1" ht="4.5" customHeight="1">
      <c r="A40" s="715"/>
      <c r="B40" s="1411"/>
      <c r="C40" s="1411"/>
      <c r="D40" s="1412"/>
      <c r="E40" s="2708"/>
      <c r="F40" s="2709"/>
      <c r="G40" s="2708"/>
      <c r="H40" s="2709"/>
      <c r="I40" s="758"/>
      <c r="J40" s="2708" t="s">
        <v>889</v>
      </c>
      <c r="K40" s="2709"/>
      <c r="L40" s="2708"/>
      <c r="M40" s="2709"/>
      <c r="N40" s="2708"/>
      <c r="O40" s="2756"/>
      <c r="P40" s="63"/>
      <c r="Q40" s="63"/>
      <c r="R40" s="344"/>
      <c r="S40" s="344"/>
      <c r="T40" s="18"/>
      <c r="U40" s="18"/>
      <c r="V40" s="18"/>
    </row>
    <row r="41" spans="1:24" s="17" customFormat="1" ht="21" customHeight="1">
      <c r="A41" s="715"/>
      <c r="B41" s="1511" t="s">
        <v>3509</v>
      </c>
      <c r="C41" s="1513"/>
      <c r="D41" s="1512"/>
      <c r="E41" s="2708">
        <v>26617</v>
      </c>
      <c r="F41" s="2709"/>
      <c r="G41" s="2708">
        <v>4871</v>
      </c>
      <c r="H41" s="2709"/>
      <c r="I41" s="758">
        <v>649</v>
      </c>
      <c r="J41" s="2762">
        <v>395</v>
      </c>
      <c r="K41" s="2763"/>
      <c r="L41" s="2708">
        <v>1003</v>
      </c>
      <c r="M41" s="2709"/>
      <c r="N41" s="2708">
        <v>2605</v>
      </c>
      <c r="O41" s="2756"/>
      <c r="P41" s="63"/>
      <c r="Q41" s="63"/>
      <c r="R41" s="344"/>
      <c r="S41" s="344"/>
      <c r="T41" s="18"/>
      <c r="U41" s="18"/>
      <c r="V41" s="18"/>
    </row>
    <row r="42" spans="1:24" s="17" customFormat="1" ht="4.5" customHeight="1">
      <c r="A42" s="715"/>
      <c r="B42" s="1411"/>
      <c r="C42" s="1411"/>
      <c r="D42" s="1412"/>
      <c r="E42" s="2708"/>
      <c r="F42" s="2709"/>
      <c r="G42" s="2708"/>
      <c r="H42" s="2709"/>
      <c r="I42" s="758"/>
      <c r="J42" s="2708"/>
      <c r="K42" s="2709"/>
      <c r="L42" s="2708"/>
      <c r="M42" s="2709"/>
      <c r="N42" s="2708"/>
      <c r="O42" s="2756"/>
      <c r="P42" s="63"/>
      <c r="Q42" s="63"/>
      <c r="R42" s="344"/>
      <c r="S42" s="344"/>
      <c r="T42" s="18"/>
      <c r="U42" s="18"/>
      <c r="V42" s="18"/>
    </row>
    <row r="43" spans="1:24" s="17" customFormat="1" ht="21" customHeight="1">
      <c r="A43" s="715"/>
      <c r="B43" s="1511" t="s">
        <v>89</v>
      </c>
      <c r="C43" s="1513"/>
      <c r="D43" s="1512"/>
      <c r="E43" s="2710">
        <v>28075</v>
      </c>
      <c r="F43" s="2711"/>
      <c r="G43" s="2708">
        <v>4532</v>
      </c>
      <c r="H43" s="2709"/>
      <c r="I43" s="758">
        <v>752</v>
      </c>
      <c r="J43" s="2762">
        <v>420</v>
      </c>
      <c r="K43" s="2763"/>
      <c r="L43" s="2708">
        <v>875</v>
      </c>
      <c r="M43" s="2709"/>
      <c r="N43" s="2708">
        <v>2214</v>
      </c>
      <c r="O43" s="2756"/>
      <c r="P43" s="63"/>
      <c r="Q43" s="63"/>
      <c r="R43" s="344"/>
      <c r="S43" s="344"/>
      <c r="T43" s="18"/>
      <c r="U43" s="18"/>
      <c r="V43" s="18"/>
    </row>
    <row r="44" spans="1:24" s="17" customFormat="1" ht="4.5" customHeight="1">
      <c r="A44" s="715"/>
      <c r="B44" s="1411"/>
      <c r="C44" s="1411"/>
      <c r="D44" s="1412"/>
      <c r="E44" s="2708"/>
      <c r="F44" s="2709"/>
      <c r="G44" s="2708"/>
      <c r="H44" s="2709"/>
      <c r="I44" s="758"/>
      <c r="J44" s="2708"/>
      <c r="K44" s="2709"/>
      <c r="L44" s="2708"/>
      <c r="M44" s="2709"/>
      <c r="N44" s="2708"/>
      <c r="O44" s="2756"/>
      <c r="P44" s="63"/>
      <c r="Q44" s="63"/>
      <c r="R44" s="344"/>
      <c r="S44" s="344"/>
      <c r="T44" s="18"/>
      <c r="U44" s="18"/>
      <c r="V44" s="18"/>
    </row>
    <row r="45" spans="1:24" s="17" customFormat="1" ht="21" customHeight="1">
      <c r="A45" s="715"/>
      <c r="B45" s="1511" t="s">
        <v>3545</v>
      </c>
      <c r="C45" s="1513"/>
      <c r="D45" s="1512"/>
      <c r="E45" s="2710">
        <v>28753</v>
      </c>
      <c r="F45" s="2711"/>
      <c r="G45" s="2708">
        <v>4151</v>
      </c>
      <c r="H45" s="2709"/>
      <c r="I45" s="758">
        <v>835</v>
      </c>
      <c r="J45" s="2762">
        <v>409</v>
      </c>
      <c r="K45" s="2763"/>
      <c r="L45" s="2708">
        <v>581</v>
      </c>
      <c r="M45" s="2709"/>
      <c r="N45" s="2708">
        <v>2038</v>
      </c>
      <c r="O45" s="2756"/>
      <c r="P45" s="63"/>
      <c r="Q45" s="63"/>
      <c r="R45" s="344"/>
      <c r="S45" s="344"/>
      <c r="T45" s="18"/>
      <c r="U45" s="18"/>
      <c r="V45" s="18"/>
    </row>
    <row r="46" spans="1:24" s="17" customFormat="1" ht="18" customHeight="1">
      <c r="A46" s="715"/>
      <c r="B46" s="1411" t="s">
        <v>771</v>
      </c>
      <c r="C46" s="1411"/>
      <c r="D46" s="1412"/>
      <c r="E46" s="2710">
        <v>23383</v>
      </c>
      <c r="F46" s="2711"/>
      <c r="G46" s="2708">
        <v>2255</v>
      </c>
      <c r="H46" s="2709"/>
      <c r="I46" s="758">
        <v>469</v>
      </c>
      <c r="J46" s="2708">
        <v>255</v>
      </c>
      <c r="K46" s="2709"/>
      <c r="L46" s="2708">
        <v>364</v>
      </c>
      <c r="M46" s="2709"/>
      <c r="N46" s="2708">
        <v>1079</v>
      </c>
      <c r="O46" s="2756"/>
      <c r="P46" s="63"/>
      <c r="Q46" s="63"/>
      <c r="R46" s="344"/>
      <c r="S46" s="344"/>
      <c r="T46" s="18"/>
      <c r="U46" s="18"/>
      <c r="V46" s="18"/>
    </row>
    <row r="47" spans="1:24" s="17" customFormat="1" ht="18" customHeight="1">
      <c r="A47" s="715"/>
      <c r="B47" s="1411" t="s">
        <v>770</v>
      </c>
      <c r="C47" s="1411"/>
      <c r="D47" s="1412"/>
      <c r="E47" s="2710">
        <v>1324</v>
      </c>
      <c r="F47" s="2711"/>
      <c r="G47" s="2708">
        <v>628</v>
      </c>
      <c r="H47" s="2709"/>
      <c r="I47" s="758">
        <v>146</v>
      </c>
      <c r="J47" s="2708">
        <v>67</v>
      </c>
      <c r="K47" s="2709"/>
      <c r="L47" s="2708">
        <v>88</v>
      </c>
      <c r="M47" s="2709"/>
      <c r="N47" s="2708">
        <v>297</v>
      </c>
      <c r="O47" s="2756"/>
      <c r="P47" s="63"/>
      <c r="Q47" s="63"/>
      <c r="R47" s="344"/>
      <c r="S47" s="344"/>
      <c r="T47" s="18"/>
      <c r="U47" s="18"/>
      <c r="V47" s="18"/>
    </row>
    <row r="48" spans="1:24" s="17" customFormat="1" ht="18" customHeight="1" thickBot="1">
      <c r="A48" s="715"/>
      <c r="B48" s="1404" t="s">
        <v>769</v>
      </c>
      <c r="C48" s="1405"/>
      <c r="D48" s="1406"/>
      <c r="E48" s="2719">
        <v>4046</v>
      </c>
      <c r="F48" s="2720"/>
      <c r="G48" s="2712">
        <v>1268</v>
      </c>
      <c r="H48" s="2713"/>
      <c r="I48" s="191">
        <v>220</v>
      </c>
      <c r="J48" s="2712">
        <v>87</v>
      </c>
      <c r="K48" s="2713"/>
      <c r="L48" s="2712">
        <v>129</v>
      </c>
      <c r="M48" s="2713"/>
      <c r="N48" s="2712">
        <v>662</v>
      </c>
      <c r="O48" s="2761"/>
      <c r="P48" s="63"/>
      <c r="Q48" s="63"/>
      <c r="R48" s="344"/>
      <c r="S48" s="344"/>
      <c r="T48" s="18"/>
      <c r="U48" s="18"/>
      <c r="V48" s="18"/>
    </row>
    <row r="49" spans="1:25">
      <c r="A49" s="907"/>
      <c r="B49" s="907" t="s">
        <v>888</v>
      </c>
      <c r="C49" s="907"/>
      <c r="D49" s="907"/>
      <c r="E49" s="907"/>
      <c r="F49" s="907"/>
      <c r="G49" s="2586"/>
      <c r="H49" s="2586"/>
      <c r="I49" s="2586"/>
      <c r="J49" s="907"/>
      <c r="K49" s="907"/>
      <c r="L49" s="907"/>
      <c r="M49" s="907"/>
      <c r="N49" s="907"/>
      <c r="O49" s="679" t="s">
        <v>767</v>
      </c>
      <c r="P49" s="679"/>
      <c r="Q49" s="907"/>
    </row>
    <row r="50" spans="1:25" ht="22.5" customHeight="1">
      <c r="A50" s="907"/>
      <c r="B50" s="907"/>
      <c r="C50" s="907"/>
      <c r="D50" s="907"/>
      <c r="E50" s="907"/>
      <c r="F50" s="907"/>
      <c r="G50" s="783"/>
      <c r="H50" s="783"/>
      <c r="I50" s="783"/>
      <c r="J50" s="907"/>
      <c r="K50" s="907"/>
      <c r="L50" s="907"/>
      <c r="M50" s="907"/>
      <c r="N50" s="907"/>
      <c r="O50" s="679"/>
      <c r="P50" s="679"/>
      <c r="Q50" s="907"/>
    </row>
    <row r="51" spans="1:25" ht="17.25" customHeight="1">
      <c r="A51" s="3" t="s">
        <v>887</v>
      </c>
      <c r="B51" s="1"/>
      <c r="C51" s="1"/>
      <c r="D51" s="1"/>
      <c r="E51" s="1"/>
      <c r="F51" s="1"/>
      <c r="G51" s="1"/>
      <c r="H51" s="1"/>
      <c r="I51" s="1"/>
      <c r="J51" s="1"/>
      <c r="K51" s="1"/>
      <c r="O51" s="907"/>
      <c r="P51" s="907"/>
      <c r="Q51" s="907"/>
    </row>
    <row r="52" spans="1:25" ht="15" customHeight="1">
      <c r="A52" s="907"/>
      <c r="B52" s="907"/>
      <c r="C52" s="907"/>
      <c r="D52" s="907"/>
      <c r="E52" s="907"/>
      <c r="F52" s="907"/>
      <c r="G52" s="907"/>
      <c r="H52" s="1411"/>
      <c r="I52" s="1411"/>
      <c r="J52" s="907"/>
      <c r="K52" s="907"/>
      <c r="M52" s="714"/>
      <c r="N52" s="769"/>
      <c r="O52" s="907"/>
      <c r="P52" s="907"/>
      <c r="Q52" s="679" t="s">
        <v>3530</v>
      </c>
      <c r="U52" s="13" t="s">
        <v>3180</v>
      </c>
    </row>
    <row r="53" spans="1:25" s="328" customFormat="1" ht="15" customHeight="1" thickBot="1">
      <c r="A53" s="1065"/>
      <c r="B53" s="1"/>
      <c r="C53" s="1"/>
      <c r="D53" s="1"/>
      <c r="E53" s="1"/>
      <c r="F53" s="1"/>
      <c r="G53" s="1"/>
      <c r="H53" s="1"/>
      <c r="I53" s="1"/>
      <c r="J53" s="1"/>
      <c r="K53" s="1"/>
      <c r="L53" s="1064"/>
      <c r="M53" s="1064"/>
      <c r="N53" s="1064"/>
      <c r="O53" s="1063"/>
      <c r="P53" s="1063"/>
      <c r="Q53" s="1070" t="s">
        <v>3546</v>
      </c>
      <c r="R53" s="1071"/>
      <c r="S53" s="1071"/>
    </row>
    <row r="54" spans="1:25" s="328" customFormat="1" ht="30.75" customHeight="1">
      <c r="A54" s="1030"/>
      <c r="B54" s="2716" t="s">
        <v>3311</v>
      </c>
      <c r="C54" s="1475"/>
      <c r="D54" s="2727" t="s">
        <v>886</v>
      </c>
      <c r="E54" s="2728"/>
      <c r="F54" s="2727" t="s">
        <v>828</v>
      </c>
      <c r="G54" s="2728"/>
      <c r="H54" s="2721" t="s">
        <v>885</v>
      </c>
      <c r="I54" s="2722"/>
      <c r="J54" s="2727" t="s">
        <v>826</v>
      </c>
      <c r="K54" s="2728"/>
      <c r="L54" s="2727" t="s">
        <v>884</v>
      </c>
      <c r="M54" s="2728"/>
      <c r="N54" s="2727" t="s">
        <v>824</v>
      </c>
      <c r="O54" s="2728"/>
      <c r="P54" s="2727" t="s">
        <v>883</v>
      </c>
      <c r="Q54" s="2772"/>
      <c r="R54" s="345"/>
      <c r="S54" s="345"/>
      <c r="T54" s="24"/>
      <c r="U54" s="49"/>
      <c r="V54" s="49"/>
      <c r="W54" s="49"/>
      <c r="X54" s="49"/>
      <c r="Y54" s="49"/>
    </row>
    <row r="55" spans="1:25" s="338" customFormat="1">
      <c r="A55" s="825"/>
      <c r="B55" s="2717" t="s">
        <v>3509</v>
      </c>
      <c r="C55" s="2718"/>
      <c r="D55" s="2723">
        <v>4871</v>
      </c>
      <c r="E55" s="2724"/>
      <c r="F55" s="2723">
        <v>271</v>
      </c>
      <c r="G55" s="2724"/>
      <c r="H55" s="2723">
        <v>466</v>
      </c>
      <c r="I55" s="2724"/>
      <c r="J55" s="2723">
        <v>264</v>
      </c>
      <c r="K55" s="2724"/>
      <c r="L55" s="2723">
        <v>407</v>
      </c>
      <c r="M55" s="2724"/>
      <c r="N55" s="2723">
        <v>1158</v>
      </c>
      <c r="O55" s="2724"/>
      <c r="P55" s="2723">
        <v>66</v>
      </c>
      <c r="Q55" s="2773"/>
      <c r="R55" s="346"/>
      <c r="S55" s="346"/>
      <c r="T55" s="336"/>
      <c r="U55" s="139"/>
      <c r="V55" s="139"/>
      <c r="W55" s="139"/>
      <c r="X55" s="139"/>
      <c r="Y55" s="139"/>
    </row>
    <row r="56" spans="1:25" s="338" customFormat="1">
      <c r="A56" s="825"/>
      <c r="B56" s="2714" t="s">
        <v>810</v>
      </c>
      <c r="C56" s="2715"/>
      <c r="D56" s="2725">
        <v>4532</v>
      </c>
      <c r="E56" s="2726"/>
      <c r="F56" s="2725">
        <v>255</v>
      </c>
      <c r="G56" s="2726"/>
      <c r="H56" s="2725">
        <v>427</v>
      </c>
      <c r="I56" s="2726"/>
      <c r="J56" s="2725">
        <v>233</v>
      </c>
      <c r="K56" s="2726"/>
      <c r="L56" s="2725">
        <v>366</v>
      </c>
      <c r="M56" s="2726"/>
      <c r="N56" s="2725">
        <v>1101</v>
      </c>
      <c r="O56" s="2726"/>
      <c r="P56" s="2725">
        <v>63</v>
      </c>
      <c r="Q56" s="2774"/>
      <c r="R56" s="346"/>
      <c r="S56" s="346"/>
      <c r="T56" s="337"/>
      <c r="U56" s="139"/>
      <c r="V56" s="139"/>
      <c r="W56" s="139"/>
      <c r="X56" s="139"/>
      <c r="Y56" s="139"/>
    </row>
    <row r="57" spans="1:25" s="340" customFormat="1" ht="12.75" thickBot="1">
      <c r="A57" s="891"/>
      <c r="B57" s="2786" t="s">
        <v>2255</v>
      </c>
      <c r="C57" s="2787"/>
      <c r="D57" s="2769">
        <v>4151</v>
      </c>
      <c r="E57" s="2769"/>
      <c r="F57" s="2769">
        <v>233</v>
      </c>
      <c r="G57" s="2769"/>
      <c r="H57" s="2769">
        <v>404</v>
      </c>
      <c r="I57" s="2769"/>
      <c r="J57" s="2769">
        <v>216</v>
      </c>
      <c r="K57" s="2769"/>
      <c r="L57" s="2769">
        <v>327</v>
      </c>
      <c r="M57" s="2769"/>
      <c r="N57" s="2769">
        <v>1020</v>
      </c>
      <c r="O57" s="2769"/>
      <c r="P57" s="2769">
        <v>55</v>
      </c>
      <c r="Q57" s="2770"/>
      <c r="R57" s="341"/>
      <c r="S57" s="341"/>
      <c r="T57" s="339"/>
    </row>
    <row r="58" spans="1:25" ht="14.25" thickBot="1">
      <c r="A58" s="907"/>
      <c r="B58" s="907"/>
      <c r="C58" s="907"/>
      <c r="D58" s="907"/>
      <c r="E58" s="907"/>
      <c r="F58" s="907"/>
      <c r="G58" s="907"/>
      <c r="H58" s="2586"/>
      <c r="I58" s="2586"/>
      <c r="J58" s="907"/>
      <c r="K58" s="907"/>
      <c r="M58" s="717"/>
      <c r="N58" s="780"/>
      <c r="O58" s="907"/>
      <c r="P58" s="907"/>
      <c r="Q58" s="907"/>
    </row>
    <row r="59" spans="1:25" ht="24" customHeight="1">
      <c r="A59" s="712"/>
      <c r="B59" s="1420" t="s">
        <v>3311</v>
      </c>
      <c r="C59" s="1389"/>
      <c r="D59" s="2727" t="s">
        <v>822</v>
      </c>
      <c r="E59" s="2728"/>
      <c r="F59" s="2727" t="s">
        <v>821</v>
      </c>
      <c r="G59" s="2728"/>
      <c r="H59" s="2727" t="s">
        <v>882</v>
      </c>
      <c r="I59" s="2728"/>
      <c r="J59" s="2727" t="s">
        <v>818</v>
      </c>
      <c r="K59" s="2728"/>
      <c r="L59" s="2727" t="s">
        <v>819</v>
      </c>
      <c r="M59" s="2772"/>
      <c r="N59" s="907"/>
      <c r="O59" s="907"/>
      <c r="Q59" s="717"/>
      <c r="R59" s="327"/>
      <c r="S59" s="327"/>
      <c r="T59" s="15"/>
      <c r="U59" s="15"/>
    </row>
    <row r="60" spans="1:25" s="338" customFormat="1">
      <c r="A60" s="825"/>
      <c r="B60" s="2717" t="s">
        <v>3509</v>
      </c>
      <c r="C60" s="2718"/>
      <c r="D60" s="2775">
        <v>713</v>
      </c>
      <c r="E60" s="1409"/>
      <c r="F60" s="2775">
        <v>450</v>
      </c>
      <c r="G60" s="1409"/>
      <c r="H60" s="2775">
        <v>387</v>
      </c>
      <c r="I60" s="1409"/>
      <c r="J60" s="2775">
        <v>390</v>
      </c>
      <c r="K60" s="1409"/>
      <c r="L60" s="1355">
        <v>299</v>
      </c>
      <c r="M60" s="1356"/>
      <c r="N60" s="679"/>
      <c r="O60" s="679"/>
      <c r="P60" s="608"/>
      <c r="Q60" s="783"/>
      <c r="R60" s="269"/>
      <c r="S60" s="269"/>
      <c r="T60" s="139"/>
      <c r="U60" s="139"/>
    </row>
    <row r="61" spans="1:25" s="338" customFormat="1">
      <c r="A61" s="825"/>
      <c r="B61" s="2714" t="s">
        <v>810</v>
      </c>
      <c r="C61" s="2715"/>
      <c r="D61" s="2733">
        <v>682</v>
      </c>
      <c r="E61" s="1412"/>
      <c r="F61" s="2733">
        <v>419</v>
      </c>
      <c r="G61" s="1412"/>
      <c r="H61" s="2733">
        <v>349</v>
      </c>
      <c r="I61" s="1412"/>
      <c r="J61" s="2733">
        <v>375</v>
      </c>
      <c r="K61" s="1412"/>
      <c r="L61" s="1419">
        <v>262</v>
      </c>
      <c r="M61" s="1358"/>
      <c r="N61" s="679"/>
      <c r="O61" s="679"/>
      <c r="P61" s="608"/>
      <c r="Q61" s="783"/>
      <c r="R61" s="269"/>
      <c r="S61" s="269"/>
      <c r="T61" s="139"/>
      <c r="U61" s="139"/>
    </row>
    <row r="62" spans="1:25" s="340" customFormat="1" ht="12.75" thickBot="1">
      <c r="A62" s="891"/>
      <c r="B62" s="2784" t="s">
        <v>2255</v>
      </c>
      <c r="C62" s="2785"/>
      <c r="D62" s="2769">
        <v>628</v>
      </c>
      <c r="E62" s="2769"/>
      <c r="F62" s="2769">
        <v>376</v>
      </c>
      <c r="G62" s="2769"/>
      <c r="H62" s="2769">
        <v>322</v>
      </c>
      <c r="I62" s="2769"/>
      <c r="J62" s="2769">
        <v>221</v>
      </c>
      <c r="K62" s="2769"/>
      <c r="L62" s="2769">
        <v>349</v>
      </c>
      <c r="M62" s="2770"/>
      <c r="N62" s="503"/>
      <c r="O62" s="503"/>
      <c r="P62" s="503"/>
      <c r="Q62" s="883"/>
      <c r="R62" s="347"/>
      <c r="S62" s="347"/>
    </row>
    <row r="63" spans="1:25">
      <c r="A63" s="907"/>
      <c r="B63" s="907"/>
      <c r="C63" s="907"/>
      <c r="D63" s="907"/>
      <c r="E63" s="907"/>
      <c r="F63" s="907"/>
      <c r="G63" s="907"/>
      <c r="H63" s="783"/>
      <c r="I63" s="783"/>
      <c r="J63" s="907"/>
      <c r="K63" s="907"/>
      <c r="M63" s="783" t="s">
        <v>767</v>
      </c>
      <c r="N63" s="780"/>
      <c r="O63" s="907"/>
      <c r="P63" s="907"/>
      <c r="Q63" s="907"/>
    </row>
    <row r="64" spans="1:25" ht="22.5" customHeight="1">
      <c r="A64" s="907"/>
      <c r="B64" s="907"/>
      <c r="C64" s="907"/>
      <c r="D64" s="907"/>
      <c r="E64" s="907"/>
      <c r="F64" s="907"/>
      <c r="G64" s="907"/>
      <c r="H64" s="783"/>
      <c r="I64" s="783"/>
      <c r="J64" s="907"/>
      <c r="K64" s="907"/>
      <c r="M64" s="717"/>
      <c r="N64" s="780"/>
      <c r="O64" s="907"/>
      <c r="P64" s="907"/>
      <c r="Q64" s="907"/>
    </row>
    <row r="65" spans="1:22" ht="17.25">
      <c r="A65" s="744" t="s">
        <v>3184</v>
      </c>
      <c r="B65" s="619"/>
      <c r="C65" s="619"/>
      <c r="D65" s="619"/>
      <c r="E65" s="619"/>
      <c r="F65" s="619"/>
      <c r="G65" s="619"/>
      <c r="H65" s="619"/>
      <c r="I65" s="619"/>
      <c r="J65" s="619"/>
      <c r="K65" s="1"/>
      <c r="L65" s="1"/>
      <c r="M65" s="1"/>
      <c r="N65" s="907"/>
      <c r="O65" s="907"/>
      <c r="P65" s="907"/>
      <c r="Q65" s="907"/>
    </row>
    <row r="66" spans="1:22" ht="15" customHeight="1">
      <c r="A66" s="907"/>
      <c r="B66" s="907"/>
      <c r="C66" s="907"/>
      <c r="D66" s="907"/>
      <c r="E66" s="907"/>
      <c r="G66" s="783"/>
      <c r="H66" s="783"/>
      <c r="I66" s="783"/>
      <c r="J66" s="783"/>
      <c r="K66" s="714"/>
      <c r="L66" s="732"/>
      <c r="M66" s="769"/>
      <c r="N66" s="679" t="s">
        <v>3531</v>
      </c>
      <c r="O66" s="907"/>
      <c r="P66" s="907"/>
      <c r="Q66" s="907"/>
    </row>
    <row r="67" spans="1:22" ht="15" thickBot="1">
      <c r="A67" s="619"/>
      <c r="B67" s="619"/>
      <c r="C67" s="619"/>
      <c r="D67" s="619"/>
      <c r="E67" s="619"/>
      <c r="F67" s="619"/>
      <c r="G67" s="619"/>
      <c r="H67" s="619"/>
      <c r="I67" s="619"/>
      <c r="J67" s="619"/>
      <c r="K67" s="1"/>
      <c r="L67" s="1"/>
      <c r="M67" s="1"/>
      <c r="N67" s="1070" t="s">
        <v>3546</v>
      </c>
      <c r="O67" s="907"/>
      <c r="P67" s="907"/>
      <c r="Q67" s="907"/>
    </row>
    <row r="68" spans="1:22">
      <c r="A68" s="712"/>
      <c r="B68" s="2666" t="s">
        <v>3315</v>
      </c>
      <c r="C68" s="2509"/>
      <c r="D68" s="2592" t="s">
        <v>881</v>
      </c>
      <c r="E68" s="2592" t="s">
        <v>880</v>
      </c>
      <c r="F68" s="2707" t="s">
        <v>879</v>
      </c>
      <c r="G68" s="621">
        <v>50</v>
      </c>
      <c r="H68" s="622">
        <v>100</v>
      </c>
      <c r="I68" s="622">
        <v>300</v>
      </c>
      <c r="J68" s="622">
        <v>500</v>
      </c>
      <c r="K68" s="622">
        <v>700</v>
      </c>
      <c r="L68" s="623">
        <v>1000</v>
      </c>
      <c r="M68" s="624">
        <v>2000</v>
      </c>
      <c r="N68" s="625" t="s">
        <v>872</v>
      </c>
      <c r="O68" s="907"/>
      <c r="P68" s="907"/>
      <c r="Q68" s="907"/>
      <c r="R68" s="348"/>
      <c r="S68" s="348"/>
      <c r="T68" s="19"/>
      <c r="U68" s="19"/>
      <c r="V68" s="19"/>
    </row>
    <row r="69" spans="1:22">
      <c r="A69" s="712"/>
      <c r="B69" s="2677"/>
      <c r="C69" s="2511"/>
      <c r="D69" s="2593"/>
      <c r="E69" s="2593"/>
      <c r="F69" s="2593"/>
      <c r="G69" s="626" t="s">
        <v>833</v>
      </c>
      <c r="H69" s="626" t="s">
        <v>833</v>
      </c>
      <c r="I69" s="626" t="s">
        <v>833</v>
      </c>
      <c r="J69" s="626" t="s">
        <v>833</v>
      </c>
      <c r="K69" s="626" t="s">
        <v>833</v>
      </c>
      <c r="L69" s="626" t="s">
        <v>833</v>
      </c>
      <c r="M69" s="626" t="s">
        <v>833</v>
      </c>
      <c r="N69" s="627"/>
      <c r="O69" s="907"/>
      <c r="P69" s="907"/>
      <c r="Q69" s="907"/>
      <c r="R69" s="327"/>
    </row>
    <row r="70" spans="1:22">
      <c r="A70" s="712"/>
      <c r="B70" s="2667"/>
      <c r="C70" s="2513"/>
      <c r="D70" s="2594"/>
      <c r="E70" s="2594"/>
      <c r="F70" s="2594"/>
      <c r="G70" s="628" t="s">
        <v>878</v>
      </c>
      <c r="H70" s="629" t="s">
        <v>877</v>
      </c>
      <c r="I70" s="629" t="s">
        <v>876</v>
      </c>
      <c r="J70" s="629" t="s">
        <v>875</v>
      </c>
      <c r="K70" s="630" t="s">
        <v>874</v>
      </c>
      <c r="L70" s="630" t="s">
        <v>873</v>
      </c>
      <c r="M70" s="631" t="s">
        <v>872</v>
      </c>
      <c r="N70" s="632" t="s">
        <v>871</v>
      </c>
      <c r="O70" s="907"/>
      <c r="P70" s="907"/>
      <c r="Q70" s="907"/>
      <c r="R70" s="327"/>
    </row>
    <row r="71" spans="1:22">
      <c r="A71" s="712"/>
      <c r="B71" s="2779" t="s">
        <v>3509</v>
      </c>
      <c r="C71" s="2780"/>
      <c r="D71" s="758">
        <v>4871</v>
      </c>
      <c r="E71" s="758">
        <v>302</v>
      </c>
      <c r="F71" s="758">
        <v>596</v>
      </c>
      <c r="G71" s="768">
        <v>670</v>
      </c>
      <c r="H71" s="758">
        <v>1351</v>
      </c>
      <c r="I71" s="758">
        <v>450</v>
      </c>
      <c r="J71" s="758">
        <v>242</v>
      </c>
      <c r="K71" s="758">
        <v>209</v>
      </c>
      <c r="L71" s="758">
        <v>289</v>
      </c>
      <c r="M71" s="758">
        <v>77</v>
      </c>
      <c r="N71" s="193">
        <v>71</v>
      </c>
      <c r="O71" s="907"/>
      <c r="P71" s="907"/>
      <c r="Q71" s="907"/>
      <c r="R71" s="327"/>
    </row>
    <row r="72" spans="1:22">
      <c r="A72" s="712"/>
      <c r="B72" s="2771"/>
      <c r="C72" s="2771"/>
      <c r="D72" s="416"/>
      <c r="E72" s="757"/>
      <c r="F72" s="757"/>
      <c r="G72" s="714"/>
      <c r="H72" s="757"/>
      <c r="I72" s="757"/>
      <c r="J72" s="714"/>
      <c r="K72" s="757"/>
      <c r="L72" s="757"/>
      <c r="M72" s="714"/>
      <c r="N72" s="30"/>
      <c r="O72" s="907"/>
      <c r="P72" s="907"/>
      <c r="Q72" s="907"/>
      <c r="R72" s="327"/>
    </row>
    <row r="73" spans="1:22">
      <c r="A73" s="712"/>
      <c r="B73" s="2778" t="s">
        <v>89</v>
      </c>
      <c r="C73" s="2771"/>
      <c r="D73" s="416">
        <v>4532</v>
      </c>
      <c r="E73" s="758">
        <v>255</v>
      </c>
      <c r="F73" s="758">
        <v>700</v>
      </c>
      <c r="G73" s="768">
        <v>691</v>
      </c>
      <c r="H73" s="758">
        <v>1089</v>
      </c>
      <c r="I73" s="758">
        <v>331</v>
      </c>
      <c r="J73" s="758">
        <v>187</v>
      </c>
      <c r="K73" s="758">
        <v>210</v>
      </c>
      <c r="L73" s="758">
        <v>254</v>
      </c>
      <c r="M73" s="758">
        <v>57</v>
      </c>
      <c r="N73" s="193">
        <v>67</v>
      </c>
      <c r="O73" s="907"/>
      <c r="P73" s="907"/>
      <c r="Q73" s="907"/>
      <c r="R73" s="327"/>
    </row>
    <row r="74" spans="1:22" s="328" customFormat="1">
      <c r="A74" s="712"/>
      <c r="B74" s="2771"/>
      <c r="C74" s="2771"/>
      <c r="D74" s="416"/>
      <c r="E74" s="757"/>
      <c r="F74" s="757"/>
      <c r="G74" s="714"/>
      <c r="H74" s="757"/>
      <c r="I74" s="757"/>
      <c r="J74" s="714"/>
      <c r="K74" s="757"/>
      <c r="L74" s="757"/>
      <c r="M74" s="714"/>
      <c r="N74" s="30"/>
      <c r="O74" s="907"/>
      <c r="P74" s="907"/>
      <c r="Q74" s="907"/>
      <c r="R74" s="327"/>
      <c r="S74" s="343"/>
    </row>
    <row r="75" spans="1:22" s="328" customFormat="1">
      <c r="A75" s="712"/>
      <c r="B75" s="2778" t="s">
        <v>2114</v>
      </c>
      <c r="C75" s="2771"/>
      <c r="D75" s="416">
        <v>4151</v>
      </c>
      <c r="E75" s="758">
        <v>201</v>
      </c>
      <c r="F75" s="758">
        <v>725</v>
      </c>
      <c r="G75" s="768">
        <v>620</v>
      </c>
      <c r="H75" s="758">
        <v>975</v>
      </c>
      <c r="I75" s="758">
        <v>279</v>
      </c>
      <c r="J75" s="758">
        <v>140</v>
      </c>
      <c r="K75" s="758">
        <v>163</v>
      </c>
      <c r="L75" s="758">
        <v>229</v>
      </c>
      <c r="M75" s="758">
        <v>61</v>
      </c>
      <c r="N75" s="193">
        <v>61</v>
      </c>
      <c r="O75" s="907"/>
      <c r="P75" s="907"/>
      <c r="Q75" s="907"/>
      <c r="R75" s="327"/>
      <c r="S75" s="343"/>
    </row>
    <row r="76" spans="1:22">
      <c r="A76" s="712"/>
      <c r="B76" s="2678" t="s">
        <v>771</v>
      </c>
      <c r="C76" s="1412"/>
      <c r="D76" s="416">
        <v>2255</v>
      </c>
      <c r="E76" s="757">
        <v>75</v>
      </c>
      <c r="F76" s="757">
        <v>338</v>
      </c>
      <c r="G76" s="714">
        <v>317</v>
      </c>
      <c r="H76" s="757">
        <v>606</v>
      </c>
      <c r="I76" s="757">
        <v>188</v>
      </c>
      <c r="J76" s="714">
        <v>89</v>
      </c>
      <c r="K76" s="757">
        <v>94</v>
      </c>
      <c r="L76" s="757">
        <v>139</v>
      </c>
      <c r="M76" s="714">
        <v>32</v>
      </c>
      <c r="N76" s="30">
        <v>34</v>
      </c>
      <c r="O76" s="907"/>
      <c r="P76" s="907"/>
      <c r="Q76" s="907"/>
      <c r="R76" s="327"/>
    </row>
    <row r="77" spans="1:22">
      <c r="A77" s="712"/>
      <c r="B77" s="1412" t="s">
        <v>770</v>
      </c>
      <c r="C77" s="1412"/>
      <c r="D77" s="416">
        <v>628</v>
      </c>
      <c r="E77" s="757">
        <v>15</v>
      </c>
      <c r="F77" s="757">
        <v>84</v>
      </c>
      <c r="G77" s="714">
        <v>113</v>
      </c>
      <c r="H77" s="757">
        <v>144</v>
      </c>
      <c r="I77" s="757">
        <v>32</v>
      </c>
      <c r="J77" s="714">
        <v>17</v>
      </c>
      <c r="K77" s="757">
        <v>32</v>
      </c>
      <c r="L77" s="757">
        <v>60</v>
      </c>
      <c r="M77" s="714">
        <v>17</v>
      </c>
      <c r="N77" s="30">
        <v>17</v>
      </c>
      <c r="O77" s="907"/>
      <c r="P77" s="907"/>
      <c r="Q77" s="907"/>
      <c r="R77" s="327"/>
    </row>
    <row r="78" spans="1:22" ht="14.25" thickBot="1">
      <c r="A78" s="712"/>
      <c r="B78" s="2679" t="s">
        <v>769</v>
      </c>
      <c r="C78" s="1406"/>
      <c r="D78" s="633">
        <v>1268</v>
      </c>
      <c r="E78" s="35">
        <v>111</v>
      </c>
      <c r="F78" s="35">
        <v>303</v>
      </c>
      <c r="G78" s="790">
        <v>190</v>
      </c>
      <c r="H78" s="35">
        <v>225</v>
      </c>
      <c r="I78" s="35">
        <v>59</v>
      </c>
      <c r="J78" s="790">
        <v>34</v>
      </c>
      <c r="K78" s="35">
        <v>37</v>
      </c>
      <c r="L78" s="35">
        <v>30</v>
      </c>
      <c r="M78" s="790">
        <v>12</v>
      </c>
      <c r="N78" s="634">
        <v>10</v>
      </c>
      <c r="O78" s="907"/>
      <c r="P78" s="907"/>
      <c r="Q78" s="907"/>
      <c r="R78" s="327"/>
    </row>
    <row r="79" spans="1:22">
      <c r="A79" s="907"/>
      <c r="B79" s="907"/>
      <c r="C79" s="907"/>
      <c r="D79" s="907"/>
      <c r="E79" s="907"/>
      <c r="F79" s="907"/>
      <c r="G79" s="907"/>
      <c r="H79" s="907"/>
      <c r="I79" s="907"/>
      <c r="J79" s="907"/>
      <c r="L79" s="798"/>
      <c r="M79" s="780"/>
      <c r="N79" s="679" t="s">
        <v>767</v>
      </c>
      <c r="O79" s="907"/>
      <c r="P79" s="907"/>
      <c r="Q79" s="907"/>
    </row>
    <row r="80" spans="1:22">
      <c r="A80" s="907"/>
      <c r="B80" s="907"/>
      <c r="C80" s="907"/>
      <c r="D80" s="907"/>
      <c r="E80" s="907"/>
      <c r="F80" s="907"/>
      <c r="G80" s="907"/>
      <c r="H80" s="907"/>
      <c r="I80" s="907"/>
      <c r="J80" s="907"/>
      <c r="K80" s="907"/>
      <c r="L80" s="907"/>
      <c r="M80" s="907"/>
      <c r="N80" s="907"/>
      <c r="O80" s="907"/>
      <c r="P80" s="907"/>
      <c r="Q80" s="907"/>
    </row>
    <row r="81" spans="1:24" ht="17.25">
      <c r="A81" s="3" t="s">
        <v>3532</v>
      </c>
      <c r="B81" s="1"/>
      <c r="C81" s="1"/>
      <c r="D81" s="1"/>
      <c r="E81" s="1"/>
      <c r="F81" s="1"/>
      <c r="G81" s="1"/>
      <c r="H81" s="1"/>
      <c r="I81" s="907"/>
      <c r="J81" s="907"/>
      <c r="K81" s="907"/>
      <c r="L81" s="907"/>
      <c r="M81" s="907"/>
      <c r="N81" s="907"/>
      <c r="O81" s="907"/>
      <c r="P81" s="907"/>
      <c r="Q81" s="907"/>
    </row>
    <row r="82" spans="1:24" ht="15" customHeight="1">
      <c r="A82" s="907"/>
      <c r="B82" s="907"/>
      <c r="C82" s="907"/>
      <c r="D82" s="907"/>
      <c r="E82" s="907"/>
      <c r="F82" s="907"/>
      <c r="G82" s="2596"/>
      <c r="H82" s="2596"/>
      <c r="I82" s="907"/>
      <c r="J82" s="907"/>
      <c r="K82" s="907"/>
      <c r="L82" s="907"/>
      <c r="M82" s="1029"/>
      <c r="N82" s="1029"/>
      <c r="O82" s="907"/>
      <c r="P82" s="679" t="s">
        <v>3531</v>
      </c>
      <c r="Q82" s="907"/>
    </row>
    <row r="83" spans="1:24" s="328" customFormat="1" ht="15" customHeight="1" thickBot="1">
      <c r="A83" s="1065"/>
      <c r="B83" s="1"/>
      <c r="C83" s="1"/>
      <c r="D83" s="1"/>
      <c r="E83" s="1"/>
      <c r="F83" s="1"/>
      <c r="G83" s="1"/>
      <c r="H83" s="1"/>
      <c r="I83" s="1063"/>
      <c r="J83" s="1063"/>
      <c r="K83" s="1063"/>
      <c r="L83" s="1063"/>
      <c r="M83" s="1063"/>
      <c r="N83" s="1063"/>
      <c r="O83" s="1063"/>
      <c r="P83" s="1070" t="s">
        <v>3899</v>
      </c>
      <c r="Q83" s="1063"/>
      <c r="R83" s="1071"/>
      <c r="S83" s="1071"/>
    </row>
    <row r="84" spans="1:24" ht="13.5" customHeight="1">
      <c r="A84" s="712"/>
      <c r="B84" s="1362" t="s">
        <v>3310</v>
      </c>
      <c r="C84" s="1362"/>
      <c r="D84" s="1363"/>
      <c r="E84" s="1495" t="s">
        <v>870</v>
      </c>
      <c r="F84" s="1363"/>
      <c r="G84" s="1495" t="s">
        <v>869</v>
      </c>
      <c r="H84" s="1363"/>
      <c r="I84" s="1362" t="s">
        <v>868</v>
      </c>
      <c r="J84" s="1363"/>
      <c r="K84" s="2808" t="s">
        <v>867</v>
      </c>
      <c r="L84" s="1363"/>
      <c r="M84" s="1495" t="s">
        <v>776</v>
      </c>
      <c r="N84" s="1363"/>
      <c r="O84" s="1395" t="s">
        <v>3250</v>
      </c>
      <c r="P84" s="2577"/>
      <c r="Q84" s="907"/>
      <c r="R84" s="327"/>
      <c r="S84" s="327"/>
      <c r="T84" s="15"/>
      <c r="U84" s="15"/>
      <c r="V84" s="15"/>
      <c r="W84" s="15"/>
      <c r="X84" s="15"/>
    </row>
    <row r="85" spans="1:24">
      <c r="A85" s="712"/>
      <c r="B85" s="1365"/>
      <c r="C85" s="1365"/>
      <c r="D85" s="1366"/>
      <c r="E85" s="1496"/>
      <c r="F85" s="1366"/>
      <c r="G85" s="1496"/>
      <c r="H85" s="1366"/>
      <c r="I85" s="1365"/>
      <c r="J85" s="1366"/>
      <c r="K85" s="1496"/>
      <c r="L85" s="1366"/>
      <c r="M85" s="1496"/>
      <c r="N85" s="1366"/>
      <c r="O85" s="2567"/>
      <c r="P85" s="2578"/>
      <c r="Q85" s="907"/>
      <c r="R85" s="327"/>
      <c r="S85" s="327"/>
      <c r="T85" s="15"/>
      <c r="U85" s="15"/>
      <c r="V85" s="15"/>
      <c r="W85" s="15"/>
      <c r="X85" s="15"/>
    </row>
    <row r="86" spans="1:24">
      <c r="A86" s="712"/>
      <c r="B86" s="2490" t="s">
        <v>3509</v>
      </c>
      <c r="C86" s="1525"/>
      <c r="D86" s="1526"/>
      <c r="E86" s="2734">
        <v>79023</v>
      </c>
      <c r="F86" s="2734"/>
      <c r="G86" s="2734">
        <v>20208</v>
      </c>
      <c r="H86" s="2734"/>
      <c r="I86" s="2768">
        <v>25.6</v>
      </c>
      <c r="J86" s="2768"/>
      <c r="K86" s="2807">
        <v>-11.8</v>
      </c>
      <c r="L86" s="2807"/>
      <c r="M86" s="2800">
        <v>4257</v>
      </c>
      <c r="N86" s="2800"/>
      <c r="O86" s="2768">
        <f>G86/M86</f>
        <v>4.7470049330514446</v>
      </c>
      <c r="P86" s="2798"/>
      <c r="Q86" s="907"/>
      <c r="R86" s="327"/>
      <c r="S86" s="327"/>
      <c r="T86" s="15"/>
      <c r="U86" s="15"/>
      <c r="V86" s="15"/>
      <c r="W86" s="15"/>
      <c r="X86" s="15"/>
    </row>
    <row r="87" spans="1:24">
      <c r="A87" s="712"/>
      <c r="B87" s="2746"/>
      <c r="C87" s="2747"/>
      <c r="D87" s="2747"/>
      <c r="E87" s="2734"/>
      <c r="F87" s="2734"/>
      <c r="G87" s="2734"/>
      <c r="H87" s="2734"/>
      <c r="I87" s="2768"/>
      <c r="J87" s="2768"/>
      <c r="K87" s="2768"/>
      <c r="L87" s="2768"/>
      <c r="M87" s="2800"/>
      <c r="N87" s="2800"/>
      <c r="O87" s="2768"/>
      <c r="P87" s="2798"/>
      <c r="Q87" s="907"/>
      <c r="R87" s="617"/>
      <c r="S87" s="617"/>
      <c r="T87" s="617"/>
      <c r="U87" s="617"/>
      <c r="V87" s="15"/>
      <c r="W87" s="15"/>
      <c r="X87" s="15"/>
    </row>
    <row r="88" spans="1:24">
      <c r="A88" s="712"/>
      <c r="B88" s="1511" t="s">
        <v>3544</v>
      </c>
      <c r="C88" s="1513"/>
      <c r="D88" s="1512"/>
      <c r="E88" s="2734">
        <v>77729</v>
      </c>
      <c r="F88" s="2734"/>
      <c r="G88" s="2734">
        <v>17103</v>
      </c>
      <c r="H88" s="2734"/>
      <c r="I88" s="2768">
        <v>22</v>
      </c>
      <c r="J88" s="2768"/>
      <c r="K88" s="2807">
        <v>-15.4</v>
      </c>
      <c r="L88" s="2807"/>
      <c r="M88" s="2800">
        <v>3841</v>
      </c>
      <c r="N88" s="2800"/>
      <c r="O88" s="2768">
        <f>G88/M88</f>
        <v>4.4527466805519396</v>
      </c>
      <c r="P88" s="2798"/>
      <c r="Q88" s="907"/>
      <c r="R88" s="617"/>
      <c r="S88" s="617"/>
      <c r="T88" s="617"/>
      <c r="U88" s="617"/>
      <c r="V88" s="15"/>
      <c r="W88" s="15"/>
      <c r="X88" s="15"/>
    </row>
    <row r="89" spans="1:24" s="328" customFormat="1">
      <c r="A89" s="712"/>
      <c r="B89" s="2746"/>
      <c r="C89" s="2747"/>
      <c r="D89" s="2747"/>
      <c r="E89" s="2734"/>
      <c r="F89" s="2734"/>
      <c r="G89" s="2734"/>
      <c r="H89" s="2734"/>
      <c r="I89" s="2768"/>
      <c r="J89" s="2768"/>
      <c r="K89" s="2768"/>
      <c r="L89" s="2768"/>
      <c r="M89" s="2800"/>
      <c r="N89" s="2800"/>
      <c r="O89" s="2768"/>
      <c r="P89" s="2798"/>
      <c r="Q89" s="907"/>
      <c r="R89" s="617"/>
      <c r="S89" s="617"/>
      <c r="T89" s="617"/>
      <c r="U89" s="617"/>
      <c r="V89" s="49"/>
      <c r="W89" s="49"/>
      <c r="X89" s="49"/>
    </row>
    <row r="90" spans="1:24" s="328" customFormat="1">
      <c r="A90" s="712"/>
      <c r="B90" s="1511" t="s">
        <v>3545</v>
      </c>
      <c r="C90" s="1513"/>
      <c r="D90" s="1512"/>
      <c r="E90" s="2734">
        <v>75457</v>
      </c>
      <c r="F90" s="2734"/>
      <c r="G90" s="2734">
        <v>14218</v>
      </c>
      <c r="H90" s="2734"/>
      <c r="I90" s="2768">
        <v>18.8</v>
      </c>
      <c r="J90" s="2768"/>
      <c r="K90" s="2799">
        <v>-16.899999999999999</v>
      </c>
      <c r="L90" s="2799"/>
      <c r="M90" s="2800">
        <v>3454</v>
      </c>
      <c r="N90" s="2800"/>
      <c r="O90" s="2768">
        <v>4.0999999999999996</v>
      </c>
      <c r="P90" s="2798"/>
      <c r="Q90" s="907"/>
      <c r="R90" s="618"/>
      <c r="S90" s="617"/>
      <c r="T90" s="617"/>
      <c r="U90" s="617"/>
      <c r="V90" s="49"/>
      <c r="W90" s="49"/>
      <c r="X90" s="49"/>
    </row>
    <row r="91" spans="1:24">
      <c r="A91" s="712"/>
      <c r="B91" s="2678" t="s">
        <v>771</v>
      </c>
      <c r="C91" s="2781"/>
      <c r="D91" s="2781"/>
      <c r="E91" s="2735">
        <v>57659</v>
      </c>
      <c r="F91" s="2735"/>
      <c r="G91" s="2764">
        <v>8056</v>
      </c>
      <c r="H91" s="2764"/>
      <c r="I91" s="2803">
        <v>14</v>
      </c>
      <c r="J91" s="2803"/>
      <c r="K91" s="2799">
        <v>-16.399999999999999</v>
      </c>
      <c r="L91" s="2799"/>
      <c r="M91" s="2764">
        <v>1912</v>
      </c>
      <c r="N91" s="2764"/>
      <c r="O91" s="2803">
        <v>4.2</v>
      </c>
      <c r="P91" s="2804"/>
      <c r="Q91" s="907"/>
      <c r="R91" s="617"/>
      <c r="S91" s="617"/>
      <c r="T91" s="617"/>
      <c r="U91" s="617"/>
      <c r="V91" s="15"/>
      <c r="W91" s="15"/>
      <c r="X91" s="15"/>
    </row>
    <row r="92" spans="1:24">
      <c r="A92" s="712"/>
      <c r="B92" s="2678" t="s">
        <v>770</v>
      </c>
      <c r="C92" s="2781"/>
      <c r="D92" s="2781"/>
      <c r="E92" s="2735">
        <v>4360</v>
      </c>
      <c r="F92" s="2735"/>
      <c r="G92" s="2764">
        <v>2083</v>
      </c>
      <c r="H92" s="2764"/>
      <c r="I92" s="2803">
        <v>47.8</v>
      </c>
      <c r="J92" s="2803"/>
      <c r="K92" s="2799">
        <v>-16.5</v>
      </c>
      <c r="L92" s="2799"/>
      <c r="M92" s="2764">
        <v>531</v>
      </c>
      <c r="N92" s="2764"/>
      <c r="O92" s="2803">
        <v>3.9</v>
      </c>
      <c r="P92" s="2804"/>
      <c r="Q92" s="907"/>
      <c r="R92" s="617"/>
      <c r="S92" s="617"/>
      <c r="T92" s="617"/>
      <c r="U92" s="617"/>
      <c r="V92" s="15"/>
      <c r="W92" s="15"/>
      <c r="X92" s="15"/>
    </row>
    <row r="93" spans="1:24" ht="14.25" thickBot="1">
      <c r="A93" s="712"/>
      <c r="B93" s="2679" t="s">
        <v>769</v>
      </c>
      <c r="C93" s="2782"/>
      <c r="D93" s="2782"/>
      <c r="E93" s="2765">
        <v>13438</v>
      </c>
      <c r="F93" s="2765"/>
      <c r="G93" s="2765">
        <v>4079</v>
      </c>
      <c r="H93" s="2765"/>
      <c r="I93" s="2805">
        <v>30.4</v>
      </c>
      <c r="J93" s="2805"/>
      <c r="K93" s="2809">
        <v>-17.899999999999999</v>
      </c>
      <c r="L93" s="2809"/>
      <c r="M93" s="2765">
        <v>1011</v>
      </c>
      <c r="N93" s="2765"/>
      <c r="O93" s="2805">
        <v>4</v>
      </c>
      <c r="P93" s="2806"/>
      <c r="Q93" s="907"/>
      <c r="R93" s="327"/>
      <c r="S93" s="327"/>
      <c r="T93" s="15"/>
      <c r="U93" s="15"/>
      <c r="V93" s="15"/>
      <c r="W93" s="15"/>
      <c r="X93" s="15"/>
    </row>
    <row r="94" spans="1:24">
      <c r="A94" s="907"/>
      <c r="B94" s="907" t="s">
        <v>3533</v>
      </c>
      <c r="C94" s="907"/>
      <c r="D94" s="907"/>
      <c r="E94" s="907"/>
      <c r="F94" s="907"/>
      <c r="G94" s="2659"/>
      <c r="H94" s="2659"/>
      <c r="I94" s="907"/>
      <c r="J94" s="907"/>
      <c r="K94" s="907"/>
      <c r="L94" s="907"/>
      <c r="M94" s="907"/>
      <c r="N94" s="907"/>
      <c r="O94" s="907"/>
      <c r="P94" s="679" t="s">
        <v>767</v>
      </c>
      <c r="Q94" s="907"/>
    </row>
    <row r="95" spans="1:24">
      <c r="A95" s="907"/>
      <c r="B95" s="907" t="s">
        <v>866</v>
      </c>
      <c r="I95" s="907"/>
      <c r="J95" s="907"/>
      <c r="K95" s="907"/>
      <c r="L95" s="907"/>
      <c r="M95" s="907"/>
      <c r="N95" s="907"/>
      <c r="O95" s="907"/>
      <c r="P95" s="907"/>
      <c r="Q95" s="907"/>
    </row>
    <row r="96" spans="1:24" ht="22.5" customHeight="1">
      <c r="A96" s="907"/>
      <c r="B96" s="907"/>
      <c r="I96" s="907"/>
      <c r="J96" s="907"/>
      <c r="K96" s="907"/>
      <c r="L96" s="907"/>
      <c r="M96" s="907"/>
      <c r="N96" s="907"/>
      <c r="O96" s="907"/>
      <c r="P96" s="907"/>
      <c r="Q96" s="907"/>
    </row>
    <row r="97" spans="1:22" ht="17.25">
      <c r="A97" s="3" t="s">
        <v>3534</v>
      </c>
      <c r="B97" s="1"/>
      <c r="C97" s="1"/>
      <c r="D97" s="1"/>
      <c r="E97" s="1"/>
      <c r="F97" s="907"/>
      <c r="G97" s="907"/>
      <c r="H97" s="907"/>
      <c r="I97" s="907"/>
      <c r="J97" s="907"/>
      <c r="K97" s="907"/>
      <c r="L97" s="907"/>
      <c r="M97" s="907"/>
      <c r="N97" s="907"/>
      <c r="O97" s="907"/>
      <c r="P97" s="907"/>
      <c r="Q97" s="907"/>
    </row>
    <row r="98" spans="1:22">
      <c r="G98" s="2630"/>
      <c r="H98" s="2630"/>
      <c r="I98" s="907"/>
      <c r="J98" s="907"/>
      <c r="K98" s="907"/>
      <c r="L98" s="907"/>
      <c r="M98" s="679" t="s">
        <v>3530</v>
      </c>
      <c r="N98" s="679"/>
      <c r="O98" s="907"/>
      <c r="P98" s="907"/>
      <c r="Q98" s="907"/>
    </row>
    <row r="99" spans="1:22" s="328" customFormat="1" ht="15" customHeight="1" thickBot="1">
      <c r="A99" s="1065"/>
      <c r="B99" s="1"/>
      <c r="C99" s="1"/>
      <c r="D99" s="1"/>
      <c r="E99" s="1"/>
      <c r="F99" s="1063"/>
      <c r="G99" s="1063"/>
      <c r="H99" s="1063"/>
      <c r="I99" s="1063"/>
      <c r="J99" s="1063"/>
      <c r="K99" s="1063"/>
      <c r="L99" s="1063"/>
      <c r="M99" s="1070" t="s">
        <v>3548</v>
      </c>
      <c r="N99" s="1063"/>
      <c r="O99" s="1063"/>
      <c r="P99" s="1063"/>
      <c r="Q99" s="1063"/>
      <c r="R99" s="1071"/>
      <c r="S99" s="1071"/>
    </row>
    <row r="100" spans="1:22" ht="17.25" customHeight="1">
      <c r="A100" s="778"/>
      <c r="B100" s="2729"/>
      <c r="C100" s="2730"/>
      <c r="D100" s="1395" t="s">
        <v>3535</v>
      </c>
      <c r="E100" s="2566"/>
      <c r="F100" s="2810" t="s">
        <v>3510</v>
      </c>
      <c r="G100" s="2810"/>
      <c r="H100" s="2810"/>
      <c r="I100" s="2810"/>
      <c r="J100" s="2810"/>
      <c r="K100" s="2810"/>
      <c r="L100" s="2810"/>
      <c r="M100" s="2811"/>
      <c r="N100" s="907"/>
      <c r="O100" s="907"/>
      <c r="P100" s="907"/>
      <c r="Q100" s="907"/>
      <c r="R100" s="327"/>
      <c r="S100" s="327"/>
      <c r="T100" s="15"/>
      <c r="U100" s="15"/>
      <c r="V100" s="15"/>
    </row>
    <row r="101" spans="1:22" ht="17.25" customHeight="1">
      <c r="A101" s="778"/>
      <c r="B101" s="2731"/>
      <c r="C101" s="2732"/>
      <c r="D101" s="2567"/>
      <c r="E101" s="2568"/>
      <c r="F101" s="2783" t="s">
        <v>1</v>
      </c>
      <c r="G101" s="2783"/>
      <c r="H101" s="2766" t="s">
        <v>771</v>
      </c>
      <c r="I101" s="2766"/>
      <c r="J101" s="2766" t="s">
        <v>770</v>
      </c>
      <c r="K101" s="2766"/>
      <c r="L101" s="2766" t="s">
        <v>852</v>
      </c>
      <c r="M101" s="2812"/>
      <c r="N101" s="907"/>
      <c r="O101" s="907"/>
      <c r="P101" s="907"/>
      <c r="Q101" s="907"/>
      <c r="R101" s="327"/>
      <c r="S101" s="327"/>
      <c r="T101" s="15"/>
      <c r="U101" s="15"/>
    </row>
    <row r="102" spans="1:22" s="17" customFormat="1" ht="30" customHeight="1">
      <c r="A102" s="1069"/>
      <c r="B102" s="2776" t="s">
        <v>1</v>
      </c>
      <c r="C102" s="2777"/>
      <c r="D102" s="2608">
        <v>17103</v>
      </c>
      <c r="E102" s="2741"/>
      <c r="F102" s="2767">
        <v>14218</v>
      </c>
      <c r="G102" s="2767"/>
      <c r="H102" s="2767">
        <v>8056</v>
      </c>
      <c r="I102" s="2767"/>
      <c r="J102" s="2767">
        <v>2083</v>
      </c>
      <c r="K102" s="2767"/>
      <c r="L102" s="2767">
        <v>4079</v>
      </c>
      <c r="M102" s="2789"/>
      <c r="N102" s="63"/>
      <c r="O102" s="63"/>
      <c r="P102" s="63"/>
      <c r="Q102" s="63"/>
      <c r="R102" s="344"/>
      <c r="S102" s="344"/>
      <c r="T102" s="18"/>
      <c r="U102" s="18"/>
    </row>
    <row r="103" spans="1:22" s="17" customFormat="1" ht="30" customHeight="1">
      <c r="A103" s="1069"/>
      <c r="B103" s="2776" t="s">
        <v>4</v>
      </c>
      <c r="C103" s="2777"/>
      <c r="D103" s="2608">
        <v>8518</v>
      </c>
      <c r="E103" s="2741"/>
      <c r="F103" s="2767">
        <v>7166</v>
      </c>
      <c r="G103" s="2767"/>
      <c r="H103" s="2767">
        <v>4054</v>
      </c>
      <c r="I103" s="2767"/>
      <c r="J103" s="2767">
        <v>1053</v>
      </c>
      <c r="K103" s="2767"/>
      <c r="L103" s="2767">
        <v>2059</v>
      </c>
      <c r="M103" s="2789"/>
      <c r="N103" s="63"/>
      <c r="O103" s="63"/>
      <c r="P103" s="63"/>
      <c r="Q103" s="63"/>
      <c r="R103" s="344"/>
      <c r="S103" s="344"/>
      <c r="T103" s="18"/>
      <c r="U103" s="18"/>
    </row>
    <row r="104" spans="1:22" s="17" customFormat="1" ht="30" customHeight="1">
      <c r="A104" s="1069"/>
      <c r="B104" s="2776" t="s">
        <v>5</v>
      </c>
      <c r="C104" s="2777"/>
      <c r="D104" s="2608">
        <v>8585</v>
      </c>
      <c r="E104" s="2741"/>
      <c r="F104" s="2767">
        <v>7052</v>
      </c>
      <c r="G104" s="2767"/>
      <c r="H104" s="2767">
        <v>4002</v>
      </c>
      <c r="I104" s="2767"/>
      <c r="J104" s="2767">
        <v>1030</v>
      </c>
      <c r="K104" s="2767"/>
      <c r="L104" s="2767">
        <v>2020</v>
      </c>
      <c r="M104" s="2789"/>
      <c r="N104" s="63"/>
      <c r="O104" s="63"/>
      <c r="P104" s="63"/>
      <c r="Q104" s="63"/>
      <c r="R104" s="344"/>
      <c r="S104" s="344"/>
      <c r="T104" s="18"/>
      <c r="U104" s="18"/>
    </row>
    <row r="105" spans="1:22" s="17" customFormat="1" ht="30" customHeight="1">
      <c r="A105" s="1069"/>
      <c r="B105" s="2742" t="s">
        <v>865</v>
      </c>
      <c r="C105" s="2743"/>
      <c r="D105" s="2796">
        <v>1810</v>
      </c>
      <c r="E105" s="2797"/>
      <c r="F105" s="2767">
        <v>1390</v>
      </c>
      <c r="G105" s="2767"/>
      <c r="H105" s="2801">
        <v>816</v>
      </c>
      <c r="I105" s="2801"/>
      <c r="J105" s="2801">
        <v>168</v>
      </c>
      <c r="K105" s="2801"/>
      <c r="L105" s="2801">
        <v>406</v>
      </c>
      <c r="M105" s="2802"/>
      <c r="N105" s="63"/>
      <c r="O105" s="63"/>
      <c r="P105" s="63"/>
      <c r="Q105" s="63"/>
      <c r="R105" s="344"/>
      <c r="S105" s="344"/>
      <c r="T105" s="18"/>
      <c r="U105" s="18"/>
    </row>
    <row r="106" spans="1:22" s="17" customFormat="1" ht="30" customHeight="1">
      <c r="A106" s="1069"/>
      <c r="B106" s="2742" t="s">
        <v>864</v>
      </c>
      <c r="C106" s="2743"/>
      <c r="D106" s="2608">
        <v>744</v>
      </c>
      <c r="E106" s="2741"/>
      <c r="F106" s="2767">
        <v>561</v>
      </c>
      <c r="G106" s="2767"/>
      <c r="H106" s="2767">
        <v>312</v>
      </c>
      <c r="I106" s="2767"/>
      <c r="J106" s="2767">
        <v>87</v>
      </c>
      <c r="K106" s="2767"/>
      <c r="L106" s="2767">
        <v>162</v>
      </c>
      <c r="M106" s="2789"/>
      <c r="N106" s="63"/>
      <c r="O106" s="63"/>
      <c r="P106" s="63"/>
      <c r="Q106" s="63"/>
      <c r="R106" s="344"/>
      <c r="S106" s="344"/>
      <c r="T106" s="18"/>
      <c r="U106" s="18"/>
    </row>
    <row r="107" spans="1:22" s="17" customFormat="1" ht="30" customHeight="1">
      <c r="A107" s="1069"/>
      <c r="B107" s="2742" t="s">
        <v>863</v>
      </c>
      <c r="C107" s="2743"/>
      <c r="D107" s="2608">
        <v>1763</v>
      </c>
      <c r="E107" s="2741"/>
      <c r="F107" s="2767">
        <v>1122</v>
      </c>
      <c r="G107" s="2767"/>
      <c r="H107" s="2767">
        <v>621</v>
      </c>
      <c r="I107" s="2767"/>
      <c r="J107" s="2767">
        <v>153</v>
      </c>
      <c r="K107" s="2767"/>
      <c r="L107" s="2767">
        <v>348</v>
      </c>
      <c r="M107" s="2789"/>
      <c r="N107" s="63"/>
      <c r="O107" s="63"/>
      <c r="P107" s="63"/>
      <c r="Q107" s="63"/>
      <c r="R107" s="344"/>
      <c r="S107" s="344"/>
      <c r="T107" s="18"/>
      <c r="U107" s="18"/>
    </row>
    <row r="108" spans="1:22" s="17" customFormat="1" ht="30" customHeight="1">
      <c r="A108" s="1069"/>
      <c r="B108" s="2742" t="s">
        <v>862</v>
      </c>
      <c r="C108" s="2743"/>
      <c r="D108" s="2608">
        <v>1712</v>
      </c>
      <c r="E108" s="2741"/>
      <c r="F108" s="2767">
        <v>1417</v>
      </c>
      <c r="G108" s="2767"/>
      <c r="H108" s="2767">
        <v>821</v>
      </c>
      <c r="I108" s="2767"/>
      <c r="J108" s="2767">
        <v>233</v>
      </c>
      <c r="K108" s="2767"/>
      <c r="L108" s="2767">
        <v>363</v>
      </c>
      <c r="M108" s="2789"/>
      <c r="N108" s="63"/>
      <c r="O108" s="63"/>
      <c r="P108" s="63"/>
      <c r="Q108" s="63"/>
      <c r="R108" s="344"/>
      <c r="S108" s="344"/>
      <c r="T108" s="18"/>
      <c r="U108" s="18"/>
    </row>
    <row r="109" spans="1:22" s="17" customFormat="1" ht="30" customHeight="1">
      <c r="A109" s="1069"/>
      <c r="B109" s="2742" t="s">
        <v>861</v>
      </c>
      <c r="C109" s="2743"/>
      <c r="D109" s="2608">
        <v>1683</v>
      </c>
      <c r="E109" s="2741"/>
      <c r="F109" s="2767">
        <v>1307</v>
      </c>
      <c r="G109" s="2767"/>
      <c r="H109" s="2767">
        <v>760</v>
      </c>
      <c r="I109" s="2767"/>
      <c r="J109" s="2767">
        <v>170</v>
      </c>
      <c r="K109" s="2767"/>
      <c r="L109" s="2767">
        <v>377</v>
      </c>
      <c r="M109" s="2789"/>
      <c r="N109" s="63"/>
      <c r="O109" s="63"/>
      <c r="P109" s="63"/>
      <c r="Q109" s="63"/>
      <c r="R109" s="344"/>
      <c r="S109" s="344"/>
      <c r="T109" s="18"/>
      <c r="U109" s="18"/>
    </row>
    <row r="110" spans="1:22" s="17" customFormat="1" ht="30" customHeight="1">
      <c r="A110" s="1069"/>
      <c r="B110" s="2742" t="s">
        <v>860</v>
      </c>
      <c r="C110" s="2743"/>
      <c r="D110" s="2608">
        <v>2970</v>
      </c>
      <c r="E110" s="2741"/>
      <c r="F110" s="2767">
        <v>2119</v>
      </c>
      <c r="G110" s="2767"/>
      <c r="H110" s="2767">
        <v>1155</v>
      </c>
      <c r="I110" s="2767"/>
      <c r="J110" s="2767">
        <v>316</v>
      </c>
      <c r="K110" s="2767"/>
      <c r="L110" s="2767">
        <v>648</v>
      </c>
      <c r="M110" s="2789"/>
      <c r="N110" s="63"/>
      <c r="O110" s="63"/>
      <c r="P110" s="63"/>
      <c r="Q110" s="63"/>
      <c r="R110" s="344"/>
      <c r="S110" s="344"/>
      <c r="T110" s="18"/>
      <c r="U110" s="18"/>
    </row>
    <row r="111" spans="1:22" s="17" customFormat="1" ht="30" customHeight="1">
      <c r="A111" s="1069"/>
      <c r="B111" s="2742" t="s">
        <v>859</v>
      </c>
      <c r="C111" s="2743"/>
      <c r="D111" s="2608">
        <v>1367</v>
      </c>
      <c r="E111" s="2741"/>
      <c r="F111" s="2767">
        <v>1541</v>
      </c>
      <c r="G111" s="2767"/>
      <c r="H111" s="2767">
        <v>885</v>
      </c>
      <c r="I111" s="2767"/>
      <c r="J111" s="2767">
        <v>241</v>
      </c>
      <c r="K111" s="2767"/>
      <c r="L111" s="2767">
        <v>415</v>
      </c>
      <c r="M111" s="2789"/>
      <c r="N111" s="63"/>
      <c r="O111" s="63"/>
      <c r="P111" s="63"/>
      <c r="Q111" s="63"/>
      <c r="R111" s="344"/>
      <c r="S111" s="344"/>
      <c r="T111" s="18"/>
      <c r="U111" s="18"/>
    </row>
    <row r="112" spans="1:22" s="17" customFormat="1" ht="30" customHeight="1">
      <c r="A112" s="1069"/>
      <c r="B112" s="2742" t="s">
        <v>858</v>
      </c>
      <c r="C112" s="2743"/>
      <c r="D112" s="2608">
        <v>916</v>
      </c>
      <c r="E112" s="2741"/>
      <c r="F112" s="2767">
        <v>1224</v>
      </c>
      <c r="G112" s="2767"/>
      <c r="H112" s="2767">
        <v>726</v>
      </c>
      <c r="I112" s="2767"/>
      <c r="J112" s="2767">
        <v>195</v>
      </c>
      <c r="K112" s="2767"/>
      <c r="L112" s="2767">
        <v>303</v>
      </c>
      <c r="M112" s="2789"/>
      <c r="N112" s="63"/>
      <c r="O112" s="63"/>
      <c r="P112" s="63"/>
      <c r="Q112" s="63"/>
      <c r="R112" s="344"/>
      <c r="S112" s="344"/>
      <c r="T112" s="18"/>
      <c r="U112" s="18"/>
    </row>
    <row r="113" spans="1:21" s="17" customFormat="1" ht="30" customHeight="1" thickBot="1">
      <c r="A113" s="1069"/>
      <c r="B113" s="2817" t="s">
        <v>857</v>
      </c>
      <c r="C113" s="2818"/>
      <c r="D113" s="2618">
        <v>4138</v>
      </c>
      <c r="E113" s="2795"/>
      <c r="F113" s="2788">
        <v>3537</v>
      </c>
      <c r="G113" s="2788"/>
      <c r="H113" s="2788">
        <v>1960</v>
      </c>
      <c r="I113" s="2788"/>
      <c r="J113" s="2788">
        <v>520</v>
      </c>
      <c r="K113" s="2788"/>
      <c r="L113" s="2788">
        <v>1057</v>
      </c>
      <c r="M113" s="2790"/>
      <c r="N113" s="63"/>
      <c r="O113" s="63"/>
      <c r="P113" s="63"/>
      <c r="Q113" s="63"/>
      <c r="R113" s="344"/>
      <c r="S113" s="344"/>
      <c r="T113" s="18"/>
      <c r="U113" s="18"/>
    </row>
    <row r="114" spans="1:21">
      <c r="G114" s="2615" t="s">
        <v>767</v>
      </c>
      <c r="H114" s="2615"/>
      <c r="I114" s="2615"/>
      <c r="J114" s="2615"/>
      <c r="K114" s="2615"/>
      <c r="L114" s="2615"/>
      <c r="M114" s="2615"/>
      <c r="N114" s="679" t="s">
        <v>856</v>
      </c>
      <c r="O114" s="907"/>
      <c r="P114" s="907"/>
      <c r="Q114" s="907"/>
    </row>
    <row r="115" spans="1:21" ht="17.25" customHeight="1">
      <c r="A115" s="744" t="s">
        <v>855</v>
      </c>
      <c r="C115" s="619"/>
      <c r="D115" s="619"/>
      <c r="E115" s="619"/>
      <c r="F115" s="619"/>
    </row>
    <row r="116" spans="1:21" ht="15" customHeight="1">
      <c r="G116" s="2630"/>
      <c r="H116" s="2630"/>
      <c r="O116" s="679" t="s">
        <v>3531</v>
      </c>
    </row>
    <row r="117" spans="1:21" s="328" customFormat="1" ht="15" customHeight="1" thickBot="1">
      <c r="A117" s="1034"/>
      <c r="B117" s="1064"/>
      <c r="C117" s="619"/>
      <c r="D117" s="619"/>
      <c r="E117" s="619"/>
      <c r="F117" s="619"/>
      <c r="G117" s="1064"/>
      <c r="H117" s="1064"/>
      <c r="I117" s="1064"/>
      <c r="J117" s="1064"/>
      <c r="K117" s="1064"/>
      <c r="L117" s="1064"/>
      <c r="M117" s="1064"/>
      <c r="N117" s="1064"/>
      <c r="O117" s="1070" t="s">
        <v>3548</v>
      </c>
      <c r="P117" s="1064"/>
      <c r="Q117" s="1064"/>
      <c r="R117" s="1071"/>
      <c r="S117" s="1071"/>
    </row>
    <row r="118" spans="1:21" ht="17.25" customHeight="1">
      <c r="A118" s="778"/>
      <c r="B118" s="2813"/>
      <c r="C118" s="2813"/>
      <c r="D118" s="2813"/>
      <c r="E118" s="2814"/>
      <c r="F118" s="1395" t="s">
        <v>3182</v>
      </c>
      <c r="G118" s="2566"/>
      <c r="H118" s="1473" t="s">
        <v>3484</v>
      </c>
      <c r="I118" s="1474"/>
      <c r="J118" s="1474"/>
      <c r="K118" s="1474"/>
      <c r="L118" s="1474"/>
      <c r="M118" s="1474"/>
      <c r="N118" s="1474"/>
      <c r="O118" s="1551"/>
    </row>
    <row r="119" spans="1:21" ht="17.25" customHeight="1">
      <c r="A119" s="778"/>
      <c r="B119" s="2815"/>
      <c r="C119" s="2815"/>
      <c r="D119" s="2815"/>
      <c r="E119" s="2816"/>
      <c r="F119" s="2567"/>
      <c r="G119" s="2568"/>
      <c r="H119" s="2766" t="s">
        <v>854</v>
      </c>
      <c r="I119" s="2766"/>
      <c r="J119" s="2766" t="s">
        <v>853</v>
      </c>
      <c r="K119" s="2766"/>
      <c r="L119" s="2766" t="s">
        <v>770</v>
      </c>
      <c r="M119" s="2766"/>
      <c r="N119" s="2766" t="s">
        <v>852</v>
      </c>
      <c r="O119" s="2812"/>
    </row>
    <row r="120" spans="1:21" s="17" customFormat="1" ht="20.100000000000001" customHeight="1">
      <c r="A120" s="1069"/>
      <c r="B120" s="2744" t="s">
        <v>851</v>
      </c>
      <c r="C120" s="2745" t="s">
        <v>850</v>
      </c>
      <c r="D120" s="1379" t="s">
        <v>849</v>
      </c>
      <c r="E120" s="1380"/>
      <c r="F120" s="2610">
        <v>8518</v>
      </c>
      <c r="G120" s="2611"/>
      <c r="H120" s="2608">
        <v>7166</v>
      </c>
      <c r="I120" s="2612"/>
      <c r="J120" s="2608">
        <v>4054</v>
      </c>
      <c r="K120" s="2612"/>
      <c r="L120" s="2608">
        <v>1053</v>
      </c>
      <c r="M120" s="2612"/>
      <c r="N120" s="2608">
        <v>2059</v>
      </c>
      <c r="O120" s="2609"/>
      <c r="P120" s="1068"/>
      <c r="Q120" s="1068"/>
      <c r="R120" s="1074"/>
      <c r="S120" s="1074"/>
    </row>
    <row r="121" spans="1:21" s="17" customFormat="1" ht="20.100000000000001" customHeight="1">
      <c r="A121" s="1069"/>
      <c r="B121" s="2744"/>
      <c r="C121" s="2745"/>
      <c r="D121" s="1379" t="s">
        <v>848</v>
      </c>
      <c r="E121" s="1380"/>
      <c r="F121" s="2610">
        <v>8585</v>
      </c>
      <c r="G121" s="2611"/>
      <c r="H121" s="2608">
        <v>7052</v>
      </c>
      <c r="I121" s="2612"/>
      <c r="J121" s="2608">
        <v>4002</v>
      </c>
      <c r="K121" s="2612"/>
      <c r="L121" s="2608">
        <v>1030</v>
      </c>
      <c r="M121" s="2612"/>
      <c r="N121" s="2608">
        <v>2020</v>
      </c>
      <c r="O121" s="2609"/>
      <c r="P121" s="1068"/>
      <c r="Q121" s="1068"/>
      <c r="R121" s="1074"/>
      <c r="S121" s="1074"/>
    </row>
    <row r="122" spans="1:21" s="17" customFormat="1" ht="20.100000000000001" customHeight="1">
      <c r="A122" s="1069"/>
      <c r="B122" s="2744"/>
      <c r="C122" s="2745"/>
      <c r="D122" s="1379" t="s">
        <v>3</v>
      </c>
      <c r="E122" s="1380"/>
      <c r="F122" s="2610">
        <v>17103</v>
      </c>
      <c r="G122" s="2611"/>
      <c r="H122" s="2608">
        <v>14218</v>
      </c>
      <c r="I122" s="2612"/>
      <c r="J122" s="2608">
        <v>8056</v>
      </c>
      <c r="K122" s="2612"/>
      <c r="L122" s="2608">
        <v>2083</v>
      </c>
      <c r="M122" s="2612"/>
      <c r="N122" s="2608">
        <v>4079</v>
      </c>
      <c r="O122" s="2609"/>
      <c r="P122" s="1068"/>
      <c r="Q122" s="1068"/>
      <c r="R122" s="1074"/>
      <c r="S122" s="1074"/>
    </row>
    <row r="123" spans="1:21" s="17" customFormat="1" ht="21.95" customHeight="1">
      <c r="A123" s="1069"/>
      <c r="B123" s="2744"/>
      <c r="C123" s="2793" t="s">
        <v>3536</v>
      </c>
      <c r="D123" s="1379" t="s">
        <v>847</v>
      </c>
      <c r="E123" s="1380"/>
      <c r="F123" s="2610">
        <v>926</v>
      </c>
      <c r="G123" s="2611"/>
      <c r="H123" s="2608">
        <v>729</v>
      </c>
      <c r="I123" s="2612"/>
      <c r="J123" s="2608">
        <v>437</v>
      </c>
      <c r="K123" s="2612"/>
      <c r="L123" s="2608">
        <v>87</v>
      </c>
      <c r="M123" s="2612"/>
      <c r="N123" s="2608">
        <v>205</v>
      </c>
      <c r="O123" s="2609"/>
      <c r="P123" s="1068"/>
      <c r="Q123" s="1068"/>
      <c r="R123" s="1074"/>
      <c r="S123" s="1074"/>
    </row>
    <row r="124" spans="1:21" s="17" customFormat="1" ht="21.95" customHeight="1">
      <c r="A124" s="1069"/>
      <c r="B124" s="2744"/>
      <c r="C124" s="2794"/>
      <c r="D124" s="1379" t="s">
        <v>846</v>
      </c>
      <c r="E124" s="1380"/>
      <c r="F124" s="2610">
        <v>5381</v>
      </c>
      <c r="G124" s="2611"/>
      <c r="H124" s="2608">
        <v>4240</v>
      </c>
      <c r="I124" s="2612"/>
      <c r="J124" s="2608">
        <v>2403</v>
      </c>
      <c r="K124" s="2612"/>
      <c r="L124" s="2608">
        <v>630</v>
      </c>
      <c r="M124" s="2612"/>
      <c r="N124" s="2608">
        <v>1207</v>
      </c>
      <c r="O124" s="2609"/>
      <c r="P124" s="1068"/>
      <c r="Q124" s="1068"/>
      <c r="R124" s="1074"/>
      <c r="S124" s="1074"/>
    </row>
    <row r="125" spans="1:21" s="17" customFormat="1" ht="21.95" customHeight="1">
      <c r="A125" s="1069"/>
      <c r="B125" s="2744"/>
      <c r="C125" s="2794"/>
      <c r="D125" s="1379" t="s">
        <v>845</v>
      </c>
      <c r="E125" s="1380"/>
      <c r="F125" s="2610">
        <v>2211</v>
      </c>
      <c r="G125" s="2611"/>
      <c r="H125" s="2608">
        <v>2197</v>
      </c>
      <c r="I125" s="2612"/>
      <c r="J125" s="2608">
        <v>1214</v>
      </c>
      <c r="K125" s="2612"/>
      <c r="L125" s="2608">
        <v>336</v>
      </c>
      <c r="M125" s="2612"/>
      <c r="N125" s="2608">
        <v>647</v>
      </c>
      <c r="O125" s="2609"/>
      <c r="P125" s="1068"/>
      <c r="Q125" s="1068"/>
      <c r="R125" s="1074"/>
      <c r="S125" s="1074"/>
    </row>
    <row r="126" spans="1:21" s="17" customFormat="1" ht="21.95" customHeight="1">
      <c r="A126" s="1069"/>
      <c r="B126" s="2744"/>
      <c r="C126" s="2793" t="s">
        <v>3537</v>
      </c>
      <c r="D126" s="1379" t="s">
        <v>847</v>
      </c>
      <c r="E126" s="1380"/>
      <c r="F126" s="2610">
        <v>884</v>
      </c>
      <c r="G126" s="2611"/>
      <c r="H126" s="2608">
        <v>661</v>
      </c>
      <c r="I126" s="2612"/>
      <c r="J126" s="2608">
        <v>379</v>
      </c>
      <c r="K126" s="2612"/>
      <c r="L126" s="2608">
        <v>81</v>
      </c>
      <c r="M126" s="2612"/>
      <c r="N126" s="2608">
        <v>201</v>
      </c>
      <c r="O126" s="2609"/>
      <c r="P126" s="1068"/>
      <c r="Q126" s="1068"/>
      <c r="R126" s="1074"/>
      <c r="S126" s="1074"/>
    </row>
    <row r="127" spans="1:21" s="17" customFormat="1" ht="21.95" customHeight="1">
      <c r="A127" s="1069"/>
      <c r="B127" s="2744"/>
      <c r="C127" s="2794"/>
      <c r="D127" s="1379" t="s">
        <v>846</v>
      </c>
      <c r="E127" s="1380"/>
      <c r="F127" s="2610">
        <v>4858</v>
      </c>
      <c r="G127" s="2611"/>
      <c r="H127" s="2608">
        <v>3827</v>
      </c>
      <c r="I127" s="2612"/>
      <c r="J127" s="2608">
        <v>2151</v>
      </c>
      <c r="K127" s="2612"/>
      <c r="L127" s="2608">
        <v>570</v>
      </c>
      <c r="M127" s="2612"/>
      <c r="N127" s="2608">
        <v>1106</v>
      </c>
      <c r="O127" s="2609"/>
      <c r="P127" s="1068"/>
      <c r="Q127" s="1068"/>
      <c r="R127" s="1074"/>
      <c r="S127" s="1074"/>
    </row>
    <row r="128" spans="1:21" s="17" customFormat="1" ht="21.95" customHeight="1">
      <c r="A128" s="1069"/>
      <c r="B128" s="2744"/>
      <c r="C128" s="2794"/>
      <c r="D128" s="1379" t="s">
        <v>845</v>
      </c>
      <c r="E128" s="1380"/>
      <c r="F128" s="2610">
        <v>2843</v>
      </c>
      <c r="G128" s="2611"/>
      <c r="H128" s="2608">
        <v>2564</v>
      </c>
      <c r="I128" s="2612"/>
      <c r="J128" s="2608">
        <v>1472</v>
      </c>
      <c r="K128" s="2612"/>
      <c r="L128" s="2608">
        <v>379</v>
      </c>
      <c r="M128" s="2612"/>
      <c r="N128" s="2608">
        <v>713</v>
      </c>
      <c r="O128" s="2609"/>
      <c r="P128" s="1068"/>
      <c r="Q128" s="1068"/>
      <c r="R128" s="1074"/>
      <c r="S128" s="1074"/>
    </row>
    <row r="129" spans="1:19" s="17" customFormat="1" ht="20.100000000000001" customHeight="1">
      <c r="A129" s="1069"/>
      <c r="B129" s="2791" t="s">
        <v>3538</v>
      </c>
      <c r="C129" s="2794" t="s">
        <v>844</v>
      </c>
      <c r="D129" s="1379" t="s">
        <v>4</v>
      </c>
      <c r="E129" s="1380"/>
      <c r="F129" s="2610">
        <v>6521</v>
      </c>
      <c r="G129" s="2611"/>
      <c r="H129" s="2608">
        <v>5411</v>
      </c>
      <c r="I129" s="2612"/>
      <c r="J129" s="2608">
        <v>3038</v>
      </c>
      <c r="K129" s="2612"/>
      <c r="L129" s="2608">
        <v>829</v>
      </c>
      <c r="M129" s="2612"/>
      <c r="N129" s="2608">
        <v>1544</v>
      </c>
      <c r="O129" s="2609"/>
      <c r="P129" s="1068"/>
      <c r="Q129" s="1068"/>
      <c r="R129" s="1074"/>
      <c r="S129" s="1074"/>
    </row>
    <row r="130" spans="1:19" s="17" customFormat="1" ht="20.100000000000001" customHeight="1">
      <c r="A130" s="1069"/>
      <c r="B130" s="2791"/>
      <c r="C130" s="2794"/>
      <c r="D130" s="1379" t="s">
        <v>5</v>
      </c>
      <c r="E130" s="1380"/>
      <c r="F130" s="2610">
        <v>5614</v>
      </c>
      <c r="G130" s="2611"/>
      <c r="H130" s="2608">
        <v>4433</v>
      </c>
      <c r="I130" s="2612"/>
      <c r="J130" s="2608">
        <v>2526</v>
      </c>
      <c r="K130" s="2612"/>
      <c r="L130" s="2608">
        <v>693</v>
      </c>
      <c r="M130" s="2612"/>
      <c r="N130" s="2608">
        <v>1214</v>
      </c>
      <c r="O130" s="2609"/>
      <c r="P130" s="1068"/>
      <c r="Q130" s="1068"/>
      <c r="R130" s="1074"/>
      <c r="S130" s="1074"/>
    </row>
    <row r="131" spans="1:19" s="17" customFormat="1" ht="20.100000000000001" customHeight="1">
      <c r="A131" s="1069"/>
      <c r="B131" s="2791"/>
      <c r="C131" s="2794"/>
      <c r="D131" s="1379" t="s">
        <v>3</v>
      </c>
      <c r="E131" s="1380"/>
      <c r="F131" s="2610">
        <v>12135</v>
      </c>
      <c r="G131" s="2611"/>
      <c r="H131" s="2608">
        <v>9844</v>
      </c>
      <c r="I131" s="2612"/>
      <c r="J131" s="2608">
        <v>5564</v>
      </c>
      <c r="K131" s="2612"/>
      <c r="L131" s="2608">
        <v>1522</v>
      </c>
      <c r="M131" s="2612"/>
      <c r="N131" s="2608">
        <v>2758</v>
      </c>
      <c r="O131" s="2609"/>
      <c r="P131" s="1068"/>
      <c r="Q131" s="1068"/>
      <c r="R131" s="1074"/>
      <c r="S131" s="1074"/>
    </row>
    <row r="132" spans="1:19" s="17" customFormat="1" ht="21.95" customHeight="1">
      <c r="A132" s="1069"/>
      <c r="B132" s="2791"/>
      <c r="C132" s="2793" t="s">
        <v>843</v>
      </c>
      <c r="D132" s="1379" t="s">
        <v>4</v>
      </c>
      <c r="E132" s="1380"/>
      <c r="F132" s="2610">
        <v>3268</v>
      </c>
      <c r="G132" s="2611"/>
      <c r="H132" s="2608">
        <v>2855</v>
      </c>
      <c r="I132" s="2612"/>
      <c r="J132" s="2608">
        <v>1640</v>
      </c>
      <c r="K132" s="2612"/>
      <c r="L132" s="2608">
        <v>463</v>
      </c>
      <c r="M132" s="2612"/>
      <c r="N132" s="2608">
        <v>752</v>
      </c>
      <c r="O132" s="2609"/>
      <c r="P132" s="1068"/>
      <c r="Q132" s="1068"/>
      <c r="R132" s="1074"/>
      <c r="S132" s="1074"/>
    </row>
    <row r="133" spans="1:19" s="17" customFormat="1" ht="21.95" customHeight="1">
      <c r="A133" s="1069"/>
      <c r="B133" s="2791"/>
      <c r="C133" s="2794"/>
      <c r="D133" s="1379" t="s">
        <v>5</v>
      </c>
      <c r="E133" s="1380"/>
      <c r="F133" s="2610">
        <v>3588</v>
      </c>
      <c r="G133" s="2611"/>
      <c r="H133" s="2608">
        <v>2826</v>
      </c>
      <c r="I133" s="2612"/>
      <c r="J133" s="2608">
        <v>1642</v>
      </c>
      <c r="K133" s="2612"/>
      <c r="L133" s="2608">
        <v>459</v>
      </c>
      <c r="M133" s="2612"/>
      <c r="N133" s="2608">
        <v>725</v>
      </c>
      <c r="O133" s="2609"/>
      <c r="P133" s="1068"/>
      <c r="Q133" s="1068"/>
      <c r="R133" s="1074"/>
      <c r="S133" s="1074"/>
    </row>
    <row r="134" spans="1:19" s="17" customFormat="1" ht="21.95" customHeight="1">
      <c r="A134" s="1069"/>
      <c r="B134" s="2791"/>
      <c r="C134" s="2794"/>
      <c r="D134" s="1379" t="s">
        <v>3</v>
      </c>
      <c r="E134" s="1380"/>
      <c r="F134" s="2610">
        <v>6856</v>
      </c>
      <c r="G134" s="2611"/>
      <c r="H134" s="2608">
        <v>5681</v>
      </c>
      <c r="I134" s="2612"/>
      <c r="J134" s="2608">
        <v>3282</v>
      </c>
      <c r="K134" s="2612"/>
      <c r="L134" s="2608">
        <v>922</v>
      </c>
      <c r="M134" s="2612"/>
      <c r="N134" s="2608">
        <v>1477</v>
      </c>
      <c r="O134" s="2609"/>
      <c r="P134" s="1068"/>
      <c r="Q134" s="1068"/>
      <c r="R134" s="1074"/>
      <c r="S134" s="1074"/>
    </row>
    <row r="135" spans="1:19" s="17" customFormat="1" ht="21.95" customHeight="1">
      <c r="A135" s="1069"/>
      <c r="B135" s="2791"/>
      <c r="C135" s="2738" t="s">
        <v>842</v>
      </c>
      <c r="D135" s="1524" t="s">
        <v>4</v>
      </c>
      <c r="E135" s="1526"/>
      <c r="F135" s="2610">
        <v>2833</v>
      </c>
      <c r="G135" s="2611"/>
      <c r="H135" s="2608">
        <v>2653</v>
      </c>
      <c r="I135" s="2612"/>
      <c r="J135" s="2608">
        <v>1533</v>
      </c>
      <c r="K135" s="2612"/>
      <c r="L135" s="2608">
        <v>434</v>
      </c>
      <c r="M135" s="2612"/>
      <c r="N135" s="2608">
        <v>686</v>
      </c>
      <c r="O135" s="2609"/>
      <c r="P135" s="1068"/>
      <c r="Q135" s="1068"/>
      <c r="R135" s="1074"/>
      <c r="S135" s="1074"/>
    </row>
    <row r="136" spans="1:19" s="17" customFormat="1" ht="21.95" customHeight="1">
      <c r="A136" s="1076"/>
      <c r="B136" s="2791"/>
      <c r="C136" s="2739"/>
      <c r="D136" s="1379" t="s">
        <v>841</v>
      </c>
      <c r="E136" s="1380"/>
      <c r="F136" s="2610">
        <v>2531</v>
      </c>
      <c r="G136" s="2611"/>
      <c r="H136" s="2608">
        <v>2191</v>
      </c>
      <c r="I136" s="2612"/>
      <c r="J136" s="2608">
        <v>1289</v>
      </c>
      <c r="K136" s="2612"/>
      <c r="L136" s="2608">
        <v>364</v>
      </c>
      <c r="M136" s="2612"/>
      <c r="N136" s="2608">
        <v>538</v>
      </c>
      <c r="O136" s="2609"/>
      <c r="P136" s="1068"/>
      <c r="Q136" s="1068"/>
      <c r="R136" s="1074"/>
      <c r="S136" s="1074"/>
    </row>
    <row r="137" spans="1:19" s="17" customFormat="1" ht="21.95" customHeight="1" thickBot="1">
      <c r="A137" s="1076"/>
      <c r="B137" s="2792"/>
      <c r="C137" s="2740"/>
      <c r="D137" s="1510" t="s">
        <v>3</v>
      </c>
      <c r="E137" s="1507"/>
      <c r="F137" s="2616">
        <v>5364</v>
      </c>
      <c r="G137" s="2617"/>
      <c r="H137" s="2618">
        <v>4844</v>
      </c>
      <c r="I137" s="2620"/>
      <c r="J137" s="2618">
        <v>2822</v>
      </c>
      <c r="K137" s="2620"/>
      <c r="L137" s="2618">
        <v>798</v>
      </c>
      <c r="M137" s="2620"/>
      <c r="N137" s="2618">
        <v>1224</v>
      </c>
      <c r="O137" s="2619"/>
      <c r="P137" s="63"/>
      <c r="Q137" s="63"/>
      <c r="R137" s="1074"/>
      <c r="S137" s="1074"/>
    </row>
    <row r="138" spans="1:19" ht="13.5" customHeight="1">
      <c r="B138" s="907" t="s">
        <v>3280</v>
      </c>
      <c r="H138" s="635"/>
      <c r="I138" s="907"/>
      <c r="J138" s="907"/>
      <c r="K138" s="907"/>
      <c r="L138" s="907"/>
      <c r="M138" s="907"/>
      <c r="N138" s="907"/>
      <c r="O138" s="907"/>
      <c r="P138" s="679"/>
      <c r="Q138" s="907"/>
    </row>
    <row r="139" spans="1:19" ht="13.5" customHeight="1">
      <c r="B139" s="907" t="s">
        <v>3281</v>
      </c>
      <c r="H139" s="635"/>
      <c r="I139" s="907"/>
      <c r="J139" s="907"/>
      <c r="K139" s="907"/>
      <c r="L139" s="907"/>
      <c r="M139" s="907"/>
      <c r="N139" s="907"/>
      <c r="O139" s="907"/>
      <c r="P139" s="907"/>
      <c r="Q139" s="907"/>
    </row>
    <row r="140" spans="1:19" ht="13.5" customHeight="1">
      <c r="B140" s="907"/>
      <c r="C140" s="907" t="s">
        <v>3360</v>
      </c>
      <c r="H140" s="635"/>
      <c r="I140" s="907"/>
      <c r="J140" s="907"/>
      <c r="K140" s="907"/>
      <c r="L140" s="907"/>
      <c r="M140" s="907"/>
      <c r="N140" s="907"/>
      <c r="O140" s="907"/>
      <c r="P140" s="907"/>
      <c r="Q140" s="907"/>
    </row>
    <row r="141" spans="1:19" ht="13.5" customHeight="1">
      <c r="B141" s="907" t="s">
        <v>3356</v>
      </c>
      <c r="H141" s="635"/>
      <c r="I141" s="907"/>
      <c r="J141" s="907"/>
      <c r="K141" s="907"/>
      <c r="L141" s="907"/>
      <c r="M141" s="907"/>
      <c r="N141" s="907"/>
      <c r="O141" s="907"/>
      <c r="P141" s="907"/>
      <c r="Q141" s="907"/>
    </row>
    <row r="142" spans="1:19">
      <c r="A142" s="907"/>
      <c r="B142" s="907"/>
      <c r="C142" s="907"/>
      <c r="D142" s="907" t="s">
        <v>3357</v>
      </c>
      <c r="E142" s="907"/>
      <c r="F142" s="907"/>
      <c r="G142" s="907"/>
      <c r="H142" s="907"/>
      <c r="I142" s="907"/>
      <c r="J142" s="907"/>
      <c r="K142" s="907"/>
      <c r="L142" s="907"/>
      <c r="M142" s="907"/>
      <c r="N142" s="907"/>
      <c r="O142" s="679" t="s">
        <v>840</v>
      </c>
      <c r="P142" s="907"/>
      <c r="Q142" s="907"/>
    </row>
    <row r="143" spans="1:19" ht="22.5" customHeight="1">
      <c r="A143" s="907"/>
      <c r="B143" s="907"/>
      <c r="C143" s="907"/>
      <c r="D143" s="907"/>
      <c r="E143" s="907"/>
      <c r="F143" s="907"/>
      <c r="G143" s="907"/>
      <c r="H143" s="907"/>
      <c r="I143" s="907"/>
      <c r="J143" s="907"/>
      <c r="K143" s="907"/>
      <c r="L143" s="907"/>
      <c r="M143" s="907"/>
      <c r="N143" s="907"/>
      <c r="O143" s="907"/>
      <c r="P143" s="907"/>
      <c r="Q143" s="907"/>
    </row>
    <row r="144" spans="1:19" ht="17.25" customHeight="1">
      <c r="A144" s="3" t="s">
        <v>839</v>
      </c>
      <c r="B144" s="907"/>
      <c r="C144" s="907"/>
      <c r="D144" s="907"/>
      <c r="E144" s="907"/>
      <c r="F144" s="907"/>
      <c r="G144" s="907"/>
      <c r="H144" s="907"/>
      <c r="I144" s="907"/>
      <c r="J144" s="907"/>
      <c r="K144" s="907"/>
      <c r="L144" s="907"/>
      <c r="M144" s="907"/>
      <c r="N144" s="907"/>
      <c r="O144" s="907"/>
      <c r="P144" s="907"/>
      <c r="Q144" s="907"/>
    </row>
    <row r="145" spans="1:19" ht="15" customHeight="1">
      <c r="A145" s="907"/>
      <c r="B145" s="907"/>
      <c r="C145" s="907"/>
      <c r="D145" s="907"/>
      <c r="E145" s="907"/>
      <c r="F145" s="907"/>
      <c r="G145" s="907"/>
      <c r="H145" s="714"/>
      <c r="I145" s="714"/>
      <c r="K145" s="714"/>
      <c r="L145" s="769"/>
      <c r="M145" s="907"/>
      <c r="N145" s="679" t="s">
        <v>3531</v>
      </c>
      <c r="O145" s="907"/>
      <c r="P145" s="907"/>
      <c r="Q145" s="907"/>
    </row>
    <row r="146" spans="1:19" s="328" customFormat="1" ht="15" customHeight="1" thickBot="1">
      <c r="A146" s="1065"/>
      <c r="B146" s="1063"/>
      <c r="C146" s="1063"/>
      <c r="D146" s="1063"/>
      <c r="E146" s="1063"/>
      <c r="F146" s="1063"/>
      <c r="G146" s="1063"/>
      <c r="H146" s="1063"/>
      <c r="I146" s="1063"/>
      <c r="J146" s="1063"/>
      <c r="K146" s="1063"/>
      <c r="L146" s="1063"/>
      <c r="M146" s="1063"/>
      <c r="N146" s="1070" t="s">
        <v>3549</v>
      </c>
      <c r="O146" s="1063"/>
      <c r="P146" s="1063"/>
      <c r="Q146" s="1063"/>
      <c r="R146" s="1071"/>
      <c r="S146" s="1071"/>
    </row>
    <row r="147" spans="1:19" ht="13.5" customHeight="1">
      <c r="A147" s="712"/>
      <c r="B147" s="1362" t="s">
        <v>3311</v>
      </c>
      <c r="C147" s="1362"/>
      <c r="D147" s="1363"/>
      <c r="E147" s="2592" t="s">
        <v>838</v>
      </c>
      <c r="F147" s="2592" t="s">
        <v>837</v>
      </c>
      <c r="G147" s="2592" t="s">
        <v>836</v>
      </c>
      <c r="H147" s="636">
        <v>0.3</v>
      </c>
      <c r="I147" s="637">
        <v>0.5</v>
      </c>
      <c r="J147" s="636">
        <v>1</v>
      </c>
      <c r="K147" s="637">
        <v>1.5</v>
      </c>
      <c r="L147" s="636">
        <v>2</v>
      </c>
      <c r="M147" s="637">
        <v>3</v>
      </c>
      <c r="N147" s="638">
        <v>5</v>
      </c>
      <c r="O147" s="907"/>
      <c r="P147" s="907"/>
      <c r="Q147" s="907"/>
      <c r="R147" s="327"/>
      <c r="S147" s="327"/>
    </row>
    <row r="148" spans="1:19">
      <c r="A148" s="712"/>
      <c r="B148" s="1545"/>
      <c r="C148" s="1545"/>
      <c r="D148" s="1546"/>
      <c r="E148" s="2593"/>
      <c r="F148" s="2593"/>
      <c r="G148" s="2593"/>
      <c r="H148" s="639" t="s">
        <v>833</v>
      </c>
      <c r="I148" s="640" t="s">
        <v>833</v>
      </c>
      <c r="J148" s="639" t="s">
        <v>833</v>
      </c>
      <c r="K148" s="640" t="s">
        <v>833</v>
      </c>
      <c r="L148" s="639" t="s">
        <v>833</v>
      </c>
      <c r="M148" s="640" t="s">
        <v>833</v>
      </c>
      <c r="N148" s="641" t="s">
        <v>831</v>
      </c>
      <c r="O148" s="907"/>
      <c r="P148" s="907"/>
      <c r="Q148" s="907"/>
      <c r="R148" s="327"/>
      <c r="S148" s="327"/>
    </row>
    <row r="149" spans="1:19">
      <c r="A149" s="712"/>
      <c r="B149" s="1365"/>
      <c r="C149" s="1365"/>
      <c r="D149" s="1366"/>
      <c r="E149" s="2594"/>
      <c r="F149" s="2594"/>
      <c r="G149" s="2594"/>
      <c r="H149" s="642">
        <v>0.5</v>
      </c>
      <c r="I149" s="643">
        <v>1</v>
      </c>
      <c r="J149" s="642">
        <v>1.5</v>
      </c>
      <c r="K149" s="643">
        <v>2</v>
      </c>
      <c r="L149" s="642">
        <v>3</v>
      </c>
      <c r="M149" s="643">
        <v>5</v>
      </c>
      <c r="N149" s="644" t="s">
        <v>830</v>
      </c>
      <c r="O149" s="907"/>
      <c r="P149" s="907"/>
      <c r="Q149" s="907"/>
      <c r="R149" s="327"/>
      <c r="S149" s="327"/>
    </row>
    <row r="150" spans="1:19">
      <c r="A150" s="712"/>
      <c r="B150" s="1513" t="s">
        <v>3248</v>
      </c>
      <c r="C150" s="1513"/>
      <c r="D150" s="1512"/>
      <c r="E150" s="759">
        <v>4871</v>
      </c>
      <c r="F150" s="759">
        <v>614</v>
      </c>
      <c r="G150" s="759">
        <v>6</v>
      </c>
      <c r="H150" s="793">
        <v>353</v>
      </c>
      <c r="I150" s="759">
        <v>819</v>
      </c>
      <c r="J150" s="793">
        <v>628</v>
      </c>
      <c r="K150" s="759">
        <v>535</v>
      </c>
      <c r="L150" s="793">
        <v>735</v>
      </c>
      <c r="M150" s="759">
        <v>696</v>
      </c>
      <c r="N150" s="89">
        <v>485</v>
      </c>
      <c r="O150" s="907"/>
      <c r="P150" s="907"/>
      <c r="Q150" s="907"/>
      <c r="R150" s="327"/>
      <c r="S150" s="327"/>
    </row>
    <row r="151" spans="1:19" ht="13.5" customHeight="1">
      <c r="A151" s="712"/>
      <c r="B151" s="2669"/>
      <c r="C151" s="2669"/>
      <c r="D151" s="2670"/>
      <c r="E151" s="781"/>
      <c r="F151" s="781"/>
      <c r="G151" s="781"/>
      <c r="H151" s="781"/>
      <c r="I151" s="781"/>
      <c r="J151" s="781"/>
      <c r="K151" s="781"/>
      <c r="L151" s="645"/>
      <c r="M151" s="645"/>
      <c r="N151" s="646"/>
      <c r="O151" s="907"/>
      <c r="P151" s="907"/>
      <c r="Q151" s="907"/>
      <c r="R151" s="327"/>
      <c r="S151" s="327"/>
    </row>
    <row r="152" spans="1:19">
      <c r="A152" s="712"/>
      <c r="B152" s="2746" t="s">
        <v>810</v>
      </c>
      <c r="C152" s="2747"/>
      <c r="D152" s="2747"/>
      <c r="E152" s="759">
        <v>4532</v>
      </c>
      <c r="F152" s="759">
        <v>691</v>
      </c>
      <c r="G152" s="760">
        <v>6</v>
      </c>
      <c r="H152" s="759">
        <v>267</v>
      </c>
      <c r="I152" s="759">
        <v>681</v>
      </c>
      <c r="J152" s="759">
        <v>589</v>
      </c>
      <c r="K152" s="759">
        <v>480</v>
      </c>
      <c r="L152" s="759">
        <v>664</v>
      </c>
      <c r="M152" s="759">
        <v>658</v>
      </c>
      <c r="N152" s="89">
        <v>496</v>
      </c>
      <c r="O152" s="907"/>
      <c r="P152" s="907"/>
      <c r="Q152" s="907"/>
      <c r="R152" s="327"/>
      <c r="S152" s="327"/>
    </row>
    <row r="153" spans="1:19" s="328" customFormat="1" ht="13.5" customHeight="1">
      <c r="A153" s="712"/>
      <c r="B153" s="2736"/>
      <c r="C153" s="2737"/>
      <c r="D153" s="2737"/>
      <c r="E153" s="781"/>
      <c r="F153" s="781"/>
      <c r="G153" s="781"/>
      <c r="H153" s="781"/>
      <c r="I153" s="781"/>
      <c r="J153" s="781"/>
      <c r="K153" s="781"/>
      <c r="L153" s="645"/>
      <c r="M153" s="645"/>
      <c r="N153" s="646"/>
      <c r="O153" s="907"/>
      <c r="P153" s="907"/>
      <c r="Q153" s="907"/>
      <c r="R153" s="327"/>
      <c r="S153" s="327"/>
    </row>
    <row r="154" spans="1:19" s="328" customFormat="1">
      <c r="A154" s="712"/>
      <c r="B154" s="2746" t="s">
        <v>2255</v>
      </c>
      <c r="C154" s="2747"/>
      <c r="D154" s="2747"/>
      <c r="E154" s="759">
        <v>4151</v>
      </c>
      <c r="F154" s="759">
        <v>697</v>
      </c>
      <c r="G154" s="784">
        <v>2</v>
      </c>
      <c r="H154" s="893">
        <v>251</v>
      </c>
      <c r="I154" s="759">
        <v>612</v>
      </c>
      <c r="J154" s="759">
        <v>511</v>
      </c>
      <c r="K154" s="759">
        <v>417</v>
      </c>
      <c r="L154" s="759">
        <v>568</v>
      </c>
      <c r="M154" s="759">
        <v>570</v>
      </c>
      <c r="N154" s="89">
        <v>523</v>
      </c>
      <c r="O154" s="907"/>
      <c r="P154" s="907"/>
      <c r="Q154" s="907"/>
      <c r="R154" s="327"/>
      <c r="S154" s="327"/>
    </row>
    <row r="155" spans="1:19">
      <c r="A155" s="712"/>
      <c r="B155" s="2678" t="s">
        <v>771</v>
      </c>
      <c r="C155" s="2781"/>
      <c r="D155" s="2781"/>
      <c r="E155" s="758">
        <v>2255</v>
      </c>
      <c r="F155" s="760">
        <v>343</v>
      </c>
      <c r="G155" s="784">
        <v>2</v>
      </c>
      <c r="H155" s="893">
        <v>109</v>
      </c>
      <c r="I155" s="759">
        <v>262</v>
      </c>
      <c r="J155" s="759">
        <v>236</v>
      </c>
      <c r="K155" s="759">
        <v>200</v>
      </c>
      <c r="L155" s="759">
        <v>350</v>
      </c>
      <c r="M155" s="759">
        <v>368</v>
      </c>
      <c r="N155" s="89">
        <v>385</v>
      </c>
      <c r="O155" s="907"/>
      <c r="P155" s="907"/>
      <c r="Q155" s="907"/>
      <c r="R155" s="327"/>
      <c r="S155" s="327"/>
    </row>
    <row r="156" spans="1:19">
      <c r="A156" s="712"/>
      <c r="B156" s="2678" t="s">
        <v>770</v>
      </c>
      <c r="C156" s="2781"/>
      <c r="D156" s="2781"/>
      <c r="E156" s="758">
        <v>628</v>
      </c>
      <c r="F156" s="760">
        <v>97</v>
      </c>
      <c r="G156" s="784" t="s">
        <v>3189</v>
      </c>
      <c r="H156" s="893">
        <v>26</v>
      </c>
      <c r="I156" s="759">
        <v>89</v>
      </c>
      <c r="J156" s="759">
        <v>83</v>
      </c>
      <c r="K156" s="759">
        <v>82</v>
      </c>
      <c r="L156" s="759">
        <v>93</v>
      </c>
      <c r="M156" s="759">
        <v>100</v>
      </c>
      <c r="N156" s="89">
        <v>58</v>
      </c>
      <c r="O156" s="907"/>
      <c r="P156" s="907"/>
      <c r="Q156" s="907"/>
      <c r="R156" s="327"/>
      <c r="S156" s="327"/>
    </row>
    <row r="157" spans="1:19" ht="13.5" customHeight="1" thickBot="1">
      <c r="A157" s="712"/>
      <c r="B157" s="2679" t="s">
        <v>769</v>
      </c>
      <c r="C157" s="2782"/>
      <c r="D157" s="2782"/>
      <c r="E157" s="191">
        <v>1268</v>
      </c>
      <c r="F157" s="761">
        <v>257</v>
      </c>
      <c r="G157" s="647" t="s">
        <v>3189</v>
      </c>
      <c r="H157" s="894">
        <v>116</v>
      </c>
      <c r="I157" s="53">
        <v>261</v>
      </c>
      <c r="J157" s="53">
        <v>192</v>
      </c>
      <c r="K157" s="53">
        <v>135</v>
      </c>
      <c r="L157" s="53">
        <v>125</v>
      </c>
      <c r="M157" s="53">
        <v>102</v>
      </c>
      <c r="N157" s="90">
        <v>80</v>
      </c>
      <c r="O157" s="907"/>
      <c r="P157" s="907"/>
      <c r="Q157" s="907"/>
      <c r="R157" s="327"/>
      <c r="S157" s="327"/>
    </row>
    <row r="158" spans="1:19">
      <c r="A158" s="907"/>
      <c r="B158" s="907"/>
      <c r="C158" s="907"/>
      <c r="D158" s="907"/>
      <c r="E158" s="907"/>
      <c r="F158" s="907"/>
      <c r="G158" s="907"/>
      <c r="H158" s="907"/>
      <c r="I158" s="907"/>
      <c r="K158" s="907"/>
      <c r="L158" s="780"/>
      <c r="M158" s="907"/>
      <c r="N158" s="679" t="s">
        <v>767</v>
      </c>
      <c r="O158" s="907"/>
      <c r="P158" s="907"/>
      <c r="Q158" s="907"/>
    </row>
    <row r="159" spans="1:19">
      <c r="A159" s="907"/>
      <c r="B159" s="907"/>
      <c r="C159" s="907"/>
      <c r="D159" s="907"/>
      <c r="E159" s="907"/>
      <c r="F159" s="907"/>
      <c r="G159" s="907"/>
      <c r="H159" s="907"/>
      <c r="I159" s="907"/>
      <c r="J159" s="907"/>
      <c r="K159" s="907"/>
      <c r="L159" s="907"/>
      <c r="M159" s="907"/>
      <c r="N159" s="907"/>
      <c r="O159" s="907"/>
      <c r="P159" s="907"/>
      <c r="Q159" s="907"/>
    </row>
    <row r="160" spans="1:19" ht="17.25">
      <c r="A160" s="3" t="s">
        <v>3539</v>
      </c>
      <c r="B160" s="907"/>
      <c r="C160" s="907"/>
      <c r="D160" s="907"/>
      <c r="E160" s="907"/>
      <c r="F160" s="907"/>
      <c r="G160" s="907"/>
      <c r="H160" s="907"/>
      <c r="I160" s="907"/>
      <c r="J160" s="907"/>
      <c r="K160" s="907"/>
      <c r="L160" s="907"/>
      <c r="M160" s="907"/>
      <c r="N160" s="907"/>
      <c r="O160" s="907"/>
      <c r="P160" s="907"/>
      <c r="Q160" s="907"/>
    </row>
    <row r="161" spans="1:19" ht="15" customHeight="1">
      <c r="A161" s="907"/>
      <c r="B161" s="907"/>
      <c r="C161" s="907"/>
      <c r="D161" s="907"/>
      <c r="E161" s="907"/>
      <c r="F161" s="907"/>
      <c r="G161" s="2586" t="s">
        <v>3540</v>
      </c>
      <c r="H161" s="2586"/>
      <c r="I161" s="2586"/>
      <c r="J161" s="2586"/>
      <c r="K161" s="2586"/>
      <c r="L161" s="2586"/>
      <c r="M161" s="2586"/>
      <c r="N161" s="1029"/>
      <c r="O161" s="907"/>
      <c r="P161" s="907"/>
      <c r="Q161" s="907"/>
    </row>
    <row r="162" spans="1:19" s="328" customFormat="1" ht="15" customHeight="1" thickBot="1">
      <c r="A162" s="1065"/>
      <c r="B162" s="1063"/>
      <c r="C162" s="1063"/>
      <c r="D162" s="1063"/>
      <c r="E162" s="1063"/>
      <c r="F162" s="1063"/>
      <c r="G162" s="1063"/>
      <c r="H162" s="1063"/>
      <c r="I162" s="1063"/>
      <c r="J162" s="1063"/>
      <c r="K162" s="1063"/>
      <c r="L162" s="1063"/>
      <c r="M162" s="1070" t="s">
        <v>3547</v>
      </c>
      <c r="N162" s="1063"/>
      <c r="O162" s="1063"/>
      <c r="P162" s="1063"/>
      <c r="Q162" s="1063"/>
      <c r="R162" s="1071"/>
      <c r="S162" s="1071"/>
    </row>
    <row r="163" spans="1:19">
      <c r="A163" s="712"/>
      <c r="B163" s="1362" t="s">
        <v>835</v>
      </c>
      <c r="C163" s="1362"/>
      <c r="D163" s="1363"/>
      <c r="E163" s="2592" t="s">
        <v>3</v>
      </c>
      <c r="F163" s="2592" t="s">
        <v>834</v>
      </c>
      <c r="G163" s="636">
        <v>0.3</v>
      </c>
      <c r="H163" s="637">
        <v>0.5</v>
      </c>
      <c r="I163" s="636">
        <v>1</v>
      </c>
      <c r="J163" s="637">
        <v>1.5</v>
      </c>
      <c r="K163" s="637">
        <v>2</v>
      </c>
      <c r="L163" s="636">
        <v>3</v>
      </c>
      <c r="M163" s="638">
        <v>5</v>
      </c>
      <c r="N163" s="907"/>
      <c r="O163" s="907"/>
      <c r="P163" s="907"/>
      <c r="Q163" s="907"/>
      <c r="R163" s="327"/>
      <c r="S163" s="327"/>
    </row>
    <row r="164" spans="1:19">
      <c r="A164" s="712"/>
      <c r="B164" s="1545"/>
      <c r="C164" s="1545"/>
      <c r="D164" s="1546"/>
      <c r="E164" s="2593"/>
      <c r="F164" s="2593"/>
      <c r="G164" s="639" t="s">
        <v>833</v>
      </c>
      <c r="H164" s="640" t="s">
        <v>833</v>
      </c>
      <c r="I164" s="639" t="s">
        <v>833</v>
      </c>
      <c r="J164" s="640" t="s">
        <v>833</v>
      </c>
      <c r="K164" s="640" t="s">
        <v>833</v>
      </c>
      <c r="L164" s="639" t="s">
        <v>833</v>
      </c>
      <c r="M164" s="641" t="s">
        <v>831</v>
      </c>
      <c r="N164" s="907"/>
      <c r="O164" s="907"/>
      <c r="P164" s="907"/>
      <c r="Q164" s="907"/>
      <c r="R164" s="327"/>
      <c r="S164" s="327"/>
    </row>
    <row r="165" spans="1:19">
      <c r="A165" s="712"/>
      <c r="B165" s="1365"/>
      <c r="C165" s="1365"/>
      <c r="D165" s="1366"/>
      <c r="E165" s="2594"/>
      <c r="F165" s="2594"/>
      <c r="G165" s="642">
        <v>0.5</v>
      </c>
      <c r="H165" s="643">
        <v>1</v>
      </c>
      <c r="I165" s="642">
        <v>1.5</v>
      </c>
      <c r="J165" s="643">
        <v>2</v>
      </c>
      <c r="K165" s="643">
        <v>3</v>
      </c>
      <c r="L165" s="642">
        <v>5</v>
      </c>
      <c r="M165" s="644" t="s">
        <v>830</v>
      </c>
      <c r="N165" s="907"/>
      <c r="O165" s="907"/>
      <c r="P165" s="907"/>
      <c r="Q165" s="907"/>
      <c r="R165" s="327"/>
      <c r="S165" s="327"/>
    </row>
    <row r="166" spans="1:19">
      <c r="A166" s="712"/>
      <c r="B166" s="2595" t="s">
        <v>829</v>
      </c>
      <c r="C166" s="2595"/>
      <c r="D166" s="1437"/>
      <c r="E166" s="1092">
        <v>3454</v>
      </c>
      <c r="F166" s="648">
        <v>2</v>
      </c>
      <c r="G166" s="1084">
        <v>251</v>
      </c>
      <c r="H166" s="1084">
        <v>612</v>
      </c>
      <c r="I166" s="1084">
        <v>511</v>
      </c>
      <c r="J166" s="1084">
        <v>417</v>
      </c>
      <c r="K166" s="1084">
        <v>568</v>
      </c>
      <c r="L166" s="1084">
        <v>570</v>
      </c>
      <c r="M166" s="1088">
        <v>523</v>
      </c>
      <c r="N166" s="907"/>
      <c r="O166" s="907"/>
      <c r="P166" s="907"/>
      <c r="Q166" s="907"/>
      <c r="R166" s="327"/>
      <c r="S166" s="327"/>
    </row>
    <row r="167" spans="1:19">
      <c r="A167" s="712"/>
      <c r="B167" s="1545"/>
      <c r="C167" s="1545"/>
      <c r="D167" s="1546"/>
      <c r="E167" s="648"/>
      <c r="F167" s="648"/>
      <c r="G167" s="1085"/>
      <c r="H167" s="1085"/>
      <c r="I167" s="1085"/>
      <c r="J167" s="1085"/>
      <c r="K167" s="1085"/>
      <c r="L167" s="1085"/>
      <c r="M167" s="1089"/>
      <c r="N167" s="907"/>
      <c r="O167" s="907"/>
      <c r="P167" s="907"/>
      <c r="Q167" s="907"/>
      <c r="R167" s="327"/>
      <c r="S167" s="327"/>
    </row>
    <row r="168" spans="1:19" ht="24" customHeight="1">
      <c r="A168" s="712"/>
      <c r="B168" s="2590" t="s">
        <v>828</v>
      </c>
      <c r="C168" s="2590"/>
      <c r="D168" s="2591"/>
      <c r="E168" s="648">
        <v>166</v>
      </c>
      <c r="F168" s="648" t="s">
        <v>768</v>
      </c>
      <c r="G168" s="1084">
        <v>17</v>
      </c>
      <c r="H168" s="1084">
        <v>27</v>
      </c>
      <c r="I168" s="1084">
        <v>27</v>
      </c>
      <c r="J168" s="1084">
        <v>21</v>
      </c>
      <c r="K168" s="1084">
        <v>28</v>
      </c>
      <c r="L168" s="1084">
        <v>20</v>
      </c>
      <c r="M168" s="1088">
        <v>26</v>
      </c>
      <c r="N168" s="907"/>
      <c r="O168" s="907"/>
      <c r="P168" s="907"/>
      <c r="Q168" s="907"/>
      <c r="R168" s="327"/>
      <c r="S168" s="327"/>
    </row>
    <row r="169" spans="1:19" ht="24" customHeight="1">
      <c r="A169" s="712"/>
      <c r="B169" s="2590" t="s">
        <v>827</v>
      </c>
      <c r="C169" s="2590"/>
      <c r="D169" s="2591"/>
      <c r="E169" s="648">
        <v>353</v>
      </c>
      <c r="F169" s="648">
        <v>1</v>
      </c>
      <c r="G169" s="1084">
        <v>21</v>
      </c>
      <c r="H169" s="1084">
        <v>41</v>
      </c>
      <c r="I169" s="1084">
        <v>50</v>
      </c>
      <c r="J169" s="1084">
        <v>31</v>
      </c>
      <c r="K169" s="1084">
        <v>66</v>
      </c>
      <c r="L169" s="1084">
        <v>61</v>
      </c>
      <c r="M169" s="1088">
        <v>82</v>
      </c>
      <c r="N169" s="907"/>
      <c r="O169" s="907"/>
      <c r="P169" s="907"/>
      <c r="Q169" s="907"/>
      <c r="R169" s="327"/>
      <c r="S169" s="327"/>
    </row>
    <row r="170" spans="1:19" ht="24" customHeight="1">
      <c r="A170" s="712"/>
      <c r="B170" s="2590" t="s">
        <v>826</v>
      </c>
      <c r="C170" s="2590"/>
      <c r="D170" s="2591"/>
      <c r="E170" s="648">
        <v>174</v>
      </c>
      <c r="F170" s="648" t="s">
        <v>768</v>
      </c>
      <c r="G170" s="1084">
        <v>5</v>
      </c>
      <c r="H170" s="1084">
        <v>31</v>
      </c>
      <c r="I170" s="1084">
        <v>17</v>
      </c>
      <c r="J170" s="1084">
        <v>10</v>
      </c>
      <c r="K170" s="1084">
        <v>27</v>
      </c>
      <c r="L170" s="1084">
        <v>45</v>
      </c>
      <c r="M170" s="1088">
        <v>39</v>
      </c>
      <c r="N170" s="907"/>
      <c r="O170" s="907"/>
      <c r="P170" s="907"/>
      <c r="Q170" s="907"/>
      <c r="R170" s="327"/>
      <c r="S170" s="327"/>
    </row>
    <row r="171" spans="1:19" ht="24" customHeight="1">
      <c r="A171" s="712"/>
      <c r="B171" s="2590" t="s">
        <v>825</v>
      </c>
      <c r="C171" s="2590"/>
      <c r="D171" s="2591"/>
      <c r="E171" s="648">
        <v>266</v>
      </c>
      <c r="F171" s="648" t="s">
        <v>3239</v>
      </c>
      <c r="G171" s="1084">
        <v>20</v>
      </c>
      <c r="H171" s="1084">
        <v>49</v>
      </c>
      <c r="I171" s="1084">
        <v>46</v>
      </c>
      <c r="J171" s="1084">
        <v>38</v>
      </c>
      <c r="K171" s="1084">
        <v>39</v>
      </c>
      <c r="L171" s="1084">
        <v>37</v>
      </c>
      <c r="M171" s="1088">
        <v>37</v>
      </c>
      <c r="N171" s="907"/>
      <c r="O171" s="907"/>
      <c r="P171" s="907"/>
      <c r="Q171" s="907"/>
      <c r="R171" s="327"/>
      <c r="S171" s="327"/>
    </row>
    <row r="172" spans="1:19" ht="24" customHeight="1">
      <c r="A172" s="712"/>
      <c r="B172" s="2590" t="s">
        <v>824</v>
      </c>
      <c r="C172" s="2590"/>
      <c r="D172" s="2591"/>
      <c r="E172" s="648">
        <v>903</v>
      </c>
      <c r="F172" s="648">
        <v>1</v>
      </c>
      <c r="G172" s="1084">
        <v>45</v>
      </c>
      <c r="H172" s="1084">
        <v>108</v>
      </c>
      <c r="I172" s="1084">
        <v>91</v>
      </c>
      <c r="J172" s="1084">
        <v>90</v>
      </c>
      <c r="K172" s="1084">
        <v>178</v>
      </c>
      <c r="L172" s="1084">
        <v>197</v>
      </c>
      <c r="M172" s="1088">
        <v>193</v>
      </c>
      <c r="N172" s="907"/>
      <c r="O172" s="907"/>
      <c r="P172" s="907"/>
      <c r="Q172" s="907"/>
      <c r="R172" s="327"/>
      <c r="S172" s="327"/>
    </row>
    <row r="173" spans="1:19" ht="24" customHeight="1">
      <c r="A173" s="712"/>
      <c r="B173" s="2590" t="s">
        <v>823</v>
      </c>
      <c r="C173" s="2590"/>
      <c r="D173" s="2591"/>
      <c r="E173" s="648">
        <v>50</v>
      </c>
      <c r="F173" s="648" t="s">
        <v>768</v>
      </c>
      <c r="G173" s="1084">
        <v>1</v>
      </c>
      <c r="H173" s="1084">
        <v>6</v>
      </c>
      <c r="I173" s="1086">
        <v>5</v>
      </c>
      <c r="J173" s="1084">
        <v>10</v>
      </c>
      <c r="K173" s="1084">
        <v>12</v>
      </c>
      <c r="L173" s="1086">
        <v>8</v>
      </c>
      <c r="M173" s="1088">
        <v>8</v>
      </c>
      <c r="N173" s="907"/>
      <c r="O173" s="907"/>
      <c r="P173" s="907"/>
      <c r="Q173" s="907"/>
      <c r="R173" s="327"/>
      <c r="S173" s="327"/>
    </row>
    <row r="174" spans="1:19" ht="24" customHeight="1">
      <c r="A174" s="712"/>
      <c r="B174" s="2590" t="s">
        <v>822</v>
      </c>
      <c r="C174" s="2590"/>
      <c r="D174" s="2591"/>
      <c r="E174" s="1093">
        <v>531</v>
      </c>
      <c r="F174" s="648" t="s">
        <v>3181</v>
      </c>
      <c r="G174" s="1086">
        <v>26</v>
      </c>
      <c r="H174" s="1084">
        <v>89</v>
      </c>
      <c r="I174" s="1086">
        <v>83</v>
      </c>
      <c r="J174" s="1084">
        <v>82</v>
      </c>
      <c r="K174" s="1084">
        <v>93</v>
      </c>
      <c r="L174" s="1084">
        <v>100</v>
      </c>
      <c r="M174" s="1088">
        <v>58</v>
      </c>
      <c r="N174" s="907"/>
      <c r="O174" s="907"/>
      <c r="P174" s="907"/>
      <c r="Q174" s="907"/>
      <c r="R174" s="327"/>
      <c r="S174" s="327"/>
    </row>
    <row r="175" spans="1:19" ht="24" customHeight="1">
      <c r="A175" s="712"/>
      <c r="B175" s="2590" t="s">
        <v>821</v>
      </c>
      <c r="C175" s="2590"/>
      <c r="D175" s="2591"/>
      <c r="E175" s="1093">
        <v>300</v>
      </c>
      <c r="F175" s="648" t="s">
        <v>768</v>
      </c>
      <c r="G175" s="1086">
        <v>38</v>
      </c>
      <c r="H175" s="1084">
        <v>86</v>
      </c>
      <c r="I175" s="1086">
        <v>80</v>
      </c>
      <c r="J175" s="1084">
        <v>44</v>
      </c>
      <c r="K175" s="1084">
        <v>33</v>
      </c>
      <c r="L175" s="1084">
        <v>11</v>
      </c>
      <c r="M175" s="1088">
        <v>8</v>
      </c>
      <c r="N175" s="907"/>
      <c r="O175" s="907"/>
      <c r="P175" s="907"/>
      <c r="Q175" s="907"/>
      <c r="R175" s="327"/>
      <c r="S175" s="327"/>
    </row>
    <row r="176" spans="1:19" ht="24" customHeight="1">
      <c r="A176" s="712"/>
      <c r="B176" s="2590" t="s">
        <v>820</v>
      </c>
      <c r="C176" s="2590"/>
      <c r="D176" s="2591"/>
      <c r="E176" s="1093">
        <v>277</v>
      </c>
      <c r="F176" s="648" t="s">
        <v>768</v>
      </c>
      <c r="G176" s="1086">
        <v>5</v>
      </c>
      <c r="H176" s="1084">
        <v>41</v>
      </c>
      <c r="I176" s="1086">
        <v>31</v>
      </c>
      <c r="J176" s="1084">
        <v>43</v>
      </c>
      <c r="K176" s="1084">
        <v>46</v>
      </c>
      <c r="L176" s="1084">
        <v>59</v>
      </c>
      <c r="M176" s="1088">
        <v>52</v>
      </c>
      <c r="N176" s="907"/>
      <c r="O176" s="907"/>
      <c r="P176" s="907"/>
      <c r="Q176" s="907"/>
      <c r="R176" s="327"/>
      <c r="S176" s="327"/>
    </row>
    <row r="177" spans="1:24" ht="24" customHeight="1">
      <c r="A177" s="712"/>
      <c r="B177" s="2590" t="s">
        <v>819</v>
      </c>
      <c r="C177" s="2590"/>
      <c r="D177" s="2591"/>
      <c r="E177" s="1093">
        <v>153</v>
      </c>
      <c r="F177" s="648" t="s">
        <v>3181</v>
      </c>
      <c r="G177" s="1086">
        <v>50</v>
      </c>
      <c r="H177" s="1084">
        <v>67</v>
      </c>
      <c r="I177" s="1086">
        <v>19</v>
      </c>
      <c r="J177" s="1084">
        <v>6</v>
      </c>
      <c r="K177" s="1084">
        <v>5</v>
      </c>
      <c r="L177" s="1084">
        <v>4</v>
      </c>
      <c r="M177" s="1088">
        <v>2</v>
      </c>
      <c r="N177" s="907"/>
      <c r="O177" s="907"/>
      <c r="P177" s="907"/>
      <c r="Q177" s="907"/>
      <c r="R177" s="327"/>
      <c r="S177" s="327"/>
    </row>
    <row r="178" spans="1:24" ht="24.75" customHeight="1" thickBot="1">
      <c r="A178" s="712"/>
      <c r="B178" s="2600" t="s">
        <v>818</v>
      </c>
      <c r="C178" s="2600"/>
      <c r="D178" s="2601"/>
      <c r="E178" s="1094">
        <v>281</v>
      </c>
      <c r="F178" s="649" t="s">
        <v>768</v>
      </c>
      <c r="G178" s="1087">
        <v>23</v>
      </c>
      <c r="H178" s="1090">
        <v>67</v>
      </c>
      <c r="I178" s="1087">
        <v>62</v>
      </c>
      <c r="J178" s="1090">
        <v>42</v>
      </c>
      <c r="K178" s="1090">
        <v>41</v>
      </c>
      <c r="L178" s="1090">
        <v>28</v>
      </c>
      <c r="M178" s="1091">
        <v>18</v>
      </c>
      <c r="N178" s="907"/>
      <c r="O178" s="907"/>
      <c r="P178" s="907"/>
      <c r="Q178" s="907"/>
      <c r="R178" s="327"/>
      <c r="S178" s="327"/>
    </row>
    <row r="179" spans="1:24">
      <c r="A179" s="907"/>
      <c r="B179" s="907"/>
      <c r="C179" s="650"/>
      <c r="D179" s="650"/>
      <c r="E179" s="650"/>
      <c r="F179" s="650"/>
      <c r="G179" s="650"/>
      <c r="H179" s="2615" t="s">
        <v>817</v>
      </c>
      <c r="I179" s="2615"/>
      <c r="J179" s="2615"/>
      <c r="K179" s="2615"/>
      <c r="L179" s="2615"/>
      <c r="M179" s="2615"/>
      <c r="N179" s="907"/>
      <c r="O179" s="907"/>
      <c r="P179" s="907"/>
      <c r="Q179" s="907"/>
    </row>
    <row r="180" spans="1:24" ht="22.5" customHeight="1">
      <c r="A180" s="907"/>
      <c r="B180" s="907"/>
      <c r="C180" s="907"/>
      <c r="D180" s="907"/>
      <c r="E180" s="907"/>
      <c r="F180" s="907"/>
      <c r="G180" s="907"/>
      <c r="H180" s="907"/>
      <c r="I180" s="907"/>
      <c r="J180" s="907"/>
      <c r="K180" s="907"/>
      <c r="L180" s="907"/>
      <c r="M180" s="907"/>
      <c r="N180" s="907"/>
      <c r="O180" s="907"/>
      <c r="P180" s="907"/>
      <c r="Q180" s="907"/>
    </row>
    <row r="181" spans="1:24" ht="17.25">
      <c r="A181" s="3" t="s">
        <v>816</v>
      </c>
      <c r="B181" s="1"/>
      <c r="C181" s="1"/>
      <c r="D181" s="1"/>
      <c r="E181" s="1"/>
      <c r="F181" s="1"/>
      <c r="G181" s="1"/>
      <c r="H181" s="1"/>
      <c r="I181" s="907"/>
      <c r="J181" s="907"/>
      <c r="K181" s="907"/>
      <c r="L181" s="907"/>
      <c r="M181" s="907"/>
      <c r="N181" s="907"/>
      <c r="O181" s="907"/>
      <c r="P181" s="907"/>
      <c r="Q181" s="907"/>
    </row>
    <row r="182" spans="1:24" ht="15" customHeight="1">
      <c r="A182" s="907"/>
      <c r="B182" s="907"/>
      <c r="C182" s="907"/>
      <c r="D182" s="907"/>
      <c r="E182" s="907"/>
      <c r="F182" s="907"/>
      <c r="G182" s="785"/>
      <c r="H182" s="785"/>
      <c r="I182" s="907"/>
      <c r="J182" s="907"/>
      <c r="K182" s="907"/>
      <c r="L182" s="907"/>
      <c r="M182" s="907"/>
      <c r="N182" s="907"/>
      <c r="O182" s="907"/>
      <c r="P182" s="679" t="s">
        <v>3530</v>
      </c>
      <c r="Q182" s="907"/>
    </row>
    <row r="183" spans="1:24" ht="15" customHeight="1" thickBot="1">
      <c r="A183" s="907"/>
      <c r="B183" s="907"/>
      <c r="C183" s="907"/>
      <c r="D183" s="907"/>
      <c r="E183" s="907"/>
      <c r="F183" s="907"/>
      <c r="G183" s="2596"/>
      <c r="H183" s="2596"/>
      <c r="I183" s="907"/>
      <c r="J183" s="907"/>
      <c r="K183" s="907"/>
      <c r="L183" s="907"/>
      <c r="M183" s="907"/>
      <c r="N183" s="907"/>
      <c r="O183" s="907"/>
      <c r="P183" s="907" t="s">
        <v>815</v>
      </c>
      <c r="Q183" s="907"/>
    </row>
    <row r="184" spans="1:24" ht="13.5" customHeight="1">
      <c r="A184" s="712"/>
      <c r="B184" s="2508" t="s">
        <v>3311</v>
      </c>
      <c r="C184" s="2508"/>
      <c r="D184" s="2509"/>
      <c r="E184" s="1495" t="s">
        <v>814</v>
      </c>
      <c r="F184" s="1363"/>
      <c r="G184" s="1495" t="s">
        <v>813</v>
      </c>
      <c r="H184" s="1363"/>
      <c r="I184" s="1395" t="s">
        <v>812</v>
      </c>
      <c r="J184" s="2566"/>
      <c r="K184" s="1438" t="s">
        <v>7</v>
      </c>
      <c r="L184" s="1440"/>
      <c r="M184" s="1438" t="s">
        <v>8</v>
      </c>
      <c r="N184" s="1440"/>
      <c r="O184" s="1495" t="s">
        <v>811</v>
      </c>
      <c r="P184" s="2597"/>
      <c r="Q184" s="907"/>
      <c r="R184" s="327"/>
      <c r="S184" s="327"/>
      <c r="T184" s="15"/>
      <c r="U184" s="15"/>
      <c r="V184" s="15"/>
      <c r="W184" s="15"/>
      <c r="X184" s="15"/>
    </row>
    <row r="185" spans="1:24">
      <c r="A185" s="712"/>
      <c r="B185" s="2510"/>
      <c r="C185" s="2510"/>
      <c r="D185" s="2511"/>
      <c r="E185" s="2589"/>
      <c r="F185" s="1546"/>
      <c r="G185" s="2589"/>
      <c r="H185" s="1546"/>
      <c r="I185" s="2613"/>
      <c r="J185" s="2614"/>
      <c r="K185" s="1397"/>
      <c r="L185" s="1512"/>
      <c r="M185" s="1397"/>
      <c r="N185" s="1512"/>
      <c r="O185" s="2589"/>
      <c r="P185" s="2598"/>
      <c r="Q185" s="907"/>
      <c r="R185" s="327"/>
      <c r="S185" s="327"/>
      <c r="T185" s="15"/>
      <c r="U185" s="15"/>
      <c r="V185" s="15"/>
      <c r="W185" s="15"/>
      <c r="X185" s="15"/>
    </row>
    <row r="186" spans="1:24">
      <c r="A186" s="712"/>
      <c r="B186" s="2510"/>
      <c r="C186" s="2510"/>
      <c r="D186" s="2511"/>
      <c r="E186" s="2589"/>
      <c r="F186" s="1546"/>
      <c r="G186" s="2589"/>
      <c r="H186" s="1546"/>
      <c r="I186" s="2613"/>
      <c r="J186" s="2614"/>
      <c r="K186" s="1397"/>
      <c r="L186" s="1512"/>
      <c r="M186" s="1397"/>
      <c r="N186" s="1512"/>
      <c r="O186" s="2589"/>
      <c r="P186" s="2598"/>
      <c r="Q186" s="907"/>
      <c r="R186" s="617"/>
      <c r="S186" s="617"/>
      <c r="T186" s="617"/>
      <c r="U186" s="15"/>
      <c r="V186" s="15"/>
      <c r="W186" s="15"/>
      <c r="X186" s="15"/>
    </row>
    <row r="187" spans="1:24">
      <c r="A187" s="712"/>
      <c r="B187" s="2512"/>
      <c r="C187" s="2512"/>
      <c r="D187" s="2513"/>
      <c r="E187" s="1496"/>
      <c r="F187" s="1366"/>
      <c r="G187" s="1496"/>
      <c r="H187" s="1366"/>
      <c r="I187" s="2567"/>
      <c r="J187" s="2568"/>
      <c r="K187" s="2538"/>
      <c r="L187" s="2583"/>
      <c r="M187" s="2538"/>
      <c r="N187" s="2583"/>
      <c r="O187" s="1496"/>
      <c r="P187" s="2599"/>
      <c r="Q187" s="907"/>
      <c r="R187" s="617"/>
      <c r="S187" s="617"/>
      <c r="T187" s="617"/>
      <c r="U187" s="15"/>
      <c r="V187" s="15"/>
      <c r="W187" s="15"/>
      <c r="X187" s="15"/>
    </row>
    <row r="188" spans="1:24">
      <c r="A188" s="712"/>
      <c r="B188" s="1513" t="s">
        <v>3509</v>
      </c>
      <c r="C188" s="1513"/>
      <c r="D188" s="1512"/>
      <c r="E188" s="2584">
        <v>1036049</v>
      </c>
      <c r="F188" s="2588"/>
      <c r="G188" s="2587">
        <v>4871</v>
      </c>
      <c r="H188" s="2588"/>
      <c r="I188" s="2584">
        <f>E188/G188</f>
        <v>212.69739273249846</v>
      </c>
      <c r="J188" s="2588"/>
      <c r="K188" s="2584">
        <v>955447</v>
      </c>
      <c r="L188" s="2588"/>
      <c r="M188" s="2584">
        <v>65923</v>
      </c>
      <c r="N188" s="2588"/>
      <c r="O188" s="2584">
        <v>14679</v>
      </c>
      <c r="P188" s="2585"/>
      <c r="Q188" s="907"/>
      <c r="S188" s="327"/>
      <c r="T188" s="15"/>
      <c r="U188" s="15"/>
      <c r="V188" s="15"/>
      <c r="W188" s="15"/>
      <c r="X188" s="15"/>
    </row>
    <row r="189" spans="1:24">
      <c r="A189" s="712"/>
      <c r="B189" s="2669"/>
      <c r="C189" s="2669"/>
      <c r="D189" s="2670"/>
      <c r="E189" s="2560"/>
      <c r="F189" s="2532"/>
      <c r="G189" s="2560"/>
      <c r="H189" s="2532"/>
      <c r="I189" s="2560"/>
      <c r="J189" s="2532"/>
      <c r="K189" s="2560"/>
      <c r="L189" s="2532"/>
      <c r="M189" s="2606"/>
      <c r="N189" s="2607"/>
      <c r="O189" s="2606"/>
      <c r="P189" s="2749"/>
      <c r="Q189" s="907"/>
      <c r="R189" s="327"/>
      <c r="S189" s="327"/>
      <c r="T189" s="15"/>
      <c r="U189" s="15"/>
      <c r="V189" s="15"/>
      <c r="W189" s="15"/>
      <c r="X189" s="15"/>
    </row>
    <row r="190" spans="1:24">
      <c r="A190" s="712"/>
      <c r="B190" s="1511" t="s">
        <v>89</v>
      </c>
      <c r="C190" s="1513"/>
      <c r="D190" s="1512"/>
      <c r="E190" s="2754">
        <v>1063365</v>
      </c>
      <c r="F190" s="2755"/>
      <c r="G190" s="2604">
        <v>4532</v>
      </c>
      <c r="H190" s="2605"/>
      <c r="I190" s="2604">
        <v>235</v>
      </c>
      <c r="J190" s="2605"/>
      <c r="K190" s="2604">
        <v>960355</v>
      </c>
      <c r="L190" s="2605"/>
      <c r="M190" s="2604">
        <v>86929</v>
      </c>
      <c r="N190" s="2605"/>
      <c r="O190" s="2604">
        <v>16081</v>
      </c>
      <c r="P190" s="2748"/>
      <c r="Q190" s="907"/>
      <c r="R190" s="327"/>
      <c r="S190" s="327"/>
      <c r="T190" s="15"/>
      <c r="U190" s="15"/>
      <c r="V190" s="15"/>
      <c r="W190" s="15"/>
      <c r="X190" s="15"/>
    </row>
    <row r="191" spans="1:24" s="328" customFormat="1">
      <c r="A191" s="712"/>
      <c r="B191" s="2668"/>
      <c r="C191" s="2669"/>
      <c r="D191" s="2670"/>
      <c r="E191" s="2560"/>
      <c r="F191" s="2532"/>
      <c r="G191" s="2560"/>
      <c r="H191" s="2532"/>
      <c r="I191" s="2560"/>
      <c r="J191" s="2532"/>
      <c r="K191" s="2560"/>
      <c r="L191" s="2532"/>
      <c r="M191" s="2606"/>
      <c r="N191" s="2607"/>
      <c r="O191" s="2606"/>
      <c r="P191" s="2749"/>
      <c r="Q191" s="907"/>
      <c r="R191" s="327"/>
      <c r="S191" s="327"/>
      <c r="T191" s="49"/>
      <c r="U191" s="49"/>
      <c r="V191" s="49"/>
      <c r="W191" s="49"/>
      <c r="X191" s="49"/>
    </row>
    <row r="192" spans="1:24" s="328" customFormat="1">
      <c r="A192" s="712"/>
      <c r="B192" s="1511" t="s">
        <v>3545</v>
      </c>
      <c r="C192" s="1513"/>
      <c r="D192" s="1512"/>
      <c r="E192" s="2754">
        <v>1023302</v>
      </c>
      <c r="F192" s="2755"/>
      <c r="G192" s="2604">
        <v>4151</v>
      </c>
      <c r="H192" s="2605"/>
      <c r="I192" s="2604">
        <v>247</v>
      </c>
      <c r="J192" s="2605"/>
      <c r="K192" s="2604">
        <v>936805</v>
      </c>
      <c r="L192" s="2605"/>
      <c r="M192" s="2604">
        <v>67615</v>
      </c>
      <c r="N192" s="2605"/>
      <c r="O192" s="2604">
        <v>18882</v>
      </c>
      <c r="P192" s="2748"/>
      <c r="Q192" s="907"/>
      <c r="R192" s="327"/>
      <c r="S192" s="327"/>
      <c r="T192" s="49"/>
      <c r="U192" s="49"/>
      <c r="V192" s="49"/>
      <c r="W192" s="49"/>
      <c r="X192" s="49"/>
    </row>
    <row r="193" spans="1:24">
      <c r="A193" s="712"/>
      <c r="B193" s="1410" t="s">
        <v>771</v>
      </c>
      <c r="C193" s="1411"/>
      <c r="D193" s="1412"/>
      <c r="E193" s="2584">
        <v>658202</v>
      </c>
      <c r="F193" s="2588"/>
      <c r="G193" s="2708">
        <v>2255</v>
      </c>
      <c r="H193" s="2709"/>
      <c r="I193" s="2750">
        <v>292</v>
      </c>
      <c r="J193" s="2751"/>
      <c r="K193" s="2584">
        <v>618043</v>
      </c>
      <c r="L193" s="2588"/>
      <c r="M193" s="2584">
        <v>32635</v>
      </c>
      <c r="N193" s="2588"/>
      <c r="O193" s="2584">
        <v>7524</v>
      </c>
      <c r="P193" s="2585"/>
      <c r="Q193" s="907"/>
      <c r="R193" s="327"/>
      <c r="S193" s="327"/>
      <c r="T193" s="15"/>
      <c r="U193" s="15"/>
      <c r="V193" s="15"/>
      <c r="W193" s="15"/>
      <c r="X193" s="15"/>
    </row>
    <row r="194" spans="1:24">
      <c r="A194" s="712"/>
      <c r="B194" s="1410" t="s">
        <v>770</v>
      </c>
      <c r="C194" s="1411"/>
      <c r="D194" s="1412"/>
      <c r="E194" s="2584">
        <v>156708</v>
      </c>
      <c r="F194" s="2588"/>
      <c r="G194" s="2708">
        <v>628</v>
      </c>
      <c r="H194" s="2709"/>
      <c r="I194" s="2750">
        <v>250</v>
      </c>
      <c r="J194" s="2751"/>
      <c r="K194" s="2584">
        <v>131465</v>
      </c>
      <c r="L194" s="2588"/>
      <c r="M194" s="2584">
        <v>19524</v>
      </c>
      <c r="N194" s="2588"/>
      <c r="O194" s="2584">
        <v>5719</v>
      </c>
      <c r="P194" s="2585"/>
      <c r="Q194" s="907"/>
      <c r="R194" s="327"/>
      <c r="S194" s="327"/>
      <c r="T194" s="15"/>
      <c r="U194" s="15"/>
      <c r="V194" s="15"/>
      <c r="W194" s="15"/>
      <c r="X194" s="15"/>
    </row>
    <row r="195" spans="1:24" ht="14.25" thickBot="1">
      <c r="A195" s="712"/>
      <c r="B195" s="1404" t="s">
        <v>769</v>
      </c>
      <c r="C195" s="1405"/>
      <c r="D195" s="1406"/>
      <c r="E195" s="2602">
        <v>208392</v>
      </c>
      <c r="F195" s="2603"/>
      <c r="G195" s="2712">
        <v>1268</v>
      </c>
      <c r="H195" s="2713"/>
      <c r="I195" s="2752">
        <v>164</v>
      </c>
      <c r="J195" s="2753"/>
      <c r="K195" s="2602">
        <v>187297</v>
      </c>
      <c r="L195" s="2603"/>
      <c r="M195" s="2602">
        <v>15456</v>
      </c>
      <c r="N195" s="2603"/>
      <c r="O195" s="2602">
        <v>5639</v>
      </c>
      <c r="P195" s="2689"/>
      <c r="Q195" s="907"/>
      <c r="R195" s="327"/>
      <c r="S195" s="327"/>
      <c r="T195" s="15"/>
      <c r="U195" s="15"/>
      <c r="V195" s="15"/>
      <c r="W195" s="15"/>
      <c r="X195" s="15"/>
    </row>
    <row r="196" spans="1:24">
      <c r="A196" s="907"/>
      <c r="G196" s="2659"/>
      <c r="H196" s="2659"/>
      <c r="I196" s="579"/>
      <c r="J196" s="579"/>
      <c r="K196" s="907"/>
      <c r="L196" s="907"/>
      <c r="M196" s="907"/>
      <c r="N196" s="907"/>
      <c r="O196" s="907"/>
      <c r="P196" s="679" t="s">
        <v>767</v>
      </c>
      <c r="Q196" s="907"/>
    </row>
    <row r="197" spans="1:24">
      <c r="A197" s="907"/>
      <c r="B197" s="907"/>
      <c r="C197" s="907"/>
      <c r="D197" s="907"/>
      <c r="E197" s="907"/>
      <c r="F197" s="907"/>
      <c r="G197" s="907"/>
      <c r="H197" s="907"/>
      <c r="I197" s="907"/>
      <c r="J197" s="907"/>
      <c r="K197" s="907"/>
      <c r="L197" s="907"/>
      <c r="M197" s="907"/>
      <c r="N197" s="907"/>
      <c r="O197" s="907"/>
      <c r="P197" s="907"/>
      <c r="Q197" s="907"/>
    </row>
    <row r="198" spans="1:24" ht="17.25">
      <c r="A198" s="744" t="s">
        <v>3541</v>
      </c>
      <c r="B198" s="619"/>
      <c r="C198" s="619"/>
      <c r="D198" s="619"/>
      <c r="E198" s="619"/>
      <c r="F198" s="619"/>
      <c r="G198" s="619"/>
      <c r="H198" s="619"/>
      <c r="I198" s="619"/>
      <c r="J198" s="619"/>
      <c r="K198" s="907"/>
      <c r="L198" s="907"/>
      <c r="M198" s="907"/>
      <c r="N198" s="907"/>
      <c r="O198" s="907"/>
      <c r="P198" s="907"/>
      <c r="Q198" s="907"/>
    </row>
    <row r="199" spans="1:24" ht="15" customHeight="1">
      <c r="A199" s="651"/>
      <c r="B199" s="651"/>
      <c r="C199" s="651"/>
      <c r="D199" s="651"/>
      <c r="E199" s="651"/>
      <c r="F199" s="651"/>
      <c r="G199" s="63"/>
      <c r="H199" s="63"/>
      <c r="J199" s="282"/>
      <c r="K199" s="907"/>
      <c r="L199" s="907"/>
      <c r="M199" s="907"/>
      <c r="N199" s="907"/>
      <c r="O199" s="907"/>
      <c r="P199" s="679" t="s">
        <v>3530</v>
      </c>
      <c r="Q199" s="907"/>
    </row>
    <row r="200" spans="1:24" ht="15" customHeight="1" thickBot="1">
      <c r="A200" s="907"/>
      <c r="B200" s="711"/>
      <c r="C200" s="711"/>
      <c r="D200" s="907"/>
      <c r="E200" s="907"/>
      <c r="F200" s="907"/>
      <c r="G200" s="714"/>
      <c r="H200" s="714"/>
      <c r="J200" s="769"/>
      <c r="K200" s="907"/>
      <c r="L200" s="907"/>
      <c r="M200" s="907"/>
      <c r="N200" s="907"/>
      <c r="O200" s="907"/>
      <c r="P200" s="679" t="s">
        <v>809</v>
      </c>
      <c r="Q200" s="907"/>
    </row>
    <row r="201" spans="1:24" ht="13.5" customHeight="1">
      <c r="B201" s="2666" t="s">
        <v>3315</v>
      </c>
      <c r="C201" s="2508"/>
      <c r="D201" s="2509"/>
      <c r="E201" s="1352" t="s">
        <v>808</v>
      </c>
      <c r="F201" s="1353"/>
      <c r="G201" s="1353"/>
      <c r="H201" s="1389"/>
      <c r="I201" s="1353" t="s">
        <v>807</v>
      </c>
      <c r="J201" s="1353"/>
      <c r="K201" s="1353"/>
      <c r="L201" s="1389"/>
      <c r="M201" s="1352" t="s">
        <v>806</v>
      </c>
      <c r="N201" s="1353"/>
      <c r="O201" s="1353"/>
      <c r="P201" s="1354"/>
      <c r="Q201" s="907"/>
      <c r="R201" s="327"/>
      <c r="S201" s="327"/>
      <c r="T201" s="15"/>
      <c r="U201" s="15"/>
      <c r="V201" s="15"/>
    </row>
    <row r="202" spans="1:24">
      <c r="B202" s="2677"/>
      <c r="C202" s="2510"/>
      <c r="D202" s="2511"/>
      <c r="E202" s="1524" t="s">
        <v>797</v>
      </c>
      <c r="F202" s="1526"/>
      <c r="G202" s="1524" t="s">
        <v>796</v>
      </c>
      <c r="H202" s="1526"/>
      <c r="I202" s="1525" t="s">
        <v>797</v>
      </c>
      <c r="J202" s="1526"/>
      <c r="K202" s="1524" t="s">
        <v>796</v>
      </c>
      <c r="L202" s="1526"/>
      <c r="M202" s="1524" t="s">
        <v>797</v>
      </c>
      <c r="N202" s="1526"/>
      <c r="O202" s="1524" t="s">
        <v>796</v>
      </c>
      <c r="P202" s="2623"/>
      <c r="Q202" s="907"/>
      <c r="R202" s="327"/>
      <c r="S202" s="327"/>
      <c r="T202" s="15"/>
      <c r="U202" s="15"/>
      <c r="V202" s="15"/>
      <c r="W202" s="15"/>
    </row>
    <row r="203" spans="1:24">
      <c r="B203" s="2667"/>
      <c r="C203" s="2512"/>
      <c r="D203" s="2513"/>
      <c r="E203" s="2538"/>
      <c r="F203" s="2583"/>
      <c r="G203" s="2538"/>
      <c r="H203" s="2583"/>
      <c r="I203" s="2539"/>
      <c r="J203" s="2583"/>
      <c r="K203" s="2538"/>
      <c r="L203" s="2583"/>
      <c r="M203" s="2538"/>
      <c r="N203" s="2583"/>
      <c r="O203" s="2538"/>
      <c r="P203" s="2540"/>
      <c r="Q203" s="907"/>
      <c r="R203" s="327"/>
      <c r="S203" s="327"/>
      <c r="T203" s="15"/>
      <c r="U203" s="15"/>
      <c r="V203" s="15"/>
      <c r="W203" s="15"/>
    </row>
    <row r="204" spans="1:24">
      <c r="A204" s="778"/>
      <c r="B204" s="2671" t="s">
        <v>3182</v>
      </c>
      <c r="C204" s="2672"/>
      <c r="D204" s="2673"/>
      <c r="E204" s="1355">
        <v>3510</v>
      </c>
      <c r="F204" s="1376"/>
      <c r="G204" s="1355">
        <v>605145</v>
      </c>
      <c r="H204" s="1376"/>
      <c r="I204" s="1470">
        <v>727</v>
      </c>
      <c r="J204" s="1376"/>
      <c r="K204" s="1355">
        <v>119807</v>
      </c>
      <c r="L204" s="1376"/>
      <c r="M204" s="1355">
        <v>75</v>
      </c>
      <c r="N204" s="1376"/>
      <c r="O204" s="1355">
        <v>6025</v>
      </c>
      <c r="P204" s="1356"/>
      <c r="Q204" s="907"/>
      <c r="R204" s="327"/>
      <c r="S204" s="327"/>
      <c r="T204" s="15"/>
      <c r="U204" s="15"/>
      <c r="V204" s="15"/>
      <c r="W204" s="15"/>
    </row>
    <row r="205" spans="1:24">
      <c r="A205" s="778"/>
      <c r="B205" s="2668" t="s">
        <v>2114</v>
      </c>
      <c r="C205" s="2669"/>
      <c r="D205" s="2670"/>
      <c r="E205" s="2621">
        <v>3223</v>
      </c>
      <c r="F205" s="2624"/>
      <c r="G205" s="2621">
        <v>631806</v>
      </c>
      <c r="H205" s="2624"/>
      <c r="I205" s="2706">
        <v>521</v>
      </c>
      <c r="J205" s="2624"/>
      <c r="K205" s="2621">
        <v>88179</v>
      </c>
      <c r="L205" s="2624"/>
      <c r="M205" s="2621">
        <v>90</v>
      </c>
      <c r="N205" s="2624"/>
      <c r="O205" s="2621">
        <v>9336</v>
      </c>
      <c r="P205" s="2622"/>
      <c r="Q205" s="907"/>
      <c r="R205" s="327"/>
      <c r="S205" s="327"/>
      <c r="T205" s="15"/>
      <c r="U205" s="15"/>
      <c r="V205" s="15"/>
      <c r="W205" s="15"/>
    </row>
    <row r="206" spans="1:24">
      <c r="A206" s="778"/>
      <c r="B206" s="1410" t="s">
        <v>771</v>
      </c>
      <c r="C206" s="1411"/>
      <c r="D206" s="1412"/>
      <c r="E206" s="2621">
        <v>1834</v>
      </c>
      <c r="F206" s="2624"/>
      <c r="G206" s="2621" t="s">
        <v>3240</v>
      </c>
      <c r="H206" s="2624"/>
      <c r="I206" s="2621">
        <v>416</v>
      </c>
      <c r="J206" s="2624"/>
      <c r="K206" s="2706" t="s">
        <v>3185</v>
      </c>
      <c r="L206" s="2624"/>
      <c r="M206" s="2621">
        <v>38</v>
      </c>
      <c r="N206" s="2624"/>
      <c r="O206" s="2621" t="s">
        <v>3185</v>
      </c>
      <c r="P206" s="2622"/>
      <c r="Q206" s="907"/>
      <c r="R206" s="327"/>
      <c r="S206" s="327"/>
      <c r="T206" s="15"/>
      <c r="U206" s="15"/>
      <c r="V206" s="15"/>
      <c r="W206" s="15"/>
    </row>
    <row r="207" spans="1:24">
      <c r="A207" s="778"/>
      <c r="B207" s="1410" t="s">
        <v>770</v>
      </c>
      <c r="C207" s="1411"/>
      <c r="D207" s="1412"/>
      <c r="E207" s="2621">
        <v>471</v>
      </c>
      <c r="F207" s="2624"/>
      <c r="G207" s="2621">
        <v>80730</v>
      </c>
      <c r="H207" s="2624"/>
      <c r="I207" s="2621">
        <v>64</v>
      </c>
      <c r="J207" s="2624"/>
      <c r="K207" s="2706">
        <v>11093</v>
      </c>
      <c r="L207" s="2624"/>
      <c r="M207" s="2621">
        <v>12</v>
      </c>
      <c r="N207" s="2624"/>
      <c r="O207" s="2621">
        <v>2248</v>
      </c>
      <c r="P207" s="2622"/>
      <c r="Q207" s="907"/>
      <c r="R207" s="327"/>
      <c r="S207" s="327"/>
      <c r="T207" s="15"/>
      <c r="U207" s="15"/>
      <c r="V207" s="15"/>
      <c r="W207" s="15"/>
    </row>
    <row r="208" spans="1:24" ht="14.25" thickBot="1">
      <c r="A208" s="778"/>
      <c r="B208" s="1404" t="s">
        <v>769</v>
      </c>
      <c r="C208" s="1405"/>
      <c r="D208" s="1406"/>
      <c r="E208" s="1359">
        <v>918</v>
      </c>
      <c r="F208" s="1378"/>
      <c r="G208" s="1359" t="s">
        <v>3241</v>
      </c>
      <c r="H208" s="1378"/>
      <c r="I208" s="1359">
        <v>41</v>
      </c>
      <c r="J208" s="1378"/>
      <c r="K208" s="1421" t="s">
        <v>3185</v>
      </c>
      <c r="L208" s="1378"/>
      <c r="M208" s="1359">
        <v>40</v>
      </c>
      <c r="N208" s="1378"/>
      <c r="O208" s="1359" t="s">
        <v>3185</v>
      </c>
      <c r="P208" s="1360"/>
      <c r="Q208" s="907"/>
      <c r="R208" s="327"/>
      <c r="S208" s="327"/>
      <c r="T208" s="15"/>
      <c r="U208" s="15"/>
      <c r="V208" s="15"/>
      <c r="W208" s="15"/>
    </row>
    <row r="209" spans="1:29" ht="11.25" customHeight="1" thickBot="1">
      <c r="A209" s="907"/>
      <c r="B209" s="671"/>
      <c r="C209" s="416"/>
      <c r="D209" s="416"/>
      <c r="E209" s="764"/>
      <c r="F209" s="764"/>
      <c r="G209" s="764"/>
      <c r="H209" s="764"/>
      <c r="I209" s="764"/>
      <c r="J209" s="764"/>
      <c r="K209" s="679"/>
      <c r="L209" s="679"/>
      <c r="M209" s="679"/>
      <c r="N209" s="679"/>
      <c r="O209" s="679"/>
      <c r="P209" s="679"/>
      <c r="Q209" s="907"/>
    </row>
    <row r="210" spans="1:29">
      <c r="B210" s="2666" t="s">
        <v>3311</v>
      </c>
      <c r="C210" s="2508"/>
      <c r="D210" s="2509"/>
      <c r="E210" s="1353" t="s">
        <v>805</v>
      </c>
      <c r="F210" s="1353"/>
      <c r="G210" s="1353"/>
      <c r="H210" s="1389"/>
      <c r="I210" s="1473" t="s">
        <v>804</v>
      </c>
      <c r="J210" s="1474"/>
      <c r="K210" s="1474"/>
      <c r="L210" s="1475"/>
      <c r="M210" s="1473" t="s">
        <v>803</v>
      </c>
      <c r="N210" s="1474"/>
      <c r="O210" s="1474"/>
      <c r="P210" s="1551"/>
      <c r="Q210" s="47"/>
      <c r="R210" s="349"/>
      <c r="S210" s="327"/>
      <c r="T210" s="15"/>
      <c r="U210" s="15"/>
      <c r="V210" s="15"/>
      <c r="W210" s="15"/>
      <c r="X210" s="15"/>
      <c r="Y210" s="15"/>
      <c r="Z210" s="15"/>
      <c r="AA210" s="15"/>
    </row>
    <row r="211" spans="1:29">
      <c r="B211" s="2677"/>
      <c r="C211" s="2510"/>
      <c r="D211" s="2511"/>
      <c r="E211" s="1525" t="s">
        <v>797</v>
      </c>
      <c r="F211" s="1526"/>
      <c r="G211" s="1524" t="s">
        <v>796</v>
      </c>
      <c r="H211" s="1526"/>
      <c r="I211" s="1524" t="s">
        <v>797</v>
      </c>
      <c r="J211" s="1526"/>
      <c r="K211" s="1524" t="s">
        <v>796</v>
      </c>
      <c r="L211" s="1526"/>
      <c r="M211" s="1524" t="s">
        <v>797</v>
      </c>
      <c r="N211" s="1526"/>
      <c r="O211" s="1524" t="s">
        <v>796</v>
      </c>
      <c r="P211" s="2623"/>
      <c r="Q211" s="798"/>
      <c r="R211" s="350"/>
      <c r="S211" s="327"/>
      <c r="T211" s="15"/>
      <c r="U211" s="15"/>
      <c r="V211" s="15"/>
      <c r="W211" s="15"/>
      <c r="X211" s="15"/>
      <c r="Y211" s="15"/>
      <c r="Z211" s="15"/>
      <c r="AA211" s="15"/>
    </row>
    <row r="212" spans="1:29">
      <c r="B212" s="2677"/>
      <c r="C212" s="2510"/>
      <c r="D212" s="2511"/>
      <c r="E212" s="1513"/>
      <c r="F212" s="1512"/>
      <c r="G212" s="2538"/>
      <c r="H212" s="2583"/>
      <c r="I212" s="2538"/>
      <c r="J212" s="2583"/>
      <c r="K212" s="2538"/>
      <c r="L212" s="2583"/>
      <c r="M212" s="2538"/>
      <c r="N212" s="2583"/>
      <c r="O212" s="2538"/>
      <c r="P212" s="2540"/>
      <c r="Q212" s="652"/>
      <c r="R212" s="350"/>
      <c r="S212" s="327"/>
      <c r="T212" s="15"/>
      <c r="U212" s="15"/>
      <c r="V212" s="15"/>
      <c r="W212" s="15"/>
      <c r="X212" s="15"/>
      <c r="Y212" s="15"/>
      <c r="Z212" s="15"/>
      <c r="AA212" s="15"/>
    </row>
    <row r="213" spans="1:29">
      <c r="B213" s="2671" t="s">
        <v>3182</v>
      </c>
      <c r="C213" s="2672"/>
      <c r="D213" s="2673"/>
      <c r="E213" s="1355">
        <v>91</v>
      </c>
      <c r="F213" s="1376"/>
      <c r="G213" s="1357">
        <v>1345</v>
      </c>
      <c r="H213" s="1377"/>
      <c r="I213" s="1357">
        <v>440</v>
      </c>
      <c r="J213" s="1377"/>
      <c r="K213" s="1357">
        <v>57265</v>
      </c>
      <c r="L213" s="1377"/>
      <c r="M213" s="1357">
        <v>30</v>
      </c>
      <c r="N213" s="1377"/>
      <c r="O213" s="1357">
        <v>1226</v>
      </c>
      <c r="P213" s="1358"/>
      <c r="Q213" s="416"/>
      <c r="R213" s="342"/>
      <c r="S213" s="327"/>
      <c r="T213" s="15"/>
      <c r="U213" s="15"/>
      <c r="V213" s="15"/>
      <c r="W213" s="15"/>
      <c r="X213" s="15"/>
      <c r="Y213" s="15"/>
      <c r="Z213" s="15"/>
      <c r="AA213" s="15"/>
    </row>
    <row r="214" spans="1:29">
      <c r="B214" s="2668" t="s">
        <v>3510</v>
      </c>
      <c r="C214" s="2669"/>
      <c r="D214" s="2670"/>
      <c r="E214" s="2706">
        <v>115</v>
      </c>
      <c r="F214" s="2624"/>
      <c r="G214" s="2621">
        <v>674</v>
      </c>
      <c r="H214" s="2624"/>
      <c r="I214" s="2621">
        <v>193</v>
      </c>
      <c r="J214" s="2624"/>
      <c r="K214" s="2621">
        <v>24276</v>
      </c>
      <c r="L214" s="2624"/>
      <c r="M214" s="2621">
        <v>25</v>
      </c>
      <c r="N214" s="2624"/>
      <c r="O214" s="2621" t="s">
        <v>3241</v>
      </c>
      <c r="P214" s="2622"/>
      <c r="Q214" s="405"/>
      <c r="R214" s="352"/>
      <c r="S214" s="327"/>
      <c r="T214" s="15"/>
      <c r="U214" s="15"/>
      <c r="V214" s="15"/>
      <c r="W214" s="15"/>
      <c r="X214" s="15"/>
      <c r="Y214" s="15"/>
      <c r="Z214" s="15"/>
      <c r="AA214" s="15"/>
    </row>
    <row r="215" spans="1:29">
      <c r="B215" s="1410" t="s">
        <v>771</v>
      </c>
      <c r="C215" s="1411"/>
      <c r="D215" s="1412"/>
      <c r="E215" s="2706">
        <v>60</v>
      </c>
      <c r="F215" s="2624"/>
      <c r="G215" s="2621" t="s">
        <v>3185</v>
      </c>
      <c r="H215" s="2624"/>
      <c r="I215" s="2621">
        <v>155</v>
      </c>
      <c r="J215" s="2624"/>
      <c r="K215" s="2621" t="s">
        <v>3185</v>
      </c>
      <c r="L215" s="2624"/>
      <c r="M215" s="2621">
        <v>10</v>
      </c>
      <c r="N215" s="2624"/>
      <c r="O215" s="2621" t="s">
        <v>3185</v>
      </c>
      <c r="P215" s="2622"/>
      <c r="Q215" s="405"/>
      <c r="R215" s="351"/>
      <c r="S215" s="327"/>
      <c r="T215" s="15"/>
      <c r="U215" s="15"/>
      <c r="V215" s="15"/>
      <c r="W215" s="15"/>
      <c r="X215" s="15"/>
      <c r="Y215" s="15"/>
      <c r="Z215" s="15"/>
      <c r="AA215" s="15"/>
    </row>
    <row r="216" spans="1:29">
      <c r="B216" s="1410" t="s">
        <v>770</v>
      </c>
      <c r="C216" s="1411"/>
      <c r="D216" s="1412"/>
      <c r="E216" s="2706">
        <v>17</v>
      </c>
      <c r="F216" s="2624"/>
      <c r="G216" s="2621">
        <v>82</v>
      </c>
      <c r="H216" s="2624"/>
      <c r="I216" s="2621">
        <v>14</v>
      </c>
      <c r="J216" s="2624"/>
      <c r="K216" s="2621">
        <v>950</v>
      </c>
      <c r="L216" s="2624"/>
      <c r="M216" s="2621">
        <v>2</v>
      </c>
      <c r="N216" s="2624"/>
      <c r="O216" s="2621" t="s">
        <v>3186</v>
      </c>
      <c r="P216" s="2622"/>
      <c r="Q216" s="405"/>
      <c r="R216" s="352"/>
      <c r="S216" s="327"/>
      <c r="T216" s="15"/>
      <c r="U216" s="15"/>
      <c r="V216" s="15"/>
      <c r="W216" s="15"/>
      <c r="X216" s="15"/>
      <c r="Y216" s="15"/>
      <c r="Z216" s="15"/>
      <c r="AA216" s="15"/>
    </row>
    <row r="217" spans="1:29" ht="14.25" thickBot="1">
      <c r="B217" s="1404" t="s">
        <v>769</v>
      </c>
      <c r="C217" s="1405"/>
      <c r="D217" s="1406"/>
      <c r="E217" s="1421">
        <v>38</v>
      </c>
      <c r="F217" s="1378"/>
      <c r="G217" s="1359">
        <v>229</v>
      </c>
      <c r="H217" s="1378"/>
      <c r="I217" s="1359">
        <v>24</v>
      </c>
      <c r="J217" s="1378"/>
      <c r="K217" s="1359" t="s">
        <v>3185</v>
      </c>
      <c r="L217" s="1378"/>
      <c r="M217" s="1359">
        <v>13</v>
      </c>
      <c r="N217" s="1378"/>
      <c r="O217" s="1359" t="s">
        <v>3186</v>
      </c>
      <c r="P217" s="1360"/>
      <c r="Q217" s="416"/>
      <c r="R217" s="342"/>
      <c r="S217" s="327"/>
      <c r="T217" s="15"/>
      <c r="U217" s="15"/>
      <c r="V217" s="15"/>
      <c r="W217" s="15"/>
      <c r="X217" s="15"/>
      <c r="Y217" s="15"/>
      <c r="Z217" s="15"/>
      <c r="AA217" s="15"/>
    </row>
    <row r="218" spans="1:29" ht="11.25" customHeight="1" thickBot="1">
      <c r="A218" s="907"/>
      <c r="B218" s="416"/>
      <c r="C218" s="416"/>
      <c r="D218" s="416"/>
      <c r="E218" s="764"/>
      <c r="F218" s="764"/>
      <c r="G218" s="764"/>
      <c r="H218" s="764"/>
      <c r="I218" s="679"/>
      <c r="J218" s="679"/>
      <c r="K218" s="679"/>
      <c r="L218" s="679"/>
      <c r="M218" s="679"/>
      <c r="N218" s="679"/>
      <c r="O218" s="679"/>
      <c r="P218" s="679"/>
      <c r="Q218" s="907"/>
    </row>
    <row r="219" spans="1:29">
      <c r="A219" s="712"/>
      <c r="B219" s="2666" t="s">
        <v>3311</v>
      </c>
      <c r="C219" s="2508"/>
      <c r="D219" s="2509"/>
      <c r="E219" s="1352" t="s">
        <v>802</v>
      </c>
      <c r="F219" s="1353"/>
      <c r="G219" s="1353"/>
      <c r="H219" s="1389"/>
      <c r="I219" s="1352" t="s">
        <v>801</v>
      </c>
      <c r="J219" s="1353"/>
      <c r="K219" s="1353"/>
      <c r="L219" s="1389"/>
      <c r="M219" s="1473" t="s">
        <v>800</v>
      </c>
      <c r="N219" s="1474"/>
      <c r="O219" s="1474"/>
      <c r="P219" s="1551"/>
      <c r="Q219" s="47"/>
      <c r="R219" s="342"/>
      <c r="S219" s="342"/>
      <c r="T219" s="23"/>
      <c r="U219" s="15"/>
      <c r="V219" s="15"/>
      <c r="W219" s="15"/>
      <c r="X219" s="15"/>
      <c r="Y219" s="15"/>
      <c r="Z219" s="15"/>
      <c r="AA219" s="15"/>
      <c r="AB219" s="15"/>
      <c r="AC219" s="15"/>
    </row>
    <row r="220" spans="1:29">
      <c r="A220" s="712"/>
      <c r="B220" s="2677"/>
      <c r="C220" s="2510"/>
      <c r="D220" s="2511"/>
      <c r="E220" s="1397" t="s">
        <v>797</v>
      </c>
      <c r="F220" s="1512"/>
      <c r="G220" s="1397" t="s">
        <v>799</v>
      </c>
      <c r="H220" s="1512"/>
      <c r="I220" s="1524" t="s">
        <v>797</v>
      </c>
      <c r="J220" s="1526"/>
      <c r="K220" s="1524" t="s">
        <v>796</v>
      </c>
      <c r="L220" s="1526"/>
      <c r="M220" s="1524" t="s">
        <v>797</v>
      </c>
      <c r="N220" s="1526"/>
      <c r="O220" s="1524" t="s">
        <v>796</v>
      </c>
      <c r="P220" s="2623"/>
      <c r="Q220" s="798"/>
      <c r="R220" s="342"/>
      <c r="S220" s="342"/>
      <c r="T220" s="23"/>
      <c r="U220" s="15"/>
      <c r="V220" s="15"/>
      <c r="W220" s="15"/>
      <c r="X220" s="15"/>
      <c r="Y220" s="15"/>
      <c r="Z220" s="15"/>
      <c r="AA220" s="15"/>
      <c r="AB220" s="15"/>
      <c r="AC220" s="15"/>
    </row>
    <row r="221" spans="1:29">
      <c r="A221" s="712"/>
      <c r="B221" s="2667"/>
      <c r="C221" s="2512"/>
      <c r="D221" s="2513"/>
      <c r="E221" s="2538"/>
      <c r="F221" s="2583"/>
      <c r="G221" s="2538"/>
      <c r="H221" s="2583"/>
      <c r="I221" s="2538"/>
      <c r="J221" s="2583"/>
      <c r="K221" s="2538"/>
      <c r="L221" s="2583"/>
      <c r="M221" s="2538"/>
      <c r="N221" s="2583"/>
      <c r="O221" s="2538"/>
      <c r="P221" s="2540"/>
      <c r="Q221" s="652"/>
      <c r="R221" s="342"/>
      <c r="S221" s="342"/>
      <c r="T221" s="23"/>
      <c r="U221" s="15"/>
      <c r="V221" s="15"/>
      <c r="W221" s="15"/>
      <c r="X221" s="15"/>
      <c r="Y221" s="15"/>
      <c r="Z221" s="15"/>
      <c r="AA221" s="15"/>
      <c r="AB221" s="15"/>
      <c r="AC221" s="15"/>
    </row>
    <row r="222" spans="1:29">
      <c r="A222" s="907"/>
      <c r="B222" s="2671" t="s">
        <v>3182</v>
      </c>
      <c r="C222" s="2672"/>
      <c r="D222" s="2673"/>
      <c r="E222" s="1355">
        <v>888</v>
      </c>
      <c r="F222" s="1376"/>
      <c r="G222" s="1355">
        <v>41884</v>
      </c>
      <c r="H222" s="1376"/>
      <c r="I222" s="1355">
        <v>103</v>
      </c>
      <c r="J222" s="1376"/>
      <c r="K222" s="1355">
        <v>8095</v>
      </c>
      <c r="L222" s="1376"/>
      <c r="M222" s="2625" t="s">
        <v>768</v>
      </c>
      <c r="N222" s="2627"/>
      <c r="O222" s="2625" t="s">
        <v>768</v>
      </c>
      <c r="P222" s="2626"/>
      <c r="Q222" s="416"/>
      <c r="R222" s="342"/>
      <c r="S222" s="342"/>
      <c r="T222" s="23"/>
      <c r="U222" s="15"/>
      <c r="V222" s="15"/>
      <c r="W222" s="15"/>
      <c r="X222" s="15"/>
      <c r="Y222" s="15"/>
      <c r="Z222" s="15"/>
      <c r="AA222" s="15"/>
      <c r="AB222" s="15"/>
      <c r="AC222" s="15"/>
    </row>
    <row r="223" spans="1:29" s="1313" customFormat="1">
      <c r="A223" s="1298"/>
      <c r="B223" s="2668" t="s">
        <v>2114</v>
      </c>
      <c r="C223" s="2669"/>
      <c r="D223" s="2670"/>
      <c r="E223" s="2621">
        <v>874</v>
      </c>
      <c r="F223" s="2624"/>
      <c r="G223" s="2621" t="s">
        <v>3241</v>
      </c>
      <c r="H223" s="2624"/>
      <c r="I223" s="2706">
        <v>97</v>
      </c>
      <c r="J223" s="2624"/>
      <c r="K223" s="2621" t="s">
        <v>3242</v>
      </c>
      <c r="L223" s="2624"/>
      <c r="M223" s="2621" t="s">
        <v>3249</v>
      </c>
      <c r="N223" s="2624"/>
      <c r="O223" s="2621" t="s">
        <v>3249</v>
      </c>
      <c r="P223" s="2622"/>
      <c r="Q223" s="1328"/>
      <c r="R223" s="1329"/>
      <c r="S223" s="1329"/>
      <c r="T223" s="1330"/>
      <c r="U223" s="19"/>
      <c r="V223" s="19"/>
      <c r="W223" s="19"/>
      <c r="X223" s="19"/>
      <c r="Y223" s="19"/>
      <c r="Z223" s="19"/>
      <c r="AA223" s="19"/>
      <c r="AB223" s="19"/>
      <c r="AC223" s="19"/>
    </row>
    <row r="224" spans="1:29">
      <c r="A224" s="907"/>
      <c r="B224" s="2678" t="s">
        <v>771</v>
      </c>
      <c r="C224" s="1412"/>
      <c r="D224" s="1412"/>
      <c r="E224" s="2621">
        <v>492</v>
      </c>
      <c r="F224" s="2624"/>
      <c r="G224" s="2621" t="s">
        <v>3185</v>
      </c>
      <c r="H224" s="2624"/>
      <c r="I224" s="2706">
        <v>75</v>
      </c>
      <c r="J224" s="2624"/>
      <c r="K224" s="2706" t="s">
        <v>3185</v>
      </c>
      <c r="L224" s="2624"/>
      <c r="M224" s="2621" t="s">
        <v>3249</v>
      </c>
      <c r="N224" s="2624"/>
      <c r="O224" s="2621" t="s">
        <v>3249</v>
      </c>
      <c r="P224" s="2622"/>
      <c r="Q224" s="405"/>
      <c r="R224" s="342"/>
      <c r="S224" s="342"/>
      <c r="T224" s="23"/>
      <c r="U224" s="15"/>
      <c r="V224" s="15"/>
      <c r="W224" s="15"/>
      <c r="X224" s="15"/>
      <c r="Y224" s="15"/>
      <c r="Z224" s="15"/>
      <c r="AA224" s="15"/>
      <c r="AB224" s="15"/>
      <c r="AC224" s="15"/>
    </row>
    <row r="225" spans="1:29">
      <c r="A225" s="907"/>
      <c r="B225" s="2678" t="s">
        <v>770</v>
      </c>
      <c r="C225" s="1412"/>
      <c r="D225" s="1412"/>
      <c r="E225" s="2621">
        <v>165</v>
      </c>
      <c r="F225" s="2624"/>
      <c r="G225" s="2621" t="s">
        <v>3186</v>
      </c>
      <c r="H225" s="2624"/>
      <c r="I225" s="2706">
        <v>9</v>
      </c>
      <c r="J225" s="2624"/>
      <c r="K225" s="2706" t="s">
        <v>3185</v>
      </c>
      <c r="L225" s="2624"/>
      <c r="M225" s="2621" t="s">
        <v>3249</v>
      </c>
      <c r="N225" s="2624"/>
      <c r="O225" s="2621" t="s">
        <v>3249</v>
      </c>
      <c r="P225" s="2622"/>
      <c r="Q225" s="405"/>
      <c r="R225" s="342"/>
      <c r="S225" s="342"/>
      <c r="T225" s="23"/>
      <c r="U225" s="15"/>
      <c r="V225" s="15"/>
      <c r="W225" s="15"/>
      <c r="X225" s="15"/>
      <c r="Y225" s="15"/>
      <c r="Z225" s="15"/>
      <c r="AA225" s="15"/>
      <c r="AB225" s="15"/>
      <c r="AC225" s="15"/>
    </row>
    <row r="226" spans="1:29" ht="14.25" thickBot="1">
      <c r="A226" s="907"/>
      <c r="B226" s="2679" t="s">
        <v>769</v>
      </c>
      <c r="C226" s="1406"/>
      <c r="D226" s="1406"/>
      <c r="E226" s="1359">
        <v>217</v>
      </c>
      <c r="F226" s="1378"/>
      <c r="G226" s="1359" t="s">
        <v>3185</v>
      </c>
      <c r="H226" s="1378"/>
      <c r="I226" s="1421">
        <v>13</v>
      </c>
      <c r="J226" s="1378"/>
      <c r="K226" s="1421" t="s">
        <v>3185</v>
      </c>
      <c r="L226" s="1378"/>
      <c r="M226" s="1359" t="s">
        <v>3249</v>
      </c>
      <c r="N226" s="1378"/>
      <c r="O226" s="1359" t="s">
        <v>3249</v>
      </c>
      <c r="P226" s="1360"/>
      <c r="Q226" s="416"/>
      <c r="R226" s="342"/>
      <c r="S226" s="342"/>
      <c r="T226" s="23"/>
      <c r="U226" s="15"/>
      <c r="V226" s="15"/>
      <c r="W226" s="15"/>
      <c r="X226" s="15"/>
      <c r="Y226" s="15"/>
      <c r="Z226" s="15"/>
      <c r="AA226" s="15"/>
      <c r="AB226" s="15"/>
      <c r="AC226" s="15"/>
    </row>
    <row r="227" spans="1:29" ht="11.25" customHeight="1" thickBot="1">
      <c r="A227" s="907"/>
      <c r="B227" s="56"/>
      <c r="E227" s="608"/>
      <c r="F227" s="608"/>
      <c r="G227" s="764"/>
      <c r="H227" s="764"/>
      <c r="I227" s="764"/>
      <c r="J227" s="764"/>
      <c r="K227" s="679"/>
      <c r="L227" s="679"/>
      <c r="M227" s="679"/>
      <c r="N227" s="679"/>
      <c r="O227" s="679"/>
      <c r="P227" s="679"/>
      <c r="Q227" s="907"/>
    </row>
    <row r="228" spans="1:29">
      <c r="A228" s="907"/>
      <c r="B228" s="2666" t="s">
        <v>3311</v>
      </c>
      <c r="C228" s="2508"/>
      <c r="D228" s="2509"/>
      <c r="E228" s="1352" t="s">
        <v>798</v>
      </c>
      <c r="F228" s="1353"/>
      <c r="G228" s="1353"/>
      <c r="H228" s="1354"/>
      <c r="I228" s="33"/>
      <c r="J228" s="764"/>
      <c r="K228" s="764"/>
      <c r="L228" s="764"/>
      <c r="M228" s="764"/>
      <c r="N228" s="679"/>
      <c r="O228" s="679"/>
      <c r="P228" s="679"/>
      <c r="Q228" s="907"/>
      <c r="R228" s="327"/>
      <c r="S228" s="327"/>
      <c r="T228" s="15"/>
    </row>
    <row r="229" spans="1:29">
      <c r="A229" s="907"/>
      <c r="B229" s="2677"/>
      <c r="C229" s="2510"/>
      <c r="D229" s="2511"/>
      <c r="E229" s="1524" t="s">
        <v>797</v>
      </c>
      <c r="F229" s="1526"/>
      <c r="G229" s="1524" t="s">
        <v>796</v>
      </c>
      <c r="H229" s="2623"/>
      <c r="I229" s="608"/>
      <c r="J229" s="33"/>
      <c r="K229" s="764"/>
      <c r="L229" s="764"/>
      <c r="M229" s="764"/>
      <c r="N229" s="764"/>
      <c r="O229" s="679"/>
      <c r="P229" s="679"/>
      <c r="Q229" s="907"/>
      <c r="R229" s="327"/>
      <c r="S229" s="327"/>
      <c r="T229" s="15"/>
      <c r="U229" s="15"/>
    </row>
    <row r="230" spans="1:29">
      <c r="A230" s="907"/>
      <c r="B230" s="2667"/>
      <c r="C230" s="2512"/>
      <c r="D230" s="2513"/>
      <c r="E230" s="2538"/>
      <c r="F230" s="2583"/>
      <c r="G230" s="2538"/>
      <c r="H230" s="2540"/>
      <c r="I230" s="608"/>
      <c r="J230" s="33"/>
      <c r="K230" s="764"/>
      <c r="L230" s="764"/>
      <c r="M230" s="764"/>
      <c r="N230" s="764"/>
      <c r="O230" s="679"/>
      <c r="P230" s="679"/>
      <c r="Q230" s="907"/>
      <c r="R230" s="327"/>
      <c r="S230" s="327"/>
      <c r="T230" s="15"/>
      <c r="U230" s="15"/>
    </row>
    <row r="231" spans="1:29">
      <c r="A231" s="907"/>
      <c r="B231" s="2671" t="s">
        <v>3182</v>
      </c>
      <c r="C231" s="2672"/>
      <c r="D231" s="2673"/>
      <c r="E231" s="1355">
        <v>74</v>
      </c>
      <c r="F231" s="1376"/>
      <c r="G231" s="1355">
        <v>3335</v>
      </c>
      <c r="H231" s="1356"/>
      <c r="I231" s="608"/>
      <c r="J231" s="33"/>
      <c r="K231" s="764"/>
      <c r="L231" s="764"/>
      <c r="M231" s="764"/>
      <c r="N231" s="764"/>
      <c r="O231" s="679"/>
      <c r="P231" s="679"/>
      <c r="Q231" s="907"/>
      <c r="R231" s="327"/>
      <c r="S231" s="327"/>
      <c r="T231" s="15"/>
      <c r="U231" s="15"/>
    </row>
    <row r="232" spans="1:29">
      <c r="A232" s="907"/>
      <c r="B232" s="2668" t="s">
        <v>2114</v>
      </c>
      <c r="C232" s="2669"/>
      <c r="D232" s="2670"/>
      <c r="E232" s="2621">
        <v>125</v>
      </c>
      <c r="F232" s="2624"/>
      <c r="G232" s="2621">
        <v>18703</v>
      </c>
      <c r="H232" s="2622"/>
      <c r="I232" s="608"/>
      <c r="J232" s="33"/>
      <c r="K232" s="764"/>
      <c r="L232" s="764"/>
      <c r="M232" s="764"/>
      <c r="N232" s="764"/>
      <c r="O232" s="679"/>
      <c r="P232" s="679"/>
      <c r="Q232" s="907"/>
      <c r="R232" s="327"/>
      <c r="S232" s="327"/>
      <c r="T232" s="15"/>
      <c r="U232" s="15"/>
    </row>
    <row r="233" spans="1:29">
      <c r="A233" s="907"/>
      <c r="B233" s="2678" t="s">
        <v>771</v>
      </c>
      <c r="C233" s="1412"/>
      <c r="D233" s="1412"/>
      <c r="E233" s="2621">
        <v>63</v>
      </c>
      <c r="F233" s="2624"/>
      <c r="G233" s="2621" t="s">
        <v>3185</v>
      </c>
      <c r="H233" s="2622"/>
      <c r="I233" s="608"/>
      <c r="J233" s="33"/>
      <c r="K233" s="764"/>
      <c r="L233" s="764"/>
      <c r="M233" s="764"/>
      <c r="N233" s="764"/>
      <c r="O233" s="679"/>
      <c r="P233" s="679"/>
      <c r="Q233" s="907"/>
      <c r="R233" s="327"/>
      <c r="S233" s="327"/>
      <c r="T233" s="15"/>
      <c r="U233" s="15"/>
    </row>
    <row r="234" spans="1:29">
      <c r="A234" s="907"/>
      <c r="B234" s="2678" t="s">
        <v>770</v>
      </c>
      <c r="C234" s="1412"/>
      <c r="D234" s="1412"/>
      <c r="E234" s="2621">
        <v>20</v>
      </c>
      <c r="F234" s="2624"/>
      <c r="G234" s="2621">
        <v>4237</v>
      </c>
      <c r="H234" s="2622"/>
      <c r="I234" s="608"/>
      <c r="J234" s="33"/>
      <c r="K234" s="764"/>
      <c r="L234" s="764"/>
      <c r="M234" s="764"/>
      <c r="N234" s="764"/>
      <c r="O234" s="679"/>
      <c r="P234" s="679"/>
      <c r="Q234" s="907"/>
      <c r="R234" s="327"/>
      <c r="S234" s="327"/>
      <c r="T234" s="15"/>
      <c r="U234" s="15"/>
    </row>
    <row r="235" spans="1:29" ht="14.25" thickBot="1">
      <c r="A235" s="907"/>
      <c r="B235" s="2679" t="s">
        <v>769</v>
      </c>
      <c r="C235" s="1406"/>
      <c r="D235" s="1406"/>
      <c r="E235" s="1359">
        <v>42</v>
      </c>
      <c r="F235" s="1378"/>
      <c r="G235" s="1359" t="s">
        <v>3185</v>
      </c>
      <c r="H235" s="1360"/>
      <c r="I235" s="608"/>
      <c r="J235" s="33"/>
      <c r="K235" s="764"/>
      <c r="L235" s="764"/>
      <c r="M235" s="764"/>
      <c r="N235" s="764"/>
      <c r="O235" s="679"/>
      <c r="P235" s="679"/>
      <c r="Q235" s="907"/>
      <c r="R235" s="327"/>
      <c r="S235" s="327"/>
      <c r="T235" s="15"/>
      <c r="U235" s="15"/>
    </row>
    <row r="236" spans="1:29">
      <c r="A236" s="907"/>
      <c r="B236" s="907" t="s">
        <v>795</v>
      </c>
      <c r="F236" s="33"/>
      <c r="G236" s="416"/>
      <c r="H236" s="416"/>
      <c r="I236" s="416"/>
      <c r="J236" s="416"/>
      <c r="L236" s="907"/>
      <c r="M236" s="907"/>
      <c r="N236" s="907"/>
      <c r="O236" s="907"/>
      <c r="P236" s="907"/>
      <c r="Q236" s="907"/>
    </row>
    <row r="237" spans="1:29">
      <c r="A237" s="907"/>
      <c r="B237" s="907"/>
      <c r="F237" s="33"/>
      <c r="G237" s="416"/>
      <c r="H237" s="679" t="s">
        <v>785</v>
      </c>
      <c r="I237" s="416"/>
      <c r="J237" s="416"/>
      <c r="K237" s="679"/>
      <c r="L237" s="907"/>
      <c r="M237" s="907"/>
      <c r="N237" s="907"/>
      <c r="O237" s="907"/>
      <c r="P237" s="907"/>
      <c r="Q237" s="907"/>
    </row>
    <row r="238" spans="1:29" ht="22.5" customHeight="1">
      <c r="A238" s="907"/>
      <c r="B238" s="907"/>
      <c r="C238" s="907"/>
      <c r="D238" s="907"/>
      <c r="E238" s="907"/>
      <c r="F238" s="907"/>
      <c r="G238" s="907"/>
      <c r="H238" s="907"/>
      <c r="I238" s="907"/>
      <c r="J238" s="907"/>
      <c r="K238" s="907"/>
      <c r="L238" s="907"/>
      <c r="M238" s="907"/>
      <c r="N238" s="907"/>
      <c r="O238" s="907"/>
      <c r="P238" s="907"/>
      <c r="Q238" s="907"/>
    </row>
    <row r="239" spans="1:29" ht="17.25">
      <c r="A239" s="3" t="s">
        <v>794</v>
      </c>
      <c r="B239" s="1"/>
      <c r="C239" s="1"/>
      <c r="D239" s="1"/>
      <c r="E239" s="1"/>
      <c r="F239" s="907"/>
      <c r="G239" s="907"/>
      <c r="H239" s="63"/>
      <c r="I239" s="907"/>
      <c r="J239" s="907"/>
      <c r="K239" s="907"/>
      <c r="L239" s="907"/>
      <c r="M239" s="907"/>
      <c r="N239" s="907"/>
      <c r="O239" s="907"/>
      <c r="P239" s="907"/>
      <c r="Q239" s="907"/>
    </row>
    <row r="240" spans="1:29" ht="15" customHeight="1">
      <c r="A240" s="907"/>
      <c r="B240" s="907"/>
      <c r="C240" s="907"/>
      <c r="D240" s="907"/>
      <c r="F240" s="679"/>
      <c r="G240" s="679"/>
      <c r="H240" s="63"/>
      <c r="I240" s="789"/>
      <c r="J240" s="282"/>
      <c r="K240" s="907"/>
      <c r="L240" s="907"/>
      <c r="M240" s="907"/>
      <c r="N240" s="907"/>
      <c r="O240" s="679"/>
      <c r="P240" s="679" t="s">
        <v>3530</v>
      </c>
      <c r="Q240" s="907"/>
    </row>
    <row r="241" spans="1:19" ht="15" customHeight="1" thickBot="1">
      <c r="B241" s="716"/>
      <c r="C241" s="716"/>
      <c r="D241" s="716"/>
      <c r="E241" s="907"/>
      <c r="F241" s="907"/>
      <c r="G241" s="907"/>
      <c r="H241" s="907"/>
      <c r="I241" s="907"/>
      <c r="J241" s="789"/>
      <c r="K241" s="282"/>
      <c r="L241" s="907"/>
      <c r="M241" s="907"/>
      <c r="N241" s="907"/>
      <c r="O241" s="907"/>
      <c r="P241" s="679" t="s">
        <v>793</v>
      </c>
      <c r="Q241" s="907"/>
      <c r="R241" s="327"/>
    </row>
    <row r="242" spans="1:19">
      <c r="B242" s="2666" t="s">
        <v>3315</v>
      </c>
      <c r="C242" s="2508"/>
      <c r="D242" s="2509"/>
      <c r="E242" s="2676" t="s">
        <v>792</v>
      </c>
      <c r="F242" s="2691"/>
      <c r="G242" s="2674" t="s">
        <v>791</v>
      </c>
      <c r="H242" s="2675"/>
      <c r="I242" s="2674" t="s">
        <v>790</v>
      </c>
      <c r="J242" s="2675"/>
      <c r="K242" s="2674" t="s">
        <v>789</v>
      </c>
      <c r="L242" s="2676"/>
      <c r="M242" s="2674" t="s">
        <v>788</v>
      </c>
      <c r="N242" s="2675"/>
      <c r="O242" s="2674" t="s">
        <v>787</v>
      </c>
      <c r="P242" s="2680"/>
      <c r="Q242" s="907"/>
      <c r="R242" s="327"/>
      <c r="S242" s="327"/>
    </row>
    <row r="243" spans="1:19">
      <c r="B243" s="2677"/>
      <c r="C243" s="2510"/>
      <c r="D243" s="2511"/>
      <c r="E243" s="2692"/>
      <c r="F243" s="2658"/>
      <c r="G243" s="2657"/>
      <c r="H243" s="2658"/>
      <c r="I243" s="2657"/>
      <c r="J243" s="2658"/>
      <c r="K243" s="2520"/>
      <c r="L243" s="2521"/>
      <c r="M243" s="2657"/>
      <c r="N243" s="2658"/>
      <c r="O243" s="2520"/>
      <c r="P243" s="2681"/>
      <c r="Q243" s="907"/>
      <c r="R243" s="327"/>
      <c r="S243" s="327"/>
    </row>
    <row r="244" spans="1:19">
      <c r="B244" s="2667"/>
      <c r="C244" s="2512"/>
      <c r="D244" s="2513"/>
      <c r="E244" s="710" t="s">
        <v>776</v>
      </c>
      <c r="F244" s="722" t="s">
        <v>786</v>
      </c>
      <c r="G244" s="820" t="s">
        <v>776</v>
      </c>
      <c r="H244" s="722" t="s">
        <v>786</v>
      </c>
      <c r="I244" s="820" t="s">
        <v>776</v>
      </c>
      <c r="J244" s="722" t="s">
        <v>786</v>
      </c>
      <c r="K244" s="820" t="s">
        <v>776</v>
      </c>
      <c r="L244" s="750" t="s">
        <v>786</v>
      </c>
      <c r="M244" s="820" t="s">
        <v>776</v>
      </c>
      <c r="N244" s="722" t="s">
        <v>786</v>
      </c>
      <c r="O244" s="820" t="s">
        <v>776</v>
      </c>
      <c r="P244" s="901" t="s">
        <v>786</v>
      </c>
      <c r="Q244" s="907"/>
      <c r="R244" s="327"/>
      <c r="S244" s="327"/>
    </row>
    <row r="245" spans="1:19">
      <c r="B245" s="2671" t="s">
        <v>3182</v>
      </c>
      <c r="C245" s="2672"/>
      <c r="D245" s="2673"/>
      <c r="E245" s="773">
        <v>5</v>
      </c>
      <c r="F245" s="653" t="s">
        <v>768</v>
      </c>
      <c r="G245" s="847">
        <v>13</v>
      </c>
      <c r="H245" s="653" t="s">
        <v>768</v>
      </c>
      <c r="I245" s="847">
        <v>69</v>
      </c>
      <c r="J245" s="653" t="s">
        <v>768</v>
      </c>
      <c r="K245" s="847">
        <v>7</v>
      </c>
      <c r="L245" s="792" t="s">
        <v>768</v>
      </c>
      <c r="M245" s="847">
        <v>6</v>
      </c>
      <c r="N245" s="653" t="s">
        <v>768</v>
      </c>
      <c r="O245" s="847">
        <v>27</v>
      </c>
      <c r="P245" s="654" t="s">
        <v>768</v>
      </c>
      <c r="Q245" s="907"/>
      <c r="R245" s="327"/>
      <c r="S245" s="327"/>
    </row>
    <row r="246" spans="1:19">
      <c r="B246" s="2668" t="s">
        <v>2114</v>
      </c>
      <c r="C246" s="2669"/>
      <c r="D246" s="2670"/>
      <c r="E246" s="743">
        <v>5</v>
      </c>
      <c r="F246" s="764">
        <v>164</v>
      </c>
      <c r="G246" s="844">
        <v>10</v>
      </c>
      <c r="H246" s="764">
        <v>238</v>
      </c>
      <c r="I246" s="844">
        <v>65</v>
      </c>
      <c r="J246" s="844">
        <v>8638</v>
      </c>
      <c r="K246" s="844">
        <v>13</v>
      </c>
      <c r="L246" s="742">
        <v>273</v>
      </c>
      <c r="M246" s="844">
        <v>10</v>
      </c>
      <c r="N246" s="844">
        <v>431</v>
      </c>
      <c r="O246" s="844">
        <v>29</v>
      </c>
      <c r="P246" s="655">
        <v>463</v>
      </c>
      <c r="Q246" s="907"/>
      <c r="R246" s="327"/>
      <c r="S246" s="327"/>
    </row>
    <row r="247" spans="1:19">
      <c r="B247" s="1410" t="s">
        <v>771</v>
      </c>
      <c r="C247" s="1411"/>
      <c r="D247" s="1412"/>
      <c r="E247" s="743">
        <v>1</v>
      </c>
      <c r="F247" s="764" t="s">
        <v>3185</v>
      </c>
      <c r="G247" s="844">
        <v>2</v>
      </c>
      <c r="H247" s="764" t="s">
        <v>3185</v>
      </c>
      <c r="I247" s="844">
        <v>14</v>
      </c>
      <c r="J247" s="764" t="s">
        <v>3185</v>
      </c>
      <c r="K247" s="844">
        <v>4</v>
      </c>
      <c r="L247" s="742" t="s">
        <v>3185</v>
      </c>
      <c r="M247" s="844">
        <v>5</v>
      </c>
      <c r="N247" s="764" t="s">
        <v>3185</v>
      </c>
      <c r="O247" s="844">
        <v>6</v>
      </c>
      <c r="P247" s="655" t="s">
        <v>3244</v>
      </c>
      <c r="Q247" s="907"/>
      <c r="R247" s="327"/>
      <c r="S247" s="327"/>
    </row>
    <row r="248" spans="1:19">
      <c r="B248" s="1410" t="s">
        <v>770</v>
      </c>
      <c r="C248" s="1411"/>
      <c r="D248" s="1412"/>
      <c r="E248" s="743">
        <v>1</v>
      </c>
      <c r="F248" s="764" t="s">
        <v>3185</v>
      </c>
      <c r="G248" s="844">
        <v>1</v>
      </c>
      <c r="H248" s="764" t="s">
        <v>3243</v>
      </c>
      <c r="I248" s="844">
        <v>32</v>
      </c>
      <c r="J248" s="764">
        <v>4490</v>
      </c>
      <c r="K248" s="844" t="s">
        <v>3183</v>
      </c>
      <c r="L248" s="742" t="s">
        <v>3183</v>
      </c>
      <c r="M248" s="844" t="s">
        <v>3183</v>
      </c>
      <c r="N248" s="844" t="s">
        <v>3183</v>
      </c>
      <c r="O248" s="844">
        <v>2</v>
      </c>
      <c r="P248" s="655" t="s">
        <v>3185</v>
      </c>
      <c r="Q248" s="907"/>
      <c r="R248" s="327"/>
      <c r="S248" s="327"/>
    </row>
    <row r="249" spans="1:19" ht="14.25" thickBot="1">
      <c r="B249" s="1404" t="s">
        <v>769</v>
      </c>
      <c r="C249" s="1405"/>
      <c r="D249" s="1406"/>
      <c r="E249" s="740">
        <v>3</v>
      </c>
      <c r="F249" s="786" t="s">
        <v>3185</v>
      </c>
      <c r="G249" s="849">
        <v>7</v>
      </c>
      <c r="H249" s="786" t="s">
        <v>3185</v>
      </c>
      <c r="I249" s="849">
        <v>19</v>
      </c>
      <c r="J249" s="786" t="s">
        <v>3185</v>
      </c>
      <c r="K249" s="849">
        <v>9</v>
      </c>
      <c r="L249" s="739" t="s">
        <v>3185</v>
      </c>
      <c r="M249" s="849">
        <v>5</v>
      </c>
      <c r="N249" s="786" t="s">
        <v>3185</v>
      </c>
      <c r="O249" s="849">
        <v>21</v>
      </c>
      <c r="P249" s="656" t="s">
        <v>3185</v>
      </c>
      <c r="Q249" s="907"/>
      <c r="R249" s="327"/>
      <c r="S249" s="327"/>
    </row>
    <row r="250" spans="1:19">
      <c r="B250" s="907"/>
      <c r="C250" s="671"/>
      <c r="D250" s="416"/>
      <c r="E250" s="416"/>
      <c r="F250" s="764"/>
      <c r="G250" s="764"/>
      <c r="H250" s="416"/>
      <c r="I250" s="416"/>
      <c r="J250" s="416"/>
      <c r="K250" s="416"/>
      <c r="L250" s="907"/>
      <c r="M250" s="907"/>
      <c r="N250" s="907"/>
      <c r="O250" s="907"/>
      <c r="P250" s="679" t="s">
        <v>785</v>
      </c>
      <c r="Q250" s="907"/>
      <c r="R250" s="327"/>
    </row>
    <row r="251" spans="1:19">
      <c r="A251" s="907"/>
      <c r="B251" s="907"/>
      <c r="C251" s="907"/>
      <c r="D251" s="907"/>
      <c r="E251" s="907"/>
      <c r="F251" s="907"/>
      <c r="G251" s="907"/>
      <c r="H251" s="907"/>
      <c r="I251" s="907"/>
      <c r="J251" s="907"/>
      <c r="K251" s="907"/>
      <c r="L251" s="907"/>
      <c r="M251" s="907"/>
      <c r="N251" s="907"/>
      <c r="O251" s="907"/>
      <c r="P251" s="907"/>
      <c r="Q251" s="907"/>
    </row>
    <row r="252" spans="1:19" ht="17.25">
      <c r="A252" s="744" t="s">
        <v>784</v>
      </c>
      <c r="B252" s="619"/>
      <c r="C252" s="619"/>
      <c r="D252" s="619"/>
      <c r="E252" s="619"/>
      <c r="F252" s="619"/>
      <c r="G252" s="619"/>
      <c r="H252" s="619"/>
      <c r="I252" s="619"/>
      <c r="J252" s="1"/>
      <c r="K252" s="1"/>
      <c r="L252" s="1"/>
      <c r="M252" s="907"/>
      <c r="N252" s="907"/>
      <c r="O252" s="907"/>
      <c r="P252" s="907"/>
      <c r="Q252" s="907"/>
    </row>
    <row r="253" spans="1:19" ht="15" customHeight="1">
      <c r="A253" s="651"/>
      <c r="B253" s="651"/>
      <c r="C253" s="651"/>
      <c r="D253" s="651"/>
      <c r="E253" s="651"/>
      <c r="F253" s="651"/>
      <c r="G253" s="651"/>
      <c r="H253" s="2690"/>
      <c r="I253" s="2690"/>
      <c r="J253" s="1"/>
      <c r="K253" s="1"/>
      <c r="L253" s="282"/>
      <c r="M253" s="679"/>
      <c r="N253" s="679" t="s">
        <v>3530</v>
      </c>
      <c r="O253" s="907"/>
      <c r="P253" s="907"/>
      <c r="Q253" s="907"/>
    </row>
    <row r="254" spans="1:19" ht="15" customHeight="1" thickBot="1">
      <c r="A254" s="907"/>
      <c r="B254" s="907"/>
      <c r="C254" s="907"/>
      <c r="D254" s="907"/>
      <c r="E254" s="907"/>
      <c r="F254" s="907"/>
      <c r="G254" s="783"/>
      <c r="H254" s="714"/>
      <c r="I254" s="714"/>
      <c r="J254" s="714"/>
      <c r="K254" s="671"/>
      <c r="L254" s="769"/>
      <c r="M254" s="679"/>
      <c r="N254" s="679" t="s">
        <v>783</v>
      </c>
      <c r="O254" s="907"/>
      <c r="P254" s="907"/>
      <c r="Q254" s="907"/>
    </row>
    <row r="255" spans="1:19" ht="13.5" customHeight="1">
      <c r="B255" s="2666" t="s">
        <v>3315</v>
      </c>
      <c r="C255" s="2508"/>
      <c r="D255" s="2509"/>
      <c r="E255" s="2698" t="s">
        <v>782</v>
      </c>
      <c r="F255" s="2699"/>
      <c r="G255" s="2702" t="s">
        <v>781</v>
      </c>
      <c r="H255" s="2703"/>
      <c r="I255" s="2702" t="s">
        <v>780</v>
      </c>
      <c r="J255" s="2699"/>
      <c r="K255" s="2702" t="s">
        <v>779</v>
      </c>
      <c r="L255" s="2705"/>
      <c r="M255" s="2702" t="s">
        <v>778</v>
      </c>
      <c r="N255" s="2704"/>
      <c r="O255" s="907"/>
      <c r="P255" s="907"/>
      <c r="Q255" s="907"/>
      <c r="R255" s="327"/>
      <c r="S255" s="327"/>
    </row>
    <row r="256" spans="1:19" ht="27.75" customHeight="1">
      <c r="B256" s="2667"/>
      <c r="C256" s="2512"/>
      <c r="D256" s="2513"/>
      <c r="E256" s="748" t="s">
        <v>776</v>
      </c>
      <c r="F256" s="657" t="s">
        <v>777</v>
      </c>
      <c r="G256" s="657" t="s">
        <v>776</v>
      </c>
      <c r="H256" s="748" t="s">
        <v>777</v>
      </c>
      <c r="I256" s="657" t="s">
        <v>776</v>
      </c>
      <c r="J256" s="657" t="s">
        <v>777</v>
      </c>
      <c r="K256" s="657" t="s">
        <v>776</v>
      </c>
      <c r="L256" s="748" t="s">
        <v>775</v>
      </c>
      <c r="M256" s="657" t="s">
        <v>776</v>
      </c>
      <c r="N256" s="658" t="s">
        <v>775</v>
      </c>
      <c r="O256" s="907"/>
      <c r="P256" s="907"/>
      <c r="Q256" s="907"/>
      <c r="R256" s="327"/>
      <c r="S256" s="327"/>
    </row>
    <row r="257" spans="1:19">
      <c r="B257" s="2663" t="s">
        <v>3182</v>
      </c>
      <c r="C257" s="2664"/>
      <c r="D257" s="2665"/>
      <c r="E257" s="763">
        <v>90</v>
      </c>
      <c r="F257" s="50">
        <v>3997</v>
      </c>
      <c r="G257" s="50">
        <v>174</v>
      </c>
      <c r="H257" s="50">
        <v>5801</v>
      </c>
      <c r="I257" s="50">
        <v>5</v>
      </c>
      <c r="J257" s="50">
        <v>5950</v>
      </c>
      <c r="K257" s="50">
        <v>7</v>
      </c>
      <c r="L257" s="50">
        <v>258</v>
      </c>
      <c r="M257" s="50">
        <v>1</v>
      </c>
      <c r="N257" s="51" t="s">
        <v>774</v>
      </c>
      <c r="O257" s="907"/>
      <c r="P257" s="907"/>
      <c r="Q257" s="907"/>
      <c r="R257" s="327"/>
      <c r="S257" s="327"/>
    </row>
    <row r="258" spans="1:19">
      <c r="B258" s="2682" t="s">
        <v>2114</v>
      </c>
      <c r="C258" s="2683"/>
      <c r="D258" s="2684"/>
      <c r="E258" s="805">
        <v>76</v>
      </c>
      <c r="F258" s="659">
        <v>3303</v>
      </c>
      <c r="G258" s="669">
        <v>136</v>
      </c>
      <c r="H258" s="669" t="s">
        <v>3185</v>
      </c>
      <c r="I258" s="659">
        <v>4</v>
      </c>
      <c r="J258" s="659" t="s">
        <v>3187</v>
      </c>
      <c r="K258" s="669">
        <v>5</v>
      </c>
      <c r="L258" s="669" t="s">
        <v>3185</v>
      </c>
      <c r="M258" s="659">
        <v>1</v>
      </c>
      <c r="N258" s="660" t="s">
        <v>774</v>
      </c>
      <c r="O258" s="907"/>
      <c r="P258" s="907"/>
      <c r="Q258" s="907"/>
      <c r="R258" s="327"/>
      <c r="S258" s="327"/>
    </row>
    <row r="259" spans="1:19">
      <c r="B259" s="1410" t="s">
        <v>771</v>
      </c>
      <c r="C259" s="1411"/>
      <c r="D259" s="1412"/>
      <c r="E259" s="822">
        <v>35</v>
      </c>
      <c r="F259" s="893" t="s">
        <v>3185</v>
      </c>
      <c r="G259" s="893">
        <v>68</v>
      </c>
      <c r="H259" s="822" t="s">
        <v>3185</v>
      </c>
      <c r="I259" s="893">
        <v>3</v>
      </c>
      <c r="J259" s="893" t="s">
        <v>3185</v>
      </c>
      <c r="K259" s="893">
        <v>3</v>
      </c>
      <c r="L259" s="822" t="s">
        <v>3185</v>
      </c>
      <c r="M259" s="893">
        <v>1</v>
      </c>
      <c r="N259" s="177" t="s">
        <v>774</v>
      </c>
      <c r="O259" s="907"/>
      <c r="P259" s="907"/>
      <c r="Q259" s="907"/>
      <c r="R259" s="327"/>
      <c r="S259" s="327"/>
    </row>
    <row r="260" spans="1:19">
      <c r="B260" s="1410" t="s">
        <v>770</v>
      </c>
      <c r="C260" s="1411"/>
      <c r="D260" s="1412"/>
      <c r="E260" s="822">
        <v>22</v>
      </c>
      <c r="F260" s="893" t="s">
        <v>3185</v>
      </c>
      <c r="G260" s="893">
        <v>29</v>
      </c>
      <c r="H260" s="822" t="s">
        <v>3185</v>
      </c>
      <c r="I260" s="893">
        <v>1</v>
      </c>
      <c r="J260" s="893" t="s">
        <v>3185</v>
      </c>
      <c r="K260" s="893">
        <v>1</v>
      </c>
      <c r="L260" s="822" t="s">
        <v>3186</v>
      </c>
      <c r="M260" s="893" t="s">
        <v>3188</v>
      </c>
      <c r="N260" s="177" t="s">
        <v>3188</v>
      </c>
      <c r="O260" s="907"/>
      <c r="P260" s="907"/>
      <c r="Q260" s="907"/>
      <c r="R260" s="327"/>
      <c r="S260" s="327"/>
    </row>
    <row r="261" spans="1:19" ht="14.25" thickBot="1">
      <c r="B261" s="1404" t="s">
        <v>769</v>
      </c>
      <c r="C261" s="1405"/>
      <c r="D261" s="1406"/>
      <c r="E261" s="821" t="s">
        <v>3185</v>
      </c>
      <c r="F261" s="894" t="s">
        <v>3185</v>
      </c>
      <c r="G261" s="894" t="s">
        <v>3186</v>
      </c>
      <c r="H261" s="821" t="s">
        <v>3185</v>
      </c>
      <c r="I261" s="894" t="s">
        <v>3185</v>
      </c>
      <c r="J261" s="894" t="s">
        <v>3185</v>
      </c>
      <c r="K261" s="894" t="s">
        <v>3185</v>
      </c>
      <c r="L261" s="821" t="s">
        <v>3186</v>
      </c>
      <c r="M261" s="894" t="s">
        <v>3185</v>
      </c>
      <c r="N261" s="178" t="s">
        <v>774</v>
      </c>
      <c r="O261" s="907"/>
      <c r="P261" s="907"/>
      <c r="Q261" s="907"/>
      <c r="R261" s="327"/>
      <c r="S261" s="327"/>
    </row>
    <row r="262" spans="1:19">
      <c r="A262" s="907"/>
      <c r="B262" s="907"/>
      <c r="C262" s="907"/>
      <c r="D262" s="907"/>
      <c r="E262" s="907"/>
      <c r="F262" s="907"/>
      <c r="G262" s="907"/>
      <c r="H262" s="907"/>
      <c r="I262" s="907"/>
      <c r="K262" s="907"/>
      <c r="L262" s="33"/>
      <c r="M262" s="679"/>
      <c r="N262" s="679" t="s">
        <v>767</v>
      </c>
      <c r="O262" s="907"/>
      <c r="P262" s="907"/>
      <c r="Q262" s="907"/>
    </row>
    <row r="263" spans="1:19" ht="22.5" customHeight="1">
      <c r="A263" s="907"/>
      <c r="B263" s="907"/>
      <c r="C263" s="907"/>
      <c r="D263" s="907"/>
      <c r="E263" s="907"/>
      <c r="F263" s="907"/>
      <c r="G263" s="907"/>
      <c r="H263" s="907"/>
      <c r="I263" s="907"/>
      <c r="J263" s="907"/>
      <c r="K263" s="907"/>
      <c r="L263" s="907"/>
      <c r="M263" s="907"/>
      <c r="N263" s="907"/>
      <c r="O263" s="907"/>
      <c r="P263" s="907"/>
      <c r="Q263" s="907"/>
    </row>
    <row r="264" spans="1:19" ht="17.25">
      <c r="A264" s="744" t="s">
        <v>3542</v>
      </c>
      <c r="B264" s="619"/>
      <c r="C264" s="619"/>
      <c r="D264" s="619"/>
      <c r="E264" s="619"/>
      <c r="F264" s="619"/>
      <c r="G264" s="619"/>
      <c r="H264" s="907"/>
      <c r="I264" s="907"/>
      <c r="J264" s="907"/>
      <c r="K264" s="907"/>
      <c r="L264" s="907"/>
      <c r="M264" s="907"/>
      <c r="N264" s="907"/>
      <c r="O264" s="907"/>
      <c r="P264" s="907"/>
      <c r="Q264" s="907"/>
    </row>
    <row r="265" spans="1:19" ht="15" customHeight="1">
      <c r="A265" s="619"/>
      <c r="B265" s="619"/>
      <c r="C265" s="651"/>
      <c r="D265" s="651"/>
      <c r="E265" s="651"/>
      <c r="F265" s="2630"/>
      <c r="G265" s="2630"/>
      <c r="H265" s="907"/>
      <c r="I265" s="907"/>
      <c r="J265" s="679" t="s">
        <v>3530</v>
      </c>
      <c r="K265" s="907"/>
      <c r="O265" s="907"/>
      <c r="P265" s="907"/>
      <c r="Q265" s="907"/>
    </row>
    <row r="266" spans="1:19" ht="15" customHeight="1" thickBot="1">
      <c r="A266" s="907"/>
      <c r="B266" s="907"/>
      <c r="C266" s="907"/>
      <c r="D266" s="907"/>
      <c r="E266" s="907"/>
      <c r="F266" s="5"/>
      <c r="G266" s="34"/>
      <c r="H266" s="907"/>
      <c r="I266" s="907"/>
      <c r="J266" s="679" t="s">
        <v>773</v>
      </c>
      <c r="K266" s="907"/>
      <c r="O266" s="907"/>
      <c r="P266" s="907"/>
      <c r="Q266" s="907"/>
    </row>
    <row r="267" spans="1:19" ht="60" customHeight="1">
      <c r="A267" s="712"/>
      <c r="B267" s="2693" t="s">
        <v>3315</v>
      </c>
      <c r="C267" s="2694"/>
      <c r="D267" s="2695"/>
      <c r="E267" s="2696" t="s">
        <v>3246</v>
      </c>
      <c r="F267" s="2697"/>
      <c r="G267" s="1473" t="s">
        <v>772</v>
      </c>
      <c r="H267" s="1475"/>
      <c r="I267" s="1352" t="s">
        <v>3245</v>
      </c>
      <c r="J267" s="1354"/>
      <c r="K267" s="907"/>
      <c r="L267" s="907"/>
      <c r="M267" s="907"/>
      <c r="N267" s="907"/>
      <c r="O267" s="907"/>
      <c r="P267" s="907"/>
      <c r="Q267" s="907"/>
      <c r="R267" s="15"/>
      <c r="S267" s="15"/>
    </row>
    <row r="268" spans="1:19">
      <c r="A268" s="712"/>
      <c r="B268" s="2490" t="s">
        <v>3509</v>
      </c>
      <c r="C268" s="1525"/>
      <c r="D268" s="1526"/>
      <c r="E268" s="2628">
        <v>5152</v>
      </c>
      <c r="F268" s="2629"/>
      <c r="G268" s="2628">
        <v>2983</v>
      </c>
      <c r="H268" s="2629"/>
      <c r="I268" s="2685">
        <v>2710</v>
      </c>
      <c r="J268" s="2686"/>
      <c r="K268" s="907"/>
      <c r="L268" s="907"/>
      <c r="M268" s="907"/>
      <c r="N268" s="907"/>
      <c r="O268" s="907"/>
      <c r="P268" s="907"/>
      <c r="Q268" s="907"/>
      <c r="R268" s="15"/>
      <c r="S268" s="15"/>
    </row>
    <row r="269" spans="1:19" s="328" customFormat="1">
      <c r="A269" s="712"/>
      <c r="B269" s="1511" t="s">
        <v>3182</v>
      </c>
      <c r="C269" s="1513"/>
      <c r="D269" s="1512"/>
      <c r="E269" s="2819">
        <v>4966</v>
      </c>
      <c r="F269" s="2820"/>
      <c r="G269" s="2819">
        <v>2694</v>
      </c>
      <c r="H269" s="2820"/>
      <c r="I269" s="2685">
        <v>2308</v>
      </c>
      <c r="J269" s="2686"/>
      <c r="K269" s="907"/>
      <c r="L269" s="907"/>
      <c r="M269" s="907"/>
      <c r="N269" s="907"/>
      <c r="O269" s="907"/>
      <c r="P269" s="907"/>
      <c r="Q269" s="907"/>
      <c r="R269" s="49"/>
      <c r="S269" s="49"/>
    </row>
    <row r="270" spans="1:19" ht="14.25" thickBot="1">
      <c r="A270" s="712"/>
      <c r="B270" s="2565" t="s">
        <v>3510</v>
      </c>
      <c r="C270" s="1506"/>
      <c r="D270" s="1507"/>
      <c r="E270" s="2700">
        <v>4234</v>
      </c>
      <c r="F270" s="2701"/>
      <c r="G270" s="2700">
        <v>2209</v>
      </c>
      <c r="H270" s="2701"/>
      <c r="I270" s="2687">
        <v>1900</v>
      </c>
      <c r="J270" s="2688"/>
      <c r="K270" s="907"/>
      <c r="L270" s="907"/>
      <c r="M270" s="907"/>
      <c r="N270" s="907"/>
      <c r="O270" s="907"/>
      <c r="P270" s="907"/>
      <c r="Q270" s="907"/>
      <c r="R270" s="15"/>
      <c r="S270" s="15"/>
    </row>
    <row r="271" spans="1:19">
      <c r="D271" s="2659"/>
      <c r="E271" s="2659"/>
      <c r="H271" s="44"/>
      <c r="I271" s="44"/>
      <c r="J271" s="762" t="s">
        <v>767</v>
      </c>
      <c r="K271" s="907"/>
      <c r="L271" s="907"/>
      <c r="M271" s="907"/>
      <c r="N271" s="907"/>
      <c r="O271" s="907"/>
    </row>
    <row r="272" spans="1:19" ht="22.5" customHeight="1">
      <c r="B272" s="907"/>
      <c r="C272" s="907"/>
      <c r="D272" s="907"/>
      <c r="E272" s="907"/>
      <c r="F272" s="907"/>
      <c r="G272" s="907"/>
      <c r="H272" s="907"/>
      <c r="I272" s="907"/>
      <c r="J272" s="907"/>
      <c r="K272" s="907"/>
      <c r="L272" s="907"/>
      <c r="M272" s="907"/>
      <c r="N272" s="907"/>
      <c r="O272" s="907"/>
    </row>
    <row r="273" spans="1:17" s="343" customFormat="1" ht="17.25">
      <c r="A273" s="744" t="s">
        <v>2272</v>
      </c>
      <c r="B273" s="1"/>
      <c r="C273" s="1"/>
      <c r="D273" s="1"/>
      <c r="E273" s="907"/>
      <c r="F273" s="907"/>
      <c r="G273" s="907"/>
      <c r="H273" s="907"/>
      <c r="I273" s="907"/>
      <c r="J273" s="907"/>
      <c r="K273" s="907"/>
      <c r="L273" s="907"/>
      <c r="M273" s="907"/>
      <c r="N273" s="907"/>
      <c r="O273" s="907"/>
      <c r="P273" s="561"/>
      <c r="Q273" s="561"/>
    </row>
    <row r="274" spans="1:17" s="343" customFormat="1" ht="15" customHeight="1">
      <c r="A274" s="744"/>
      <c r="B274" s="1"/>
      <c r="C274" s="1"/>
      <c r="D274" s="1"/>
      <c r="E274" s="907"/>
      <c r="F274" s="907"/>
      <c r="G274" s="907"/>
      <c r="H274" s="679" t="s">
        <v>3440</v>
      </c>
      <c r="I274" s="907"/>
      <c r="J274" s="907"/>
      <c r="K274" s="907"/>
      <c r="L274" s="907"/>
      <c r="M274" s="907"/>
      <c r="N274" s="907"/>
      <c r="O274" s="907"/>
      <c r="P274" s="561"/>
      <c r="Q274" s="561"/>
    </row>
    <row r="275" spans="1:17" s="343" customFormat="1" ht="15" thickBot="1">
      <c r="A275" s="1"/>
      <c r="B275" s="1"/>
      <c r="C275" s="907"/>
      <c r="D275" s="34"/>
      <c r="E275" s="907"/>
      <c r="F275" s="907"/>
      <c r="G275" s="907"/>
      <c r="H275" s="679" t="s">
        <v>766</v>
      </c>
      <c r="I275" s="907"/>
      <c r="J275" s="907"/>
      <c r="K275" s="907"/>
      <c r="L275" s="907"/>
      <c r="M275" s="907"/>
      <c r="N275" s="907"/>
      <c r="O275" s="907"/>
      <c r="P275" s="561"/>
      <c r="Q275" s="561"/>
    </row>
    <row r="276" spans="1:17" s="343" customFormat="1">
      <c r="A276" s="907"/>
      <c r="B276" s="2645" t="s">
        <v>3330</v>
      </c>
      <c r="C276" s="2646"/>
      <c r="D276" s="2647"/>
      <c r="E276" s="1500" t="s">
        <v>7</v>
      </c>
      <c r="F276" s="2660"/>
      <c r="G276" s="2660"/>
      <c r="H276" s="1502"/>
      <c r="I276" s="907"/>
      <c r="J276" s="907"/>
      <c r="K276" s="907"/>
      <c r="L276" s="907"/>
      <c r="M276" s="907"/>
      <c r="N276" s="907"/>
      <c r="O276" s="907"/>
      <c r="P276" s="907"/>
      <c r="Q276" s="907"/>
    </row>
    <row r="277" spans="1:17" s="343" customFormat="1">
      <c r="A277" s="907"/>
      <c r="B277" s="2648"/>
      <c r="C277" s="2649"/>
      <c r="D277" s="2650"/>
      <c r="E277" s="2657" t="s">
        <v>29</v>
      </c>
      <c r="F277" s="2658"/>
      <c r="G277" s="2654" t="s">
        <v>30</v>
      </c>
      <c r="H277" s="2655"/>
      <c r="I277" s="907"/>
      <c r="J277" s="907"/>
      <c r="K277" s="907"/>
      <c r="L277" s="907"/>
      <c r="M277" s="907"/>
      <c r="N277" s="907"/>
      <c r="O277" s="907"/>
      <c r="P277" s="907"/>
      <c r="Q277" s="907"/>
    </row>
    <row r="278" spans="1:17" s="1244" customFormat="1" ht="27" customHeight="1">
      <c r="A278" s="132"/>
      <c r="B278" s="2651" t="s">
        <v>3550</v>
      </c>
      <c r="C278" s="2652"/>
      <c r="D278" s="2653"/>
      <c r="E278" s="2643">
        <v>564</v>
      </c>
      <c r="F278" s="2644"/>
      <c r="G278" s="2661">
        <v>50900</v>
      </c>
      <c r="H278" s="2662"/>
      <c r="I278" s="132"/>
      <c r="J278" s="132"/>
      <c r="K278" s="132"/>
      <c r="L278" s="132"/>
      <c r="M278" s="132"/>
      <c r="N278" s="132"/>
      <c r="O278" s="132"/>
      <c r="P278" s="132"/>
      <c r="Q278" s="132"/>
    </row>
    <row r="279" spans="1:17" s="343" customFormat="1" ht="27" customHeight="1">
      <c r="A279" s="907"/>
      <c r="B279" s="2631" t="s">
        <v>3551</v>
      </c>
      <c r="C279" s="2632"/>
      <c r="D279" s="2633"/>
      <c r="E279" s="2643">
        <v>688</v>
      </c>
      <c r="F279" s="2644"/>
      <c r="G279" s="2643">
        <v>57600</v>
      </c>
      <c r="H279" s="2656"/>
      <c r="I279" s="907"/>
      <c r="J279" s="907"/>
      <c r="K279" s="907"/>
      <c r="L279" s="907"/>
      <c r="M279" s="907"/>
      <c r="N279" s="907"/>
      <c r="O279" s="907"/>
      <c r="P279" s="907"/>
      <c r="Q279" s="907"/>
    </row>
    <row r="280" spans="1:17" s="343" customFormat="1">
      <c r="A280" s="907"/>
      <c r="B280" s="2631" t="s">
        <v>3552</v>
      </c>
      <c r="C280" s="2632"/>
      <c r="D280" s="2633"/>
      <c r="E280" s="2639">
        <v>335</v>
      </c>
      <c r="F280" s="2642"/>
      <c r="G280" s="2639">
        <v>21450</v>
      </c>
      <c r="H280" s="2640"/>
      <c r="I280" s="907"/>
      <c r="J280" s="907"/>
      <c r="K280" s="907"/>
      <c r="L280" s="907"/>
      <c r="M280" s="907"/>
      <c r="N280" s="907"/>
      <c r="O280" s="907"/>
      <c r="P280" s="907"/>
      <c r="Q280" s="907"/>
    </row>
    <row r="281" spans="1:17" s="343" customFormat="1">
      <c r="A281" s="907"/>
      <c r="B281" s="2631"/>
      <c r="C281" s="2632"/>
      <c r="D281" s="2633"/>
      <c r="E281" s="2639">
        <v>45</v>
      </c>
      <c r="F281" s="2642"/>
      <c r="G281" s="2639">
        <v>5580</v>
      </c>
      <c r="H281" s="2640"/>
      <c r="I281" s="907"/>
      <c r="J281" s="907"/>
      <c r="K281" s="907"/>
      <c r="L281" s="907"/>
      <c r="M281" s="907"/>
      <c r="N281" s="907"/>
      <c r="O281" s="907"/>
      <c r="P281" s="907"/>
      <c r="Q281" s="907"/>
    </row>
    <row r="282" spans="1:17" s="343" customFormat="1">
      <c r="A282" s="907"/>
      <c r="B282" s="2631" t="s">
        <v>3553</v>
      </c>
      <c r="C282" s="2632"/>
      <c r="D282" s="2633"/>
      <c r="E282" s="2639">
        <v>319</v>
      </c>
      <c r="F282" s="2642"/>
      <c r="G282" s="2639">
        <v>21160</v>
      </c>
      <c r="H282" s="2640"/>
      <c r="I282" s="907"/>
      <c r="J282" s="907"/>
      <c r="K282" s="907"/>
      <c r="L282" s="907"/>
      <c r="M282" s="907"/>
      <c r="N282" s="907"/>
      <c r="O282" s="907"/>
      <c r="P282" s="907"/>
      <c r="Q282" s="907"/>
    </row>
    <row r="283" spans="1:17" s="343" customFormat="1">
      <c r="A283" s="907"/>
      <c r="B283" s="2631"/>
      <c r="C283" s="2632"/>
      <c r="D283" s="2633"/>
      <c r="E283" s="2639">
        <v>97</v>
      </c>
      <c r="F283" s="2642"/>
      <c r="G283" s="2639">
        <v>9980</v>
      </c>
      <c r="H283" s="2640"/>
      <c r="I283" s="907"/>
      <c r="J283" s="907"/>
      <c r="K283" s="907"/>
      <c r="L283" s="907"/>
      <c r="M283" s="907"/>
      <c r="N283" s="907"/>
      <c r="O283" s="907"/>
      <c r="P283" s="907"/>
      <c r="Q283" s="907"/>
    </row>
    <row r="284" spans="1:17" s="343" customFormat="1">
      <c r="A284" s="907"/>
      <c r="B284" s="2631" t="s">
        <v>3554</v>
      </c>
      <c r="C284" s="2632"/>
      <c r="D284" s="2633"/>
      <c r="E284" s="2639">
        <v>465</v>
      </c>
      <c r="F284" s="2642"/>
      <c r="G284" s="2639">
        <v>38610</v>
      </c>
      <c r="H284" s="2640"/>
      <c r="I284" s="907"/>
      <c r="J284" s="907"/>
      <c r="K284" s="907"/>
      <c r="L284" s="907"/>
      <c r="M284" s="907"/>
      <c r="N284" s="907"/>
      <c r="O284" s="907"/>
      <c r="P284" s="907"/>
      <c r="Q284" s="907"/>
    </row>
    <row r="285" spans="1:17" s="343" customFormat="1" ht="14.25" thickBot="1">
      <c r="A285" s="907"/>
      <c r="B285" s="2634"/>
      <c r="C285" s="2635"/>
      <c r="D285" s="2636"/>
      <c r="E285" s="2637">
        <v>75</v>
      </c>
      <c r="F285" s="2641"/>
      <c r="G285" s="2637">
        <v>8750</v>
      </c>
      <c r="H285" s="2638"/>
      <c r="I285" s="907"/>
      <c r="J285" s="907"/>
      <c r="K285" s="907"/>
      <c r="L285" s="907"/>
      <c r="M285" s="907"/>
      <c r="N285" s="907"/>
      <c r="O285" s="907"/>
      <c r="P285" s="907"/>
      <c r="Q285" s="907"/>
    </row>
    <row r="286" spans="1:17" s="343" customFormat="1">
      <c r="A286" s="907"/>
      <c r="B286" s="907" t="s">
        <v>3543</v>
      </c>
      <c r="C286" s="661"/>
      <c r="D286" s="662"/>
      <c r="E286" s="907"/>
      <c r="F286" s="907"/>
      <c r="G286" s="907"/>
      <c r="H286" s="561"/>
      <c r="I286" s="561"/>
      <c r="J286" s="561"/>
      <c r="K286" s="907"/>
      <c r="L286" s="907"/>
      <c r="M286" s="907"/>
      <c r="N286" s="907"/>
      <c r="O286" s="907"/>
      <c r="P286" s="561"/>
      <c r="Q286" s="561"/>
    </row>
    <row r="287" spans="1:17" s="343" customFormat="1">
      <c r="A287" s="907"/>
      <c r="B287" s="561"/>
      <c r="C287" s="661"/>
      <c r="D287" s="661"/>
      <c r="E287" s="907"/>
      <c r="F287" s="907"/>
      <c r="G287" s="907"/>
      <c r="H287" s="679" t="s">
        <v>765</v>
      </c>
      <c r="I287" s="907"/>
      <c r="J287" s="907"/>
      <c r="K287" s="907"/>
      <c r="L287" s="907"/>
      <c r="M287" s="907"/>
      <c r="N287" s="907"/>
      <c r="O287" s="907"/>
      <c r="P287" s="561"/>
      <c r="Q287" s="561"/>
    </row>
    <row r="288" spans="1:17">
      <c r="B288" s="663"/>
      <c r="C288" s="907"/>
      <c r="D288" s="907"/>
      <c r="E288" s="907"/>
      <c r="F288" s="907"/>
      <c r="G288" s="907"/>
      <c r="H288" s="907"/>
      <c r="I288" s="907"/>
      <c r="J288" s="907"/>
      <c r="K288" s="907"/>
      <c r="L288" s="907"/>
      <c r="M288" s="907"/>
      <c r="N288" s="907"/>
      <c r="O288" s="907"/>
    </row>
    <row r="289" spans="2:15">
      <c r="B289" s="907"/>
      <c r="C289" s="907"/>
      <c r="D289" s="907"/>
      <c r="E289" s="907"/>
      <c r="F289" s="907"/>
      <c r="G289" s="907"/>
      <c r="H289" s="907"/>
      <c r="I289" s="907"/>
      <c r="J289" s="907"/>
      <c r="K289" s="907"/>
      <c r="L289" s="907"/>
      <c r="M289" s="907"/>
      <c r="N289" s="907"/>
      <c r="O289" s="907"/>
    </row>
    <row r="290" spans="2:15">
      <c r="B290" s="907"/>
      <c r="C290" s="907"/>
      <c r="D290" s="907"/>
      <c r="E290" s="907"/>
      <c r="F290" s="907"/>
      <c r="G290" s="907"/>
      <c r="H290" s="907"/>
      <c r="I290" s="907"/>
      <c r="J290" s="907"/>
      <c r="K290" s="907"/>
      <c r="L290" s="907"/>
      <c r="M290" s="907"/>
      <c r="N290" s="907"/>
      <c r="O290" s="907"/>
    </row>
    <row r="291" spans="2:15">
      <c r="B291" s="907"/>
      <c r="C291" s="907"/>
      <c r="D291" s="907"/>
      <c r="E291" s="907"/>
      <c r="F291" s="907"/>
      <c r="G291" s="907"/>
      <c r="H291" s="907"/>
      <c r="I291" s="907"/>
      <c r="J291" s="907"/>
      <c r="K291" s="907"/>
      <c r="L291" s="907"/>
      <c r="M291" s="907"/>
      <c r="N291" s="907"/>
      <c r="O291" s="907"/>
    </row>
    <row r="292" spans="2:15">
      <c r="B292" s="907"/>
      <c r="C292" s="907"/>
      <c r="D292" s="907"/>
      <c r="E292" s="907"/>
      <c r="F292" s="907"/>
      <c r="G292" s="907"/>
      <c r="H292" s="907"/>
      <c r="I292" s="907"/>
      <c r="J292" s="907"/>
      <c r="K292" s="907"/>
      <c r="L292" s="907"/>
      <c r="M292" s="907"/>
      <c r="N292" s="907"/>
      <c r="O292" s="907"/>
    </row>
    <row r="293" spans="2:15">
      <c r="B293" s="907"/>
      <c r="C293" s="907"/>
      <c r="D293" s="907"/>
      <c r="E293" s="907"/>
      <c r="F293" s="907"/>
      <c r="G293" s="907"/>
      <c r="H293" s="907"/>
      <c r="I293" s="907"/>
      <c r="J293" s="907"/>
      <c r="K293" s="907"/>
      <c r="L293" s="907"/>
      <c r="M293" s="907"/>
      <c r="N293" s="907"/>
      <c r="O293" s="907"/>
    </row>
    <row r="294" spans="2:15">
      <c r="B294" s="907"/>
      <c r="C294" s="907"/>
      <c r="D294" s="907"/>
      <c r="E294" s="907"/>
      <c r="F294" s="907"/>
      <c r="G294" s="907"/>
      <c r="H294" s="907"/>
      <c r="I294" s="907"/>
      <c r="J294" s="907"/>
      <c r="K294" s="907"/>
      <c r="L294" s="907"/>
      <c r="M294" s="907"/>
      <c r="N294" s="907"/>
      <c r="O294" s="907"/>
    </row>
    <row r="295" spans="2:15">
      <c r="B295" s="907"/>
      <c r="C295" s="907"/>
      <c r="D295" s="907"/>
      <c r="E295" s="907"/>
      <c r="F295" s="907"/>
      <c r="G295" s="907"/>
      <c r="H295" s="907"/>
      <c r="I295" s="907"/>
      <c r="J295" s="907"/>
      <c r="K295" s="907"/>
      <c r="L295" s="907"/>
      <c r="M295" s="907"/>
      <c r="N295" s="907"/>
      <c r="O295" s="907"/>
    </row>
    <row r="296" spans="2:15">
      <c r="B296" s="907"/>
      <c r="C296" s="907"/>
      <c r="D296" s="907"/>
      <c r="E296" s="907"/>
      <c r="F296" s="907"/>
      <c r="G296" s="907"/>
      <c r="H296" s="907"/>
      <c r="I296" s="907"/>
      <c r="J296" s="907"/>
      <c r="K296" s="907"/>
      <c r="L296" s="907"/>
      <c r="M296" s="907"/>
      <c r="N296" s="907"/>
      <c r="O296" s="907"/>
    </row>
    <row r="297" spans="2:15">
      <c r="B297" s="907"/>
      <c r="C297" s="907"/>
      <c r="D297" s="907"/>
      <c r="E297" s="907"/>
      <c r="F297" s="907"/>
      <c r="G297" s="907"/>
      <c r="H297" s="907"/>
      <c r="I297" s="907"/>
      <c r="J297" s="907"/>
      <c r="K297" s="907"/>
      <c r="L297" s="907"/>
      <c r="M297" s="907"/>
      <c r="N297" s="907"/>
      <c r="O297" s="907"/>
    </row>
    <row r="298" spans="2:15">
      <c r="B298" s="907"/>
      <c r="C298" s="907"/>
      <c r="D298" s="907"/>
      <c r="E298" s="907"/>
      <c r="F298" s="907"/>
      <c r="G298" s="907"/>
      <c r="H298" s="907"/>
      <c r="I298" s="907"/>
      <c r="J298" s="907"/>
      <c r="K298" s="907"/>
      <c r="L298" s="907"/>
      <c r="M298" s="907"/>
      <c r="N298" s="907"/>
      <c r="O298" s="907"/>
    </row>
    <row r="299" spans="2:15">
      <c r="B299" s="907"/>
      <c r="C299" s="907"/>
      <c r="D299" s="907"/>
      <c r="E299" s="907"/>
      <c r="F299" s="907"/>
      <c r="G299" s="907"/>
      <c r="H299" s="907"/>
      <c r="I299" s="907"/>
      <c r="J299" s="907"/>
      <c r="K299" s="907"/>
      <c r="L299" s="907"/>
      <c r="M299" s="907"/>
      <c r="N299" s="907"/>
      <c r="O299" s="907"/>
    </row>
    <row r="300" spans="2:15">
      <c r="B300" s="907"/>
      <c r="C300" s="907"/>
      <c r="D300" s="907"/>
      <c r="E300" s="907"/>
      <c r="F300" s="907"/>
      <c r="G300" s="907"/>
      <c r="H300" s="907"/>
      <c r="I300" s="907"/>
      <c r="J300" s="907"/>
      <c r="K300" s="907"/>
      <c r="L300" s="907"/>
      <c r="M300" s="907"/>
      <c r="N300" s="907"/>
      <c r="O300" s="907"/>
    </row>
    <row r="301" spans="2:15">
      <c r="B301" s="907"/>
      <c r="C301" s="907"/>
      <c r="D301" s="907"/>
      <c r="E301" s="907"/>
      <c r="F301" s="907"/>
      <c r="G301" s="907"/>
      <c r="H301" s="907"/>
      <c r="I301" s="907"/>
      <c r="J301" s="907"/>
      <c r="K301" s="907"/>
      <c r="L301" s="907"/>
      <c r="M301" s="907"/>
      <c r="N301" s="907"/>
      <c r="O301" s="907"/>
    </row>
    <row r="302" spans="2:15">
      <c r="B302" s="907"/>
      <c r="C302" s="907"/>
      <c r="D302" s="907"/>
      <c r="E302" s="907"/>
      <c r="F302" s="907"/>
      <c r="G302" s="907"/>
      <c r="H302" s="907"/>
      <c r="I302" s="907"/>
      <c r="J302" s="907"/>
      <c r="K302" s="907"/>
      <c r="L302" s="907"/>
      <c r="M302" s="907"/>
      <c r="N302" s="907"/>
      <c r="O302" s="907"/>
    </row>
    <row r="303" spans="2:15">
      <c r="B303" s="907"/>
      <c r="C303" s="907"/>
      <c r="D303" s="907"/>
      <c r="E303" s="907"/>
      <c r="F303" s="907"/>
      <c r="G303" s="907"/>
      <c r="H303" s="907"/>
      <c r="I303" s="907"/>
      <c r="J303" s="907"/>
      <c r="K303" s="907"/>
      <c r="L303" s="907"/>
      <c r="M303" s="907"/>
      <c r="N303" s="907"/>
      <c r="O303" s="907"/>
    </row>
    <row r="304" spans="2:15">
      <c r="B304" s="907"/>
      <c r="C304" s="907"/>
      <c r="D304" s="907"/>
      <c r="E304" s="907"/>
      <c r="F304" s="907"/>
      <c r="G304" s="907"/>
      <c r="H304" s="907"/>
      <c r="I304" s="907"/>
      <c r="J304" s="907"/>
      <c r="K304" s="907"/>
      <c r="L304" s="907"/>
      <c r="M304" s="907"/>
      <c r="N304" s="907"/>
      <c r="O304" s="907"/>
    </row>
    <row r="305" spans="2:15">
      <c r="B305" s="907"/>
      <c r="C305" s="907"/>
      <c r="D305" s="907"/>
      <c r="E305" s="907"/>
      <c r="F305" s="907"/>
      <c r="G305" s="907"/>
      <c r="H305" s="907"/>
      <c r="I305" s="907"/>
      <c r="J305" s="907"/>
      <c r="K305" s="907"/>
      <c r="L305" s="907"/>
      <c r="M305" s="907"/>
      <c r="N305" s="907"/>
      <c r="O305" s="907"/>
    </row>
    <row r="306" spans="2:15">
      <c r="B306" s="907"/>
      <c r="C306" s="907"/>
      <c r="D306" s="907"/>
      <c r="E306" s="907"/>
      <c r="F306" s="907"/>
      <c r="G306" s="907"/>
      <c r="H306" s="907"/>
      <c r="I306" s="907"/>
      <c r="J306" s="907"/>
      <c r="K306" s="907"/>
      <c r="L306" s="907"/>
      <c r="M306" s="907"/>
      <c r="N306" s="907"/>
      <c r="O306" s="907"/>
    </row>
    <row r="307" spans="2:15">
      <c r="B307" s="907"/>
      <c r="C307" s="907"/>
      <c r="D307" s="907"/>
      <c r="E307" s="907"/>
      <c r="F307" s="907"/>
      <c r="G307" s="907"/>
      <c r="H307" s="907"/>
      <c r="I307" s="907"/>
      <c r="J307" s="907"/>
      <c r="K307" s="907"/>
      <c r="L307" s="907"/>
      <c r="M307" s="907"/>
      <c r="N307" s="907"/>
      <c r="O307" s="907"/>
    </row>
    <row r="308" spans="2:15">
      <c r="B308" s="907"/>
      <c r="C308" s="907"/>
      <c r="D308" s="907"/>
      <c r="E308" s="907"/>
      <c r="F308" s="907"/>
      <c r="G308" s="907"/>
      <c r="H308" s="907"/>
      <c r="I308" s="907"/>
      <c r="J308" s="907"/>
      <c r="K308" s="907"/>
      <c r="L308" s="907"/>
      <c r="M308" s="907"/>
      <c r="N308" s="907"/>
      <c r="O308" s="907"/>
    </row>
    <row r="309" spans="2:15">
      <c r="B309" s="907"/>
      <c r="C309" s="907"/>
      <c r="D309" s="907"/>
      <c r="E309" s="907"/>
      <c r="F309" s="907"/>
      <c r="G309" s="907"/>
      <c r="H309" s="907"/>
      <c r="I309" s="907"/>
      <c r="J309" s="907"/>
      <c r="K309" s="907"/>
      <c r="L309" s="907"/>
      <c r="M309" s="907"/>
      <c r="N309" s="907"/>
      <c r="O309" s="907"/>
    </row>
    <row r="310" spans="2:15">
      <c r="B310" s="907"/>
      <c r="C310" s="907"/>
      <c r="D310" s="907"/>
      <c r="E310" s="907"/>
      <c r="F310" s="907"/>
      <c r="G310" s="907"/>
      <c r="H310" s="907"/>
      <c r="I310" s="907"/>
      <c r="J310" s="907"/>
      <c r="K310" s="907"/>
      <c r="L310" s="907"/>
      <c r="M310" s="907"/>
      <c r="N310" s="907"/>
      <c r="O310" s="907"/>
    </row>
    <row r="311" spans="2:15">
      <c r="B311" s="907"/>
      <c r="C311" s="907"/>
      <c r="D311" s="907"/>
      <c r="E311" s="907"/>
      <c r="F311" s="907"/>
      <c r="G311" s="907"/>
      <c r="H311" s="907"/>
      <c r="I311" s="907"/>
      <c r="J311" s="907"/>
      <c r="K311" s="907"/>
      <c r="L311" s="907"/>
      <c r="M311" s="907"/>
      <c r="N311" s="907"/>
      <c r="O311" s="907"/>
    </row>
    <row r="312" spans="2:15">
      <c r="B312" s="907"/>
      <c r="C312" s="907"/>
      <c r="D312" s="907"/>
      <c r="E312" s="907"/>
      <c r="F312" s="907"/>
      <c r="G312" s="907"/>
      <c r="H312" s="907"/>
      <c r="I312" s="907"/>
      <c r="J312" s="907"/>
      <c r="K312" s="907"/>
      <c r="L312" s="907"/>
      <c r="M312" s="907"/>
      <c r="N312" s="907"/>
      <c r="O312" s="907"/>
    </row>
    <row r="313" spans="2:15">
      <c r="B313" s="907"/>
      <c r="C313" s="907"/>
      <c r="D313" s="907"/>
      <c r="E313" s="907"/>
      <c r="F313" s="907"/>
      <c r="G313" s="907"/>
      <c r="H313" s="907"/>
      <c r="I313" s="907"/>
      <c r="J313" s="907"/>
      <c r="K313" s="907"/>
      <c r="L313" s="907"/>
      <c r="M313" s="907"/>
      <c r="N313" s="907"/>
      <c r="O313" s="907"/>
    </row>
    <row r="314" spans="2:15">
      <c r="B314" s="907"/>
      <c r="C314" s="907"/>
      <c r="D314" s="907"/>
      <c r="E314" s="907"/>
      <c r="F314" s="907"/>
      <c r="G314" s="907"/>
      <c r="H314" s="907"/>
      <c r="I314" s="907"/>
      <c r="J314" s="907"/>
      <c r="K314" s="907"/>
      <c r="L314" s="907"/>
      <c r="M314" s="907"/>
      <c r="N314" s="907"/>
      <c r="O314" s="907"/>
    </row>
    <row r="315" spans="2:15">
      <c r="B315" s="907"/>
      <c r="C315" s="907"/>
      <c r="D315" s="907"/>
      <c r="E315" s="907"/>
      <c r="F315" s="907"/>
      <c r="G315" s="907"/>
      <c r="H315" s="907"/>
      <c r="I315" s="907"/>
      <c r="J315" s="907"/>
      <c r="K315" s="907"/>
      <c r="L315" s="907"/>
      <c r="M315" s="907"/>
      <c r="N315" s="907"/>
      <c r="O315" s="907"/>
    </row>
    <row r="316" spans="2:15">
      <c r="B316" s="907"/>
      <c r="C316" s="907"/>
      <c r="D316" s="907"/>
      <c r="E316" s="907"/>
      <c r="F316" s="907"/>
      <c r="G316" s="907"/>
      <c r="H316" s="907"/>
      <c r="I316" s="907"/>
      <c r="J316" s="907"/>
      <c r="K316" s="907"/>
      <c r="L316" s="907"/>
      <c r="M316" s="907"/>
      <c r="N316" s="907"/>
      <c r="O316" s="907"/>
    </row>
    <row r="317" spans="2:15">
      <c r="B317" s="907"/>
      <c r="C317" s="907"/>
      <c r="D317" s="907"/>
      <c r="E317" s="907"/>
      <c r="F317" s="907"/>
      <c r="G317" s="907"/>
      <c r="H317" s="907"/>
      <c r="I317" s="907"/>
      <c r="J317" s="907"/>
      <c r="K317" s="907"/>
      <c r="L317" s="907"/>
      <c r="M317" s="907"/>
      <c r="N317" s="907"/>
      <c r="O317" s="907"/>
    </row>
    <row r="318" spans="2:15">
      <c r="B318" s="907"/>
      <c r="C318" s="907"/>
      <c r="D318" s="907"/>
      <c r="E318" s="907"/>
      <c r="F318" s="907"/>
      <c r="G318" s="907"/>
      <c r="H318" s="907"/>
      <c r="I318" s="907"/>
      <c r="J318" s="907"/>
      <c r="K318" s="907"/>
      <c r="L318" s="907"/>
      <c r="M318" s="907"/>
      <c r="N318" s="907"/>
      <c r="O318" s="907"/>
    </row>
    <row r="319" spans="2:15">
      <c r="B319" s="907"/>
      <c r="C319" s="907"/>
      <c r="D319" s="907"/>
      <c r="E319" s="907"/>
      <c r="F319" s="907"/>
      <c r="G319" s="907"/>
      <c r="H319" s="907"/>
      <c r="I319" s="907"/>
      <c r="J319" s="907"/>
      <c r="K319" s="907"/>
      <c r="L319" s="907"/>
      <c r="M319" s="907"/>
      <c r="N319" s="907"/>
      <c r="O319" s="907"/>
    </row>
    <row r="320" spans="2:15">
      <c r="B320" s="907"/>
      <c r="C320" s="907"/>
      <c r="D320" s="907"/>
      <c r="E320" s="907"/>
      <c r="F320" s="907"/>
      <c r="G320" s="907"/>
      <c r="H320" s="907"/>
      <c r="I320" s="907"/>
      <c r="J320" s="907"/>
      <c r="K320" s="907"/>
      <c r="L320" s="907"/>
      <c r="M320" s="907"/>
      <c r="N320" s="907"/>
      <c r="O320" s="907"/>
    </row>
    <row r="321" spans="2:15">
      <c r="B321" s="907"/>
      <c r="C321" s="907"/>
      <c r="D321" s="907"/>
      <c r="E321" s="907"/>
      <c r="F321" s="907"/>
      <c r="G321" s="907"/>
      <c r="H321" s="907"/>
      <c r="I321" s="907"/>
      <c r="J321" s="907"/>
      <c r="K321" s="907"/>
      <c r="L321" s="907"/>
      <c r="M321" s="907"/>
      <c r="N321" s="907"/>
      <c r="O321" s="907"/>
    </row>
    <row r="322" spans="2:15">
      <c r="B322" s="907"/>
      <c r="C322" s="907"/>
      <c r="D322" s="907"/>
      <c r="E322" s="907"/>
      <c r="F322" s="907"/>
      <c r="G322" s="907"/>
      <c r="H322" s="907"/>
      <c r="I322" s="907"/>
      <c r="J322" s="907"/>
      <c r="K322" s="907"/>
      <c r="L322" s="907"/>
      <c r="M322" s="907"/>
      <c r="N322" s="907"/>
      <c r="O322" s="907"/>
    </row>
    <row r="323" spans="2:15">
      <c r="B323" s="907"/>
      <c r="C323" s="907"/>
      <c r="D323" s="907"/>
      <c r="E323" s="907"/>
      <c r="F323" s="907"/>
      <c r="G323" s="907"/>
      <c r="H323" s="907"/>
      <c r="I323" s="907"/>
      <c r="J323" s="907"/>
      <c r="K323" s="907"/>
      <c r="L323" s="907"/>
      <c r="M323" s="907"/>
      <c r="N323" s="907"/>
      <c r="O323" s="907"/>
    </row>
    <row r="324" spans="2:15">
      <c r="B324" s="907"/>
      <c r="C324" s="907"/>
      <c r="D324" s="907"/>
      <c r="E324" s="907"/>
      <c r="F324" s="907"/>
      <c r="G324" s="907"/>
      <c r="H324" s="907"/>
      <c r="I324" s="907"/>
      <c r="J324" s="907"/>
      <c r="K324" s="907"/>
      <c r="L324" s="907"/>
      <c r="M324" s="907"/>
      <c r="N324" s="907"/>
      <c r="O324" s="907"/>
    </row>
    <row r="325" spans="2:15">
      <c r="B325" s="907"/>
      <c r="C325" s="907"/>
      <c r="D325" s="907"/>
      <c r="E325" s="907"/>
      <c r="F325" s="907"/>
      <c r="G325" s="907"/>
      <c r="H325" s="907"/>
      <c r="I325" s="907"/>
      <c r="J325" s="907"/>
      <c r="K325" s="907"/>
      <c r="L325" s="907"/>
      <c r="M325" s="907"/>
      <c r="N325" s="907"/>
      <c r="O325" s="907"/>
    </row>
    <row r="326" spans="2:15">
      <c r="B326" s="907"/>
      <c r="C326" s="907"/>
      <c r="D326" s="907"/>
      <c r="E326" s="907"/>
      <c r="F326" s="907"/>
      <c r="G326" s="907"/>
      <c r="H326" s="907"/>
      <c r="I326" s="907"/>
      <c r="J326" s="907"/>
      <c r="K326" s="907"/>
      <c r="L326" s="907"/>
      <c r="M326" s="907"/>
      <c r="N326" s="907"/>
      <c r="O326" s="907"/>
    </row>
    <row r="327" spans="2:15">
      <c r="B327" s="907"/>
      <c r="C327" s="907"/>
      <c r="D327" s="907"/>
      <c r="E327" s="907"/>
      <c r="F327" s="907"/>
      <c r="G327" s="907"/>
      <c r="H327" s="907"/>
      <c r="I327" s="907"/>
      <c r="J327" s="907"/>
      <c r="K327" s="907"/>
      <c r="L327" s="907"/>
      <c r="M327" s="907"/>
      <c r="N327" s="907"/>
      <c r="O327" s="907"/>
    </row>
    <row r="328" spans="2:15">
      <c r="B328" s="907"/>
      <c r="C328" s="907"/>
      <c r="D328" s="907"/>
      <c r="E328" s="907"/>
      <c r="F328" s="907"/>
      <c r="G328" s="907"/>
      <c r="H328" s="907"/>
      <c r="I328" s="907"/>
      <c r="J328" s="907"/>
      <c r="K328" s="907"/>
      <c r="L328" s="907"/>
      <c r="M328" s="907"/>
      <c r="N328" s="907"/>
      <c r="O328" s="907"/>
    </row>
    <row r="329" spans="2:15">
      <c r="B329" s="907"/>
      <c r="C329" s="907"/>
      <c r="D329" s="907"/>
      <c r="E329" s="907"/>
      <c r="F329" s="907"/>
      <c r="G329" s="907"/>
      <c r="H329" s="907"/>
      <c r="I329" s="907"/>
      <c r="J329" s="907"/>
      <c r="K329" s="907"/>
      <c r="L329" s="907"/>
      <c r="M329" s="907"/>
      <c r="N329" s="907"/>
      <c r="O329" s="907"/>
    </row>
    <row r="330" spans="2:15">
      <c r="B330" s="907"/>
      <c r="C330" s="907"/>
      <c r="D330" s="907"/>
      <c r="E330" s="907"/>
      <c r="F330" s="907"/>
      <c r="G330" s="907"/>
      <c r="H330" s="907"/>
      <c r="I330" s="907"/>
      <c r="J330" s="907"/>
      <c r="K330" s="907"/>
      <c r="L330" s="907"/>
      <c r="M330" s="907"/>
      <c r="N330" s="907"/>
      <c r="O330" s="907"/>
    </row>
    <row r="331" spans="2:15">
      <c r="B331" s="907"/>
      <c r="C331" s="907"/>
      <c r="D331" s="907"/>
      <c r="E331" s="907"/>
      <c r="F331" s="907"/>
      <c r="G331" s="907"/>
      <c r="H331" s="907"/>
      <c r="I331" s="907"/>
      <c r="J331" s="907"/>
      <c r="K331" s="907"/>
      <c r="L331" s="907"/>
      <c r="M331" s="907"/>
      <c r="N331" s="907"/>
      <c r="O331" s="907"/>
    </row>
    <row r="332" spans="2:15">
      <c r="B332" s="907"/>
      <c r="C332" s="907"/>
      <c r="D332" s="907"/>
      <c r="E332" s="907"/>
      <c r="F332" s="907"/>
      <c r="G332" s="907"/>
      <c r="H332" s="907"/>
      <c r="I332" s="907"/>
      <c r="J332" s="907"/>
      <c r="K332" s="907"/>
      <c r="L332" s="907"/>
      <c r="M332" s="907"/>
      <c r="N332" s="907"/>
      <c r="O332" s="907"/>
    </row>
    <row r="333" spans="2:15">
      <c r="B333" s="907"/>
      <c r="C333" s="907"/>
      <c r="D333" s="907"/>
      <c r="E333" s="907"/>
      <c r="F333" s="907"/>
      <c r="G333" s="907"/>
      <c r="H333" s="907"/>
      <c r="I333" s="907"/>
      <c r="J333" s="907"/>
      <c r="K333" s="907"/>
      <c r="L333" s="907"/>
      <c r="M333" s="907"/>
      <c r="N333" s="907"/>
      <c r="O333" s="907"/>
    </row>
    <row r="334" spans="2:15">
      <c r="B334" s="907"/>
      <c r="C334" s="907"/>
      <c r="D334" s="907"/>
      <c r="E334" s="907"/>
      <c r="F334" s="907"/>
      <c r="G334" s="907"/>
      <c r="H334" s="907"/>
      <c r="I334" s="907"/>
      <c r="J334" s="907"/>
      <c r="K334" s="907"/>
      <c r="L334" s="907"/>
      <c r="M334" s="907"/>
      <c r="N334" s="907"/>
      <c r="O334" s="907"/>
    </row>
    <row r="335" spans="2:15">
      <c r="B335" s="907"/>
      <c r="C335" s="907"/>
      <c r="D335" s="907"/>
      <c r="E335" s="907"/>
      <c r="F335" s="907"/>
      <c r="G335" s="907"/>
      <c r="H335" s="907"/>
      <c r="I335" s="907"/>
      <c r="J335" s="907"/>
      <c r="K335" s="907"/>
      <c r="L335" s="907"/>
      <c r="M335" s="907"/>
      <c r="N335" s="907"/>
      <c r="O335" s="907"/>
    </row>
    <row r="336" spans="2:15">
      <c r="B336" s="907"/>
      <c r="C336" s="907"/>
      <c r="D336" s="907"/>
      <c r="E336" s="907"/>
      <c r="F336" s="907"/>
      <c r="G336" s="907"/>
      <c r="H336" s="907"/>
      <c r="I336" s="907"/>
      <c r="J336" s="907"/>
      <c r="K336" s="907"/>
      <c r="L336" s="907"/>
      <c r="M336" s="907"/>
      <c r="N336" s="907"/>
      <c r="O336" s="907"/>
    </row>
    <row r="337" spans="2:15">
      <c r="B337" s="907"/>
      <c r="C337" s="907"/>
      <c r="D337" s="907"/>
      <c r="E337" s="907"/>
      <c r="F337" s="907"/>
      <c r="G337" s="907"/>
      <c r="H337" s="907"/>
      <c r="I337" s="907"/>
      <c r="J337" s="907"/>
      <c r="K337" s="907"/>
      <c r="L337" s="907"/>
      <c r="M337" s="907"/>
      <c r="N337" s="907"/>
      <c r="O337" s="907"/>
    </row>
    <row r="338" spans="2:15">
      <c r="B338" s="907"/>
      <c r="C338" s="907"/>
      <c r="D338" s="907"/>
      <c r="E338" s="907"/>
      <c r="F338" s="907"/>
      <c r="G338" s="907"/>
      <c r="H338" s="907"/>
      <c r="I338" s="907"/>
      <c r="J338" s="907"/>
      <c r="K338" s="907"/>
      <c r="L338" s="907"/>
      <c r="M338" s="907"/>
      <c r="N338" s="907"/>
      <c r="O338" s="907"/>
    </row>
    <row r="339" spans="2:15">
      <c r="B339" s="907"/>
      <c r="C339" s="907"/>
      <c r="D339" s="907"/>
      <c r="E339" s="907"/>
      <c r="F339" s="907"/>
      <c r="G339" s="907"/>
      <c r="H339" s="907"/>
      <c r="I339" s="907"/>
      <c r="J339" s="907"/>
      <c r="K339" s="907"/>
      <c r="L339" s="907"/>
      <c r="M339" s="907"/>
      <c r="N339" s="907"/>
      <c r="O339" s="907"/>
    </row>
    <row r="340" spans="2:15">
      <c r="B340" s="907"/>
      <c r="C340" s="907"/>
      <c r="D340" s="907"/>
      <c r="E340" s="907"/>
      <c r="F340" s="907"/>
      <c r="G340" s="907"/>
      <c r="H340" s="907"/>
      <c r="I340" s="907"/>
      <c r="J340" s="907"/>
      <c r="K340" s="907"/>
      <c r="L340" s="907"/>
      <c r="M340" s="907"/>
      <c r="N340" s="907"/>
      <c r="O340" s="907"/>
    </row>
    <row r="341" spans="2:15">
      <c r="B341" s="907"/>
      <c r="C341" s="907"/>
      <c r="D341" s="907"/>
      <c r="E341" s="907"/>
      <c r="F341" s="907"/>
      <c r="G341" s="907"/>
      <c r="H341" s="907"/>
      <c r="I341" s="907"/>
      <c r="J341" s="907"/>
      <c r="K341" s="907"/>
      <c r="L341" s="907"/>
      <c r="M341" s="907"/>
      <c r="N341" s="907"/>
      <c r="O341" s="907"/>
    </row>
    <row r="342" spans="2:15">
      <c r="B342" s="907"/>
      <c r="C342" s="907"/>
      <c r="D342" s="907"/>
      <c r="E342" s="907"/>
      <c r="F342" s="907"/>
      <c r="G342" s="907"/>
      <c r="H342" s="907"/>
      <c r="I342" s="907"/>
      <c r="J342" s="907"/>
      <c r="K342" s="907"/>
      <c r="L342" s="907"/>
      <c r="M342" s="907"/>
      <c r="N342" s="907"/>
      <c r="O342" s="907"/>
    </row>
    <row r="343" spans="2:15">
      <c r="B343" s="907"/>
      <c r="C343" s="907"/>
      <c r="D343" s="907"/>
      <c r="E343" s="907"/>
      <c r="F343" s="907"/>
      <c r="G343" s="907"/>
      <c r="H343" s="907"/>
      <c r="I343" s="907"/>
      <c r="J343" s="907"/>
      <c r="K343" s="907"/>
      <c r="L343" s="907"/>
      <c r="M343" s="907"/>
      <c r="N343" s="907"/>
      <c r="O343" s="907"/>
    </row>
    <row r="344" spans="2:15">
      <c r="B344" s="907"/>
      <c r="C344" s="907"/>
      <c r="D344" s="907"/>
      <c r="E344" s="907"/>
      <c r="F344" s="907"/>
      <c r="G344" s="907"/>
      <c r="H344" s="907"/>
      <c r="I344" s="907"/>
      <c r="J344" s="907"/>
      <c r="K344" s="907"/>
      <c r="L344" s="907"/>
      <c r="M344" s="907"/>
      <c r="N344" s="907"/>
      <c r="O344" s="907"/>
    </row>
    <row r="345" spans="2:15">
      <c r="B345" s="907"/>
      <c r="C345" s="907"/>
      <c r="D345" s="907"/>
      <c r="E345" s="907"/>
      <c r="F345" s="907"/>
      <c r="G345" s="907"/>
      <c r="H345" s="907"/>
      <c r="I345" s="907"/>
      <c r="J345" s="907"/>
      <c r="K345" s="907"/>
      <c r="L345" s="907"/>
      <c r="M345" s="907"/>
      <c r="N345" s="907"/>
      <c r="O345" s="907"/>
    </row>
    <row r="346" spans="2:15">
      <c r="B346" s="907"/>
      <c r="C346" s="907"/>
      <c r="D346" s="907"/>
      <c r="E346" s="907"/>
      <c r="F346" s="907"/>
      <c r="G346" s="907"/>
      <c r="H346" s="907"/>
      <c r="I346" s="907"/>
      <c r="J346" s="907"/>
      <c r="K346" s="907"/>
      <c r="L346" s="907"/>
      <c r="M346" s="907"/>
      <c r="N346" s="907"/>
      <c r="O346" s="907"/>
    </row>
    <row r="347" spans="2:15">
      <c r="B347" s="907"/>
      <c r="C347" s="907"/>
      <c r="D347" s="907"/>
      <c r="E347" s="907"/>
      <c r="F347" s="907"/>
      <c r="G347" s="907"/>
      <c r="H347" s="907"/>
      <c r="I347" s="907"/>
      <c r="J347" s="907"/>
      <c r="K347" s="907"/>
      <c r="L347" s="907"/>
      <c r="M347" s="907"/>
      <c r="N347" s="907"/>
      <c r="O347" s="907"/>
    </row>
    <row r="348" spans="2:15">
      <c r="B348" s="907"/>
      <c r="C348" s="907"/>
      <c r="D348" s="907"/>
      <c r="E348" s="907"/>
      <c r="F348" s="907"/>
      <c r="G348" s="907"/>
      <c r="H348" s="907"/>
      <c r="I348" s="907"/>
      <c r="J348" s="907"/>
      <c r="K348" s="907"/>
      <c r="L348" s="907"/>
      <c r="M348" s="907"/>
      <c r="N348" s="907"/>
      <c r="O348" s="907"/>
    </row>
    <row r="349" spans="2:15">
      <c r="B349" s="907"/>
      <c r="C349" s="907"/>
      <c r="D349" s="907"/>
      <c r="E349" s="907"/>
      <c r="F349" s="907"/>
      <c r="G349" s="907"/>
      <c r="H349" s="907"/>
      <c r="I349" s="907"/>
      <c r="J349" s="907"/>
      <c r="K349" s="907"/>
      <c r="L349" s="907"/>
      <c r="M349" s="907"/>
      <c r="N349" s="907"/>
      <c r="O349" s="907"/>
    </row>
    <row r="350" spans="2:15">
      <c r="B350" s="907"/>
      <c r="C350" s="907"/>
      <c r="D350" s="907"/>
      <c r="E350" s="907"/>
      <c r="F350" s="907"/>
      <c r="G350" s="907"/>
      <c r="H350" s="907"/>
      <c r="I350" s="907"/>
      <c r="J350" s="907"/>
      <c r="K350" s="907"/>
      <c r="L350" s="907"/>
      <c r="M350" s="907"/>
      <c r="N350" s="907"/>
      <c r="O350" s="907"/>
    </row>
    <row r="351" spans="2:15">
      <c r="B351" s="907"/>
      <c r="C351" s="907"/>
      <c r="D351" s="907"/>
      <c r="E351" s="907"/>
      <c r="F351" s="907"/>
      <c r="G351" s="907"/>
      <c r="H351" s="907"/>
      <c r="I351" s="907"/>
      <c r="J351" s="907"/>
      <c r="K351" s="907"/>
      <c r="L351" s="907"/>
      <c r="M351" s="907"/>
      <c r="N351" s="907"/>
      <c r="O351" s="907"/>
    </row>
    <row r="352" spans="2:15">
      <c r="B352" s="907"/>
      <c r="C352" s="907"/>
      <c r="D352" s="907"/>
      <c r="E352" s="907"/>
      <c r="F352" s="907"/>
      <c r="G352" s="907"/>
      <c r="H352" s="907"/>
      <c r="I352" s="907"/>
      <c r="J352" s="907"/>
      <c r="K352" s="907"/>
      <c r="L352" s="907"/>
      <c r="M352" s="907"/>
      <c r="N352" s="907"/>
      <c r="O352" s="907"/>
    </row>
    <row r="353" spans="2:15">
      <c r="B353" s="907"/>
      <c r="C353" s="907"/>
      <c r="D353" s="907"/>
      <c r="E353" s="907"/>
      <c r="F353" s="907"/>
      <c r="G353" s="907"/>
      <c r="H353" s="907"/>
      <c r="I353" s="907"/>
      <c r="J353" s="907"/>
      <c r="K353" s="907"/>
      <c r="L353" s="907"/>
      <c r="M353" s="907"/>
      <c r="N353" s="907"/>
      <c r="O353" s="907"/>
    </row>
    <row r="354" spans="2:15">
      <c r="B354" s="907"/>
      <c r="C354" s="907"/>
      <c r="D354" s="907"/>
      <c r="E354" s="907"/>
      <c r="F354" s="907"/>
      <c r="G354" s="907"/>
      <c r="H354" s="907"/>
      <c r="I354" s="907"/>
      <c r="J354" s="907"/>
      <c r="K354" s="907"/>
      <c r="L354" s="907"/>
      <c r="M354" s="907"/>
      <c r="N354" s="907"/>
      <c r="O354" s="907"/>
    </row>
    <row r="355" spans="2:15">
      <c r="B355" s="907"/>
      <c r="C355" s="907"/>
      <c r="D355" s="907"/>
      <c r="E355" s="907"/>
      <c r="F355" s="907"/>
      <c r="G355" s="907"/>
      <c r="H355" s="907"/>
      <c r="I355" s="907"/>
      <c r="J355" s="907"/>
      <c r="K355" s="907"/>
      <c r="L355" s="907"/>
      <c r="M355" s="907"/>
      <c r="N355" s="907"/>
      <c r="O355" s="907"/>
    </row>
    <row r="356" spans="2:15">
      <c r="B356" s="907"/>
      <c r="C356" s="907"/>
      <c r="D356" s="907"/>
      <c r="E356" s="907"/>
      <c r="F356" s="907"/>
      <c r="G356" s="907"/>
      <c r="H356" s="907"/>
      <c r="I356" s="907"/>
      <c r="J356" s="907"/>
      <c r="K356" s="907"/>
      <c r="L356" s="907"/>
      <c r="M356" s="907"/>
      <c r="N356" s="907"/>
      <c r="O356" s="907"/>
    </row>
    <row r="357" spans="2:15">
      <c r="B357" s="907"/>
      <c r="C357" s="907"/>
      <c r="D357" s="907"/>
      <c r="E357" s="907"/>
      <c r="F357" s="907"/>
      <c r="G357" s="907"/>
      <c r="H357" s="907"/>
      <c r="I357" s="907"/>
      <c r="J357" s="907"/>
      <c r="K357" s="907"/>
      <c r="L357" s="907"/>
      <c r="M357" s="907"/>
      <c r="N357" s="907"/>
      <c r="O357" s="907"/>
    </row>
    <row r="358" spans="2:15">
      <c r="B358" s="907"/>
      <c r="C358" s="907"/>
      <c r="D358" s="907"/>
      <c r="E358" s="907"/>
      <c r="F358" s="907"/>
      <c r="G358" s="907"/>
      <c r="H358" s="907"/>
      <c r="I358" s="907"/>
      <c r="J358" s="907"/>
      <c r="K358" s="907"/>
      <c r="L358" s="907"/>
      <c r="M358" s="907"/>
      <c r="N358" s="907"/>
      <c r="O358" s="907"/>
    </row>
    <row r="359" spans="2:15">
      <c r="B359" s="907"/>
      <c r="C359" s="907"/>
      <c r="D359" s="907"/>
      <c r="E359" s="907"/>
      <c r="F359" s="907"/>
      <c r="G359" s="907"/>
      <c r="H359" s="907"/>
      <c r="I359" s="907"/>
      <c r="J359" s="907"/>
      <c r="K359" s="907"/>
      <c r="L359" s="907"/>
      <c r="M359" s="907"/>
      <c r="N359" s="907"/>
      <c r="O359" s="907"/>
    </row>
    <row r="360" spans="2:15">
      <c r="B360" s="907"/>
      <c r="C360" s="907"/>
      <c r="D360" s="907"/>
      <c r="E360" s="907"/>
      <c r="F360" s="907"/>
      <c r="G360" s="907"/>
      <c r="H360" s="907"/>
      <c r="I360" s="907"/>
      <c r="J360" s="907"/>
      <c r="K360" s="907"/>
      <c r="L360" s="907"/>
      <c r="M360" s="907"/>
      <c r="N360" s="907"/>
      <c r="O360" s="907"/>
    </row>
    <row r="361" spans="2:15">
      <c r="B361" s="907"/>
      <c r="C361" s="907"/>
      <c r="D361" s="907"/>
      <c r="E361" s="907"/>
      <c r="F361" s="907"/>
      <c r="G361" s="907"/>
      <c r="H361" s="907"/>
      <c r="I361" s="907"/>
      <c r="J361" s="907"/>
      <c r="K361" s="907"/>
      <c r="L361" s="907"/>
      <c r="M361" s="907"/>
      <c r="N361" s="907"/>
      <c r="O361" s="907"/>
    </row>
    <row r="362" spans="2:15">
      <c r="B362" s="907"/>
      <c r="C362" s="907"/>
      <c r="D362" s="907"/>
      <c r="E362" s="907"/>
      <c r="F362" s="907"/>
      <c r="G362" s="907"/>
      <c r="H362" s="907"/>
      <c r="I362" s="907"/>
      <c r="J362" s="907"/>
      <c r="K362" s="907"/>
      <c r="L362" s="907"/>
      <c r="M362" s="907"/>
      <c r="N362" s="907"/>
      <c r="O362" s="907"/>
    </row>
    <row r="363" spans="2:15">
      <c r="B363" s="907"/>
      <c r="C363" s="907"/>
      <c r="D363" s="907"/>
      <c r="E363" s="907"/>
      <c r="F363" s="907"/>
      <c r="G363" s="907"/>
      <c r="H363" s="907"/>
      <c r="I363" s="907"/>
      <c r="J363" s="907"/>
      <c r="K363" s="907"/>
      <c r="L363" s="907"/>
      <c r="M363" s="907"/>
      <c r="N363" s="907"/>
      <c r="O363" s="907"/>
    </row>
    <row r="364" spans="2:15">
      <c r="B364" s="907"/>
      <c r="C364" s="907"/>
      <c r="D364" s="907"/>
      <c r="E364" s="907"/>
      <c r="F364" s="907"/>
      <c r="G364" s="907"/>
      <c r="H364" s="907"/>
      <c r="I364" s="907"/>
      <c r="J364" s="907"/>
      <c r="K364" s="907"/>
      <c r="L364" s="907"/>
      <c r="M364" s="907"/>
      <c r="N364" s="907"/>
      <c r="O364" s="907"/>
    </row>
    <row r="365" spans="2:15">
      <c r="B365" s="907"/>
      <c r="C365" s="907"/>
      <c r="D365" s="907"/>
      <c r="E365" s="907"/>
      <c r="F365" s="907"/>
      <c r="G365" s="907"/>
      <c r="H365" s="907"/>
      <c r="I365" s="907"/>
      <c r="J365" s="907"/>
      <c r="K365" s="907"/>
      <c r="L365" s="907"/>
      <c r="M365" s="907"/>
      <c r="N365" s="907"/>
      <c r="O365" s="907"/>
    </row>
    <row r="366" spans="2:15">
      <c r="B366" s="907"/>
      <c r="C366" s="907"/>
      <c r="D366" s="907"/>
      <c r="E366" s="907"/>
      <c r="F366" s="907"/>
      <c r="G366" s="907"/>
      <c r="H366" s="907"/>
      <c r="I366" s="907"/>
      <c r="J366" s="907"/>
      <c r="K366" s="907"/>
      <c r="L366" s="907"/>
      <c r="M366" s="907"/>
      <c r="N366" s="907"/>
      <c r="O366" s="907"/>
    </row>
    <row r="367" spans="2:15">
      <c r="B367" s="907"/>
      <c r="C367" s="907"/>
      <c r="D367" s="907"/>
      <c r="E367" s="907"/>
      <c r="F367" s="907"/>
      <c r="G367" s="907"/>
      <c r="H367" s="907"/>
      <c r="I367" s="907"/>
      <c r="J367" s="907"/>
      <c r="K367" s="907"/>
      <c r="L367" s="907"/>
      <c r="M367" s="907"/>
      <c r="N367" s="907"/>
      <c r="O367" s="907"/>
    </row>
    <row r="368" spans="2:15">
      <c r="B368" s="907"/>
      <c r="C368" s="907"/>
      <c r="D368" s="907"/>
      <c r="E368" s="907"/>
      <c r="F368" s="907"/>
      <c r="G368" s="907"/>
      <c r="H368" s="907"/>
      <c r="I368" s="907"/>
      <c r="J368" s="907"/>
      <c r="K368" s="907"/>
      <c r="L368" s="907"/>
      <c r="M368" s="907"/>
      <c r="N368" s="907"/>
      <c r="O368" s="907"/>
    </row>
    <row r="369" spans="2:15">
      <c r="B369" s="907"/>
      <c r="C369" s="907"/>
      <c r="D369" s="907"/>
      <c r="E369" s="907"/>
      <c r="F369" s="907"/>
      <c r="G369" s="907"/>
      <c r="H369" s="907"/>
      <c r="I369" s="907"/>
      <c r="J369" s="907"/>
      <c r="K369" s="907"/>
      <c r="L369" s="907"/>
      <c r="M369" s="907"/>
      <c r="N369" s="907"/>
      <c r="O369" s="907"/>
    </row>
    <row r="370" spans="2:15">
      <c r="B370" s="907"/>
      <c r="C370" s="907"/>
      <c r="D370" s="907"/>
      <c r="E370" s="907"/>
      <c r="F370" s="907"/>
      <c r="G370" s="907"/>
      <c r="H370" s="907"/>
      <c r="I370" s="907"/>
      <c r="J370" s="907"/>
      <c r="K370" s="907"/>
      <c r="L370" s="907"/>
      <c r="M370" s="907"/>
      <c r="N370" s="907"/>
      <c r="O370" s="907"/>
    </row>
    <row r="371" spans="2:15">
      <c r="B371" s="907"/>
      <c r="C371" s="907"/>
      <c r="D371" s="907"/>
      <c r="E371" s="907"/>
      <c r="F371" s="907"/>
      <c r="G371" s="907"/>
      <c r="H371" s="907"/>
      <c r="I371" s="907"/>
      <c r="J371" s="907"/>
      <c r="K371" s="907"/>
      <c r="L371" s="907"/>
      <c r="M371" s="907"/>
      <c r="N371" s="907"/>
      <c r="O371" s="907"/>
    </row>
    <row r="372" spans="2:15">
      <c r="B372" s="907"/>
      <c r="C372" s="907"/>
      <c r="D372" s="907"/>
      <c r="E372" s="907"/>
      <c r="F372" s="907"/>
      <c r="G372" s="907"/>
      <c r="H372" s="907"/>
      <c r="I372" s="907"/>
      <c r="J372" s="907"/>
      <c r="K372" s="907"/>
      <c r="L372" s="907"/>
      <c r="M372" s="907"/>
      <c r="N372" s="907"/>
      <c r="O372" s="907"/>
    </row>
    <row r="373" spans="2:15">
      <c r="B373" s="907"/>
      <c r="C373" s="907"/>
      <c r="D373" s="907"/>
      <c r="E373" s="907"/>
      <c r="F373" s="907"/>
      <c r="G373" s="907"/>
      <c r="H373" s="907"/>
      <c r="I373" s="907"/>
      <c r="J373" s="907"/>
      <c r="K373" s="907"/>
      <c r="L373" s="907"/>
      <c r="M373" s="907"/>
      <c r="N373" s="907"/>
      <c r="O373" s="907"/>
    </row>
    <row r="374" spans="2:15">
      <c r="B374" s="907"/>
      <c r="C374" s="907"/>
      <c r="D374" s="907"/>
      <c r="E374" s="907"/>
      <c r="F374" s="907"/>
      <c r="G374" s="907"/>
      <c r="H374" s="907"/>
      <c r="I374" s="907"/>
      <c r="J374" s="907"/>
      <c r="K374" s="907"/>
      <c r="L374" s="907"/>
      <c r="M374" s="907"/>
      <c r="N374" s="907"/>
      <c r="O374" s="907"/>
    </row>
    <row r="375" spans="2:15">
      <c r="B375" s="907"/>
      <c r="C375" s="907"/>
      <c r="D375" s="907"/>
      <c r="E375" s="907"/>
      <c r="F375" s="907"/>
      <c r="G375" s="907"/>
      <c r="H375" s="907"/>
      <c r="I375" s="907"/>
      <c r="J375" s="907"/>
      <c r="K375" s="907"/>
      <c r="L375" s="907"/>
      <c r="M375" s="907"/>
      <c r="N375" s="907"/>
      <c r="O375" s="907"/>
    </row>
    <row r="376" spans="2:15">
      <c r="B376" s="907"/>
      <c r="C376" s="907"/>
      <c r="D376" s="907"/>
      <c r="E376" s="907"/>
      <c r="F376" s="907"/>
      <c r="G376" s="907"/>
      <c r="H376" s="907"/>
      <c r="I376" s="907"/>
      <c r="J376" s="907"/>
      <c r="K376" s="907"/>
      <c r="L376" s="907"/>
      <c r="M376" s="907"/>
      <c r="N376" s="907"/>
      <c r="O376" s="907"/>
    </row>
    <row r="377" spans="2:15">
      <c r="B377" s="907"/>
      <c r="C377" s="907"/>
      <c r="D377" s="907"/>
      <c r="E377" s="907"/>
      <c r="F377" s="907"/>
      <c r="G377" s="907"/>
      <c r="H377" s="907"/>
      <c r="I377" s="907"/>
      <c r="J377" s="907"/>
      <c r="K377" s="907"/>
      <c r="L377" s="907"/>
      <c r="M377" s="907"/>
      <c r="N377" s="907"/>
      <c r="O377" s="907"/>
    </row>
    <row r="378" spans="2:15">
      <c r="B378" s="907"/>
      <c r="C378" s="907"/>
      <c r="D378" s="907"/>
      <c r="E378" s="907"/>
      <c r="F378" s="907"/>
      <c r="G378" s="907"/>
      <c r="H378" s="907"/>
      <c r="I378" s="907"/>
    </row>
    <row r="379" spans="2:15">
      <c r="B379" s="907"/>
      <c r="C379" s="907"/>
      <c r="D379" s="907"/>
      <c r="E379" s="907"/>
      <c r="F379" s="907"/>
      <c r="G379" s="907"/>
      <c r="H379" s="907"/>
      <c r="I379" s="907"/>
    </row>
    <row r="380" spans="2:15">
      <c r="B380" s="907"/>
      <c r="C380" s="907"/>
      <c r="D380" s="907"/>
      <c r="E380" s="907"/>
      <c r="F380" s="907"/>
      <c r="G380" s="907"/>
      <c r="H380" s="907"/>
      <c r="I380" s="907"/>
    </row>
    <row r="381" spans="2:15">
      <c r="B381" s="907"/>
      <c r="C381" s="907"/>
      <c r="D381" s="907"/>
      <c r="E381" s="907"/>
      <c r="F381" s="907"/>
      <c r="G381" s="907"/>
      <c r="H381" s="907"/>
      <c r="I381" s="907"/>
    </row>
    <row r="382" spans="2:15">
      <c r="B382" s="907"/>
      <c r="C382" s="907"/>
      <c r="D382" s="907"/>
      <c r="E382" s="907"/>
      <c r="F382" s="907"/>
      <c r="G382" s="907"/>
      <c r="H382" s="907"/>
      <c r="I382" s="907"/>
    </row>
    <row r="383" spans="2:15">
      <c r="B383" s="907"/>
      <c r="C383" s="907"/>
      <c r="D383" s="907"/>
      <c r="E383" s="907"/>
      <c r="F383" s="907"/>
      <c r="G383" s="907"/>
      <c r="H383" s="907"/>
      <c r="I383" s="907"/>
    </row>
    <row r="384" spans="2:15">
      <c r="B384" s="907"/>
      <c r="C384" s="907"/>
      <c r="D384" s="907"/>
      <c r="E384" s="907"/>
      <c r="F384" s="907"/>
      <c r="G384" s="907"/>
      <c r="H384" s="907"/>
      <c r="I384" s="907"/>
    </row>
    <row r="385" spans="2:9">
      <c r="B385" s="907"/>
      <c r="C385" s="907"/>
      <c r="D385" s="907"/>
      <c r="E385" s="907"/>
      <c r="F385" s="907"/>
      <c r="G385" s="907"/>
      <c r="H385" s="907"/>
      <c r="I385" s="907"/>
    </row>
    <row r="386" spans="2:9">
      <c r="B386" s="907"/>
      <c r="C386" s="907"/>
      <c r="D386" s="907"/>
      <c r="E386" s="907"/>
      <c r="F386" s="907"/>
      <c r="G386" s="907"/>
      <c r="H386" s="907"/>
      <c r="I386" s="907"/>
    </row>
    <row r="387" spans="2:9">
      <c r="B387" s="907"/>
      <c r="C387" s="907"/>
      <c r="D387" s="907"/>
      <c r="E387" s="907"/>
      <c r="F387" s="907"/>
      <c r="G387" s="907"/>
      <c r="H387" s="907"/>
      <c r="I387" s="907"/>
    </row>
    <row r="388" spans="2:9">
      <c r="B388" s="907"/>
      <c r="C388" s="907"/>
      <c r="D388" s="907"/>
      <c r="E388" s="907"/>
      <c r="F388" s="907"/>
      <c r="G388" s="907"/>
      <c r="H388" s="907"/>
      <c r="I388" s="907"/>
    </row>
    <row r="389" spans="2:9">
      <c r="B389" s="907"/>
      <c r="C389" s="907"/>
      <c r="D389" s="907"/>
      <c r="E389" s="907"/>
      <c r="F389" s="907"/>
      <c r="G389" s="907"/>
      <c r="H389" s="907"/>
      <c r="I389" s="907"/>
    </row>
    <row r="390" spans="2:9">
      <c r="B390" s="907"/>
      <c r="C390" s="907"/>
      <c r="D390" s="907"/>
      <c r="E390" s="907"/>
      <c r="F390" s="907"/>
      <c r="G390" s="907"/>
      <c r="H390" s="907"/>
      <c r="I390" s="907"/>
    </row>
    <row r="391" spans="2:9">
      <c r="B391" s="907"/>
      <c r="C391" s="907"/>
      <c r="D391" s="907"/>
      <c r="E391" s="907"/>
      <c r="F391" s="907"/>
      <c r="G391" s="907"/>
      <c r="H391" s="907"/>
      <c r="I391" s="907"/>
    </row>
    <row r="392" spans="2:9">
      <c r="B392" s="907"/>
      <c r="C392" s="907"/>
      <c r="D392" s="907"/>
      <c r="E392" s="907"/>
      <c r="F392" s="907"/>
      <c r="G392" s="907"/>
      <c r="H392" s="907"/>
      <c r="I392" s="907"/>
    </row>
    <row r="393" spans="2:9">
      <c r="B393" s="907"/>
      <c r="C393" s="907"/>
      <c r="D393" s="907"/>
      <c r="E393" s="907"/>
      <c r="F393" s="907"/>
      <c r="G393" s="907"/>
      <c r="H393" s="907"/>
      <c r="I393" s="907"/>
    </row>
    <row r="394" spans="2:9">
      <c r="B394" s="907"/>
      <c r="C394" s="907"/>
      <c r="D394" s="907"/>
      <c r="E394" s="907"/>
      <c r="F394" s="907"/>
      <c r="G394" s="907"/>
      <c r="H394" s="907"/>
      <c r="I394" s="907"/>
    </row>
    <row r="395" spans="2:9">
      <c r="B395" s="907"/>
      <c r="C395" s="907"/>
      <c r="D395" s="907"/>
      <c r="E395" s="907"/>
      <c r="F395" s="907"/>
      <c r="G395" s="907"/>
      <c r="H395" s="907"/>
      <c r="I395" s="907"/>
    </row>
    <row r="396" spans="2:9">
      <c r="B396" s="907"/>
      <c r="C396" s="907"/>
      <c r="D396" s="907"/>
      <c r="E396" s="907"/>
      <c r="F396" s="907"/>
      <c r="G396" s="907"/>
      <c r="H396" s="907"/>
      <c r="I396" s="907"/>
    </row>
    <row r="397" spans="2:9">
      <c r="B397" s="907"/>
      <c r="C397" s="907"/>
      <c r="D397" s="907"/>
      <c r="E397" s="907"/>
      <c r="F397" s="907"/>
      <c r="G397" s="907"/>
      <c r="H397" s="907"/>
      <c r="I397" s="907"/>
    </row>
    <row r="398" spans="2:9">
      <c r="B398" s="907"/>
      <c r="C398" s="907"/>
      <c r="D398" s="907"/>
      <c r="E398" s="907"/>
      <c r="F398" s="907"/>
      <c r="G398" s="907"/>
      <c r="H398" s="907"/>
      <c r="I398" s="907"/>
    </row>
    <row r="399" spans="2:9">
      <c r="B399" s="907"/>
      <c r="C399" s="907"/>
      <c r="D399" s="907"/>
      <c r="E399" s="907"/>
      <c r="F399" s="907"/>
      <c r="G399" s="907"/>
      <c r="H399" s="907"/>
      <c r="I399" s="907"/>
    </row>
    <row r="400" spans="2:9">
      <c r="B400" s="907"/>
    </row>
    <row r="401" spans="2:2">
      <c r="B401" s="907"/>
    </row>
    <row r="402" spans="2:2">
      <c r="B402" s="907"/>
    </row>
    <row r="403" spans="2:2">
      <c r="B403" s="907"/>
    </row>
    <row r="404" spans="2:2">
      <c r="B404" s="907"/>
    </row>
    <row r="405" spans="2:2">
      <c r="B405" s="907"/>
    </row>
    <row r="406" spans="2:2">
      <c r="B406" s="907"/>
    </row>
    <row r="407" spans="2:2">
      <c r="B407" s="907"/>
    </row>
    <row r="408" spans="2:2">
      <c r="B408" s="907"/>
    </row>
    <row r="409" spans="2:2">
      <c r="B409" s="907"/>
    </row>
  </sheetData>
  <mergeCells count="720">
    <mergeCell ref="E270:F270"/>
    <mergeCell ref="N132:O132"/>
    <mergeCell ref="L134:M134"/>
    <mergeCell ref="J134:K134"/>
    <mergeCell ref="J125:K125"/>
    <mergeCell ref="L127:M127"/>
    <mergeCell ref="J129:K129"/>
    <mergeCell ref="J130:K130"/>
    <mergeCell ref="J131:K131"/>
    <mergeCell ref="J132:K132"/>
    <mergeCell ref="J133:K133"/>
    <mergeCell ref="L132:M132"/>
    <mergeCell ref="L126:M126"/>
    <mergeCell ref="L125:M125"/>
    <mergeCell ref="N130:O130"/>
    <mergeCell ref="N125:O125"/>
    <mergeCell ref="N126:O126"/>
    <mergeCell ref="J128:K128"/>
    <mergeCell ref="J127:K127"/>
    <mergeCell ref="N127:O127"/>
    <mergeCell ref="D129:E129"/>
    <mergeCell ref="D130:E130"/>
    <mergeCell ref="K205:L205"/>
    <mergeCell ref="B194:D194"/>
    <mergeCell ref="B269:D269"/>
    <mergeCell ref="E269:F269"/>
    <mergeCell ref="G269:H269"/>
    <mergeCell ref="I269:J269"/>
    <mergeCell ref="D131:E131"/>
    <mergeCell ref="D132:E132"/>
    <mergeCell ref="D133:E133"/>
    <mergeCell ref="D134:E134"/>
    <mergeCell ref="D125:E125"/>
    <mergeCell ref="D126:E126"/>
    <mergeCell ref="E147:E149"/>
    <mergeCell ref="E219:H219"/>
    <mergeCell ref="E220:F221"/>
    <mergeCell ref="E226:F226"/>
    <mergeCell ref="E222:F222"/>
    <mergeCell ref="G226:H226"/>
    <mergeCell ref="B219:D221"/>
    <mergeCell ref="B222:D222"/>
    <mergeCell ref="B184:D187"/>
    <mergeCell ref="B188:D188"/>
    <mergeCell ref="B189:D189"/>
    <mergeCell ref="F132:G132"/>
    <mergeCell ref="F133:G133"/>
    <mergeCell ref="F134:G134"/>
    <mergeCell ref="N131:O131"/>
    <mergeCell ref="H119:I119"/>
    <mergeCell ref="N128:O128"/>
    <mergeCell ref="L120:M120"/>
    <mergeCell ref="L121:M121"/>
    <mergeCell ref="F131:G131"/>
    <mergeCell ref="F128:G128"/>
    <mergeCell ref="H128:I128"/>
    <mergeCell ref="H129:I129"/>
    <mergeCell ref="N129:O129"/>
    <mergeCell ref="L122:M122"/>
    <mergeCell ref="H120:I120"/>
    <mergeCell ref="H121:I121"/>
    <mergeCell ref="H122:I122"/>
    <mergeCell ref="L119:M119"/>
    <mergeCell ref="J120:K120"/>
    <mergeCell ref="F130:G130"/>
    <mergeCell ref="F129:G129"/>
    <mergeCell ref="B105:C105"/>
    <mergeCell ref="B106:C106"/>
    <mergeCell ref="B107:C107"/>
    <mergeCell ref="D110:E110"/>
    <mergeCell ref="D111:E111"/>
    <mergeCell ref="C123:C125"/>
    <mergeCell ref="C126:C128"/>
    <mergeCell ref="N119:O119"/>
    <mergeCell ref="J122:K122"/>
    <mergeCell ref="J126:K126"/>
    <mergeCell ref="N120:O120"/>
    <mergeCell ref="N121:O121"/>
    <mergeCell ref="N122:O122"/>
    <mergeCell ref="F126:G126"/>
    <mergeCell ref="F125:G125"/>
    <mergeCell ref="D124:E124"/>
    <mergeCell ref="D127:E127"/>
    <mergeCell ref="D128:E128"/>
    <mergeCell ref="B118:E119"/>
    <mergeCell ref="F120:G120"/>
    <mergeCell ref="F121:G121"/>
    <mergeCell ref="F110:G110"/>
    <mergeCell ref="B113:C113"/>
    <mergeCell ref="F107:G107"/>
    <mergeCell ref="O89:P89"/>
    <mergeCell ref="O90:P90"/>
    <mergeCell ref="J104:K104"/>
    <mergeCell ref="H109:I109"/>
    <mergeCell ref="H110:I110"/>
    <mergeCell ref="H103:I103"/>
    <mergeCell ref="H104:I104"/>
    <mergeCell ref="H105:I105"/>
    <mergeCell ref="H106:I106"/>
    <mergeCell ref="H108:I108"/>
    <mergeCell ref="H107:I107"/>
    <mergeCell ref="L109:M109"/>
    <mergeCell ref="L110:M110"/>
    <mergeCell ref="J108:K108"/>
    <mergeCell ref="J105:K105"/>
    <mergeCell ref="J107:K107"/>
    <mergeCell ref="J106:K106"/>
    <mergeCell ref="F100:M100"/>
    <mergeCell ref="F106:G106"/>
    <mergeCell ref="L101:M101"/>
    <mergeCell ref="I93:J93"/>
    <mergeCell ref="J101:K101"/>
    <mergeCell ref="F103:G103"/>
    <mergeCell ref="F104:G104"/>
    <mergeCell ref="M88:N88"/>
    <mergeCell ref="O84:P85"/>
    <mergeCell ref="O91:P91"/>
    <mergeCell ref="O92:P92"/>
    <mergeCell ref="O93:P93"/>
    <mergeCell ref="O86:P86"/>
    <mergeCell ref="K88:L88"/>
    <mergeCell ref="G88:H88"/>
    <mergeCell ref="M84:N85"/>
    <mergeCell ref="G84:H85"/>
    <mergeCell ref="K84:L85"/>
    <mergeCell ref="K93:L93"/>
    <mergeCell ref="K87:L87"/>
    <mergeCell ref="K86:L86"/>
    <mergeCell ref="M87:N87"/>
    <mergeCell ref="K89:L89"/>
    <mergeCell ref="M89:N89"/>
    <mergeCell ref="I91:J91"/>
    <mergeCell ref="I92:J92"/>
    <mergeCell ref="M86:N86"/>
    <mergeCell ref="I86:J86"/>
    <mergeCell ref="I87:J87"/>
    <mergeCell ref="I88:J88"/>
    <mergeCell ref="O87:P87"/>
    <mergeCell ref="O88:P88"/>
    <mergeCell ref="L137:M137"/>
    <mergeCell ref="L106:M106"/>
    <mergeCell ref="L112:M112"/>
    <mergeCell ref="F109:G109"/>
    <mergeCell ref="F111:G111"/>
    <mergeCell ref="F112:G112"/>
    <mergeCell ref="K90:L90"/>
    <mergeCell ref="M90:N90"/>
    <mergeCell ref="K91:L91"/>
    <mergeCell ref="K92:L92"/>
    <mergeCell ref="L103:M103"/>
    <mergeCell ref="L108:M108"/>
    <mergeCell ref="J111:K111"/>
    <mergeCell ref="L107:M107"/>
    <mergeCell ref="M91:N91"/>
    <mergeCell ref="M92:N92"/>
    <mergeCell ref="M93:N93"/>
    <mergeCell ref="L102:M102"/>
    <mergeCell ref="J102:K102"/>
    <mergeCell ref="L105:M105"/>
    <mergeCell ref="J103:K103"/>
    <mergeCell ref="L104:M104"/>
    <mergeCell ref="H111:I111"/>
    <mergeCell ref="L135:M135"/>
    <mergeCell ref="H130:I130"/>
    <mergeCell ref="H131:I131"/>
    <mergeCell ref="H123:I123"/>
    <mergeCell ref="H124:I124"/>
    <mergeCell ref="H125:I125"/>
    <mergeCell ref="L131:M131"/>
    <mergeCell ref="L128:M128"/>
    <mergeCell ref="L129:M129"/>
    <mergeCell ref="L130:M130"/>
    <mergeCell ref="H126:I126"/>
    <mergeCell ref="H127:I127"/>
    <mergeCell ref="L123:M123"/>
    <mergeCell ref="L124:M124"/>
    <mergeCell ref="J123:K123"/>
    <mergeCell ref="J124:K124"/>
    <mergeCell ref="B129:B137"/>
    <mergeCell ref="D104:E104"/>
    <mergeCell ref="D121:E121"/>
    <mergeCell ref="C132:C134"/>
    <mergeCell ref="C129:C131"/>
    <mergeCell ref="D137:E137"/>
    <mergeCell ref="D136:E136"/>
    <mergeCell ref="D113:E113"/>
    <mergeCell ref="G116:H116"/>
    <mergeCell ref="H118:O118"/>
    <mergeCell ref="N123:O123"/>
    <mergeCell ref="N124:O124"/>
    <mergeCell ref="F122:G122"/>
    <mergeCell ref="F123:G123"/>
    <mergeCell ref="F124:G124"/>
    <mergeCell ref="F118:G119"/>
    <mergeCell ref="J113:K113"/>
    <mergeCell ref="H112:I112"/>
    <mergeCell ref="D108:E108"/>
    <mergeCell ref="F105:G105"/>
    <mergeCell ref="D105:E105"/>
    <mergeCell ref="D106:E106"/>
    <mergeCell ref="D107:E107"/>
    <mergeCell ref="D135:E135"/>
    <mergeCell ref="B147:D149"/>
    <mergeCell ref="B155:D155"/>
    <mergeCell ref="B156:D156"/>
    <mergeCell ref="B157:D157"/>
    <mergeCell ref="B170:D170"/>
    <mergeCell ref="B171:D171"/>
    <mergeCell ref="B172:D172"/>
    <mergeCell ref="B173:D173"/>
    <mergeCell ref="B174:D174"/>
    <mergeCell ref="B151:D151"/>
    <mergeCell ref="B152:D152"/>
    <mergeCell ref="B150:D150"/>
    <mergeCell ref="B154:D154"/>
    <mergeCell ref="F108:G108"/>
    <mergeCell ref="G114:M114"/>
    <mergeCell ref="H113:I113"/>
    <mergeCell ref="J112:K112"/>
    <mergeCell ref="J109:K109"/>
    <mergeCell ref="J110:K110"/>
    <mergeCell ref="L111:M111"/>
    <mergeCell ref="F113:G113"/>
    <mergeCell ref="J121:K121"/>
    <mergeCell ref="J119:K119"/>
    <mergeCell ref="L113:M113"/>
    <mergeCell ref="B102:C102"/>
    <mergeCell ref="B103:C103"/>
    <mergeCell ref="B104:C104"/>
    <mergeCell ref="D55:E55"/>
    <mergeCell ref="B75:C75"/>
    <mergeCell ref="B71:C71"/>
    <mergeCell ref="B59:C59"/>
    <mergeCell ref="B60:C60"/>
    <mergeCell ref="B61:C61"/>
    <mergeCell ref="B68:C70"/>
    <mergeCell ref="E93:F93"/>
    <mergeCell ref="B84:D85"/>
    <mergeCell ref="B91:D91"/>
    <mergeCell ref="B92:D92"/>
    <mergeCell ref="B93:D93"/>
    <mergeCell ref="B86:D86"/>
    <mergeCell ref="D103:E103"/>
    <mergeCell ref="F101:G101"/>
    <mergeCell ref="F102:G102"/>
    <mergeCell ref="B76:C76"/>
    <mergeCell ref="B62:C62"/>
    <mergeCell ref="D57:E57"/>
    <mergeCell ref="B57:C57"/>
    <mergeCell ref="B73:C73"/>
    <mergeCell ref="L61:M61"/>
    <mergeCell ref="L59:M59"/>
    <mergeCell ref="L60:M60"/>
    <mergeCell ref="F62:G62"/>
    <mergeCell ref="H62:I62"/>
    <mergeCell ref="J62:K62"/>
    <mergeCell ref="D59:E59"/>
    <mergeCell ref="D60:E60"/>
    <mergeCell ref="F59:G59"/>
    <mergeCell ref="F60:G60"/>
    <mergeCell ref="H59:I59"/>
    <mergeCell ref="J60:K60"/>
    <mergeCell ref="J61:K61"/>
    <mergeCell ref="D62:E62"/>
    <mergeCell ref="H60:I60"/>
    <mergeCell ref="H58:I58"/>
    <mergeCell ref="P54:Q54"/>
    <mergeCell ref="P55:Q55"/>
    <mergeCell ref="P56:Q56"/>
    <mergeCell ref="F54:G54"/>
    <mergeCell ref="F55:G55"/>
    <mergeCell ref="L54:M54"/>
    <mergeCell ref="L55:M55"/>
    <mergeCell ref="N57:O57"/>
    <mergeCell ref="P57:Q57"/>
    <mergeCell ref="F56:G56"/>
    <mergeCell ref="N54:O54"/>
    <mergeCell ref="N55:O55"/>
    <mergeCell ref="N56:O56"/>
    <mergeCell ref="L56:M56"/>
    <mergeCell ref="H56:I56"/>
    <mergeCell ref="J55:K55"/>
    <mergeCell ref="J54:K54"/>
    <mergeCell ref="J56:K56"/>
    <mergeCell ref="J57:K57"/>
    <mergeCell ref="L57:M57"/>
    <mergeCell ref="F57:G57"/>
    <mergeCell ref="H57:I57"/>
    <mergeCell ref="G47:H47"/>
    <mergeCell ref="L46:M46"/>
    <mergeCell ref="G91:H91"/>
    <mergeCell ref="G92:H92"/>
    <mergeCell ref="G93:H93"/>
    <mergeCell ref="H101:I101"/>
    <mergeCell ref="H102:I102"/>
    <mergeCell ref="F61:G61"/>
    <mergeCell ref="G82:H82"/>
    <mergeCell ref="E84:F85"/>
    <mergeCell ref="D61:E61"/>
    <mergeCell ref="D102:E102"/>
    <mergeCell ref="G86:H86"/>
    <mergeCell ref="I89:J89"/>
    <mergeCell ref="B90:D90"/>
    <mergeCell ref="E90:F90"/>
    <mergeCell ref="G90:H90"/>
    <mergeCell ref="I90:J90"/>
    <mergeCell ref="B89:D89"/>
    <mergeCell ref="E89:F89"/>
    <mergeCell ref="J59:K59"/>
    <mergeCell ref="L62:M62"/>
    <mergeCell ref="B74:C74"/>
    <mergeCell ref="B72:C72"/>
    <mergeCell ref="N47:O47"/>
    <mergeCell ref="N48:O48"/>
    <mergeCell ref="L40:M40"/>
    <mergeCell ref="L41:M41"/>
    <mergeCell ref="L47:M47"/>
    <mergeCell ref="J47:K47"/>
    <mergeCell ref="J48:K48"/>
    <mergeCell ref="J41:K41"/>
    <mergeCell ref="L42:M42"/>
    <mergeCell ref="L43:M43"/>
    <mergeCell ref="J43:K43"/>
    <mergeCell ref="J42:K42"/>
    <mergeCell ref="N43:O43"/>
    <mergeCell ref="J44:K44"/>
    <mergeCell ref="J45:K45"/>
    <mergeCell ref="J46:K46"/>
    <mergeCell ref="L44:M44"/>
    <mergeCell ref="N44:O44"/>
    <mergeCell ref="L45:M45"/>
    <mergeCell ref="N45:O45"/>
    <mergeCell ref="J40:K40"/>
    <mergeCell ref="L48:M48"/>
    <mergeCell ref="G42:H42"/>
    <mergeCell ref="G45:H45"/>
    <mergeCell ref="L37:M39"/>
    <mergeCell ref="N46:O46"/>
    <mergeCell ref="G46:H46"/>
    <mergeCell ref="B42:D42"/>
    <mergeCell ref="B43:D43"/>
    <mergeCell ref="N40:O40"/>
    <mergeCell ref="N41:O41"/>
    <mergeCell ref="N42:O42"/>
    <mergeCell ref="N37:O39"/>
    <mergeCell ref="E42:F42"/>
    <mergeCell ref="E43:F43"/>
    <mergeCell ref="G43:H43"/>
    <mergeCell ref="G41:H41"/>
    <mergeCell ref="B40:D40"/>
    <mergeCell ref="B41:D41"/>
    <mergeCell ref="J38:K39"/>
    <mergeCell ref="G36:H39"/>
    <mergeCell ref="I36:O36"/>
    <mergeCell ref="E41:F41"/>
    <mergeCell ref="B195:D195"/>
    <mergeCell ref="E189:F189"/>
    <mergeCell ref="E190:F190"/>
    <mergeCell ref="G184:H187"/>
    <mergeCell ref="G193:H193"/>
    <mergeCell ref="G194:H194"/>
    <mergeCell ref="G189:H189"/>
    <mergeCell ref="G190:H190"/>
    <mergeCell ref="E194:F194"/>
    <mergeCell ref="E195:F195"/>
    <mergeCell ref="E188:F188"/>
    <mergeCell ref="E192:F192"/>
    <mergeCell ref="G191:H191"/>
    <mergeCell ref="B191:D191"/>
    <mergeCell ref="M202:N203"/>
    <mergeCell ref="E202:F203"/>
    <mergeCell ref="O202:P203"/>
    <mergeCell ref="O190:P190"/>
    <mergeCell ref="O189:P189"/>
    <mergeCell ref="O192:P192"/>
    <mergeCell ref="M192:N192"/>
    <mergeCell ref="M189:N189"/>
    <mergeCell ref="M190:N190"/>
    <mergeCell ref="I189:J189"/>
    <mergeCell ref="G192:H192"/>
    <mergeCell ref="G196:H196"/>
    <mergeCell ref="I193:J193"/>
    <mergeCell ref="I194:J194"/>
    <mergeCell ref="I195:J195"/>
    <mergeCell ref="E191:F191"/>
    <mergeCell ref="I201:L201"/>
    <mergeCell ref="I202:J203"/>
    <mergeCell ref="K202:L203"/>
    <mergeCell ref="E193:F193"/>
    <mergeCell ref="G202:H203"/>
    <mergeCell ref="G195:H195"/>
    <mergeCell ref="K193:L193"/>
    <mergeCell ref="O191:P191"/>
    <mergeCell ref="H137:I137"/>
    <mergeCell ref="H132:I132"/>
    <mergeCell ref="B153:D153"/>
    <mergeCell ref="C135:C137"/>
    <mergeCell ref="B78:C78"/>
    <mergeCell ref="E87:F87"/>
    <mergeCell ref="M201:P201"/>
    <mergeCell ref="B193:D193"/>
    <mergeCell ref="B192:D192"/>
    <mergeCell ref="G89:H89"/>
    <mergeCell ref="D122:E122"/>
    <mergeCell ref="D123:E123"/>
    <mergeCell ref="D112:E112"/>
    <mergeCell ref="B109:C109"/>
    <mergeCell ref="B108:C108"/>
    <mergeCell ref="D109:E109"/>
    <mergeCell ref="B112:C112"/>
    <mergeCell ref="D120:E120"/>
    <mergeCell ref="B110:C110"/>
    <mergeCell ref="B111:C111"/>
    <mergeCell ref="B120:B128"/>
    <mergeCell ref="C120:C122"/>
    <mergeCell ref="B87:D87"/>
    <mergeCell ref="G87:H87"/>
    <mergeCell ref="B88:D88"/>
    <mergeCell ref="B100:C101"/>
    <mergeCell ref="I84:J85"/>
    <mergeCell ref="G94:H94"/>
    <mergeCell ref="H61:I61"/>
    <mergeCell ref="E86:F86"/>
    <mergeCell ref="E88:F88"/>
    <mergeCell ref="E91:F91"/>
    <mergeCell ref="E92:F92"/>
    <mergeCell ref="B77:C77"/>
    <mergeCell ref="D100:E101"/>
    <mergeCell ref="H52:I52"/>
    <mergeCell ref="B56:C56"/>
    <mergeCell ref="B54:C54"/>
    <mergeCell ref="B55:C55"/>
    <mergeCell ref="E48:F48"/>
    <mergeCell ref="H54:I54"/>
    <mergeCell ref="H55:I55"/>
    <mergeCell ref="G49:I49"/>
    <mergeCell ref="D56:E56"/>
    <mergeCell ref="D54:E54"/>
    <mergeCell ref="B201:D203"/>
    <mergeCell ref="E201:H201"/>
    <mergeCell ref="G34:I34"/>
    <mergeCell ref="D68:D70"/>
    <mergeCell ref="E68:E70"/>
    <mergeCell ref="F68:F70"/>
    <mergeCell ref="E36:F39"/>
    <mergeCell ref="F127:G127"/>
    <mergeCell ref="G98:H98"/>
    <mergeCell ref="G40:H40"/>
    <mergeCell ref="B36:D39"/>
    <mergeCell ref="B47:D47"/>
    <mergeCell ref="E46:F46"/>
    <mergeCell ref="E47:F47"/>
    <mergeCell ref="E40:F40"/>
    <mergeCell ref="B46:D46"/>
    <mergeCell ref="B44:D44"/>
    <mergeCell ref="E44:F44"/>
    <mergeCell ref="G44:H44"/>
    <mergeCell ref="B45:D45"/>
    <mergeCell ref="E45:F45"/>
    <mergeCell ref="I192:J192"/>
    <mergeCell ref="B48:D48"/>
    <mergeCell ref="G48:H48"/>
    <mergeCell ref="I208:J208"/>
    <mergeCell ref="K208:L208"/>
    <mergeCell ref="M205:N205"/>
    <mergeCell ref="M206:N206"/>
    <mergeCell ref="M204:N204"/>
    <mergeCell ref="K204:L204"/>
    <mergeCell ref="I210:L210"/>
    <mergeCell ref="K213:L213"/>
    <mergeCell ref="E213:F213"/>
    <mergeCell ref="G213:H213"/>
    <mergeCell ref="E211:F212"/>
    <mergeCell ref="I213:J213"/>
    <mergeCell ref="K211:L212"/>
    <mergeCell ref="E205:F205"/>
    <mergeCell ref="E206:F206"/>
    <mergeCell ref="E207:F207"/>
    <mergeCell ref="G207:H207"/>
    <mergeCell ref="G204:H204"/>
    <mergeCell ref="I204:J204"/>
    <mergeCell ref="I205:J205"/>
    <mergeCell ref="I206:J206"/>
    <mergeCell ref="I207:J207"/>
    <mergeCell ref="K206:L206"/>
    <mergeCell ref="K207:L207"/>
    <mergeCell ref="B208:D208"/>
    <mergeCell ref="B204:D204"/>
    <mergeCell ref="E208:F208"/>
    <mergeCell ref="E204:F204"/>
    <mergeCell ref="B217:D217"/>
    <mergeCell ref="B213:D213"/>
    <mergeCell ref="B210:D212"/>
    <mergeCell ref="E210:H210"/>
    <mergeCell ref="G208:H208"/>
    <mergeCell ref="B214:D214"/>
    <mergeCell ref="B215:D215"/>
    <mergeCell ref="B216:D216"/>
    <mergeCell ref="E215:F215"/>
    <mergeCell ref="E216:F216"/>
    <mergeCell ref="E214:F214"/>
    <mergeCell ref="E217:F217"/>
    <mergeCell ref="B205:D205"/>
    <mergeCell ref="B206:D206"/>
    <mergeCell ref="B207:D207"/>
    <mergeCell ref="G211:H212"/>
    <mergeCell ref="G205:H205"/>
    <mergeCell ref="G206:H206"/>
    <mergeCell ref="I211:J212"/>
    <mergeCell ref="I214:J214"/>
    <mergeCell ref="G214:H214"/>
    <mergeCell ref="I215:J215"/>
    <mergeCell ref="I216:J216"/>
    <mergeCell ref="I217:J217"/>
    <mergeCell ref="O217:P217"/>
    <mergeCell ref="O216:P216"/>
    <mergeCell ref="O215:P215"/>
    <mergeCell ref="K214:L214"/>
    <mergeCell ref="M214:N214"/>
    <mergeCell ref="B223:D223"/>
    <mergeCell ref="B224:D224"/>
    <mergeCell ref="M217:N217"/>
    <mergeCell ref="G215:H215"/>
    <mergeCell ref="G216:H216"/>
    <mergeCell ref="G217:H217"/>
    <mergeCell ref="K215:L215"/>
    <mergeCell ref="K216:L216"/>
    <mergeCell ref="K217:L217"/>
    <mergeCell ref="I222:J222"/>
    <mergeCell ref="G222:H222"/>
    <mergeCell ref="E223:F223"/>
    <mergeCell ref="E224:F224"/>
    <mergeCell ref="K223:L223"/>
    <mergeCell ref="G224:H224"/>
    <mergeCell ref="G223:H223"/>
    <mergeCell ref="I223:J223"/>
    <mergeCell ref="I224:J224"/>
    <mergeCell ref="K224:L224"/>
    <mergeCell ref="K222:L222"/>
    <mergeCell ref="I219:L219"/>
    <mergeCell ref="I220:J221"/>
    <mergeCell ref="K220:L221"/>
    <mergeCell ref="G220:H221"/>
    <mergeCell ref="B235:D235"/>
    <mergeCell ref="B231:D231"/>
    <mergeCell ref="E235:F235"/>
    <mergeCell ref="G233:H233"/>
    <mergeCell ref="G234:H234"/>
    <mergeCell ref="E229:F230"/>
    <mergeCell ref="E232:F232"/>
    <mergeCell ref="E233:F233"/>
    <mergeCell ref="E234:F234"/>
    <mergeCell ref="E231:F231"/>
    <mergeCell ref="G231:H231"/>
    <mergeCell ref="G229:H230"/>
    <mergeCell ref="G232:H232"/>
    <mergeCell ref="I255:J255"/>
    <mergeCell ref="M223:N223"/>
    <mergeCell ref="M224:N224"/>
    <mergeCell ref="M225:N225"/>
    <mergeCell ref="I267:J267"/>
    <mergeCell ref="M255:N255"/>
    <mergeCell ref="K255:L255"/>
    <mergeCell ref="G267:H267"/>
    <mergeCell ref="E228:H228"/>
    <mergeCell ref="K226:L226"/>
    <mergeCell ref="K225:L225"/>
    <mergeCell ref="G225:H225"/>
    <mergeCell ref="I225:J225"/>
    <mergeCell ref="E225:F225"/>
    <mergeCell ref="G235:H235"/>
    <mergeCell ref="B258:D258"/>
    <mergeCell ref="B259:D259"/>
    <mergeCell ref="A30:Q30"/>
    <mergeCell ref="E278:F278"/>
    <mergeCell ref="I268:J268"/>
    <mergeCell ref="I270:J270"/>
    <mergeCell ref="M211:N212"/>
    <mergeCell ref="O205:P205"/>
    <mergeCell ref="O206:P206"/>
    <mergeCell ref="O195:P195"/>
    <mergeCell ref="H253:I253"/>
    <mergeCell ref="B242:D244"/>
    <mergeCell ref="B247:D247"/>
    <mergeCell ref="E242:F243"/>
    <mergeCell ref="G242:H243"/>
    <mergeCell ref="I242:J243"/>
    <mergeCell ref="B268:D268"/>
    <mergeCell ref="B261:D261"/>
    <mergeCell ref="B260:D260"/>
    <mergeCell ref="B267:D267"/>
    <mergeCell ref="E267:F267"/>
    <mergeCell ref="E255:F255"/>
    <mergeCell ref="G270:H270"/>
    <mergeCell ref="G255:H255"/>
    <mergeCell ref="E277:F277"/>
    <mergeCell ref="D271:E271"/>
    <mergeCell ref="E276:H276"/>
    <mergeCell ref="G278:H278"/>
    <mergeCell ref="B270:D270"/>
    <mergeCell ref="O225:P225"/>
    <mergeCell ref="M226:N226"/>
    <mergeCell ref="B248:D248"/>
    <mergeCell ref="B257:D257"/>
    <mergeCell ref="B255:D256"/>
    <mergeCell ref="B246:D246"/>
    <mergeCell ref="B249:D249"/>
    <mergeCell ref="B245:D245"/>
    <mergeCell ref="M242:N243"/>
    <mergeCell ref="K242:L243"/>
    <mergeCell ref="I226:J226"/>
    <mergeCell ref="G268:H268"/>
    <mergeCell ref="B228:D230"/>
    <mergeCell ref="B232:D232"/>
    <mergeCell ref="B225:D225"/>
    <mergeCell ref="B226:D226"/>
    <mergeCell ref="B233:D233"/>
    <mergeCell ref="B234:D234"/>
    <mergeCell ref="O242:P243"/>
    <mergeCell ref="E268:F268"/>
    <mergeCell ref="O226:P226"/>
    <mergeCell ref="F265:G265"/>
    <mergeCell ref="B282:D283"/>
    <mergeCell ref="B284:D285"/>
    <mergeCell ref="G285:H285"/>
    <mergeCell ref="G284:H284"/>
    <mergeCell ref="G283:H283"/>
    <mergeCell ref="G282:H282"/>
    <mergeCell ref="G281:H281"/>
    <mergeCell ref="G280:H280"/>
    <mergeCell ref="E285:F285"/>
    <mergeCell ref="E284:F284"/>
    <mergeCell ref="E283:F283"/>
    <mergeCell ref="E282:F282"/>
    <mergeCell ref="E281:F281"/>
    <mergeCell ref="E280:F280"/>
    <mergeCell ref="B280:D281"/>
    <mergeCell ref="E279:F279"/>
    <mergeCell ref="B276:D277"/>
    <mergeCell ref="B278:D278"/>
    <mergeCell ref="B279:D279"/>
    <mergeCell ref="G277:H277"/>
    <mergeCell ref="G279:H279"/>
    <mergeCell ref="O224:P224"/>
    <mergeCell ref="O223:P223"/>
    <mergeCell ref="O220:P221"/>
    <mergeCell ref="M219:P219"/>
    <mergeCell ref="O213:P213"/>
    <mergeCell ref="M213:N213"/>
    <mergeCell ref="M215:N215"/>
    <mergeCell ref="M216:N216"/>
    <mergeCell ref="M193:N193"/>
    <mergeCell ref="M194:N194"/>
    <mergeCell ref="M195:N195"/>
    <mergeCell ref="O194:P194"/>
    <mergeCell ref="O193:P193"/>
    <mergeCell ref="M210:P210"/>
    <mergeCell ref="O214:P214"/>
    <mergeCell ref="O211:P212"/>
    <mergeCell ref="M220:N221"/>
    <mergeCell ref="O222:P222"/>
    <mergeCell ref="M222:N222"/>
    <mergeCell ref="O207:P207"/>
    <mergeCell ref="O208:P208"/>
    <mergeCell ref="O204:P204"/>
    <mergeCell ref="M207:N207"/>
    <mergeCell ref="M208:N208"/>
    <mergeCell ref="N133:O133"/>
    <mergeCell ref="F135:G135"/>
    <mergeCell ref="F136:G136"/>
    <mergeCell ref="J135:K135"/>
    <mergeCell ref="J136:K136"/>
    <mergeCell ref="H135:I135"/>
    <mergeCell ref="H136:I136"/>
    <mergeCell ref="H133:I133"/>
    <mergeCell ref="I184:J187"/>
    <mergeCell ref="G147:G149"/>
    <mergeCell ref="H179:M179"/>
    <mergeCell ref="K184:L187"/>
    <mergeCell ref="M184:N187"/>
    <mergeCell ref="N134:O134"/>
    <mergeCell ref="N135:O135"/>
    <mergeCell ref="N136:O136"/>
    <mergeCell ref="F163:F165"/>
    <mergeCell ref="F137:G137"/>
    <mergeCell ref="H134:I134"/>
    <mergeCell ref="N137:O137"/>
    <mergeCell ref="J137:K137"/>
    <mergeCell ref="L133:M133"/>
    <mergeCell ref="F147:F149"/>
    <mergeCell ref="L136:M136"/>
    <mergeCell ref="K194:L194"/>
    <mergeCell ref="K195:L195"/>
    <mergeCell ref="K188:L188"/>
    <mergeCell ref="K192:L192"/>
    <mergeCell ref="K189:L189"/>
    <mergeCell ref="K190:L190"/>
    <mergeCell ref="M188:N188"/>
    <mergeCell ref="I190:J190"/>
    <mergeCell ref="M191:N191"/>
    <mergeCell ref="K191:L191"/>
    <mergeCell ref="I191:J191"/>
    <mergeCell ref="O188:P188"/>
    <mergeCell ref="G161:M161"/>
    <mergeCell ref="G188:H188"/>
    <mergeCell ref="B190:D190"/>
    <mergeCell ref="E184:F187"/>
    <mergeCell ref="B169:D169"/>
    <mergeCell ref="E163:E165"/>
    <mergeCell ref="I188:J188"/>
    <mergeCell ref="B168:D168"/>
    <mergeCell ref="B163:D165"/>
    <mergeCell ref="B166:D166"/>
    <mergeCell ref="B167:D167"/>
    <mergeCell ref="G183:H183"/>
    <mergeCell ref="O184:P187"/>
    <mergeCell ref="B178:D178"/>
    <mergeCell ref="B175:D175"/>
    <mergeCell ref="B176:D176"/>
    <mergeCell ref="B177:D177"/>
  </mergeCells>
  <phoneticPr fontId="2"/>
  <pageMargins left="0.70866141732283472" right="0.70866141732283472" top="0.74803149606299213" bottom="0.74803149606299213" header="0.31496062992125984" footer="0.31496062992125984"/>
  <pageSetup paperSize="9" scale="84" firstPageNumber="25" fitToWidth="0" fitToHeight="0" orientation="portrait" useFirstPageNumber="1" r:id="rId1"/>
  <headerFooter differentOddEven="1" differentFirst="1" alignWithMargins="0">
    <oddHeader>&amp;R&amp;"ＭＳ 明朝,標準"&amp;10農業</oddHeader>
    <oddFooter>&amp;C&amp;"ＭＳ 明朝,標準"&amp;P</oddFooter>
    <evenHeader>&amp;L&amp;"ＭＳ 明朝,標準"&amp;10農業</evenHeader>
    <evenFooter>&amp;C&amp;"ＭＳ 明朝,標準"&amp;P</evenFooter>
    <firstHeader>&amp;R農業</firstHeader>
  </headerFooter>
  <rowBreaks count="6" manualBreakCount="6">
    <brk id="32" max="16383" man="1"/>
    <brk id="80" max="16" man="1"/>
    <brk id="114" max="16383" man="1"/>
    <brk id="159" max="16" man="1"/>
    <brk id="197" max="16383" man="1"/>
    <brk id="251"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8:L272"/>
  <sheetViews>
    <sheetView view="pageBreakPreview" zoomScaleNormal="100" zoomScaleSheetLayoutView="100" workbookViewId="0">
      <selection activeCell="B263" sqref="B263:O263"/>
    </sheetView>
  </sheetViews>
  <sheetFormatPr defaultRowHeight="13.5"/>
  <cols>
    <col min="1" max="1" width="1" style="561" customWidth="1"/>
    <col min="2" max="2" width="10" style="907" customWidth="1"/>
    <col min="3" max="3" width="10.625" style="907" customWidth="1"/>
    <col min="4" max="11" width="10.625" style="214" customWidth="1"/>
    <col min="12" max="12" width="10.625" style="13" customWidth="1"/>
    <col min="13" max="16384" width="9" style="13"/>
  </cols>
  <sheetData>
    <row r="28" spans="1:11" ht="13.5" customHeight="1"/>
    <row r="29" spans="1:11" s="407" customFormat="1" ht="44.25" customHeight="1">
      <c r="A29" s="1401" t="s">
        <v>897</v>
      </c>
      <c r="B29" s="1401"/>
      <c r="C29" s="1401"/>
      <c r="D29" s="1401"/>
      <c r="E29" s="1401"/>
      <c r="F29" s="1401"/>
      <c r="G29" s="1401"/>
      <c r="H29" s="1401"/>
      <c r="I29" s="1401"/>
      <c r="J29" s="1401"/>
      <c r="K29" s="1401"/>
    </row>
    <row r="30" spans="1:11" s="407" customFormat="1">
      <c r="A30" s="561"/>
      <c r="B30" s="907"/>
      <c r="C30" s="907"/>
      <c r="D30" s="214"/>
      <c r="E30" s="214"/>
      <c r="F30" s="214"/>
      <c r="G30" s="214"/>
      <c r="H30" s="214"/>
      <c r="I30" s="214"/>
      <c r="J30" s="214"/>
      <c r="K30" s="214"/>
    </row>
    <row r="31" spans="1:11" s="407" customFormat="1">
      <c r="A31" s="561"/>
      <c r="B31" s="907"/>
      <c r="C31" s="907"/>
      <c r="D31" s="214"/>
      <c r="E31" s="214"/>
      <c r="F31" s="214"/>
      <c r="G31" s="214"/>
      <c r="H31" s="214"/>
      <c r="I31" s="214"/>
      <c r="J31" s="214"/>
      <c r="K31" s="214"/>
    </row>
    <row r="32" spans="1:11" s="407" customFormat="1">
      <c r="A32" s="561"/>
      <c r="B32" s="907"/>
      <c r="C32" s="907"/>
      <c r="D32" s="214"/>
      <c r="E32" s="214"/>
      <c r="F32" s="214"/>
      <c r="G32" s="214"/>
      <c r="H32" s="214"/>
      <c r="I32" s="214"/>
      <c r="J32" s="214"/>
      <c r="K32" s="214"/>
    </row>
    <row r="33" spans="1:12" s="407" customFormat="1">
      <c r="A33" s="561"/>
      <c r="B33" s="907"/>
      <c r="C33" s="907"/>
      <c r="D33" s="214"/>
      <c r="E33" s="214"/>
      <c r="F33" s="214"/>
      <c r="G33" s="214"/>
      <c r="H33" s="214"/>
      <c r="I33" s="214"/>
      <c r="J33" s="214"/>
      <c r="K33" s="214"/>
    </row>
    <row r="34" spans="1:12" s="407" customFormat="1">
      <c r="A34" s="561"/>
      <c r="B34" s="907"/>
      <c r="C34" s="907"/>
      <c r="D34" s="214"/>
      <c r="E34" s="214"/>
      <c r="F34" s="214"/>
      <c r="G34" s="214"/>
      <c r="H34" s="214"/>
      <c r="I34" s="214"/>
      <c r="J34" s="214"/>
      <c r="K34" s="214"/>
    </row>
    <row r="35" spans="1:12" s="407" customFormat="1">
      <c r="A35" s="561"/>
      <c r="B35" s="907"/>
      <c r="C35" s="145"/>
      <c r="D35" s="214"/>
      <c r="E35" s="214"/>
      <c r="F35" s="214"/>
      <c r="G35" s="214"/>
      <c r="H35" s="214"/>
      <c r="I35" s="214"/>
      <c r="J35" s="214"/>
      <c r="K35" s="214"/>
      <c r="L35" s="42"/>
    </row>
    <row r="36" spans="1:12" s="407" customFormat="1">
      <c r="A36" s="561"/>
      <c r="B36" s="907"/>
      <c r="C36" s="907"/>
      <c r="D36" s="214"/>
      <c r="E36" s="214"/>
      <c r="F36" s="214"/>
      <c r="G36" s="214"/>
      <c r="H36" s="214"/>
      <c r="I36" s="214"/>
      <c r="J36" s="214"/>
      <c r="K36" s="214"/>
    </row>
    <row r="37" spans="1:12" s="407" customFormat="1">
      <c r="A37" s="561"/>
      <c r="B37" s="907"/>
      <c r="C37" s="907"/>
      <c r="D37" s="214"/>
      <c r="E37" s="214"/>
      <c r="F37" s="214"/>
      <c r="G37" s="214"/>
      <c r="H37" s="214"/>
      <c r="I37" s="214"/>
      <c r="J37" s="214"/>
      <c r="K37" s="214"/>
    </row>
    <row r="38" spans="1:12" s="407" customFormat="1">
      <c r="A38" s="561"/>
      <c r="B38" s="907"/>
      <c r="C38" s="907"/>
      <c r="D38" s="214"/>
      <c r="E38" s="214"/>
      <c r="F38" s="214"/>
      <c r="G38" s="214"/>
      <c r="H38" s="214"/>
      <c r="I38" s="214"/>
      <c r="J38" s="214"/>
      <c r="K38" s="214"/>
    </row>
    <row r="39" spans="1:12" s="407" customFormat="1">
      <c r="A39" s="561"/>
      <c r="B39" s="907"/>
      <c r="C39" s="907"/>
      <c r="D39" s="214"/>
      <c r="E39" s="214"/>
      <c r="F39" s="214"/>
      <c r="G39" s="214"/>
      <c r="H39" s="214"/>
      <c r="I39" s="214"/>
      <c r="J39" s="214"/>
      <c r="K39" s="214"/>
    </row>
    <row r="40" spans="1:12" s="407" customFormat="1">
      <c r="A40" s="561"/>
      <c r="B40" s="907"/>
      <c r="C40" s="907"/>
      <c r="D40" s="214"/>
      <c r="E40" s="214"/>
      <c r="F40" s="214"/>
      <c r="G40" s="214"/>
      <c r="H40" s="214"/>
      <c r="I40" s="214"/>
      <c r="J40" s="214"/>
      <c r="K40" s="214"/>
    </row>
    <row r="41" spans="1:12" s="407" customFormat="1" ht="17.25">
      <c r="A41" s="3" t="s">
        <v>3558</v>
      </c>
      <c r="B41" s="145"/>
      <c r="C41" s="907"/>
      <c r="D41" s="214"/>
      <c r="E41" s="214"/>
      <c r="F41" s="214"/>
      <c r="G41" s="214"/>
      <c r="H41" s="214"/>
      <c r="I41" s="214"/>
      <c r="J41" s="214"/>
      <c r="K41" s="214"/>
    </row>
    <row r="42" spans="1:12" s="407" customFormat="1" ht="15" customHeight="1">
      <c r="A42" s="561"/>
      <c r="B42" s="907"/>
      <c r="C42" s="907"/>
      <c r="D42" s="214"/>
      <c r="E42" s="214"/>
      <c r="F42" s="214"/>
      <c r="G42" s="214"/>
      <c r="H42" s="214"/>
      <c r="I42" s="214"/>
      <c r="J42" s="214"/>
      <c r="K42" s="503" t="s">
        <v>3555</v>
      </c>
      <c r="L42" s="403"/>
    </row>
    <row r="43" spans="1:12" s="407" customFormat="1" ht="15" customHeight="1" thickBot="1">
      <c r="A43" s="561"/>
      <c r="B43" s="907"/>
      <c r="C43" s="907"/>
      <c r="D43" s="214"/>
      <c r="E43" s="214"/>
      <c r="F43" s="214"/>
      <c r="G43" s="214"/>
      <c r="H43" s="214"/>
      <c r="I43" s="214"/>
      <c r="J43" s="214"/>
      <c r="K43" s="503" t="s">
        <v>3568</v>
      </c>
      <c r="L43" s="403"/>
    </row>
    <row r="44" spans="1:12" s="407" customFormat="1" ht="33" customHeight="1">
      <c r="A44" s="561"/>
      <c r="B44" s="1420" t="s">
        <v>3311</v>
      </c>
      <c r="C44" s="1389"/>
      <c r="D44" s="504" t="s">
        <v>417</v>
      </c>
      <c r="E44" s="504" t="s">
        <v>444</v>
      </c>
      <c r="F44" s="505" t="s">
        <v>898</v>
      </c>
      <c r="G44" s="505" t="s">
        <v>899</v>
      </c>
      <c r="H44" s="505" t="s">
        <v>900</v>
      </c>
      <c r="I44" s="504" t="s">
        <v>901</v>
      </c>
      <c r="J44" s="504" t="s">
        <v>902</v>
      </c>
      <c r="K44" s="506" t="s">
        <v>903</v>
      </c>
    </row>
    <row r="45" spans="1:12" s="1068" customFormat="1" ht="20.100000000000001" customHeight="1">
      <c r="B45" s="1511" t="s">
        <v>3559</v>
      </c>
      <c r="C45" s="1512"/>
      <c r="D45" s="284">
        <v>171</v>
      </c>
      <c r="E45" s="284">
        <v>11342</v>
      </c>
      <c r="F45" s="284">
        <v>5315718</v>
      </c>
      <c r="G45" s="284">
        <v>48431279</v>
      </c>
      <c r="H45" s="284">
        <v>64679993</v>
      </c>
      <c r="I45" s="524">
        <v>886760</v>
      </c>
      <c r="J45" s="284">
        <v>15880855</v>
      </c>
      <c r="K45" s="285">
        <v>1123454</v>
      </c>
    </row>
    <row r="46" spans="1:12" s="1068" customFormat="1" ht="20.100000000000001" customHeight="1">
      <c r="B46" s="2746" t="s">
        <v>3560</v>
      </c>
      <c r="C46" s="2747"/>
      <c r="D46" s="284">
        <v>158</v>
      </c>
      <c r="E46" s="284">
        <v>11092</v>
      </c>
      <c r="F46" s="284">
        <v>5608409</v>
      </c>
      <c r="G46" s="284">
        <v>45256073</v>
      </c>
      <c r="H46" s="284">
        <v>63364711</v>
      </c>
      <c r="I46" s="524">
        <v>839550</v>
      </c>
      <c r="J46" s="284">
        <v>16502383</v>
      </c>
      <c r="K46" s="285">
        <v>1136994</v>
      </c>
    </row>
    <row r="47" spans="1:12" s="1068" customFormat="1" ht="20.100000000000001" customHeight="1" thickBot="1">
      <c r="B47" s="2824" t="s">
        <v>2095</v>
      </c>
      <c r="C47" s="2825"/>
      <c r="D47" s="287">
        <v>161</v>
      </c>
      <c r="E47" s="287">
        <v>10893</v>
      </c>
      <c r="F47" s="287">
        <v>5595030</v>
      </c>
      <c r="G47" s="287">
        <v>32518272</v>
      </c>
      <c r="H47" s="287">
        <v>49296842</v>
      </c>
      <c r="I47" s="529">
        <v>779204</v>
      </c>
      <c r="J47" s="287">
        <v>16012999</v>
      </c>
      <c r="K47" s="288">
        <v>951139</v>
      </c>
      <c r="L47" s="1049"/>
    </row>
    <row r="48" spans="1:12" s="407" customFormat="1">
      <c r="A48" s="561"/>
      <c r="B48" s="907"/>
      <c r="C48" s="907"/>
      <c r="D48" s="214"/>
      <c r="E48" s="214"/>
      <c r="F48" s="214"/>
      <c r="G48" s="214"/>
      <c r="H48" s="214"/>
      <c r="I48" s="214"/>
      <c r="J48" s="214"/>
      <c r="K48" s="503" t="s">
        <v>904</v>
      </c>
      <c r="L48" s="403"/>
    </row>
    <row r="49" spans="1:12" s="407" customFormat="1" ht="22.5" customHeight="1">
      <c r="A49" s="561"/>
      <c r="B49" s="907"/>
      <c r="C49" s="907"/>
      <c r="D49" s="214"/>
      <c r="E49" s="214"/>
      <c r="F49" s="214"/>
      <c r="G49" s="214"/>
      <c r="H49" s="214"/>
      <c r="I49" s="214"/>
      <c r="J49" s="214"/>
      <c r="K49" s="503"/>
      <c r="L49" s="403"/>
    </row>
    <row r="50" spans="1:12" s="407" customFormat="1" ht="17.25">
      <c r="A50" s="3" t="s">
        <v>3561</v>
      </c>
      <c r="B50" s="907"/>
      <c r="C50" s="907"/>
      <c r="D50" s="214"/>
      <c r="E50" s="214"/>
      <c r="F50" s="214"/>
      <c r="G50" s="214"/>
      <c r="H50" s="214"/>
      <c r="I50" s="214"/>
      <c r="J50" s="214"/>
      <c r="K50" s="214"/>
    </row>
    <row r="51" spans="1:12" s="407" customFormat="1" ht="15" customHeight="1">
      <c r="A51" s="561"/>
      <c r="B51" s="907"/>
      <c r="C51" s="907"/>
      <c r="D51" s="214"/>
      <c r="E51" s="214"/>
      <c r="F51" s="214"/>
      <c r="G51" s="214"/>
      <c r="H51" s="214"/>
      <c r="I51" s="503" t="s">
        <v>3556</v>
      </c>
      <c r="J51" s="214"/>
      <c r="K51" s="561"/>
    </row>
    <row r="52" spans="1:12" s="407" customFormat="1" ht="15" customHeight="1" thickBot="1">
      <c r="A52" s="561"/>
      <c r="B52" s="907"/>
      <c r="C52" s="907"/>
      <c r="D52" s="214"/>
      <c r="E52" s="214"/>
      <c r="F52" s="214"/>
      <c r="G52" s="214"/>
      <c r="H52" s="214"/>
      <c r="I52" s="503" t="s">
        <v>3569</v>
      </c>
      <c r="J52" s="214"/>
      <c r="K52" s="561"/>
    </row>
    <row r="53" spans="1:12" s="407" customFormat="1">
      <c r="A53" s="561"/>
      <c r="B53" s="1361" t="s">
        <v>905</v>
      </c>
      <c r="C53" s="1363"/>
      <c r="D53" s="2826" t="s">
        <v>425</v>
      </c>
      <c r="E53" s="2827"/>
      <c r="F53" s="2827"/>
      <c r="G53" s="1473" t="s">
        <v>441</v>
      </c>
      <c r="H53" s="1474"/>
      <c r="I53" s="1551"/>
      <c r="J53" s="714"/>
      <c r="K53" s="714"/>
      <c r="L53" s="213"/>
    </row>
    <row r="54" spans="1:12" s="407" customFormat="1">
      <c r="A54" s="561"/>
      <c r="B54" s="1364"/>
      <c r="C54" s="1366"/>
      <c r="D54" s="897" t="s">
        <v>3190</v>
      </c>
      <c r="E54" s="897" t="s">
        <v>3191</v>
      </c>
      <c r="F54" s="782" t="s">
        <v>3129</v>
      </c>
      <c r="G54" s="897" t="s">
        <v>3190</v>
      </c>
      <c r="H54" s="508" t="s">
        <v>3191</v>
      </c>
      <c r="I54" s="509" t="s">
        <v>3129</v>
      </c>
      <c r="J54" s="510"/>
      <c r="K54" s="510"/>
      <c r="L54" s="213"/>
    </row>
    <row r="55" spans="1:12" s="407" customFormat="1" ht="13.5" customHeight="1">
      <c r="A55" s="561"/>
      <c r="B55" s="2821" t="s">
        <v>3331</v>
      </c>
      <c r="C55" s="1426"/>
      <c r="D55" s="411">
        <v>171</v>
      </c>
      <c r="E55" s="411">
        <v>158</v>
      </c>
      <c r="F55" s="511">
        <v>161</v>
      </c>
      <c r="G55" s="411">
        <v>11342</v>
      </c>
      <c r="H55" s="412">
        <v>11092</v>
      </c>
      <c r="I55" s="512">
        <v>10893</v>
      </c>
      <c r="J55" s="510"/>
      <c r="K55" s="510"/>
      <c r="L55" s="213"/>
    </row>
    <row r="56" spans="1:12" s="1068" customFormat="1" ht="13.5" customHeight="1">
      <c r="B56" s="2822" t="s">
        <v>906</v>
      </c>
      <c r="C56" s="2823"/>
      <c r="D56" s="1056">
        <v>13</v>
      </c>
      <c r="E56" s="1056">
        <v>13</v>
      </c>
      <c r="F56" s="1057">
        <v>12</v>
      </c>
      <c r="G56" s="1056">
        <v>325</v>
      </c>
      <c r="H56" s="1038">
        <v>314</v>
      </c>
      <c r="I56" s="517">
        <v>304</v>
      </c>
      <c r="J56" s="1055"/>
      <c r="K56" s="1055"/>
      <c r="L56" s="1095"/>
    </row>
    <row r="57" spans="1:12" s="1068" customFormat="1" ht="13.5" customHeight="1">
      <c r="B57" s="2828" t="s">
        <v>907</v>
      </c>
      <c r="C57" s="2829"/>
      <c r="D57" s="1056">
        <v>4</v>
      </c>
      <c r="E57" s="1056">
        <v>4</v>
      </c>
      <c r="F57" s="1056">
        <v>4</v>
      </c>
      <c r="G57" s="1056">
        <v>58</v>
      </c>
      <c r="H57" s="1038">
        <v>54</v>
      </c>
      <c r="I57" s="517">
        <v>58</v>
      </c>
      <c r="J57" s="1055"/>
      <c r="K57" s="1055"/>
      <c r="L57" s="1095"/>
    </row>
    <row r="58" spans="1:12" s="1068" customFormat="1" ht="13.5" customHeight="1">
      <c r="B58" s="2828" t="s">
        <v>908</v>
      </c>
      <c r="C58" s="2829"/>
      <c r="D58" s="1056">
        <v>11</v>
      </c>
      <c r="E58" s="1056">
        <v>10</v>
      </c>
      <c r="F58" s="1056">
        <v>11</v>
      </c>
      <c r="G58" s="1056">
        <v>283</v>
      </c>
      <c r="H58" s="1038">
        <v>266</v>
      </c>
      <c r="I58" s="517">
        <v>287</v>
      </c>
      <c r="J58" s="1055"/>
      <c r="K58" s="1055"/>
      <c r="L58" s="1095"/>
    </row>
    <row r="59" spans="1:12" s="1068" customFormat="1" ht="13.5" customHeight="1">
      <c r="B59" s="2828" t="s">
        <v>909</v>
      </c>
      <c r="C59" s="2829"/>
      <c r="D59" s="1056">
        <v>6</v>
      </c>
      <c r="E59" s="1056">
        <v>3</v>
      </c>
      <c r="F59" s="1056">
        <v>4</v>
      </c>
      <c r="G59" s="1056">
        <v>105</v>
      </c>
      <c r="H59" s="1038">
        <v>81</v>
      </c>
      <c r="I59" s="517">
        <v>100</v>
      </c>
      <c r="J59" s="1055"/>
      <c r="K59" s="1055"/>
      <c r="L59" s="1095"/>
    </row>
    <row r="60" spans="1:12" s="1068" customFormat="1" ht="13.5" customHeight="1">
      <c r="B60" s="2828" t="s">
        <v>910</v>
      </c>
      <c r="C60" s="2829"/>
      <c r="D60" s="1056">
        <v>2</v>
      </c>
      <c r="E60" s="1056">
        <v>2</v>
      </c>
      <c r="F60" s="1056">
        <v>2</v>
      </c>
      <c r="G60" s="1056">
        <v>14</v>
      </c>
      <c r="H60" s="1038">
        <v>14</v>
      </c>
      <c r="I60" s="517">
        <v>12</v>
      </c>
      <c r="J60" s="1055"/>
      <c r="K60" s="1055"/>
      <c r="L60" s="1095"/>
    </row>
    <row r="61" spans="1:12" s="1068" customFormat="1" ht="13.5" customHeight="1">
      <c r="B61" s="2828" t="s">
        <v>911</v>
      </c>
      <c r="C61" s="2829"/>
      <c r="D61" s="1056">
        <v>1</v>
      </c>
      <c r="E61" s="1056">
        <v>1</v>
      </c>
      <c r="F61" s="1056">
        <v>1</v>
      </c>
      <c r="G61" s="1056">
        <v>8</v>
      </c>
      <c r="H61" s="1038">
        <v>8</v>
      </c>
      <c r="I61" s="517">
        <v>9</v>
      </c>
      <c r="J61" s="1055"/>
      <c r="K61" s="1055"/>
      <c r="L61" s="1095"/>
    </row>
    <row r="62" spans="1:12" s="1068" customFormat="1" ht="13.5" customHeight="1">
      <c r="B62" s="2828" t="s">
        <v>912</v>
      </c>
      <c r="C62" s="2829"/>
      <c r="D62" s="1056">
        <v>3</v>
      </c>
      <c r="E62" s="1056">
        <v>3</v>
      </c>
      <c r="F62" s="1056">
        <v>2</v>
      </c>
      <c r="G62" s="1056">
        <v>109</v>
      </c>
      <c r="H62" s="1038">
        <v>109</v>
      </c>
      <c r="I62" s="517">
        <v>33</v>
      </c>
      <c r="J62" s="1055"/>
      <c r="K62" s="1055"/>
      <c r="L62" s="1095"/>
    </row>
    <row r="63" spans="1:12" s="1068" customFormat="1" ht="13.5" customHeight="1">
      <c r="B63" s="2828" t="s">
        <v>913</v>
      </c>
      <c r="C63" s="2829"/>
      <c r="D63" s="1056">
        <v>7</v>
      </c>
      <c r="E63" s="1056">
        <v>7</v>
      </c>
      <c r="F63" s="1056">
        <v>7</v>
      </c>
      <c r="G63" s="1056">
        <v>791</v>
      </c>
      <c r="H63" s="1038">
        <v>781</v>
      </c>
      <c r="I63" s="517">
        <v>772</v>
      </c>
      <c r="J63" s="1055"/>
      <c r="K63" s="1055"/>
      <c r="L63" s="1095"/>
    </row>
    <row r="64" spans="1:12" s="1068" customFormat="1" ht="13.5" customHeight="1">
      <c r="B64" s="2828" t="s">
        <v>914</v>
      </c>
      <c r="C64" s="2829"/>
      <c r="D64" s="1056">
        <v>1</v>
      </c>
      <c r="E64" s="1056">
        <v>1</v>
      </c>
      <c r="F64" s="1056">
        <v>1</v>
      </c>
      <c r="G64" s="1056">
        <v>12</v>
      </c>
      <c r="H64" s="1038">
        <v>14</v>
      </c>
      <c r="I64" s="517">
        <v>9</v>
      </c>
      <c r="J64" s="1055"/>
      <c r="K64" s="1055"/>
      <c r="L64" s="1095"/>
    </row>
    <row r="65" spans="1:12" s="1068" customFormat="1" ht="13.5" customHeight="1">
      <c r="B65" s="2828" t="s">
        <v>915</v>
      </c>
      <c r="C65" s="2829"/>
      <c r="D65" s="1056">
        <v>13</v>
      </c>
      <c r="E65" s="1056">
        <v>10</v>
      </c>
      <c r="F65" s="1056">
        <v>13</v>
      </c>
      <c r="G65" s="1056">
        <v>242</v>
      </c>
      <c r="H65" s="1038">
        <v>237</v>
      </c>
      <c r="I65" s="517">
        <v>317</v>
      </c>
      <c r="J65" s="1055"/>
      <c r="K65" s="1055"/>
      <c r="L65" s="1095"/>
    </row>
    <row r="66" spans="1:12" s="1068" customFormat="1" ht="13.5" customHeight="1">
      <c r="B66" s="2828" t="s">
        <v>916</v>
      </c>
      <c r="C66" s="2829"/>
      <c r="D66" s="1056">
        <v>2</v>
      </c>
      <c r="E66" s="1056">
        <v>2</v>
      </c>
      <c r="F66" s="1056">
        <v>2</v>
      </c>
      <c r="G66" s="1056">
        <v>335</v>
      </c>
      <c r="H66" s="1038">
        <v>356</v>
      </c>
      <c r="I66" s="517">
        <v>388</v>
      </c>
      <c r="J66" s="1055"/>
      <c r="K66" s="1055"/>
      <c r="L66" s="1095"/>
    </row>
    <row r="67" spans="1:12" s="1068" customFormat="1" ht="13.5" customHeight="1">
      <c r="B67" s="2828" t="s">
        <v>917</v>
      </c>
      <c r="C67" s="2829"/>
      <c r="D67" s="1056">
        <v>1</v>
      </c>
      <c r="E67" s="1056" t="s">
        <v>148</v>
      </c>
      <c r="F67" s="1056" t="s">
        <v>148</v>
      </c>
      <c r="G67" s="1056">
        <v>4</v>
      </c>
      <c r="H67" s="1038" t="s">
        <v>148</v>
      </c>
      <c r="I67" s="517" t="s">
        <v>148</v>
      </c>
      <c r="J67" s="1055"/>
      <c r="K67" s="1055"/>
      <c r="L67" s="1095"/>
    </row>
    <row r="68" spans="1:12" s="1068" customFormat="1" ht="13.5" customHeight="1">
      <c r="B68" s="2828" t="s">
        <v>918</v>
      </c>
      <c r="C68" s="2829"/>
      <c r="D68" s="1056">
        <v>12</v>
      </c>
      <c r="E68" s="1056">
        <v>10</v>
      </c>
      <c r="F68" s="1056">
        <v>9</v>
      </c>
      <c r="G68" s="1056">
        <v>276</v>
      </c>
      <c r="H68" s="1038">
        <v>209</v>
      </c>
      <c r="I68" s="517">
        <v>157</v>
      </c>
      <c r="J68" s="1055"/>
      <c r="K68" s="1055"/>
      <c r="L68" s="1095"/>
    </row>
    <row r="69" spans="1:12" s="1068" customFormat="1" ht="13.5" customHeight="1">
      <c r="B69" s="2828" t="s">
        <v>919</v>
      </c>
      <c r="C69" s="2829"/>
      <c r="D69" s="1056">
        <v>4</v>
      </c>
      <c r="E69" s="1056">
        <v>4</v>
      </c>
      <c r="F69" s="1056">
        <v>3</v>
      </c>
      <c r="G69" s="1056">
        <v>257</v>
      </c>
      <c r="H69" s="1038">
        <v>257</v>
      </c>
      <c r="I69" s="517">
        <v>227</v>
      </c>
      <c r="J69" s="1055"/>
      <c r="K69" s="1055"/>
      <c r="L69" s="1095"/>
    </row>
    <row r="70" spans="1:12" s="1068" customFormat="1" ht="13.5" customHeight="1">
      <c r="B70" s="2828" t="s">
        <v>920</v>
      </c>
      <c r="C70" s="2829"/>
      <c r="D70" s="1056">
        <v>4</v>
      </c>
      <c r="E70" s="1056">
        <v>2</v>
      </c>
      <c r="F70" s="1056">
        <v>3</v>
      </c>
      <c r="G70" s="1056">
        <v>143</v>
      </c>
      <c r="H70" s="1038">
        <v>44</v>
      </c>
      <c r="I70" s="517">
        <v>118</v>
      </c>
      <c r="J70" s="1055"/>
      <c r="K70" s="1055"/>
      <c r="L70" s="1095"/>
    </row>
    <row r="71" spans="1:12" s="1068" customFormat="1" ht="13.5" customHeight="1">
      <c r="B71" s="2828" t="s">
        <v>921</v>
      </c>
      <c r="C71" s="2829"/>
      <c r="D71" s="284">
        <v>12</v>
      </c>
      <c r="E71" s="284">
        <v>12</v>
      </c>
      <c r="F71" s="284">
        <v>13</v>
      </c>
      <c r="G71" s="284">
        <v>485</v>
      </c>
      <c r="H71" s="1036">
        <v>481</v>
      </c>
      <c r="I71" s="285">
        <v>497</v>
      </c>
      <c r="J71" s="1055"/>
      <c r="K71" s="1055"/>
      <c r="L71" s="1095"/>
    </row>
    <row r="72" spans="1:12" s="1068" customFormat="1" ht="13.5" customHeight="1">
      <c r="B72" s="2828" t="s">
        <v>922</v>
      </c>
      <c r="C72" s="2829"/>
      <c r="D72" s="284">
        <v>5</v>
      </c>
      <c r="E72" s="284">
        <v>5</v>
      </c>
      <c r="F72" s="284">
        <v>5</v>
      </c>
      <c r="G72" s="284">
        <v>96</v>
      </c>
      <c r="H72" s="1036">
        <v>107</v>
      </c>
      <c r="I72" s="285">
        <v>101</v>
      </c>
      <c r="J72" s="1055"/>
      <c r="K72" s="1055"/>
      <c r="L72" s="1095"/>
    </row>
    <row r="73" spans="1:12" s="1068" customFormat="1" ht="13.5" customHeight="1">
      <c r="B73" s="2828" t="s">
        <v>923</v>
      </c>
      <c r="C73" s="2829"/>
      <c r="D73" s="284">
        <v>8</v>
      </c>
      <c r="E73" s="284">
        <v>8</v>
      </c>
      <c r="F73" s="284">
        <v>8</v>
      </c>
      <c r="G73" s="284">
        <v>1205</v>
      </c>
      <c r="H73" s="1036">
        <v>1168</v>
      </c>
      <c r="I73" s="285">
        <v>1225</v>
      </c>
      <c r="J73" s="1055"/>
      <c r="K73" s="1055"/>
      <c r="L73" s="1095"/>
    </row>
    <row r="74" spans="1:12" s="1068" customFormat="1" ht="13.5" customHeight="1">
      <c r="B74" s="2828" t="s">
        <v>924</v>
      </c>
      <c r="C74" s="2829"/>
      <c r="D74" s="284">
        <v>23</v>
      </c>
      <c r="E74" s="284">
        <v>22</v>
      </c>
      <c r="F74" s="284">
        <v>21</v>
      </c>
      <c r="G74" s="284">
        <v>1569</v>
      </c>
      <c r="H74" s="1036">
        <v>1492</v>
      </c>
      <c r="I74" s="285">
        <v>1483</v>
      </c>
      <c r="J74" s="1055"/>
      <c r="K74" s="1055"/>
      <c r="L74" s="1095"/>
    </row>
    <row r="75" spans="1:12" s="1068" customFormat="1" ht="13.5" customHeight="1">
      <c r="B75" s="2828" t="s">
        <v>925</v>
      </c>
      <c r="C75" s="2829"/>
      <c r="D75" s="284">
        <v>5</v>
      </c>
      <c r="E75" s="284">
        <v>6</v>
      </c>
      <c r="F75" s="284">
        <v>5</v>
      </c>
      <c r="G75" s="284">
        <v>341</v>
      </c>
      <c r="H75" s="1036">
        <v>784</v>
      </c>
      <c r="I75" s="285">
        <v>690</v>
      </c>
      <c r="J75" s="1055"/>
      <c r="K75" s="1055"/>
      <c r="L75" s="1095"/>
    </row>
    <row r="76" spans="1:12" s="1068" customFormat="1" ht="13.5" customHeight="1">
      <c r="B76" s="2828" t="s">
        <v>926</v>
      </c>
      <c r="C76" s="2829"/>
      <c r="D76" s="284">
        <v>21</v>
      </c>
      <c r="E76" s="284">
        <v>19</v>
      </c>
      <c r="F76" s="284">
        <v>20</v>
      </c>
      <c r="G76" s="284">
        <v>3135</v>
      </c>
      <c r="H76" s="1036">
        <v>3212</v>
      </c>
      <c r="I76" s="285">
        <v>3738</v>
      </c>
      <c r="J76" s="1055"/>
      <c r="K76" s="1055"/>
      <c r="L76" s="1095"/>
    </row>
    <row r="77" spans="1:12" s="1068" customFormat="1" ht="13.5" customHeight="1">
      <c r="B77" s="2828" t="s">
        <v>927</v>
      </c>
      <c r="C77" s="2829"/>
      <c r="D77" s="284">
        <v>5</v>
      </c>
      <c r="E77" s="284">
        <v>5</v>
      </c>
      <c r="F77" s="284">
        <v>4</v>
      </c>
      <c r="G77" s="284">
        <v>1436</v>
      </c>
      <c r="H77" s="1036">
        <v>990</v>
      </c>
      <c r="I77" s="285">
        <v>242</v>
      </c>
      <c r="J77" s="1055"/>
      <c r="K77" s="1055"/>
      <c r="L77" s="1095"/>
    </row>
    <row r="78" spans="1:12" s="1068" customFormat="1" ht="13.5" customHeight="1">
      <c r="B78" s="2828" t="s">
        <v>928</v>
      </c>
      <c r="C78" s="2829"/>
      <c r="D78" s="284">
        <v>3</v>
      </c>
      <c r="E78" s="284">
        <v>3</v>
      </c>
      <c r="F78" s="284">
        <v>5</v>
      </c>
      <c r="G78" s="284">
        <v>32</v>
      </c>
      <c r="H78" s="1036">
        <v>31</v>
      </c>
      <c r="I78" s="285">
        <v>46</v>
      </c>
      <c r="J78" s="1055"/>
      <c r="K78" s="1055"/>
      <c r="L78" s="1095"/>
    </row>
    <row r="79" spans="1:12" s="1068" customFormat="1" ht="14.25" thickBot="1">
      <c r="B79" s="2830" t="s">
        <v>929</v>
      </c>
      <c r="C79" s="2831"/>
      <c r="D79" s="287">
        <v>5</v>
      </c>
      <c r="E79" s="287">
        <v>6</v>
      </c>
      <c r="F79" s="287">
        <v>6</v>
      </c>
      <c r="G79" s="287">
        <v>81</v>
      </c>
      <c r="H79" s="1040">
        <v>83</v>
      </c>
      <c r="I79" s="288">
        <v>80</v>
      </c>
      <c r="J79" s="1055"/>
      <c r="K79" s="1055"/>
      <c r="L79" s="1095"/>
    </row>
    <row r="80" spans="1:12" s="407" customFormat="1">
      <c r="A80" s="561"/>
      <c r="B80" s="907"/>
      <c r="C80" s="907"/>
      <c r="D80" s="214"/>
      <c r="E80" s="214"/>
      <c r="F80" s="214"/>
      <c r="G80" s="214"/>
      <c r="H80" s="214"/>
      <c r="I80" s="503" t="s">
        <v>930</v>
      </c>
      <c r="J80" s="214"/>
      <c r="K80" s="561"/>
    </row>
    <row r="81" spans="1:11" s="407" customFormat="1" ht="17.25">
      <c r="A81" s="3" t="s">
        <v>3562</v>
      </c>
      <c r="B81" s="907"/>
      <c r="C81" s="907"/>
      <c r="D81" s="214"/>
      <c r="E81" s="214"/>
      <c r="F81" s="214"/>
      <c r="G81" s="214"/>
      <c r="H81" s="214"/>
      <c r="I81" s="214"/>
      <c r="J81" s="214"/>
      <c r="K81" s="214"/>
    </row>
    <row r="82" spans="1:11" s="407" customFormat="1" ht="15" customHeight="1">
      <c r="A82" s="561"/>
      <c r="B82" s="907"/>
      <c r="C82" s="907"/>
      <c r="D82" s="214"/>
      <c r="E82" s="214"/>
      <c r="F82" s="503" t="s">
        <v>3557</v>
      </c>
      <c r="G82" s="214"/>
      <c r="H82" s="214"/>
      <c r="I82" s="214"/>
      <c r="J82" s="561"/>
      <c r="K82" s="214"/>
    </row>
    <row r="83" spans="1:11" s="407" customFormat="1" ht="15" customHeight="1" thickBot="1">
      <c r="A83" s="561"/>
      <c r="B83" s="907"/>
      <c r="C83" s="907"/>
      <c r="D83" s="214"/>
      <c r="E83" s="214"/>
      <c r="F83" s="503" t="s">
        <v>931</v>
      </c>
      <c r="G83" s="513"/>
      <c r="H83" s="214"/>
      <c r="I83" s="214"/>
      <c r="J83" s="561"/>
      <c r="K83" s="214"/>
    </row>
    <row r="84" spans="1:11" s="407" customFormat="1" ht="13.5" customHeight="1">
      <c r="A84" s="561"/>
      <c r="B84" s="1361" t="s">
        <v>905</v>
      </c>
      <c r="C84" s="1363"/>
      <c r="D84" s="2826" t="s">
        <v>932</v>
      </c>
      <c r="E84" s="2827"/>
      <c r="F84" s="2832"/>
      <c r="G84" s="244"/>
      <c r="H84" s="244"/>
      <c r="I84" s="244"/>
      <c r="J84" s="244"/>
      <c r="K84" s="561"/>
    </row>
    <row r="85" spans="1:11" s="407" customFormat="1" ht="13.5" customHeight="1">
      <c r="A85" s="561"/>
      <c r="B85" s="1364"/>
      <c r="C85" s="1366"/>
      <c r="D85" s="782" t="s">
        <v>3190</v>
      </c>
      <c r="E85" s="897" t="s">
        <v>3191</v>
      </c>
      <c r="F85" s="509" t="s">
        <v>3129</v>
      </c>
      <c r="G85" s="244"/>
      <c r="H85" s="244"/>
      <c r="I85" s="244"/>
      <c r="J85" s="244"/>
      <c r="K85" s="561"/>
    </row>
    <row r="86" spans="1:11" s="407" customFormat="1" ht="13.5" customHeight="1">
      <c r="A86" s="561"/>
      <c r="B86" s="2821" t="s">
        <v>3331</v>
      </c>
      <c r="C86" s="1426"/>
      <c r="D86" s="514">
        <v>5315718</v>
      </c>
      <c r="E86" s="411">
        <v>5608409</v>
      </c>
      <c r="F86" s="512">
        <v>5595030</v>
      </c>
      <c r="G86" s="244"/>
      <c r="H86" s="244"/>
      <c r="I86" s="244"/>
      <c r="J86" s="244"/>
      <c r="K86" s="561"/>
    </row>
    <row r="87" spans="1:11" s="1068" customFormat="1" ht="13.5" customHeight="1">
      <c r="B87" s="2822" t="s">
        <v>906</v>
      </c>
      <c r="C87" s="2823"/>
      <c r="D87" s="535">
        <v>110152</v>
      </c>
      <c r="E87" s="1057">
        <v>100872</v>
      </c>
      <c r="F87" s="517">
        <v>83164</v>
      </c>
      <c r="G87" s="244"/>
      <c r="H87" s="244"/>
      <c r="I87" s="244"/>
      <c r="J87" s="244"/>
    </row>
    <row r="88" spans="1:11" s="1068" customFormat="1" ht="13.5" customHeight="1">
      <c r="B88" s="2828" t="s">
        <v>907</v>
      </c>
      <c r="C88" s="2829"/>
      <c r="D88" s="1056">
        <v>17112</v>
      </c>
      <c r="E88" s="1056">
        <v>16845</v>
      </c>
      <c r="F88" s="517">
        <v>18393</v>
      </c>
      <c r="G88" s="244"/>
      <c r="H88" s="244"/>
      <c r="I88" s="244"/>
      <c r="J88" s="244"/>
    </row>
    <row r="89" spans="1:11" s="1068" customFormat="1" ht="13.5" customHeight="1">
      <c r="B89" s="2828" t="s">
        <v>908</v>
      </c>
      <c r="C89" s="2829"/>
      <c r="D89" s="1056">
        <v>85788</v>
      </c>
      <c r="E89" s="1056">
        <v>86551</v>
      </c>
      <c r="F89" s="517">
        <v>88270</v>
      </c>
      <c r="G89" s="244"/>
      <c r="H89" s="244"/>
      <c r="I89" s="244"/>
      <c r="J89" s="244"/>
    </row>
    <row r="90" spans="1:11" s="1068" customFormat="1" ht="13.5" customHeight="1">
      <c r="B90" s="2828" t="s">
        <v>909</v>
      </c>
      <c r="C90" s="2829"/>
      <c r="D90" s="1056">
        <v>33789</v>
      </c>
      <c r="E90" s="1056">
        <v>29081</v>
      </c>
      <c r="F90" s="517">
        <v>35982</v>
      </c>
      <c r="G90" s="244"/>
      <c r="H90" s="244"/>
      <c r="I90" s="244"/>
      <c r="J90" s="244"/>
    </row>
    <row r="91" spans="1:11" s="1068" customFormat="1" ht="13.5" customHeight="1">
      <c r="B91" s="2828" t="s">
        <v>910</v>
      </c>
      <c r="C91" s="2829"/>
      <c r="D91" s="1056" t="s">
        <v>3221</v>
      </c>
      <c r="E91" s="1056" t="s">
        <v>3221</v>
      </c>
      <c r="F91" s="517" t="s">
        <v>3221</v>
      </c>
      <c r="G91" s="244"/>
      <c r="H91" s="244"/>
      <c r="I91" s="244"/>
      <c r="J91" s="244"/>
    </row>
    <row r="92" spans="1:11" s="1068" customFormat="1" ht="13.5" customHeight="1">
      <c r="B92" s="2828" t="s">
        <v>911</v>
      </c>
      <c r="C92" s="2829"/>
      <c r="D92" s="1056" t="s">
        <v>3221</v>
      </c>
      <c r="E92" s="1056" t="s">
        <v>3221</v>
      </c>
      <c r="F92" s="517" t="s">
        <v>3221</v>
      </c>
      <c r="G92" s="244"/>
      <c r="H92" s="244"/>
      <c r="I92" s="244"/>
      <c r="J92" s="244"/>
    </row>
    <row r="93" spans="1:11" s="1068" customFormat="1" ht="13.5" customHeight="1">
      <c r="B93" s="2828" t="s">
        <v>912</v>
      </c>
      <c r="C93" s="2829"/>
      <c r="D93" s="1056">
        <v>13239</v>
      </c>
      <c r="E93" s="1056">
        <v>16172</v>
      </c>
      <c r="F93" s="517" t="s">
        <v>3221</v>
      </c>
      <c r="G93" s="244"/>
      <c r="H93" s="244"/>
      <c r="I93" s="244"/>
      <c r="J93" s="244"/>
    </row>
    <row r="94" spans="1:11" s="1068" customFormat="1" ht="13.5" customHeight="1">
      <c r="B94" s="2828" t="s">
        <v>913</v>
      </c>
      <c r="C94" s="2829"/>
      <c r="D94" s="1056">
        <v>375481</v>
      </c>
      <c r="E94" s="1056">
        <v>378272</v>
      </c>
      <c r="F94" s="517">
        <v>366477</v>
      </c>
      <c r="G94" s="244"/>
      <c r="H94" s="244"/>
      <c r="I94" s="244"/>
      <c r="J94" s="244"/>
    </row>
    <row r="95" spans="1:11" s="1068" customFormat="1" ht="13.5" customHeight="1">
      <c r="B95" s="2828" t="s">
        <v>914</v>
      </c>
      <c r="C95" s="2829"/>
      <c r="D95" s="1056" t="s">
        <v>3221</v>
      </c>
      <c r="E95" s="1056" t="s">
        <v>3221</v>
      </c>
      <c r="F95" s="517" t="s">
        <v>3221</v>
      </c>
      <c r="G95" s="244"/>
      <c r="H95" s="244"/>
      <c r="I95" s="244"/>
      <c r="J95" s="244"/>
    </row>
    <row r="96" spans="1:11" s="1068" customFormat="1" ht="13.5" customHeight="1">
      <c r="B96" s="2828" t="s">
        <v>915</v>
      </c>
      <c r="C96" s="2829"/>
      <c r="D96" s="1056">
        <v>55636</v>
      </c>
      <c r="E96" s="1056">
        <v>58813</v>
      </c>
      <c r="F96" s="517">
        <v>82538</v>
      </c>
      <c r="G96" s="244"/>
      <c r="H96" s="244"/>
      <c r="I96" s="244"/>
      <c r="J96" s="244"/>
    </row>
    <row r="97" spans="1:11" s="1068" customFormat="1" ht="13.5" customHeight="1">
      <c r="B97" s="2828" t="s">
        <v>916</v>
      </c>
      <c r="C97" s="2829"/>
      <c r="D97" s="1056" t="s">
        <v>3221</v>
      </c>
      <c r="E97" s="1056" t="s">
        <v>3221</v>
      </c>
      <c r="F97" s="517" t="s">
        <v>3221</v>
      </c>
      <c r="G97" s="244"/>
      <c r="H97" s="244"/>
      <c r="I97" s="244"/>
      <c r="J97" s="244"/>
    </row>
    <row r="98" spans="1:11" s="1068" customFormat="1" ht="13.5" customHeight="1">
      <c r="B98" s="2828" t="s">
        <v>917</v>
      </c>
      <c r="C98" s="2829"/>
      <c r="D98" s="1056" t="s">
        <v>3221</v>
      </c>
      <c r="E98" s="1056" t="s">
        <v>148</v>
      </c>
      <c r="F98" s="517" t="s">
        <v>148</v>
      </c>
      <c r="G98" s="244"/>
      <c r="H98" s="244"/>
      <c r="I98" s="244"/>
      <c r="J98" s="244"/>
    </row>
    <row r="99" spans="1:11" s="1068" customFormat="1" ht="13.5" customHeight="1">
      <c r="B99" s="2828" t="s">
        <v>918</v>
      </c>
      <c r="C99" s="2829"/>
      <c r="D99" s="1056">
        <v>88878</v>
      </c>
      <c r="E99" s="1056">
        <v>75118</v>
      </c>
      <c r="F99" s="517">
        <v>57235</v>
      </c>
      <c r="G99" s="244"/>
      <c r="H99" s="244"/>
      <c r="I99" s="244"/>
      <c r="J99" s="244"/>
    </row>
    <row r="100" spans="1:11" s="1068" customFormat="1" ht="13.5" customHeight="1">
      <c r="B100" s="2828" t="s">
        <v>919</v>
      </c>
      <c r="C100" s="2829"/>
      <c r="D100" s="1056">
        <v>119086</v>
      </c>
      <c r="E100" s="1056">
        <v>113027</v>
      </c>
      <c r="F100" s="517">
        <v>99789</v>
      </c>
      <c r="G100" s="244"/>
      <c r="H100" s="244"/>
      <c r="I100" s="244"/>
      <c r="J100" s="244"/>
    </row>
    <row r="101" spans="1:11" s="1068" customFormat="1" ht="13.5" customHeight="1">
      <c r="B101" s="2828" t="s">
        <v>920</v>
      </c>
      <c r="C101" s="2829"/>
      <c r="D101" s="1056">
        <v>57550</v>
      </c>
      <c r="E101" s="1056" t="s">
        <v>3221</v>
      </c>
      <c r="F101" s="517">
        <v>97559</v>
      </c>
      <c r="G101" s="244"/>
      <c r="H101" s="244"/>
      <c r="I101" s="244"/>
      <c r="J101" s="244"/>
    </row>
    <row r="102" spans="1:11" s="1068" customFormat="1" ht="13.5" customHeight="1">
      <c r="B102" s="2828" t="s">
        <v>921</v>
      </c>
      <c r="C102" s="2829"/>
      <c r="D102" s="1056">
        <v>192968</v>
      </c>
      <c r="E102" s="1056">
        <v>216210</v>
      </c>
      <c r="F102" s="517">
        <v>218335</v>
      </c>
      <c r="G102" s="244"/>
      <c r="H102" s="244"/>
      <c r="I102" s="244"/>
      <c r="J102" s="244"/>
    </row>
    <row r="103" spans="1:11" s="1068" customFormat="1" ht="13.5" customHeight="1">
      <c r="B103" s="2828" t="s">
        <v>922</v>
      </c>
      <c r="C103" s="2829"/>
      <c r="D103" s="1056">
        <v>32252</v>
      </c>
      <c r="E103" s="1056">
        <v>36564</v>
      </c>
      <c r="F103" s="517">
        <v>32221</v>
      </c>
      <c r="G103" s="244"/>
      <c r="H103" s="244"/>
      <c r="I103" s="244"/>
      <c r="J103" s="244"/>
    </row>
    <row r="104" spans="1:11" s="1068" customFormat="1" ht="13.5" customHeight="1">
      <c r="B104" s="2828" t="s">
        <v>923</v>
      </c>
      <c r="C104" s="2829"/>
      <c r="D104" s="1056">
        <v>621800</v>
      </c>
      <c r="E104" s="1056">
        <v>599191</v>
      </c>
      <c r="F104" s="517">
        <v>661625</v>
      </c>
      <c r="G104" s="244"/>
      <c r="H104" s="244"/>
      <c r="I104" s="244"/>
      <c r="J104" s="244"/>
    </row>
    <row r="105" spans="1:11" s="1068" customFormat="1" ht="13.5" customHeight="1">
      <c r="B105" s="2828" t="s">
        <v>924</v>
      </c>
      <c r="C105" s="2829"/>
      <c r="D105" s="1056">
        <v>680251</v>
      </c>
      <c r="E105" s="1056">
        <v>646021</v>
      </c>
      <c r="F105" s="517">
        <v>646960</v>
      </c>
      <c r="G105" s="244"/>
      <c r="H105" s="244"/>
      <c r="I105" s="244"/>
      <c r="J105" s="244"/>
    </row>
    <row r="106" spans="1:11" s="1068" customFormat="1" ht="13.5" customHeight="1">
      <c r="B106" s="2828" t="s">
        <v>925</v>
      </c>
      <c r="C106" s="2829"/>
      <c r="D106" s="1056">
        <v>147841</v>
      </c>
      <c r="E106" s="1056">
        <v>474272</v>
      </c>
      <c r="F106" s="517">
        <v>341639</v>
      </c>
      <c r="G106" s="244"/>
      <c r="H106" s="244"/>
      <c r="I106" s="244"/>
      <c r="J106" s="244"/>
    </row>
    <row r="107" spans="1:11" s="1068" customFormat="1" ht="13.5" customHeight="1">
      <c r="B107" s="2828" t="s">
        <v>926</v>
      </c>
      <c r="C107" s="2829"/>
      <c r="D107" s="1056">
        <v>1892980</v>
      </c>
      <c r="E107" s="1056">
        <v>2049581</v>
      </c>
      <c r="F107" s="517">
        <v>2369574</v>
      </c>
      <c r="G107" s="244"/>
      <c r="H107" s="244"/>
      <c r="I107" s="244"/>
      <c r="J107" s="244"/>
    </row>
    <row r="108" spans="1:11" s="1068" customFormat="1" ht="13.5" customHeight="1">
      <c r="B108" s="2828" t="s">
        <v>927</v>
      </c>
      <c r="C108" s="2829"/>
      <c r="D108" s="1056">
        <v>587163</v>
      </c>
      <c r="E108" s="1056">
        <v>499435</v>
      </c>
      <c r="F108" s="517">
        <v>169801</v>
      </c>
      <c r="G108" s="244"/>
      <c r="H108" s="244"/>
      <c r="I108" s="244"/>
      <c r="J108" s="244"/>
    </row>
    <row r="109" spans="1:11" s="1068" customFormat="1" ht="13.5" customHeight="1">
      <c r="B109" s="2828" t="s">
        <v>928</v>
      </c>
      <c r="C109" s="2829"/>
      <c r="D109" s="1056">
        <v>9397</v>
      </c>
      <c r="E109" s="1056">
        <v>9047</v>
      </c>
      <c r="F109" s="517">
        <v>12207</v>
      </c>
      <c r="G109" s="244"/>
      <c r="H109" s="244"/>
      <c r="I109" s="244"/>
      <c r="J109" s="244"/>
    </row>
    <row r="110" spans="1:11" s="1068" customFormat="1" ht="13.5" customHeight="1" thickBot="1">
      <c r="B110" s="2830" t="s">
        <v>929</v>
      </c>
      <c r="C110" s="2831"/>
      <c r="D110" s="548">
        <v>24146</v>
      </c>
      <c r="E110" s="548">
        <v>20468</v>
      </c>
      <c r="F110" s="1096">
        <v>20931</v>
      </c>
      <c r="G110" s="244"/>
      <c r="H110" s="244"/>
      <c r="I110" s="244"/>
      <c r="J110" s="244"/>
    </row>
    <row r="111" spans="1:11" s="407" customFormat="1">
      <c r="A111" s="561"/>
      <c r="B111" s="907"/>
      <c r="C111" s="907"/>
      <c r="D111" s="214"/>
      <c r="E111" s="214"/>
      <c r="F111" s="503" t="s">
        <v>930</v>
      </c>
      <c r="G111" s="214"/>
      <c r="H111" s="214"/>
      <c r="I111" s="214"/>
      <c r="J111" s="561"/>
      <c r="K111" s="214"/>
    </row>
    <row r="112" spans="1:11" s="407" customFormat="1" ht="22.5" customHeight="1">
      <c r="A112" s="561"/>
      <c r="B112" s="907"/>
      <c r="C112" s="907"/>
      <c r="D112" s="214"/>
      <c r="E112" s="214"/>
      <c r="F112" s="214"/>
      <c r="G112" s="214"/>
      <c r="H112" s="409"/>
      <c r="I112" s="214"/>
      <c r="J112" s="503"/>
      <c r="K112" s="214"/>
    </row>
    <row r="113" spans="1:11" s="407" customFormat="1" ht="17.25">
      <c r="A113" s="3" t="s">
        <v>3563</v>
      </c>
      <c r="B113" s="907"/>
      <c r="C113" s="907"/>
      <c r="D113" s="214"/>
      <c r="E113" s="214"/>
      <c r="F113" s="214"/>
      <c r="G113" s="214"/>
      <c r="H113" s="409"/>
      <c r="I113" s="214"/>
      <c r="J113" s="503"/>
      <c r="K113" s="214"/>
    </row>
    <row r="114" spans="1:11" s="407" customFormat="1" ht="15" customHeight="1">
      <c r="A114" s="561"/>
      <c r="B114" s="907"/>
      <c r="C114" s="907"/>
      <c r="D114" s="214"/>
      <c r="E114" s="214"/>
      <c r="F114" s="503" t="s">
        <v>3557</v>
      </c>
      <c r="G114" s="214"/>
      <c r="H114" s="214"/>
      <c r="I114" s="214"/>
      <c r="J114" s="561"/>
      <c r="K114" s="214"/>
    </row>
    <row r="115" spans="1:11" s="407" customFormat="1" ht="15" customHeight="1" thickBot="1">
      <c r="A115" s="561"/>
      <c r="B115" s="907"/>
      <c r="C115" s="907"/>
      <c r="D115" s="214"/>
      <c r="E115" s="214"/>
      <c r="F115" s="503" t="s">
        <v>931</v>
      </c>
      <c r="G115" s="214"/>
      <c r="H115" s="214"/>
      <c r="I115" s="214"/>
      <c r="J115" s="561"/>
      <c r="K115" s="214"/>
    </row>
    <row r="116" spans="1:11" s="407" customFormat="1" ht="13.5" customHeight="1">
      <c r="A116" s="561"/>
      <c r="B116" s="1361" t="s">
        <v>905</v>
      </c>
      <c r="C116" s="1363"/>
      <c r="D116" s="2826" t="s">
        <v>933</v>
      </c>
      <c r="E116" s="2827"/>
      <c r="F116" s="2832"/>
      <c r="G116" s="244"/>
      <c r="H116" s="244"/>
      <c r="I116" s="244"/>
      <c r="J116" s="244"/>
      <c r="K116" s="214"/>
    </row>
    <row r="117" spans="1:11" s="407" customFormat="1">
      <c r="A117" s="561"/>
      <c r="B117" s="1364"/>
      <c r="C117" s="1366"/>
      <c r="D117" s="782" t="s">
        <v>3190</v>
      </c>
      <c r="E117" s="782" t="s">
        <v>3191</v>
      </c>
      <c r="F117" s="515" t="s">
        <v>3129</v>
      </c>
      <c r="G117" s="244"/>
      <c r="H117" s="244"/>
      <c r="I117" s="244"/>
      <c r="J117" s="244"/>
      <c r="K117" s="214"/>
    </row>
    <row r="118" spans="1:11" s="407" customFormat="1" ht="13.5" customHeight="1">
      <c r="A118" s="561"/>
      <c r="B118" s="2821" t="s">
        <v>3331</v>
      </c>
      <c r="C118" s="1426"/>
      <c r="D118" s="751">
        <v>64679993</v>
      </c>
      <c r="E118" s="751">
        <v>63364711</v>
      </c>
      <c r="F118" s="413">
        <v>49296842</v>
      </c>
      <c r="G118" s="244"/>
      <c r="H118" s="244"/>
      <c r="I118" s="244"/>
      <c r="J118" s="244"/>
      <c r="K118" s="214"/>
    </row>
    <row r="119" spans="1:11" s="1068" customFormat="1" ht="13.5" customHeight="1">
      <c r="B119" s="2822" t="s">
        <v>906</v>
      </c>
      <c r="C119" s="2823"/>
      <c r="D119" s="1056">
        <v>513688</v>
      </c>
      <c r="E119" s="1056">
        <v>462316</v>
      </c>
      <c r="F119" s="1097">
        <v>453138</v>
      </c>
      <c r="G119" s="244"/>
      <c r="H119" s="244"/>
      <c r="I119" s="244"/>
      <c r="J119" s="244"/>
      <c r="K119" s="535"/>
    </row>
    <row r="120" spans="1:11" s="1068" customFormat="1" ht="13.5" customHeight="1">
      <c r="B120" s="2828" t="s">
        <v>907</v>
      </c>
      <c r="C120" s="2829"/>
      <c r="D120" s="1056">
        <v>64766</v>
      </c>
      <c r="E120" s="1056">
        <v>65344</v>
      </c>
      <c r="F120" s="517">
        <v>66554</v>
      </c>
      <c r="G120" s="244"/>
      <c r="H120" s="244"/>
      <c r="I120" s="244"/>
      <c r="J120" s="244"/>
      <c r="K120" s="535"/>
    </row>
    <row r="121" spans="1:11" s="1068" customFormat="1" ht="13.5" customHeight="1">
      <c r="B121" s="2828" t="s">
        <v>908</v>
      </c>
      <c r="C121" s="2829"/>
      <c r="D121" s="1056">
        <v>273985</v>
      </c>
      <c r="E121" s="1056">
        <v>321652</v>
      </c>
      <c r="F121" s="517">
        <v>349668</v>
      </c>
      <c r="G121" s="244"/>
      <c r="H121" s="244"/>
      <c r="I121" s="244"/>
      <c r="J121" s="244"/>
      <c r="K121" s="535"/>
    </row>
    <row r="122" spans="1:11" s="1068" customFormat="1" ht="13.5" customHeight="1">
      <c r="B122" s="2828" t="s">
        <v>909</v>
      </c>
      <c r="C122" s="2829"/>
      <c r="D122" s="1056">
        <v>381451</v>
      </c>
      <c r="E122" s="1056">
        <v>437932</v>
      </c>
      <c r="F122" s="517">
        <v>429269</v>
      </c>
      <c r="G122" s="244"/>
      <c r="H122" s="244"/>
      <c r="I122" s="244"/>
      <c r="J122" s="244"/>
      <c r="K122" s="535"/>
    </row>
    <row r="123" spans="1:11" s="1068" customFormat="1" ht="13.5" customHeight="1">
      <c r="B123" s="2828" t="s">
        <v>910</v>
      </c>
      <c r="C123" s="2829"/>
      <c r="D123" s="1038" t="s">
        <v>3221</v>
      </c>
      <c r="E123" s="1038" t="s">
        <v>3221</v>
      </c>
      <c r="F123" s="517" t="s">
        <v>3221</v>
      </c>
      <c r="G123" s="244"/>
      <c r="H123" s="244"/>
      <c r="I123" s="244"/>
      <c r="J123" s="244"/>
      <c r="K123" s="535"/>
    </row>
    <row r="124" spans="1:11" s="1068" customFormat="1" ht="13.5" customHeight="1">
      <c r="B124" s="2828" t="s">
        <v>911</v>
      </c>
      <c r="C124" s="2829"/>
      <c r="D124" s="1038" t="s">
        <v>3221</v>
      </c>
      <c r="E124" s="1038" t="s">
        <v>3221</v>
      </c>
      <c r="F124" s="517" t="s">
        <v>3221</v>
      </c>
      <c r="G124" s="244"/>
      <c r="H124" s="244"/>
      <c r="I124" s="244"/>
      <c r="J124" s="244"/>
      <c r="K124" s="535"/>
    </row>
    <row r="125" spans="1:11" s="1068" customFormat="1" ht="13.5" customHeight="1">
      <c r="B125" s="2828" t="s">
        <v>912</v>
      </c>
      <c r="C125" s="2829"/>
      <c r="D125" s="1056">
        <v>70899</v>
      </c>
      <c r="E125" s="1056">
        <v>69696</v>
      </c>
      <c r="F125" s="517" t="s">
        <v>3221</v>
      </c>
      <c r="G125" s="244"/>
      <c r="H125" s="244"/>
      <c r="I125" s="244"/>
      <c r="J125" s="244"/>
      <c r="K125" s="535"/>
    </row>
    <row r="126" spans="1:11" s="1068" customFormat="1" ht="13.5" customHeight="1">
      <c r="B126" s="2828" t="s">
        <v>913</v>
      </c>
      <c r="C126" s="2829"/>
      <c r="D126" s="1056">
        <v>7399454</v>
      </c>
      <c r="E126" s="1056">
        <v>7513792</v>
      </c>
      <c r="F126" s="517">
        <v>7596200</v>
      </c>
      <c r="G126" s="244"/>
      <c r="H126" s="244"/>
      <c r="I126" s="244"/>
      <c r="J126" s="244"/>
      <c r="K126" s="535"/>
    </row>
    <row r="127" spans="1:11" s="1068" customFormat="1" ht="13.5" customHeight="1">
      <c r="B127" s="2828" t="s">
        <v>914</v>
      </c>
      <c r="C127" s="2829"/>
      <c r="D127" s="1038" t="s">
        <v>3221</v>
      </c>
      <c r="E127" s="1038" t="s">
        <v>3221</v>
      </c>
      <c r="F127" s="517" t="s">
        <v>3221</v>
      </c>
      <c r="G127" s="244"/>
      <c r="H127" s="244"/>
      <c r="I127" s="244"/>
      <c r="J127" s="244"/>
      <c r="K127" s="535"/>
    </row>
    <row r="128" spans="1:11" s="1068" customFormat="1" ht="13.5" customHeight="1">
      <c r="B128" s="2828" t="s">
        <v>915</v>
      </c>
      <c r="C128" s="2829"/>
      <c r="D128" s="1056">
        <v>184745</v>
      </c>
      <c r="E128" s="1056">
        <v>244443</v>
      </c>
      <c r="F128" s="517">
        <v>607372</v>
      </c>
      <c r="G128" s="244"/>
      <c r="H128" s="244"/>
      <c r="I128" s="244"/>
      <c r="J128" s="244"/>
      <c r="K128" s="535"/>
    </row>
    <row r="129" spans="1:11" s="1068" customFormat="1" ht="13.5" customHeight="1">
      <c r="B129" s="2828" t="s">
        <v>916</v>
      </c>
      <c r="C129" s="2829"/>
      <c r="D129" s="1038" t="s">
        <v>3221</v>
      </c>
      <c r="E129" s="1038" t="s">
        <v>3221</v>
      </c>
      <c r="F129" s="517" t="s">
        <v>3221</v>
      </c>
      <c r="G129" s="244"/>
      <c r="H129" s="244"/>
      <c r="I129" s="244"/>
      <c r="J129" s="244"/>
      <c r="K129" s="535"/>
    </row>
    <row r="130" spans="1:11" s="1068" customFormat="1" ht="13.5" customHeight="1">
      <c r="B130" s="2828" t="s">
        <v>917</v>
      </c>
      <c r="C130" s="2829"/>
      <c r="D130" s="1038" t="s">
        <v>3221</v>
      </c>
      <c r="E130" s="1056" t="s">
        <v>148</v>
      </c>
      <c r="F130" s="517" t="s">
        <v>148</v>
      </c>
      <c r="G130" s="244"/>
      <c r="H130" s="244"/>
      <c r="I130" s="244"/>
      <c r="J130" s="244"/>
      <c r="K130" s="535"/>
    </row>
    <row r="131" spans="1:11" s="1068" customFormat="1" ht="13.5" customHeight="1">
      <c r="B131" s="2828" t="s">
        <v>918</v>
      </c>
      <c r="C131" s="2829"/>
      <c r="D131" s="1056">
        <v>671526</v>
      </c>
      <c r="E131" s="1056">
        <v>710604</v>
      </c>
      <c r="F131" s="517">
        <v>419620</v>
      </c>
      <c r="G131" s="244"/>
      <c r="H131" s="244"/>
      <c r="I131" s="244"/>
      <c r="J131" s="244"/>
      <c r="K131" s="535"/>
    </row>
    <row r="132" spans="1:11" s="1068" customFormat="1" ht="13.5" customHeight="1">
      <c r="B132" s="2828" t="s">
        <v>919</v>
      </c>
      <c r="C132" s="2829"/>
      <c r="D132" s="1056">
        <v>918987</v>
      </c>
      <c r="E132" s="1056">
        <v>809421</v>
      </c>
      <c r="F132" s="517">
        <v>816317</v>
      </c>
      <c r="G132" s="244"/>
      <c r="H132" s="244"/>
      <c r="I132" s="244"/>
      <c r="J132" s="244"/>
      <c r="K132" s="535"/>
    </row>
    <row r="133" spans="1:11" s="1068" customFormat="1" ht="13.5" customHeight="1">
      <c r="B133" s="2828" t="s">
        <v>920</v>
      </c>
      <c r="C133" s="2829"/>
      <c r="D133" s="1056">
        <v>495299</v>
      </c>
      <c r="E133" s="1056" t="s">
        <v>3221</v>
      </c>
      <c r="F133" s="517">
        <v>505689</v>
      </c>
      <c r="G133" s="244"/>
      <c r="H133" s="244"/>
      <c r="I133" s="244"/>
      <c r="J133" s="244"/>
      <c r="K133" s="535"/>
    </row>
    <row r="134" spans="1:11" s="1068" customFormat="1" ht="13.5" customHeight="1">
      <c r="B134" s="2828" t="s">
        <v>921</v>
      </c>
      <c r="C134" s="2829"/>
      <c r="D134" s="1056">
        <v>1810840</v>
      </c>
      <c r="E134" s="1056">
        <v>1876667</v>
      </c>
      <c r="F134" s="517">
        <v>1655102</v>
      </c>
      <c r="G134" s="244"/>
      <c r="H134" s="244"/>
      <c r="I134" s="244"/>
      <c r="J134" s="244"/>
      <c r="K134" s="535"/>
    </row>
    <row r="135" spans="1:11" s="1068" customFormat="1" ht="13.5" customHeight="1">
      <c r="B135" s="2828" t="s">
        <v>922</v>
      </c>
      <c r="C135" s="2829"/>
      <c r="D135" s="1056">
        <v>199880</v>
      </c>
      <c r="E135" s="1056">
        <v>211118</v>
      </c>
      <c r="F135" s="517">
        <v>215444</v>
      </c>
      <c r="G135" s="244"/>
      <c r="H135" s="244"/>
      <c r="I135" s="244"/>
      <c r="J135" s="244"/>
      <c r="K135" s="535"/>
    </row>
    <row r="136" spans="1:11" s="1068" customFormat="1" ht="13.5" customHeight="1">
      <c r="B136" s="2828" t="s">
        <v>923</v>
      </c>
      <c r="C136" s="2829"/>
      <c r="D136" s="1056">
        <v>3257447</v>
      </c>
      <c r="E136" s="1056">
        <v>3602229</v>
      </c>
      <c r="F136" s="517">
        <v>3847776</v>
      </c>
      <c r="G136" s="244"/>
      <c r="H136" s="244"/>
      <c r="I136" s="244"/>
      <c r="J136" s="244"/>
      <c r="K136" s="535"/>
    </row>
    <row r="137" spans="1:11" s="1068" customFormat="1" ht="13.5" customHeight="1">
      <c r="B137" s="2828" t="s">
        <v>924</v>
      </c>
      <c r="C137" s="2829"/>
      <c r="D137" s="1056">
        <v>5585199</v>
      </c>
      <c r="E137" s="1056">
        <v>4434112</v>
      </c>
      <c r="F137" s="517">
        <v>3716373</v>
      </c>
      <c r="G137" s="244"/>
      <c r="H137" s="244"/>
      <c r="I137" s="244"/>
      <c r="J137" s="244"/>
      <c r="K137" s="535"/>
    </row>
    <row r="138" spans="1:11" s="1068" customFormat="1" ht="13.5" customHeight="1">
      <c r="B138" s="2828" t="s">
        <v>925</v>
      </c>
      <c r="C138" s="2829"/>
      <c r="D138" s="1056">
        <v>1354926</v>
      </c>
      <c r="E138" s="1056">
        <v>3448190</v>
      </c>
      <c r="F138" s="517">
        <v>3836712</v>
      </c>
      <c r="G138" s="244"/>
      <c r="H138" s="244"/>
      <c r="I138" s="244"/>
      <c r="J138" s="244"/>
      <c r="K138" s="535"/>
    </row>
    <row r="139" spans="1:11" s="1068" customFormat="1" ht="13.5" customHeight="1">
      <c r="B139" s="2828" t="s">
        <v>926</v>
      </c>
      <c r="C139" s="2829"/>
      <c r="D139" s="1056">
        <v>21785372</v>
      </c>
      <c r="E139" s="1056">
        <v>22466836</v>
      </c>
      <c r="F139" s="517">
        <v>20715190</v>
      </c>
      <c r="G139" s="244"/>
      <c r="H139" s="244"/>
      <c r="I139" s="244"/>
      <c r="J139" s="244"/>
      <c r="K139" s="535"/>
    </row>
    <row r="140" spans="1:11" s="1068" customFormat="1" ht="13.5" customHeight="1">
      <c r="B140" s="2828" t="s">
        <v>927</v>
      </c>
      <c r="C140" s="2829"/>
      <c r="D140" s="1056">
        <v>18996582</v>
      </c>
      <c r="E140" s="1056">
        <v>15570619</v>
      </c>
      <c r="F140" s="517">
        <v>3156120</v>
      </c>
      <c r="G140" s="244"/>
      <c r="H140" s="244"/>
      <c r="I140" s="244"/>
      <c r="J140" s="244"/>
      <c r="K140" s="535"/>
    </row>
    <row r="141" spans="1:11" s="1068" customFormat="1" ht="13.5" customHeight="1">
      <c r="B141" s="2828" t="s">
        <v>928</v>
      </c>
      <c r="C141" s="2829"/>
      <c r="D141" s="1056">
        <v>29086</v>
      </c>
      <c r="E141" s="1056">
        <v>26051</v>
      </c>
      <c r="F141" s="517">
        <v>31931</v>
      </c>
      <c r="G141" s="244"/>
      <c r="H141" s="244"/>
      <c r="I141" s="244"/>
      <c r="J141" s="244"/>
      <c r="K141" s="535"/>
    </row>
    <row r="142" spans="1:11" s="1068" customFormat="1" ht="13.5" customHeight="1" thickBot="1">
      <c r="B142" s="2830" t="s">
        <v>929</v>
      </c>
      <c r="C142" s="2831"/>
      <c r="D142" s="548">
        <v>88377</v>
      </c>
      <c r="E142" s="548">
        <v>86372</v>
      </c>
      <c r="F142" s="1096">
        <v>90873</v>
      </c>
      <c r="G142" s="244"/>
      <c r="H142" s="244"/>
      <c r="I142" s="244"/>
      <c r="J142" s="244"/>
      <c r="K142" s="246"/>
    </row>
    <row r="143" spans="1:11" s="407" customFormat="1" ht="13.5" customHeight="1">
      <c r="A143" s="561"/>
      <c r="B143" s="907"/>
      <c r="C143" s="907"/>
      <c r="D143" s="214"/>
      <c r="E143" s="214"/>
      <c r="F143" s="503" t="s">
        <v>930</v>
      </c>
      <c r="G143" s="214"/>
      <c r="H143" s="214"/>
      <c r="I143" s="214"/>
      <c r="J143" s="561"/>
      <c r="K143" s="214"/>
    </row>
    <row r="144" spans="1:11" s="407" customFormat="1" ht="17.25">
      <c r="A144" s="3" t="s">
        <v>3564</v>
      </c>
      <c r="B144" s="907"/>
      <c r="C144" s="907"/>
      <c r="D144" s="214"/>
      <c r="E144" s="214"/>
      <c r="F144" s="214"/>
      <c r="G144" s="503"/>
      <c r="H144" s="214"/>
      <c r="I144" s="214"/>
      <c r="J144" s="214"/>
      <c r="K144" s="214"/>
    </row>
    <row r="145" spans="1:11" s="407" customFormat="1" ht="15" customHeight="1">
      <c r="A145" s="561"/>
      <c r="B145" s="907"/>
      <c r="C145" s="907"/>
      <c r="D145" s="214"/>
      <c r="E145" s="214"/>
      <c r="F145" s="503" t="s">
        <v>3557</v>
      </c>
      <c r="G145" s="214"/>
      <c r="H145" s="214"/>
      <c r="I145" s="214"/>
      <c r="J145" s="561"/>
      <c r="K145" s="214"/>
    </row>
    <row r="146" spans="1:11" s="407" customFormat="1" ht="15" customHeight="1" thickBot="1">
      <c r="A146" s="561"/>
      <c r="B146" s="907"/>
      <c r="C146" s="907"/>
      <c r="D146" s="214"/>
      <c r="E146" s="214"/>
      <c r="F146" s="503" t="s">
        <v>931</v>
      </c>
      <c r="G146" s="214"/>
      <c r="H146" s="214"/>
      <c r="I146" s="214"/>
      <c r="J146" s="561"/>
      <c r="K146" s="214"/>
    </row>
    <row r="147" spans="1:11" s="407" customFormat="1">
      <c r="A147" s="561"/>
      <c r="B147" s="1361" t="s">
        <v>905</v>
      </c>
      <c r="C147" s="1363"/>
      <c r="D147" s="2826" t="s">
        <v>902</v>
      </c>
      <c r="E147" s="2827"/>
      <c r="F147" s="2832"/>
      <c r="G147" s="244"/>
      <c r="H147" s="244"/>
      <c r="I147" s="244"/>
      <c r="J147" s="244"/>
      <c r="K147" s="214"/>
    </row>
    <row r="148" spans="1:11" s="407" customFormat="1">
      <c r="A148" s="561"/>
      <c r="B148" s="1364"/>
      <c r="C148" s="1366"/>
      <c r="D148" s="782" t="s">
        <v>3190</v>
      </c>
      <c r="E148" s="890" t="s">
        <v>3191</v>
      </c>
      <c r="F148" s="509" t="s">
        <v>3129</v>
      </c>
      <c r="G148" s="244"/>
      <c r="H148" s="244"/>
      <c r="I148" s="244"/>
      <c r="J148" s="244"/>
      <c r="K148" s="214"/>
    </row>
    <row r="149" spans="1:11" s="407" customFormat="1" ht="13.5" customHeight="1">
      <c r="A149" s="561"/>
      <c r="B149" s="2821" t="s">
        <v>3331</v>
      </c>
      <c r="C149" s="1426"/>
      <c r="D149" s="511">
        <v>15880855</v>
      </c>
      <c r="E149" s="752">
        <v>16502383</v>
      </c>
      <c r="F149" s="512">
        <v>16012999</v>
      </c>
      <c r="G149" s="244"/>
      <c r="H149" s="244"/>
      <c r="I149" s="244"/>
      <c r="J149" s="244"/>
      <c r="K149" s="214"/>
    </row>
    <row r="150" spans="1:11" s="1068" customFormat="1" ht="13.5" customHeight="1">
      <c r="B150" s="2822" t="s">
        <v>906</v>
      </c>
      <c r="C150" s="2823"/>
      <c r="D150" s="284">
        <v>172470</v>
      </c>
      <c r="E150" s="1051">
        <v>146731</v>
      </c>
      <c r="F150" s="285">
        <v>127086</v>
      </c>
      <c r="G150" s="244"/>
      <c r="H150" s="244"/>
      <c r="I150" s="244"/>
      <c r="J150" s="244"/>
      <c r="K150" s="535"/>
    </row>
    <row r="151" spans="1:11" s="1068" customFormat="1" ht="13.5" customHeight="1">
      <c r="B151" s="2828" t="s">
        <v>907</v>
      </c>
      <c r="C151" s="2829"/>
      <c r="D151" s="284">
        <v>38043</v>
      </c>
      <c r="E151" s="1036">
        <v>33768</v>
      </c>
      <c r="F151" s="285">
        <v>37674</v>
      </c>
      <c r="G151" s="244"/>
      <c r="H151" s="244"/>
      <c r="I151" s="244"/>
      <c r="J151" s="244"/>
      <c r="K151" s="535"/>
    </row>
    <row r="152" spans="1:11" s="1068" customFormat="1" ht="13.5" customHeight="1">
      <c r="B152" s="2828" t="s">
        <v>908</v>
      </c>
      <c r="C152" s="2829"/>
      <c r="D152" s="284">
        <v>118469</v>
      </c>
      <c r="E152" s="1036">
        <v>186940</v>
      </c>
      <c r="F152" s="285">
        <v>201184</v>
      </c>
      <c r="G152" s="244"/>
      <c r="H152" s="244"/>
      <c r="I152" s="244"/>
      <c r="J152" s="244"/>
      <c r="K152" s="535"/>
    </row>
    <row r="153" spans="1:11" s="1068" customFormat="1" ht="13.5" customHeight="1">
      <c r="B153" s="2828" t="s">
        <v>909</v>
      </c>
      <c r="C153" s="2829"/>
      <c r="D153" s="284">
        <v>87913</v>
      </c>
      <c r="E153" s="1036">
        <v>101220</v>
      </c>
      <c r="F153" s="285">
        <v>100280</v>
      </c>
      <c r="G153" s="244"/>
      <c r="H153" s="244"/>
      <c r="I153" s="244"/>
      <c r="J153" s="244"/>
      <c r="K153" s="535"/>
    </row>
    <row r="154" spans="1:11" s="1068" customFormat="1" ht="13.5" customHeight="1">
      <c r="B154" s="2828" t="s">
        <v>910</v>
      </c>
      <c r="C154" s="2829"/>
      <c r="D154" s="1056" t="s">
        <v>3221</v>
      </c>
      <c r="E154" s="1056" t="s">
        <v>3221</v>
      </c>
      <c r="F154" s="517" t="s">
        <v>3221</v>
      </c>
      <c r="G154" s="244"/>
      <c r="H154" s="244"/>
      <c r="I154" s="244"/>
      <c r="J154" s="244"/>
      <c r="K154" s="535"/>
    </row>
    <row r="155" spans="1:11" s="1068" customFormat="1" ht="13.5" customHeight="1">
      <c r="B155" s="2828" t="s">
        <v>911</v>
      </c>
      <c r="C155" s="2829"/>
      <c r="D155" s="1056" t="s">
        <v>3221</v>
      </c>
      <c r="E155" s="1056" t="s">
        <v>3221</v>
      </c>
      <c r="F155" s="517" t="s">
        <v>3221</v>
      </c>
      <c r="G155" s="244"/>
      <c r="H155" s="244"/>
      <c r="I155" s="244"/>
      <c r="J155" s="244"/>
      <c r="K155" s="535"/>
    </row>
    <row r="156" spans="1:11" s="1068" customFormat="1" ht="13.5" customHeight="1">
      <c r="B156" s="2828" t="s">
        <v>912</v>
      </c>
      <c r="C156" s="2829"/>
      <c r="D156" s="284">
        <v>58206</v>
      </c>
      <c r="E156" s="1036">
        <v>56399</v>
      </c>
      <c r="F156" s="517" t="s">
        <v>3221</v>
      </c>
      <c r="G156" s="244"/>
      <c r="H156" s="244"/>
      <c r="I156" s="244"/>
      <c r="J156" s="244"/>
      <c r="K156" s="535"/>
    </row>
    <row r="157" spans="1:11" s="1068" customFormat="1" ht="13.5" customHeight="1">
      <c r="B157" s="2828" t="s">
        <v>913</v>
      </c>
      <c r="C157" s="2829"/>
      <c r="D157" s="284">
        <v>2895293</v>
      </c>
      <c r="E157" s="1036">
        <v>2650770</v>
      </c>
      <c r="F157" s="285">
        <v>4135485</v>
      </c>
      <c r="G157" s="244"/>
      <c r="H157" s="244"/>
      <c r="I157" s="244"/>
      <c r="J157" s="244"/>
      <c r="K157" s="535"/>
    </row>
    <row r="158" spans="1:11" s="1068" customFormat="1" ht="13.5" customHeight="1">
      <c r="B158" s="2828" t="s">
        <v>914</v>
      </c>
      <c r="C158" s="2829"/>
      <c r="D158" s="1056" t="s">
        <v>3221</v>
      </c>
      <c r="E158" s="1056" t="s">
        <v>3221</v>
      </c>
      <c r="F158" s="517" t="s">
        <v>3221</v>
      </c>
      <c r="G158" s="244"/>
      <c r="H158" s="244"/>
      <c r="I158" s="244"/>
      <c r="J158" s="244"/>
      <c r="K158" s="535"/>
    </row>
    <row r="159" spans="1:11" s="1068" customFormat="1" ht="13.5" customHeight="1">
      <c r="B159" s="2828" t="s">
        <v>915</v>
      </c>
      <c r="C159" s="2829"/>
      <c r="D159" s="284">
        <v>83802</v>
      </c>
      <c r="E159" s="1036">
        <v>128389</v>
      </c>
      <c r="F159" s="285">
        <v>258307</v>
      </c>
      <c r="G159" s="244"/>
      <c r="H159" s="244"/>
      <c r="I159" s="244"/>
      <c r="J159" s="244"/>
      <c r="K159" s="535"/>
    </row>
    <row r="160" spans="1:11" s="1068" customFormat="1" ht="13.5" customHeight="1">
      <c r="B160" s="2828" t="s">
        <v>916</v>
      </c>
      <c r="C160" s="2829"/>
      <c r="D160" s="1056" t="s">
        <v>3221</v>
      </c>
      <c r="E160" s="1056" t="s">
        <v>3221</v>
      </c>
      <c r="F160" s="517" t="s">
        <v>3221</v>
      </c>
      <c r="G160" s="244"/>
      <c r="H160" s="244"/>
      <c r="I160" s="244"/>
      <c r="J160" s="244"/>
      <c r="K160" s="535"/>
    </row>
    <row r="161" spans="1:11" s="1068" customFormat="1" ht="13.5" customHeight="1">
      <c r="B161" s="2828" t="s">
        <v>917</v>
      </c>
      <c r="C161" s="2829"/>
      <c r="D161" s="1056" t="s">
        <v>3221</v>
      </c>
      <c r="E161" s="1038" t="s">
        <v>148</v>
      </c>
      <c r="F161" s="517" t="s">
        <v>148</v>
      </c>
      <c r="G161" s="244"/>
      <c r="H161" s="244"/>
      <c r="I161" s="244"/>
      <c r="J161" s="244"/>
      <c r="K161" s="535"/>
    </row>
    <row r="162" spans="1:11" s="1068" customFormat="1" ht="13.5" customHeight="1">
      <c r="B162" s="2828" t="s">
        <v>918</v>
      </c>
      <c r="C162" s="2829"/>
      <c r="D162" s="284">
        <v>267727</v>
      </c>
      <c r="E162" s="1036">
        <v>336118</v>
      </c>
      <c r="F162" s="285">
        <v>252916</v>
      </c>
      <c r="G162" s="244"/>
      <c r="H162" s="244"/>
      <c r="I162" s="244"/>
      <c r="J162" s="244"/>
      <c r="K162" s="535"/>
    </row>
    <row r="163" spans="1:11" s="1068" customFormat="1" ht="13.5" customHeight="1">
      <c r="B163" s="2828" t="s">
        <v>919</v>
      </c>
      <c r="C163" s="2829"/>
      <c r="D163" s="284">
        <v>330893</v>
      </c>
      <c r="E163" s="1036">
        <v>297509</v>
      </c>
      <c r="F163" s="285">
        <v>254692</v>
      </c>
      <c r="G163" s="244"/>
      <c r="H163" s="244"/>
      <c r="I163" s="244"/>
      <c r="J163" s="244"/>
      <c r="K163" s="535"/>
    </row>
    <row r="164" spans="1:11" s="1068" customFormat="1" ht="13.5" customHeight="1">
      <c r="B164" s="2828" t="s">
        <v>920</v>
      </c>
      <c r="C164" s="2829"/>
      <c r="D164" s="284">
        <v>362092</v>
      </c>
      <c r="E164" s="1056" t="s">
        <v>3221</v>
      </c>
      <c r="F164" s="285">
        <v>220519</v>
      </c>
      <c r="G164" s="244"/>
      <c r="H164" s="244"/>
      <c r="I164" s="244"/>
      <c r="J164" s="244"/>
      <c r="K164" s="535"/>
    </row>
    <row r="165" spans="1:11" s="1068" customFormat="1" ht="13.5" customHeight="1">
      <c r="B165" s="2828" t="s">
        <v>921</v>
      </c>
      <c r="C165" s="2829"/>
      <c r="D165" s="284">
        <v>1169421</v>
      </c>
      <c r="E165" s="1036">
        <v>466192</v>
      </c>
      <c r="F165" s="285">
        <v>345894</v>
      </c>
      <c r="G165" s="244"/>
      <c r="H165" s="244"/>
      <c r="I165" s="244"/>
      <c r="J165" s="244"/>
      <c r="K165" s="535"/>
    </row>
    <row r="166" spans="1:11" s="1068" customFormat="1" ht="13.5" customHeight="1">
      <c r="B166" s="2828" t="s">
        <v>922</v>
      </c>
      <c r="C166" s="2829"/>
      <c r="D166" s="284">
        <v>22795</v>
      </c>
      <c r="E166" s="1036">
        <v>79160</v>
      </c>
      <c r="F166" s="285">
        <v>89631</v>
      </c>
      <c r="G166" s="244"/>
      <c r="H166" s="244"/>
      <c r="I166" s="244"/>
      <c r="J166" s="244"/>
      <c r="K166" s="535"/>
    </row>
    <row r="167" spans="1:11" s="1068" customFormat="1" ht="13.5" customHeight="1">
      <c r="B167" s="2828" t="s">
        <v>923</v>
      </c>
      <c r="C167" s="2829"/>
      <c r="D167" s="284">
        <v>1340887</v>
      </c>
      <c r="E167" s="1036">
        <v>1758634</v>
      </c>
      <c r="F167" s="285">
        <v>1683068</v>
      </c>
      <c r="G167" s="244"/>
      <c r="H167" s="244"/>
      <c r="I167" s="244"/>
      <c r="J167" s="244"/>
      <c r="K167" s="535"/>
    </row>
    <row r="168" spans="1:11" s="1068" customFormat="1" ht="13.5" customHeight="1">
      <c r="B168" s="2828" t="s">
        <v>924</v>
      </c>
      <c r="C168" s="2829"/>
      <c r="D168" s="284">
        <v>1280083</v>
      </c>
      <c r="E168" s="1036">
        <v>1245369</v>
      </c>
      <c r="F168" s="285">
        <v>1115564</v>
      </c>
      <c r="G168" s="244"/>
      <c r="H168" s="244"/>
      <c r="I168" s="244"/>
      <c r="J168" s="244"/>
      <c r="K168" s="535"/>
    </row>
    <row r="169" spans="1:11" s="1068" customFormat="1" ht="13.5" customHeight="1">
      <c r="B169" s="2828" t="s">
        <v>925</v>
      </c>
      <c r="C169" s="2829"/>
      <c r="D169" s="284">
        <v>209470</v>
      </c>
      <c r="E169" s="1036">
        <v>785830</v>
      </c>
      <c r="F169" s="285">
        <v>936734</v>
      </c>
      <c r="G169" s="244"/>
      <c r="H169" s="244"/>
      <c r="I169" s="244"/>
      <c r="J169" s="244"/>
      <c r="K169" s="535"/>
    </row>
    <row r="170" spans="1:11" s="1068" customFormat="1" ht="13.5" customHeight="1">
      <c r="B170" s="2828" t="s">
        <v>926</v>
      </c>
      <c r="C170" s="2829"/>
      <c r="D170" s="284">
        <v>5319489</v>
      </c>
      <c r="E170" s="1036">
        <v>5548718</v>
      </c>
      <c r="F170" s="285">
        <v>4220860</v>
      </c>
      <c r="G170" s="244"/>
      <c r="H170" s="244"/>
      <c r="I170" s="244"/>
      <c r="J170" s="244"/>
      <c r="K170" s="535"/>
    </row>
    <row r="171" spans="1:11" s="1068" customFormat="1" ht="13.5" customHeight="1">
      <c r="B171" s="2828" t="s">
        <v>927</v>
      </c>
      <c r="C171" s="2829"/>
      <c r="D171" s="284">
        <v>1700739</v>
      </c>
      <c r="E171" s="1036">
        <v>2026366</v>
      </c>
      <c r="F171" s="285">
        <v>1579337</v>
      </c>
      <c r="G171" s="244"/>
      <c r="H171" s="244"/>
      <c r="I171" s="244"/>
      <c r="J171" s="244"/>
      <c r="K171" s="535"/>
    </row>
    <row r="172" spans="1:11" s="1068" customFormat="1" ht="13.5" customHeight="1">
      <c r="B172" s="2828" t="s">
        <v>928</v>
      </c>
      <c r="C172" s="2829"/>
      <c r="D172" s="284">
        <v>20978</v>
      </c>
      <c r="E172" s="1036">
        <v>19042</v>
      </c>
      <c r="F172" s="285">
        <v>22812</v>
      </c>
      <c r="G172" s="244"/>
      <c r="H172" s="244"/>
      <c r="I172" s="244"/>
      <c r="J172" s="244"/>
      <c r="K172" s="535"/>
    </row>
    <row r="173" spans="1:11" s="1068" customFormat="1" ht="13.5" customHeight="1" thickBot="1">
      <c r="B173" s="2830" t="s">
        <v>929</v>
      </c>
      <c r="C173" s="2831"/>
      <c r="D173" s="287">
        <v>49129</v>
      </c>
      <c r="E173" s="1040">
        <v>44978</v>
      </c>
      <c r="F173" s="288">
        <v>45465</v>
      </c>
      <c r="G173" s="244"/>
      <c r="H173" s="244"/>
      <c r="I173" s="244"/>
      <c r="J173" s="244"/>
      <c r="K173" s="535"/>
    </row>
    <row r="174" spans="1:11" s="407" customFormat="1">
      <c r="A174" s="561"/>
      <c r="B174" s="907"/>
      <c r="C174" s="907"/>
      <c r="D174" s="214"/>
      <c r="E174" s="214"/>
      <c r="F174" s="503" t="s">
        <v>930</v>
      </c>
      <c r="G174" s="214"/>
      <c r="H174" s="214"/>
      <c r="I174" s="214"/>
      <c r="J174" s="561"/>
      <c r="K174" s="214"/>
    </row>
    <row r="175" spans="1:11" s="407" customFormat="1" ht="22.5" customHeight="1">
      <c r="A175" s="561"/>
      <c r="B175" s="907"/>
      <c r="C175" s="907"/>
      <c r="D175" s="214"/>
      <c r="E175" s="214"/>
      <c r="F175" s="214"/>
      <c r="G175" s="214"/>
      <c r="H175" s="214"/>
      <c r="I175" s="214"/>
      <c r="J175" s="503"/>
      <c r="K175" s="214"/>
    </row>
    <row r="176" spans="1:11" s="407" customFormat="1" ht="17.25" customHeight="1">
      <c r="A176" s="3" t="s">
        <v>3565</v>
      </c>
      <c r="B176" s="145"/>
      <c r="C176" s="907"/>
      <c r="D176" s="214"/>
      <c r="E176" s="214"/>
      <c r="F176" s="214"/>
      <c r="G176" s="214"/>
      <c r="H176" s="214"/>
      <c r="I176" s="214"/>
      <c r="J176" s="214"/>
      <c r="K176" s="214"/>
    </row>
    <row r="177" spans="1:11" s="407" customFormat="1" ht="15" customHeight="1">
      <c r="A177" s="561"/>
      <c r="B177" s="145"/>
      <c r="C177" s="145"/>
      <c r="D177" s="214"/>
      <c r="E177" s="214"/>
      <c r="F177" s="503" t="s">
        <v>3557</v>
      </c>
      <c r="G177" s="214"/>
      <c r="H177" s="214"/>
      <c r="I177" s="214"/>
      <c r="J177" s="561"/>
      <c r="K177" s="214"/>
    </row>
    <row r="178" spans="1:11" s="407" customFormat="1" ht="15" customHeight="1" thickBot="1">
      <c r="A178" s="561"/>
      <c r="B178" s="907"/>
      <c r="C178" s="907"/>
      <c r="D178" s="214"/>
      <c r="E178" s="214"/>
      <c r="F178" s="503" t="s">
        <v>931</v>
      </c>
      <c r="G178" s="214"/>
      <c r="H178" s="214"/>
      <c r="I178" s="214"/>
      <c r="J178" s="561"/>
      <c r="K178" s="214"/>
    </row>
    <row r="179" spans="1:11" s="407" customFormat="1" ht="13.5" customHeight="1">
      <c r="A179" s="561"/>
      <c r="B179" s="1361" t="s">
        <v>905</v>
      </c>
      <c r="C179" s="1363"/>
      <c r="D179" s="2826" t="s">
        <v>934</v>
      </c>
      <c r="E179" s="2827"/>
      <c r="F179" s="2832"/>
      <c r="G179" s="244"/>
      <c r="H179" s="244"/>
      <c r="I179" s="244"/>
      <c r="J179" s="244"/>
      <c r="K179" s="214"/>
    </row>
    <row r="180" spans="1:11" s="407" customFormat="1" ht="13.5" customHeight="1">
      <c r="A180" s="561"/>
      <c r="B180" s="1364"/>
      <c r="C180" s="1366"/>
      <c r="D180" s="782" t="s">
        <v>3192</v>
      </c>
      <c r="E180" s="782" t="s">
        <v>3193</v>
      </c>
      <c r="F180" s="509" t="s">
        <v>3129</v>
      </c>
      <c r="G180" s="244"/>
      <c r="H180" s="797"/>
      <c r="I180" s="797"/>
      <c r="J180" s="797"/>
      <c r="K180" s="214"/>
    </row>
    <row r="181" spans="1:11" s="407" customFormat="1" ht="13.5" customHeight="1">
      <c r="A181" s="561"/>
      <c r="B181" s="2821" t="s">
        <v>3331</v>
      </c>
      <c r="C181" s="1426"/>
      <c r="D181" s="514">
        <v>1123454</v>
      </c>
      <c r="E181" s="511">
        <v>1136994</v>
      </c>
      <c r="F181" s="516">
        <v>951139</v>
      </c>
      <c r="G181" s="244"/>
      <c r="H181" s="797"/>
      <c r="I181" s="797"/>
      <c r="J181" s="797"/>
      <c r="K181" s="214"/>
    </row>
    <row r="182" spans="1:11" s="1068" customFormat="1" ht="13.5" customHeight="1">
      <c r="B182" s="2822" t="s">
        <v>906</v>
      </c>
      <c r="C182" s="2823"/>
      <c r="D182" s="1056">
        <v>7836</v>
      </c>
      <c r="E182" s="1056">
        <v>4858</v>
      </c>
      <c r="F182" s="517">
        <v>3073</v>
      </c>
      <c r="G182" s="244"/>
      <c r="H182" s="174"/>
      <c r="I182" s="174"/>
      <c r="J182" s="174"/>
      <c r="K182" s="535"/>
    </row>
    <row r="183" spans="1:11" s="1068" customFormat="1" ht="13.5" customHeight="1">
      <c r="B183" s="2828" t="s">
        <v>907</v>
      </c>
      <c r="C183" s="2829"/>
      <c r="D183" s="1056" t="s">
        <v>148</v>
      </c>
      <c r="E183" s="1056" t="s">
        <v>148</v>
      </c>
      <c r="F183" s="517" t="s">
        <v>148</v>
      </c>
      <c r="G183" s="244"/>
      <c r="H183" s="174"/>
      <c r="I183" s="174"/>
      <c r="J183" s="174"/>
      <c r="K183" s="535"/>
    </row>
    <row r="184" spans="1:11" s="1068" customFormat="1" ht="13.5" customHeight="1">
      <c r="B184" s="2828" t="s">
        <v>908</v>
      </c>
      <c r="C184" s="2829"/>
      <c r="D184" s="1056" t="s">
        <v>3221</v>
      </c>
      <c r="E184" s="1056" t="s">
        <v>3221</v>
      </c>
      <c r="F184" s="517" t="s">
        <v>3221</v>
      </c>
      <c r="G184" s="244"/>
      <c r="H184" s="174"/>
      <c r="I184" s="174"/>
      <c r="J184" s="174"/>
      <c r="K184" s="535"/>
    </row>
    <row r="185" spans="1:11" s="1068" customFormat="1" ht="13.5" customHeight="1">
      <c r="B185" s="2828" t="s">
        <v>909</v>
      </c>
      <c r="C185" s="2829"/>
      <c r="D185" s="1056" t="s">
        <v>3221</v>
      </c>
      <c r="E185" s="1056" t="s">
        <v>3221</v>
      </c>
      <c r="F185" s="517" t="s">
        <v>3221</v>
      </c>
      <c r="G185" s="244"/>
      <c r="H185" s="174"/>
      <c r="I185" s="174"/>
      <c r="J185" s="174"/>
      <c r="K185" s="535"/>
    </row>
    <row r="186" spans="1:11" s="1068" customFormat="1" ht="13.5" customHeight="1">
      <c r="B186" s="2828" t="s">
        <v>910</v>
      </c>
      <c r="C186" s="2829"/>
      <c r="D186" s="1056" t="s">
        <v>148</v>
      </c>
      <c r="E186" s="1056" t="s">
        <v>148</v>
      </c>
      <c r="F186" s="517" t="s">
        <v>148</v>
      </c>
      <c r="G186" s="244"/>
      <c r="H186" s="174"/>
      <c r="I186" s="174"/>
      <c r="J186" s="174"/>
      <c r="K186" s="535"/>
    </row>
    <row r="187" spans="1:11" s="1068" customFormat="1" ht="13.5" customHeight="1">
      <c r="B187" s="2828" t="s">
        <v>911</v>
      </c>
      <c r="C187" s="2829"/>
      <c r="D187" s="1056" t="s">
        <v>148</v>
      </c>
      <c r="E187" s="1056" t="s">
        <v>148</v>
      </c>
      <c r="F187" s="517" t="s">
        <v>148</v>
      </c>
      <c r="G187" s="244"/>
      <c r="H187" s="174"/>
      <c r="I187" s="174"/>
      <c r="J187" s="174"/>
      <c r="K187" s="535"/>
    </row>
    <row r="188" spans="1:11" s="1068" customFormat="1" ht="13.5" customHeight="1">
      <c r="B188" s="2828" t="s">
        <v>912</v>
      </c>
      <c r="C188" s="2829"/>
      <c r="D188" s="1056" t="s">
        <v>3221</v>
      </c>
      <c r="E188" s="1056" t="s">
        <v>3221</v>
      </c>
      <c r="F188" s="517" t="s">
        <v>148</v>
      </c>
      <c r="G188" s="244"/>
      <c r="H188" s="174"/>
      <c r="I188" s="174"/>
      <c r="J188" s="174"/>
      <c r="K188" s="535"/>
    </row>
    <row r="189" spans="1:11" s="1068" customFormat="1" ht="13.5" customHeight="1">
      <c r="B189" s="2828" t="s">
        <v>913</v>
      </c>
      <c r="C189" s="2829"/>
      <c r="D189" s="1056">
        <v>368636</v>
      </c>
      <c r="E189" s="1056">
        <v>151705</v>
      </c>
      <c r="F189" s="517">
        <v>131405</v>
      </c>
      <c r="G189" s="244"/>
      <c r="H189" s="174"/>
      <c r="I189" s="174"/>
      <c r="J189" s="174"/>
      <c r="K189" s="535"/>
    </row>
    <row r="190" spans="1:11" s="1068" customFormat="1" ht="13.5" customHeight="1">
      <c r="B190" s="2828" t="s">
        <v>914</v>
      </c>
      <c r="C190" s="2829"/>
      <c r="D190" s="1056" t="s">
        <v>148</v>
      </c>
      <c r="E190" s="1056" t="s">
        <v>148</v>
      </c>
      <c r="F190" s="517" t="s">
        <v>148</v>
      </c>
      <c r="G190" s="244"/>
      <c r="H190" s="174"/>
      <c r="I190" s="174"/>
      <c r="J190" s="174"/>
      <c r="K190" s="535"/>
    </row>
    <row r="191" spans="1:11" s="1068" customFormat="1" ht="13.5" customHeight="1">
      <c r="B191" s="2828" t="s">
        <v>915</v>
      </c>
      <c r="C191" s="2829"/>
      <c r="D191" s="1056">
        <v>2002</v>
      </c>
      <c r="E191" s="1056">
        <v>3386</v>
      </c>
      <c r="F191" s="517">
        <v>9381</v>
      </c>
      <c r="G191" s="244"/>
      <c r="H191" s="174"/>
      <c r="I191" s="174"/>
      <c r="J191" s="174"/>
      <c r="K191" s="535"/>
    </row>
    <row r="192" spans="1:11" s="1068" customFormat="1" ht="13.5" customHeight="1">
      <c r="B192" s="2828" t="s">
        <v>916</v>
      </c>
      <c r="C192" s="2829"/>
      <c r="D192" s="1056" t="s">
        <v>3221</v>
      </c>
      <c r="E192" s="1056" t="s">
        <v>3221</v>
      </c>
      <c r="F192" s="517" t="s">
        <v>3221</v>
      </c>
      <c r="G192" s="244"/>
      <c r="H192" s="174"/>
      <c r="I192" s="174"/>
      <c r="J192" s="174"/>
      <c r="K192" s="535"/>
    </row>
    <row r="193" spans="1:11" s="1068" customFormat="1" ht="13.5" customHeight="1">
      <c r="B193" s="2828" t="s">
        <v>917</v>
      </c>
      <c r="C193" s="2829"/>
      <c r="D193" s="1056" t="s">
        <v>148</v>
      </c>
      <c r="E193" s="1056" t="s">
        <v>148</v>
      </c>
      <c r="F193" s="517" t="s">
        <v>148</v>
      </c>
      <c r="G193" s="244"/>
      <c r="H193" s="174"/>
      <c r="I193" s="174"/>
      <c r="J193" s="174"/>
      <c r="K193" s="535"/>
    </row>
    <row r="194" spans="1:11" s="1068" customFormat="1" ht="13.5" customHeight="1">
      <c r="B194" s="2828" t="s">
        <v>918</v>
      </c>
      <c r="C194" s="2829"/>
      <c r="D194" s="1056">
        <v>22931</v>
      </c>
      <c r="E194" s="1056" t="s">
        <v>3221</v>
      </c>
      <c r="F194" s="517" t="s">
        <v>148</v>
      </c>
      <c r="G194" s="244"/>
      <c r="H194" s="174"/>
      <c r="I194" s="174"/>
      <c r="J194" s="174"/>
      <c r="K194" s="535"/>
    </row>
    <row r="195" spans="1:11" s="1068" customFormat="1" ht="13.5" customHeight="1">
      <c r="B195" s="2828" t="s">
        <v>919</v>
      </c>
      <c r="C195" s="2829"/>
      <c r="D195" s="1056" t="s">
        <v>3221</v>
      </c>
      <c r="E195" s="1056" t="s">
        <v>3221</v>
      </c>
      <c r="F195" s="517" t="s">
        <v>3221</v>
      </c>
      <c r="G195" s="244"/>
      <c r="H195" s="174"/>
      <c r="I195" s="174"/>
      <c r="J195" s="174"/>
      <c r="K195" s="535"/>
    </row>
    <row r="196" spans="1:11" s="1068" customFormat="1" ht="13.5" customHeight="1">
      <c r="B196" s="2828" t="s">
        <v>920</v>
      </c>
      <c r="C196" s="2829"/>
      <c r="D196" s="1056" t="s">
        <v>3221</v>
      </c>
      <c r="E196" s="1056" t="s">
        <v>3195</v>
      </c>
      <c r="F196" s="517" t="s">
        <v>3221</v>
      </c>
      <c r="G196" s="244"/>
      <c r="H196" s="174"/>
      <c r="I196" s="174"/>
      <c r="J196" s="174"/>
      <c r="K196" s="535"/>
    </row>
    <row r="197" spans="1:11" s="1068" customFormat="1" ht="13.5" customHeight="1">
      <c r="B197" s="2828" t="s">
        <v>921</v>
      </c>
      <c r="C197" s="2829"/>
      <c r="D197" s="1056">
        <v>9395</v>
      </c>
      <c r="E197" s="1056" t="s">
        <v>3221</v>
      </c>
      <c r="F197" s="517" t="s">
        <v>3221</v>
      </c>
      <c r="G197" s="244"/>
      <c r="H197" s="174"/>
      <c r="I197" s="174"/>
      <c r="J197" s="174"/>
      <c r="K197" s="535"/>
    </row>
    <row r="198" spans="1:11" s="1068" customFormat="1" ht="13.5" customHeight="1">
      <c r="B198" s="2828" t="s">
        <v>922</v>
      </c>
      <c r="C198" s="2829"/>
      <c r="D198" s="1056" t="s">
        <v>3221</v>
      </c>
      <c r="E198" s="1056" t="s">
        <v>3221</v>
      </c>
      <c r="F198" s="517" t="s">
        <v>3221</v>
      </c>
      <c r="G198" s="244"/>
      <c r="H198" s="174"/>
      <c r="I198" s="174"/>
      <c r="J198" s="174"/>
      <c r="K198" s="535"/>
    </row>
    <row r="199" spans="1:11" s="1068" customFormat="1" ht="13.5" customHeight="1">
      <c r="B199" s="2828" t="s">
        <v>923</v>
      </c>
      <c r="C199" s="2829"/>
      <c r="D199" s="1056">
        <v>43538</v>
      </c>
      <c r="E199" s="1056">
        <v>25166</v>
      </c>
      <c r="F199" s="517">
        <v>31783</v>
      </c>
      <c r="G199" s="244"/>
      <c r="H199" s="174"/>
      <c r="I199" s="174"/>
      <c r="J199" s="174"/>
      <c r="K199" s="535"/>
    </row>
    <row r="200" spans="1:11" s="1068" customFormat="1" ht="13.5" customHeight="1">
      <c r="B200" s="2828" t="s">
        <v>924</v>
      </c>
      <c r="C200" s="2829"/>
      <c r="D200" s="1056">
        <v>61037</v>
      </c>
      <c r="E200" s="1056">
        <v>99807</v>
      </c>
      <c r="F200" s="517">
        <v>79898</v>
      </c>
      <c r="G200" s="244"/>
      <c r="H200" s="174"/>
      <c r="I200" s="174"/>
      <c r="J200" s="174"/>
      <c r="K200" s="535"/>
    </row>
    <row r="201" spans="1:11" s="1068" customFormat="1" ht="13.5" customHeight="1">
      <c r="B201" s="2828" t="s">
        <v>925</v>
      </c>
      <c r="C201" s="2829"/>
      <c r="D201" s="1056">
        <v>3471</v>
      </c>
      <c r="E201" s="1056">
        <v>148258</v>
      </c>
      <c r="F201" s="517">
        <v>79625</v>
      </c>
      <c r="G201" s="244"/>
      <c r="H201" s="174"/>
      <c r="I201" s="174"/>
      <c r="J201" s="174"/>
      <c r="K201" s="535"/>
    </row>
    <row r="202" spans="1:11" s="1068" customFormat="1" ht="13.5" customHeight="1">
      <c r="B202" s="2828" t="s">
        <v>926</v>
      </c>
      <c r="C202" s="2829"/>
      <c r="D202" s="1056">
        <v>295682</v>
      </c>
      <c r="E202" s="1056">
        <v>503829</v>
      </c>
      <c r="F202" s="517">
        <v>460437</v>
      </c>
      <c r="G202" s="244"/>
      <c r="H202" s="174"/>
      <c r="I202" s="174"/>
      <c r="J202" s="174"/>
      <c r="K202" s="535"/>
    </row>
    <row r="203" spans="1:11" s="1068" customFormat="1" ht="13.5" customHeight="1">
      <c r="B203" s="2828" t="s">
        <v>927</v>
      </c>
      <c r="C203" s="2829"/>
      <c r="D203" s="1056">
        <v>254782</v>
      </c>
      <c r="E203" s="1056">
        <v>142308</v>
      </c>
      <c r="F203" s="517" t="s">
        <v>3221</v>
      </c>
      <c r="G203" s="244"/>
      <c r="H203" s="174"/>
      <c r="I203" s="174"/>
      <c r="J203" s="174"/>
      <c r="K203" s="535"/>
    </row>
    <row r="204" spans="1:11" s="1068" customFormat="1" ht="13.5" customHeight="1">
      <c r="B204" s="2828" t="s">
        <v>928</v>
      </c>
      <c r="C204" s="2829"/>
      <c r="D204" s="1056" t="s">
        <v>3194</v>
      </c>
      <c r="E204" s="1056" t="s">
        <v>3194</v>
      </c>
      <c r="F204" s="517" t="s">
        <v>3194</v>
      </c>
      <c r="G204" s="244"/>
      <c r="H204" s="174"/>
      <c r="I204" s="174"/>
      <c r="J204" s="174"/>
      <c r="K204" s="535"/>
    </row>
    <row r="205" spans="1:11" s="1068" customFormat="1" ht="14.25" thickBot="1">
      <c r="B205" s="2830" t="s">
        <v>929</v>
      </c>
      <c r="C205" s="2831"/>
      <c r="D205" s="548" t="s">
        <v>3221</v>
      </c>
      <c r="E205" s="548" t="s">
        <v>3221</v>
      </c>
      <c r="F205" s="1096" t="s">
        <v>3221</v>
      </c>
      <c r="G205" s="244"/>
      <c r="H205" s="174"/>
      <c r="K205" s="535"/>
    </row>
    <row r="206" spans="1:11" s="407" customFormat="1">
      <c r="A206" s="561"/>
      <c r="B206" s="711"/>
      <c r="C206" s="714"/>
      <c r="D206" s="214"/>
      <c r="E206" s="518"/>
      <c r="F206" s="503" t="s">
        <v>930</v>
      </c>
      <c r="G206" s="214"/>
      <c r="H206" s="214"/>
      <c r="I206" s="214"/>
      <c r="J206" s="561"/>
      <c r="K206" s="214"/>
    </row>
    <row r="207" spans="1:11" s="407" customFormat="1" ht="17.25">
      <c r="A207" s="3" t="s">
        <v>3566</v>
      </c>
      <c r="B207" s="907"/>
      <c r="C207" s="907"/>
      <c r="D207" s="214"/>
      <c r="E207" s="510"/>
      <c r="F207" s="510"/>
      <c r="G207" s="214"/>
      <c r="H207" s="214"/>
      <c r="I207" s="214"/>
      <c r="J207" s="214"/>
      <c r="K207" s="214"/>
    </row>
    <row r="208" spans="1:11" s="407" customFormat="1" ht="15" customHeight="1">
      <c r="A208" s="561"/>
      <c r="B208" s="907"/>
      <c r="C208" s="907"/>
      <c r="D208" s="214"/>
      <c r="E208" s="214"/>
      <c r="F208" s="214"/>
      <c r="G208" s="679" t="s">
        <v>3557</v>
      </c>
      <c r="H208" s="214"/>
      <c r="I208" s="214"/>
      <c r="J208" s="214"/>
      <c r="K208" s="561"/>
    </row>
    <row r="209" spans="1:11" s="407" customFormat="1" ht="15" customHeight="1" thickBot="1">
      <c r="A209" s="561"/>
      <c r="B209" s="907"/>
      <c r="C209" s="907"/>
      <c r="D209" s="214"/>
      <c r="E209" s="214"/>
      <c r="F209" s="214"/>
      <c r="G209" s="679" t="s">
        <v>935</v>
      </c>
      <c r="H209" s="214"/>
      <c r="I209" s="503"/>
      <c r="J209" s="214"/>
      <c r="K209" s="561"/>
    </row>
    <row r="210" spans="1:11" s="407" customFormat="1">
      <c r="A210" s="1003"/>
      <c r="B210" s="519" t="s">
        <v>936</v>
      </c>
      <c r="C210" s="2833" t="s">
        <v>3190</v>
      </c>
      <c r="D210" s="2833" t="s">
        <v>3191</v>
      </c>
      <c r="E210" s="2833" t="s">
        <v>3129</v>
      </c>
      <c r="F210" s="1473" t="s">
        <v>937</v>
      </c>
      <c r="G210" s="1551"/>
      <c r="H210" s="520"/>
      <c r="I210" s="246"/>
      <c r="J210" s="1513"/>
      <c r="K210" s="1513"/>
    </row>
    <row r="211" spans="1:11" s="407" customFormat="1" ht="15" customHeight="1">
      <c r="A211" s="1003"/>
      <c r="B211" s="756" t="s">
        <v>3332</v>
      </c>
      <c r="C211" s="2834"/>
      <c r="D211" s="2834"/>
      <c r="E211" s="2834"/>
      <c r="F211" s="897" t="s">
        <v>145</v>
      </c>
      <c r="G211" s="415" t="s">
        <v>146</v>
      </c>
      <c r="H211" s="520"/>
      <c r="I211" s="246"/>
      <c r="J211" s="824"/>
      <c r="K211" s="673"/>
    </row>
    <row r="212" spans="1:11" s="407" customFormat="1" ht="24.95" customHeight="1">
      <c r="A212" s="1003"/>
      <c r="B212" s="521" t="s">
        <v>1</v>
      </c>
      <c r="C212" s="411">
        <v>171</v>
      </c>
      <c r="D212" s="411">
        <v>158</v>
      </c>
      <c r="E212" s="522">
        <v>161</v>
      </c>
      <c r="F212" s="1290">
        <v>3</v>
      </c>
      <c r="G212" s="523">
        <v>1.9</v>
      </c>
      <c r="H212" s="520"/>
      <c r="I212" s="246"/>
      <c r="J212" s="824"/>
      <c r="K212" s="673"/>
    </row>
    <row r="213" spans="1:11" s="407" customFormat="1" ht="24.95" customHeight="1">
      <c r="A213" s="1003"/>
      <c r="B213" s="417" t="s">
        <v>938</v>
      </c>
      <c r="C213" s="284">
        <v>52</v>
      </c>
      <c r="D213" s="284">
        <v>42</v>
      </c>
      <c r="E213" s="524">
        <v>48</v>
      </c>
      <c r="F213" s="1287">
        <v>6</v>
      </c>
      <c r="G213" s="525">
        <v>14.3</v>
      </c>
      <c r="H213" s="520"/>
      <c r="I213" s="246"/>
      <c r="J213" s="824"/>
      <c r="K213" s="673"/>
    </row>
    <row r="214" spans="1:11" s="407" customFormat="1" ht="24.95" customHeight="1">
      <c r="A214" s="1003"/>
      <c r="B214" s="417" t="s">
        <v>939</v>
      </c>
      <c r="C214" s="284">
        <v>40</v>
      </c>
      <c r="D214" s="284">
        <v>42</v>
      </c>
      <c r="E214" s="524">
        <v>40</v>
      </c>
      <c r="F214" s="1288">
        <v>-2</v>
      </c>
      <c r="G214" s="526">
        <v>-4.8</v>
      </c>
      <c r="H214" s="520"/>
      <c r="I214" s="246"/>
      <c r="J214" s="824"/>
      <c r="K214" s="673"/>
    </row>
    <row r="215" spans="1:11" s="407" customFormat="1" ht="24.95" customHeight="1">
      <c r="A215" s="1003"/>
      <c r="B215" s="417" t="s">
        <v>940</v>
      </c>
      <c r="C215" s="284">
        <v>20</v>
      </c>
      <c r="D215" s="284">
        <v>20</v>
      </c>
      <c r="E215" s="524">
        <v>23</v>
      </c>
      <c r="F215" s="1288">
        <v>3</v>
      </c>
      <c r="G215" s="526">
        <v>15</v>
      </c>
      <c r="H215" s="520"/>
      <c r="I215" s="246"/>
      <c r="J215" s="824"/>
      <c r="K215" s="673"/>
    </row>
    <row r="216" spans="1:11" s="407" customFormat="1" ht="24.95" customHeight="1">
      <c r="A216" s="1003"/>
      <c r="B216" s="417" t="s">
        <v>941</v>
      </c>
      <c r="C216" s="284">
        <v>37</v>
      </c>
      <c r="D216" s="284">
        <v>33</v>
      </c>
      <c r="E216" s="524">
        <v>28</v>
      </c>
      <c r="F216" s="1288">
        <v>-5</v>
      </c>
      <c r="G216" s="526">
        <v>-15.1</v>
      </c>
      <c r="H216" s="520"/>
      <c r="I216" s="246"/>
      <c r="J216" s="824"/>
      <c r="K216" s="673"/>
    </row>
    <row r="217" spans="1:11" s="407" customFormat="1" ht="24.95" customHeight="1">
      <c r="A217" s="1003"/>
      <c r="B217" s="417" t="s">
        <v>942</v>
      </c>
      <c r="C217" s="284">
        <v>15</v>
      </c>
      <c r="D217" s="284">
        <v>12</v>
      </c>
      <c r="E217" s="524">
        <v>13</v>
      </c>
      <c r="F217" s="1288">
        <v>1</v>
      </c>
      <c r="G217" s="526">
        <v>8.3000000000000007</v>
      </c>
      <c r="H217" s="520"/>
      <c r="I217" s="246"/>
      <c r="J217" s="824"/>
      <c r="K217" s="673"/>
    </row>
    <row r="218" spans="1:11" s="407" customFormat="1" ht="24.95" customHeight="1">
      <c r="A218" s="1003"/>
      <c r="B218" s="417" t="s">
        <v>943</v>
      </c>
      <c r="C218" s="284">
        <v>3</v>
      </c>
      <c r="D218" s="284">
        <v>5</v>
      </c>
      <c r="E218" s="524">
        <v>7</v>
      </c>
      <c r="F218" s="1288">
        <v>2</v>
      </c>
      <c r="G218" s="526">
        <v>40</v>
      </c>
      <c r="H218" s="520"/>
      <c r="I218" s="246"/>
      <c r="J218" s="824"/>
      <c r="K218" s="673"/>
    </row>
    <row r="219" spans="1:11" s="407" customFormat="1" ht="24.95" customHeight="1">
      <c r="A219" s="1003"/>
      <c r="B219" s="417" t="s">
        <v>944</v>
      </c>
      <c r="C219" s="284">
        <v>3</v>
      </c>
      <c r="D219" s="284">
        <v>3</v>
      </c>
      <c r="E219" s="524">
        <v>1</v>
      </c>
      <c r="F219" s="1288">
        <v>-2</v>
      </c>
      <c r="G219" s="527">
        <v>-66.7</v>
      </c>
      <c r="H219" s="520"/>
      <c r="I219" s="246"/>
      <c r="J219" s="824"/>
      <c r="K219" s="673"/>
    </row>
    <row r="220" spans="1:11" s="407" customFormat="1" ht="24.95" customHeight="1" thickBot="1">
      <c r="A220" s="1003"/>
      <c r="B220" s="528" t="s">
        <v>945</v>
      </c>
      <c r="C220" s="287">
        <v>1</v>
      </c>
      <c r="D220" s="287">
        <v>1</v>
      </c>
      <c r="E220" s="529">
        <v>1</v>
      </c>
      <c r="F220" s="1289" t="s">
        <v>148</v>
      </c>
      <c r="G220" s="530" t="s">
        <v>148</v>
      </c>
      <c r="H220" s="520"/>
      <c r="I220" s="246"/>
      <c r="J220" s="824"/>
      <c r="K220" s="673"/>
    </row>
    <row r="221" spans="1:11" s="407" customFormat="1">
      <c r="A221" s="561"/>
      <c r="B221" s="907"/>
      <c r="C221" s="907"/>
      <c r="D221" s="214"/>
      <c r="E221" s="214"/>
      <c r="F221" s="214"/>
      <c r="G221" s="679" t="s">
        <v>930</v>
      </c>
      <c r="H221" s="213"/>
      <c r="I221" s="214"/>
      <c r="J221" s="214"/>
      <c r="K221" s="561"/>
    </row>
    <row r="222" spans="1:11" s="407" customFormat="1" ht="22.5" customHeight="1">
      <c r="A222" s="561"/>
      <c r="B222" s="907"/>
      <c r="C222" s="907"/>
      <c r="D222" s="214"/>
      <c r="E222" s="214"/>
      <c r="F222" s="214"/>
      <c r="G222" s="214"/>
      <c r="H222" s="503"/>
      <c r="I222" s="214"/>
      <c r="J222" s="214"/>
      <c r="K222" s="214"/>
    </row>
    <row r="223" spans="1:11" s="41" customFormat="1" ht="17.25">
      <c r="A223" s="40" t="s">
        <v>3567</v>
      </c>
      <c r="B223" s="1298"/>
      <c r="C223" s="1298"/>
      <c r="D223" s="1327"/>
      <c r="E223" s="1327"/>
      <c r="F223" s="1327"/>
      <c r="G223" s="1327"/>
      <c r="H223" s="503"/>
      <c r="I223" s="1327"/>
      <c r="J223" s="1327"/>
      <c r="K223" s="1327"/>
    </row>
    <row r="224" spans="1:11" s="407" customFormat="1" ht="15" customHeight="1">
      <c r="A224" s="561"/>
      <c r="B224" s="907"/>
      <c r="C224" s="907"/>
      <c r="D224" s="214"/>
      <c r="E224" s="214"/>
      <c r="F224" s="214"/>
      <c r="G224" s="679" t="s">
        <v>3557</v>
      </c>
      <c r="H224" s="214"/>
      <c r="I224" s="214"/>
      <c r="J224" s="214"/>
      <c r="K224" s="561"/>
    </row>
    <row r="225" spans="1:11" s="407" customFormat="1" ht="15" customHeight="1" thickBot="1">
      <c r="A225" s="561"/>
      <c r="B225" s="907"/>
      <c r="C225" s="907"/>
      <c r="D225" s="214"/>
      <c r="E225" s="214"/>
      <c r="F225" s="214"/>
      <c r="G225" s="679" t="s">
        <v>946</v>
      </c>
      <c r="H225" s="214"/>
      <c r="I225" s="214"/>
      <c r="J225" s="214"/>
      <c r="K225" s="561"/>
    </row>
    <row r="226" spans="1:11" s="407" customFormat="1">
      <c r="A226" s="1003"/>
      <c r="B226" s="519" t="s">
        <v>936</v>
      </c>
      <c r="C226" s="2833" t="s">
        <v>3190</v>
      </c>
      <c r="D226" s="2833" t="s">
        <v>3191</v>
      </c>
      <c r="E226" s="2833" t="s">
        <v>3129</v>
      </c>
      <c r="F226" s="1473" t="s">
        <v>937</v>
      </c>
      <c r="G226" s="1551"/>
      <c r="H226" s="520"/>
      <c r="I226" s="246"/>
      <c r="J226" s="1513"/>
      <c r="K226" s="1513"/>
    </row>
    <row r="227" spans="1:11" s="407" customFormat="1" ht="15" customHeight="1">
      <c r="A227" s="1003"/>
      <c r="B227" s="756" t="s">
        <v>3332</v>
      </c>
      <c r="C227" s="2834"/>
      <c r="D227" s="2834"/>
      <c r="E227" s="2834"/>
      <c r="F227" s="897" t="s">
        <v>145</v>
      </c>
      <c r="G227" s="415" t="s">
        <v>146</v>
      </c>
      <c r="H227" s="520"/>
      <c r="I227" s="246"/>
      <c r="J227" s="824"/>
      <c r="K227" s="673"/>
    </row>
    <row r="228" spans="1:11" s="407" customFormat="1" ht="24.95" customHeight="1">
      <c r="A228" s="1003"/>
      <c r="B228" s="521" t="s">
        <v>1</v>
      </c>
      <c r="C228" s="411">
        <v>11342</v>
      </c>
      <c r="D228" s="411">
        <v>11092</v>
      </c>
      <c r="E228" s="411">
        <v>10893</v>
      </c>
      <c r="F228" s="1290">
        <v>-199</v>
      </c>
      <c r="G228" s="523">
        <v>-1.8</v>
      </c>
      <c r="H228" s="520"/>
      <c r="I228" s="246"/>
      <c r="J228" s="824"/>
      <c r="K228" s="673"/>
    </row>
    <row r="229" spans="1:11" s="407" customFormat="1" ht="24.95" customHeight="1">
      <c r="A229" s="1003"/>
      <c r="B229" s="417" t="s">
        <v>938</v>
      </c>
      <c r="C229" s="284">
        <v>309</v>
      </c>
      <c r="D229" s="284">
        <v>253</v>
      </c>
      <c r="E229" s="284">
        <v>291</v>
      </c>
      <c r="F229" s="1287">
        <v>38</v>
      </c>
      <c r="G229" s="525">
        <v>15</v>
      </c>
      <c r="H229" s="520"/>
      <c r="I229" s="246"/>
      <c r="J229" s="824"/>
      <c r="K229" s="673"/>
    </row>
    <row r="230" spans="1:11" s="407" customFormat="1" ht="24.95" customHeight="1">
      <c r="A230" s="1003"/>
      <c r="B230" s="417" t="s">
        <v>939</v>
      </c>
      <c r="C230" s="284">
        <v>524</v>
      </c>
      <c r="D230" s="284">
        <v>569</v>
      </c>
      <c r="E230" s="284">
        <v>552</v>
      </c>
      <c r="F230" s="1288">
        <v>-17</v>
      </c>
      <c r="G230" s="526">
        <v>-3</v>
      </c>
      <c r="H230" s="520"/>
      <c r="I230" s="246"/>
      <c r="J230" s="824"/>
      <c r="K230" s="673"/>
    </row>
    <row r="231" spans="1:11" s="407" customFormat="1" ht="24.95" customHeight="1">
      <c r="A231" s="1003"/>
      <c r="B231" s="417" t="s">
        <v>940</v>
      </c>
      <c r="C231" s="284">
        <v>505</v>
      </c>
      <c r="D231" s="284">
        <v>521</v>
      </c>
      <c r="E231" s="284">
        <v>590</v>
      </c>
      <c r="F231" s="1288">
        <v>69</v>
      </c>
      <c r="G231" s="526">
        <v>13.2</v>
      </c>
      <c r="H231" s="520"/>
      <c r="I231" s="246"/>
      <c r="J231" s="824"/>
      <c r="K231" s="673"/>
    </row>
    <row r="232" spans="1:11" s="407" customFormat="1" ht="24.95" customHeight="1">
      <c r="A232" s="1003"/>
      <c r="B232" s="417" t="s">
        <v>941</v>
      </c>
      <c r="C232" s="284">
        <v>1932</v>
      </c>
      <c r="D232" s="284">
        <v>1773</v>
      </c>
      <c r="E232" s="284">
        <v>1393</v>
      </c>
      <c r="F232" s="1288">
        <v>-380</v>
      </c>
      <c r="G232" s="526">
        <v>-21.4</v>
      </c>
      <c r="H232" s="520"/>
      <c r="I232" s="246"/>
      <c r="J232" s="824"/>
      <c r="K232" s="673"/>
    </row>
    <row r="233" spans="1:11" s="407" customFormat="1" ht="24.95" customHeight="1">
      <c r="A233" s="1003"/>
      <c r="B233" s="417" t="s">
        <v>942</v>
      </c>
      <c r="C233" s="284">
        <v>2786</v>
      </c>
      <c r="D233" s="284">
        <v>2185</v>
      </c>
      <c r="E233" s="284">
        <v>1979</v>
      </c>
      <c r="F233" s="1288">
        <v>-206</v>
      </c>
      <c r="G233" s="526">
        <v>-9.4</v>
      </c>
      <c r="H233" s="520"/>
      <c r="I233" s="246"/>
      <c r="J233" s="824"/>
      <c r="K233" s="673"/>
    </row>
    <row r="234" spans="1:11" s="407" customFormat="1" ht="24.95" customHeight="1">
      <c r="A234" s="1003"/>
      <c r="B234" s="417" t="s">
        <v>943</v>
      </c>
      <c r="C234" s="284">
        <v>1184</v>
      </c>
      <c r="D234" s="284">
        <v>2037</v>
      </c>
      <c r="E234" s="284">
        <v>2808</v>
      </c>
      <c r="F234" s="1288">
        <v>771</v>
      </c>
      <c r="G234" s="526">
        <v>37.799999999999997</v>
      </c>
      <c r="H234" s="520"/>
      <c r="I234" s="246"/>
      <c r="J234" s="824"/>
      <c r="K234" s="673"/>
    </row>
    <row r="235" spans="1:11" s="407" customFormat="1" ht="24.95" customHeight="1">
      <c r="A235" s="1003"/>
      <c r="B235" s="417" t="s">
        <v>944</v>
      </c>
      <c r="C235" s="284">
        <v>1897</v>
      </c>
      <c r="D235" s="284">
        <v>1640</v>
      </c>
      <c r="E235" s="284">
        <v>656</v>
      </c>
      <c r="F235" s="1288">
        <v>-984</v>
      </c>
      <c r="G235" s="526">
        <v>-60</v>
      </c>
      <c r="H235" s="520"/>
      <c r="I235" s="246"/>
      <c r="J235" s="824"/>
      <c r="K235" s="673"/>
    </row>
    <row r="236" spans="1:11" s="407" customFormat="1" ht="24.95" customHeight="1" thickBot="1">
      <c r="A236" s="1003"/>
      <c r="B236" s="528" t="s">
        <v>945</v>
      </c>
      <c r="C236" s="287">
        <v>2205</v>
      </c>
      <c r="D236" s="287">
        <v>2114</v>
      </c>
      <c r="E236" s="287">
        <v>2624</v>
      </c>
      <c r="F236" s="1289">
        <v>510</v>
      </c>
      <c r="G236" s="531">
        <v>24.1</v>
      </c>
      <c r="H236" s="520"/>
      <c r="I236" s="246"/>
      <c r="J236" s="824"/>
      <c r="K236" s="673"/>
    </row>
    <row r="237" spans="1:11" s="407" customFormat="1">
      <c r="A237" s="561"/>
      <c r="B237" s="907"/>
      <c r="C237" s="907"/>
      <c r="D237" s="214"/>
      <c r="E237" s="214"/>
      <c r="F237" s="213"/>
      <c r="G237" s="679" t="s">
        <v>930</v>
      </c>
      <c r="H237" s="213"/>
      <c r="I237" s="214"/>
      <c r="J237" s="214"/>
      <c r="K237" s="561"/>
    </row>
    <row r="238" spans="1:11" s="407" customFormat="1" ht="22.5" customHeight="1">
      <c r="A238" s="561"/>
      <c r="B238" s="907"/>
      <c r="C238" s="907"/>
      <c r="D238" s="214"/>
      <c r="E238" s="214"/>
      <c r="F238" s="213"/>
      <c r="G238" s="214"/>
      <c r="H238" s="213"/>
      <c r="I238" s="214"/>
      <c r="J238" s="214"/>
      <c r="K238" s="679"/>
    </row>
    <row r="239" spans="1:11" s="407" customFormat="1" ht="17.25">
      <c r="A239" s="3" t="s">
        <v>3196</v>
      </c>
      <c r="B239" s="907"/>
      <c r="C239" s="907"/>
      <c r="D239" s="214"/>
      <c r="E239" s="214"/>
      <c r="F239" s="214"/>
      <c r="G239" s="214"/>
      <c r="H239" s="214"/>
      <c r="I239" s="214"/>
      <c r="J239" s="214"/>
      <c r="K239" s="214"/>
    </row>
    <row r="240" spans="1:11" s="407" customFormat="1" ht="15" customHeight="1">
      <c r="A240" s="561"/>
      <c r="B240" s="907"/>
      <c r="C240" s="907"/>
      <c r="D240" s="214"/>
      <c r="E240" s="214"/>
      <c r="F240" s="214"/>
      <c r="G240" s="214"/>
      <c r="H240" s="214"/>
      <c r="I240" s="214"/>
      <c r="J240" s="503" t="s">
        <v>3557</v>
      </c>
      <c r="K240" s="561"/>
    </row>
    <row r="241" spans="1:11" s="407" customFormat="1" ht="15" customHeight="1" thickBot="1">
      <c r="A241" s="561"/>
      <c r="B241" s="907"/>
      <c r="C241" s="716"/>
      <c r="D241" s="410"/>
      <c r="E241" s="214"/>
      <c r="F241" s="214"/>
      <c r="G241" s="214"/>
      <c r="H241" s="214"/>
      <c r="I241" s="214"/>
      <c r="J241" s="503" t="s">
        <v>947</v>
      </c>
      <c r="K241" s="561"/>
    </row>
    <row r="242" spans="1:11" s="407" customFormat="1" ht="24.95" customHeight="1">
      <c r="A242" s="561"/>
      <c r="B242" s="1420" t="s">
        <v>3078</v>
      </c>
      <c r="C242" s="1389"/>
      <c r="D242" s="532" t="s">
        <v>425</v>
      </c>
      <c r="E242" s="532" t="s">
        <v>948</v>
      </c>
      <c r="F242" s="533" t="s">
        <v>898</v>
      </c>
      <c r="G242" s="533" t="s">
        <v>949</v>
      </c>
      <c r="H242" s="533" t="s">
        <v>950</v>
      </c>
      <c r="I242" s="532" t="s">
        <v>902</v>
      </c>
      <c r="J242" s="534" t="s">
        <v>903</v>
      </c>
      <c r="K242" s="561"/>
    </row>
    <row r="243" spans="1:11" s="407" customFormat="1" ht="20.100000000000001" customHeight="1">
      <c r="A243" s="561"/>
      <c r="B243" s="1511" t="s">
        <v>172</v>
      </c>
      <c r="C243" s="1512"/>
      <c r="D243" s="284">
        <v>38</v>
      </c>
      <c r="E243" s="284">
        <v>7987</v>
      </c>
      <c r="F243" s="284">
        <v>4212415</v>
      </c>
      <c r="G243" s="829" t="s">
        <v>3220</v>
      </c>
      <c r="H243" s="284">
        <v>61643846</v>
      </c>
      <c r="I243" s="284">
        <v>14068233</v>
      </c>
      <c r="J243" s="285">
        <v>1114068</v>
      </c>
      <c r="K243" s="561"/>
    </row>
    <row r="244" spans="1:11" s="407" customFormat="1" ht="20.100000000000001" customHeight="1">
      <c r="A244" s="561"/>
      <c r="B244" s="1511" t="s">
        <v>2252</v>
      </c>
      <c r="C244" s="1512"/>
      <c r="D244" s="284">
        <v>37</v>
      </c>
      <c r="E244" s="284">
        <v>7653</v>
      </c>
      <c r="F244" s="284">
        <v>4319918</v>
      </c>
      <c r="G244" s="829" t="s">
        <v>3220</v>
      </c>
      <c r="H244" s="284">
        <v>58495493</v>
      </c>
      <c r="I244" s="284">
        <v>14435200</v>
      </c>
      <c r="J244" s="285">
        <v>971220</v>
      </c>
      <c r="K244" s="561"/>
    </row>
    <row r="245" spans="1:11" s="535" customFormat="1" ht="20.100000000000001" customHeight="1" thickBot="1">
      <c r="B245" s="2835" t="s">
        <v>2113</v>
      </c>
      <c r="C245" s="2836"/>
      <c r="D245" s="287">
        <v>39</v>
      </c>
      <c r="E245" s="287">
        <v>8204</v>
      </c>
      <c r="F245" s="287">
        <v>4792363</v>
      </c>
      <c r="G245" s="548" t="s">
        <v>3220</v>
      </c>
      <c r="H245" s="287">
        <v>46737125</v>
      </c>
      <c r="I245" s="287">
        <v>14630799</v>
      </c>
      <c r="J245" s="288">
        <v>941955</v>
      </c>
      <c r="K245" s="520"/>
    </row>
    <row r="246" spans="1:11" s="407" customFormat="1">
      <c r="A246" s="561"/>
      <c r="B246" s="907"/>
      <c r="C246" s="907"/>
      <c r="D246" s="214"/>
      <c r="E246" s="214"/>
      <c r="F246" s="213"/>
      <c r="G246" s="214"/>
      <c r="H246" s="213"/>
      <c r="I246" s="214"/>
      <c r="J246" s="503" t="s">
        <v>930</v>
      </c>
      <c r="K246" s="561"/>
    </row>
    <row r="247" spans="1:11" s="407" customFormat="1" ht="17.25">
      <c r="A247" s="3" t="s">
        <v>3197</v>
      </c>
      <c r="B247" s="907"/>
      <c r="C247" s="907"/>
      <c r="D247" s="214"/>
      <c r="E247" s="214"/>
      <c r="F247" s="214"/>
      <c r="G247" s="214"/>
      <c r="H247" s="214"/>
      <c r="I247" s="214"/>
      <c r="J247" s="214"/>
      <c r="K247" s="214"/>
    </row>
    <row r="248" spans="1:11" s="407" customFormat="1" ht="15" customHeight="1">
      <c r="A248" s="561"/>
      <c r="B248" s="145"/>
      <c r="C248" s="907"/>
      <c r="D248" s="214"/>
      <c r="E248" s="214"/>
      <c r="F248" s="214"/>
      <c r="G248" s="214"/>
      <c r="H248" s="214"/>
      <c r="I248" s="503"/>
      <c r="J248" s="503" t="s">
        <v>3555</v>
      </c>
      <c r="K248" s="561"/>
    </row>
    <row r="249" spans="1:11" s="407" customFormat="1" ht="15" customHeight="1" thickBot="1">
      <c r="A249" s="561"/>
      <c r="B249" s="907"/>
      <c r="C249" s="716"/>
      <c r="D249" s="410"/>
      <c r="E249" s="214"/>
      <c r="F249" s="214"/>
      <c r="G249" s="214"/>
      <c r="H249" s="214"/>
      <c r="I249" s="214"/>
      <c r="J249" s="503" t="s">
        <v>947</v>
      </c>
      <c r="K249" s="561"/>
    </row>
    <row r="250" spans="1:11" s="407" customFormat="1" ht="24.95" customHeight="1">
      <c r="A250" s="561"/>
      <c r="B250" s="1420" t="s">
        <v>3078</v>
      </c>
      <c r="C250" s="1389"/>
      <c r="D250" s="532" t="s">
        <v>425</v>
      </c>
      <c r="E250" s="532" t="s">
        <v>948</v>
      </c>
      <c r="F250" s="533" t="s">
        <v>898</v>
      </c>
      <c r="G250" s="533" t="s">
        <v>949</v>
      </c>
      <c r="H250" s="533" t="s">
        <v>950</v>
      </c>
      <c r="I250" s="532" t="s">
        <v>902</v>
      </c>
      <c r="J250" s="534" t="s">
        <v>903</v>
      </c>
      <c r="K250" s="561"/>
    </row>
    <row r="251" spans="1:11" s="63" customFormat="1" ht="20.100000000000001" customHeight="1">
      <c r="B251" s="1511" t="s">
        <v>172</v>
      </c>
      <c r="C251" s="1512"/>
      <c r="D251" s="284">
        <v>9</v>
      </c>
      <c r="E251" s="284">
        <v>3320</v>
      </c>
      <c r="F251" s="284">
        <v>2112378</v>
      </c>
      <c r="G251" s="284">
        <v>17241934</v>
      </c>
      <c r="H251" s="284">
        <v>23633738</v>
      </c>
      <c r="I251" s="284">
        <v>7454512</v>
      </c>
      <c r="J251" s="285">
        <v>314252</v>
      </c>
    </row>
    <row r="252" spans="1:11" s="418" customFormat="1" ht="20.100000000000001" customHeight="1">
      <c r="A252" s="907"/>
      <c r="B252" s="1511" t="s">
        <v>2252</v>
      </c>
      <c r="C252" s="1512"/>
      <c r="D252" s="284">
        <v>13</v>
      </c>
      <c r="E252" s="284">
        <v>4322</v>
      </c>
      <c r="F252" s="284">
        <v>2879489</v>
      </c>
      <c r="G252" s="284">
        <v>30542805</v>
      </c>
      <c r="H252" s="284">
        <v>39562135</v>
      </c>
      <c r="I252" s="284">
        <v>8065839</v>
      </c>
      <c r="J252" s="285">
        <v>720737</v>
      </c>
      <c r="K252" s="214"/>
    </row>
    <row r="253" spans="1:11" s="63" customFormat="1" ht="20.100000000000001" customHeight="1" thickBot="1">
      <c r="B253" s="2565" t="s">
        <v>2113</v>
      </c>
      <c r="C253" s="1507"/>
      <c r="D253" s="287">
        <v>8</v>
      </c>
      <c r="E253" s="287">
        <v>3679</v>
      </c>
      <c r="F253" s="287">
        <v>2590970</v>
      </c>
      <c r="G253" s="287">
        <v>18963179</v>
      </c>
      <c r="H253" s="287">
        <v>24471891</v>
      </c>
      <c r="I253" s="287">
        <v>5805351</v>
      </c>
      <c r="J253" s="288">
        <v>559173</v>
      </c>
      <c r="K253" s="535"/>
    </row>
    <row r="254" spans="1:11" s="407" customFormat="1">
      <c r="A254" s="561"/>
      <c r="B254" s="907"/>
      <c r="C254" s="907"/>
      <c r="D254" s="214"/>
      <c r="E254" s="214"/>
      <c r="F254" s="213"/>
      <c r="G254" s="214"/>
      <c r="H254" s="213"/>
      <c r="I254" s="214"/>
      <c r="J254" s="503" t="s">
        <v>930</v>
      </c>
      <c r="K254" s="214"/>
    </row>
    <row r="255" spans="1:11" s="407" customFormat="1" ht="22.5" customHeight="1">
      <c r="A255" s="561"/>
      <c r="B255" s="907"/>
      <c r="C255" s="907"/>
      <c r="D255" s="214"/>
      <c r="E255" s="214"/>
      <c r="F255" s="214"/>
      <c r="G255" s="214"/>
      <c r="H255" s="214"/>
      <c r="I255" s="214"/>
      <c r="J255" s="503"/>
      <c r="K255" s="214"/>
    </row>
    <row r="256" spans="1:11" s="407" customFormat="1" ht="17.25">
      <c r="A256" s="3" t="s">
        <v>3198</v>
      </c>
      <c r="B256" s="907"/>
      <c r="C256" s="907"/>
      <c r="D256" s="214"/>
      <c r="E256" s="214"/>
      <c r="F256" s="214"/>
      <c r="G256" s="214"/>
      <c r="H256" s="214"/>
      <c r="I256" s="214"/>
      <c r="J256" s="503"/>
      <c r="K256" s="214"/>
    </row>
    <row r="257" spans="1:11" s="407" customFormat="1" ht="15" customHeight="1">
      <c r="A257" s="561"/>
      <c r="B257" s="907"/>
      <c r="C257" s="907"/>
      <c r="D257" s="214"/>
      <c r="E257" s="214"/>
      <c r="F257" s="214"/>
      <c r="G257" s="214"/>
      <c r="H257" s="214"/>
      <c r="I257" s="214"/>
      <c r="J257" s="503" t="s">
        <v>3555</v>
      </c>
      <c r="K257" s="561"/>
    </row>
    <row r="258" spans="1:11" s="407" customFormat="1" ht="15" customHeight="1" thickBot="1">
      <c r="A258" s="561"/>
      <c r="B258" s="907"/>
      <c r="C258" s="716"/>
      <c r="D258" s="410"/>
      <c r="E258" s="214"/>
      <c r="F258" s="214"/>
      <c r="G258" s="214"/>
      <c r="H258" s="214"/>
      <c r="I258" s="214"/>
      <c r="J258" s="503" t="s">
        <v>947</v>
      </c>
      <c r="K258" s="561"/>
    </row>
    <row r="259" spans="1:11" s="407" customFormat="1" ht="24.95" customHeight="1">
      <c r="A259" s="561"/>
      <c r="B259" s="1420" t="s">
        <v>3078</v>
      </c>
      <c r="C259" s="1389"/>
      <c r="D259" s="532" t="s">
        <v>425</v>
      </c>
      <c r="E259" s="532" t="s">
        <v>948</v>
      </c>
      <c r="F259" s="533" t="s">
        <v>898</v>
      </c>
      <c r="G259" s="533" t="s">
        <v>949</v>
      </c>
      <c r="H259" s="533" t="s">
        <v>950</v>
      </c>
      <c r="I259" s="532" t="s">
        <v>902</v>
      </c>
      <c r="J259" s="534" t="s">
        <v>903</v>
      </c>
      <c r="K259" s="561"/>
    </row>
    <row r="260" spans="1:11" s="418" customFormat="1" ht="20.100000000000001" customHeight="1">
      <c r="A260" s="907"/>
      <c r="B260" s="1511" t="s">
        <v>172</v>
      </c>
      <c r="C260" s="1512"/>
      <c r="D260" s="60">
        <v>14</v>
      </c>
      <c r="E260" s="60">
        <v>616</v>
      </c>
      <c r="F260" s="60">
        <v>239885</v>
      </c>
      <c r="G260" s="60">
        <v>1997887</v>
      </c>
      <c r="H260" s="60">
        <v>2845278</v>
      </c>
      <c r="I260" s="60">
        <v>821106</v>
      </c>
      <c r="J260" s="500">
        <v>33731</v>
      </c>
      <c r="K260" s="503"/>
    </row>
    <row r="261" spans="1:11" s="418" customFormat="1" ht="20.100000000000001" customHeight="1">
      <c r="A261" s="907"/>
      <c r="B261" s="1511" t="s">
        <v>2252</v>
      </c>
      <c r="C261" s="1512"/>
      <c r="D261" s="284">
        <v>13</v>
      </c>
      <c r="E261" s="284">
        <v>577</v>
      </c>
      <c r="F261" s="284">
        <v>223776</v>
      </c>
      <c r="G261" s="284">
        <v>1997435</v>
      </c>
      <c r="H261" s="284">
        <v>3054440</v>
      </c>
      <c r="I261" s="284">
        <v>990334</v>
      </c>
      <c r="J261" s="285">
        <v>9323</v>
      </c>
      <c r="K261" s="503"/>
    </row>
    <row r="262" spans="1:11" s="418" customFormat="1" ht="20.100000000000001" customHeight="1" thickBot="1">
      <c r="A262" s="907"/>
      <c r="B262" s="2565" t="s">
        <v>2113</v>
      </c>
      <c r="C262" s="1507"/>
      <c r="D262" s="61">
        <v>13</v>
      </c>
      <c r="E262" s="61">
        <v>765</v>
      </c>
      <c r="F262" s="61">
        <v>353369</v>
      </c>
      <c r="G262" s="61">
        <v>2976004</v>
      </c>
      <c r="H262" s="61">
        <v>4178962</v>
      </c>
      <c r="I262" s="61">
        <v>1155928</v>
      </c>
      <c r="J262" s="507">
        <v>34049</v>
      </c>
      <c r="K262" s="503"/>
    </row>
    <row r="263" spans="1:11" s="407" customFormat="1">
      <c r="A263" s="561"/>
      <c r="B263" s="907"/>
      <c r="C263" s="907"/>
      <c r="D263" s="214"/>
      <c r="E263" s="214"/>
      <c r="F263" s="214"/>
      <c r="G263" s="214"/>
      <c r="H263" s="214"/>
      <c r="I263" s="214"/>
      <c r="J263" s="503" t="s">
        <v>930</v>
      </c>
      <c r="K263" s="214"/>
    </row>
    <row r="264" spans="1:11" s="407" customFormat="1" ht="22.5" customHeight="1">
      <c r="A264" s="561"/>
      <c r="B264" s="907"/>
      <c r="C264" s="907"/>
      <c r="D264" s="214"/>
      <c r="E264" s="214"/>
      <c r="F264" s="214"/>
      <c r="G264" s="214"/>
      <c r="H264" s="214"/>
      <c r="I264" s="214"/>
      <c r="J264" s="503"/>
      <c r="K264" s="214"/>
    </row>
    <row r="265" spans="1:11" s="407" customFormat="1" ht="17.25" customHeight="1">
      <c r="A265" s="3" t="s">
        <v>3199</v>
      </c>
      <c r="B265" s="561"/>
      <c r="C265" s="145"/>
      <c r="D265" s="214"/>
      <c r="E265" s="214"/>
      <c r="F265" s="214"/>
      <c r="G265" s="214"/>
      <c r="H265" s="214"/>
      <c r="I265" s="214"/>
      <c r="J265" s="214"/>
      <c r="K265" s="561"/>
    </row>
    <row r="266" spans="1:11" s="407" customFormat="1" ht="15" customHeight="1">
      <c r="A266" s="561"/>
      <c r="B266" s="907"/>
      <c r="C266" s="907"/>
      <c r="D266" s="214"/>
      <c r="E266" s="214"/>
      <c r="F266" s="214"/>
      <c r="G266" s="214"/>
      <c r="H266" s="214"/>
      <c r="I266" s="214"/>
      <c r="J266" s="503" t="s">
        <v>3555</v>
      </c>
      <c r="K266" s="561"/>
    </row>
    <row r="267" spans="1:11" s="407" customFormat="1" ht="15" customHeight="1" thickBot="1">
      <c r="A267" s="561"/>
      <c r="B267" s="907"/>
      <c r="C267" s="716"/>
      <c r="D267" s="410"/>
      <c r="E267" s="214"/>
      <c r="F267" s="214"/>
      <c r="G267" s="214"/>
      <c r="H267" s="214"/>
      <c r="I267" s="214"/>
      <c r="J267" s="503" t="s">
        <v>947</v>
      </c>
      <c r="K267" s="561"/>
    </row>
    <row r="268" spans="1:11" s="407" customFormat="1" ht="24.95" customHeight="1">
      <c r="A268" s="561"/>
      <c r="B268" s="1420" t="s">
        <v>3078</v>
      </c>
      <c r="C268" s="1389"/>
      <c r="D268" s="532" t="s">
        <v>425</v>
      </c>
      <c r="E268" s="532" t="s">
        <v>948</v>
      </c>
      <c r="F268" s="533" t="s">
        <v>898</v>
      </c>
      <c r="G268" s="533" t="s">
        <v>949</v>
      </c>
      <c r="H268" s="533" t="s">
        <v>950</v>
      </c>
      <c r="I268" s="532" t="s">
        <v>902</v>
      </c>
      <c r="J268" s="534" t="s">
        <v>903</v>
      </c>
      <c r="K268" s="561"/>
    </row>
    <row r="269" spans="1:11" s="407" customFormat="1" ht="20.100000000000001" customHeight="1">
      <c r="A269" s="561"/>
      <c r="B269" s="1511" t="s">
        <v>172</v>
      </c>
      <c r="C269" s="1512"/>
      <c r="D269" s="284">
        <v>8</v>
      </c>
      <c r="E269" s="284">
        <v>283</v>
      </c>
      <c r="F269" s="284">
        <v>117621</v>
      </c>
      <c r="G269" s="284">
        <v>1264933</v>
      </c>
      <c r="H269" s="284">
        <v>1891870</v>
      </c>
      <c r="I269" s="284">
        <v>534845</v>
      </c>
      <c r="J269" s="285">
        <v>18238</v>
      </c>
      <c r="K269" s="214"/>
    </row>
    <row r="270" spans="1:11" s="407" customFormat="1" ht="20.100000000000001" customHeight="1">
      <c r="A270" s="561"/>
      <c r="B270" s="1511" t="s">
        <v>2252</v>
      </c>
      <c r="C270" s="1512"/>
      <c r="D270" s="284">
        <v>8</v>
      </c>
      <c r="E270" s="284">
        <v>287</v>
      </c>
      <c r="F270" s="284">
        <v>126302</v>
      </c>
      <c r="G270" s="284">
        <v>1237621</v>
      </c>
      <c r="H270" s="284">
        <v>1846666</v>
      </c>
      <c r="I270" s="284">
        <v>540086</v>
      </c>
      <c r="J270" s="285">
        <v>32626</v>
      </c>
      <c r="K270" s="214"/>
    </row>
    <row r="271" spans="1:11" s="418" customFormat="1" ht="20.100000000000001" customHeight="1" thickBot="1">
      <c r="A271" s="907"/>
      <c r="B271" s="2565" t="s">
        <v>2113</v>
      </c>
      <c r="C271" s="1507"/>
      <c r="D271" s="61">
        <v>8</v>
      </c>
      <c r="E271" s="61">
        <v>291</v>
      </c>
      <c r="F271" s="61">
        <v>118568</v>
      </c>
      <c r="G271" s="61">
        <v>1361178</v>
      </c>
      <c r="H271" s="61">
        <v>1763470</v>
      </c>
      <c r="I271" s="61">
        <v>355525</v>
      </c>
      <c r="J271" s="507">
        <v>25674</v>
      </c>
      <c r="K271" s="214"/>
    </row>
    <row r="272" spans="1:11" s="407" customFormat="1">
      <c r="A272" s="561"/>
      <c r="B272" s="907"/>
      <c r="C272" s="907"/>
      <c r="D272" s="214"/>
      <c r="E272" s="214"/>
      <c r="F272" s="213"/>
      <c r="G272" s="214"/>
      <c r="H272" s="213"/>
      <c r="I272" s="214"/>
      <c r="J272" s="503" t="s">
        <v>930</v>
      </c>
      <c r="K272" s="214"/>
    </row>
  </sheetData>
  <mergeCells count="167">
    <mergeCell ref="D147:F147"/>
    <mergeCell ref="D179:F179"/>
    <mergeCell ref="F210:G210"/>
    <mergeCell ref="F226:G226"/>
    <mergeCell ref="B269:C269"/>
    <mergeCell ref="B270:C270"/>
    <mergeCell ref="B271:C271"/>
    <mergeCell ref="B268:C268"/>
    <mergeCell ref="B259:C259"/>
    <mergeCell ref="B251:C251"/>
    <mergeCell ref="B252:C252"/>
    <mergeCell ref="B253:C253"/>
    <mergeCell ref="B260:C260"/>
    <mergeCell ref="B261:C261"/>
    <mergeCell ref="B262:C262"/>
    <mergeCell ref="C226:C227"/>
    <mergeCell ref="B172:C172"/>
    <mergeCell ref="B165:C165"/>
    <mergeCell ref="B166:C166"/>
    <mergeCell ref="B167:C167"/>
    <mergeCell ref="B168:C168"/>
    <mergeCell ref="B149:C149"/>
    <mergeCell ref="B150:C150"/>
    <mergeCell ref="B151:C151"/>
    <mergeCell ref="J226:K226"/>
    <mergeCell ref="B250:C250"/>
    <mergeCell ref="B243:C243"/>
    <mergeCell ref="B244:C244"/>
    <mergeCell ref="B245:C245"/>
    <mergeCell ref="B147:C148"/>
    <mergeCell ref="B179:C180"/>
    <mergeCell ref="D226:D227"/>
    <mergeCell ref="E226:E227"/>
    <mergeCell ref="B197:C197"/>
    <mergeCell ref="B198:C198"/>
    <mergeCell ref="B199:C199"/>
    <mergeCell ref="B200:C200"/>
    <mergeCell ref="B193:C193"/>
    <mergeCell ref="B194:C194"/>
    <mergeCell ref="B195:C195"/>
    <mergeCell ref="B196:C196"/>
    <mergeCell ref="B189:C189"/>
    <mergeCell ref="B190:C190"/>
    <mergeCell ref="C210:C211"/>
    <mergeCell ref="J210:K210"/>
    <mergeCell ref="B242:C242"/>
    <mergeCell ref="B170:C170"/>
    <mergeCell ref="B171:C171"/>
    <mergeCell ref="B116:C117"/>
    <mergeCell ref="B118:C118"/>
    <mergeCell ref="B119:C119"/>
    <mergeCell ref="B120:C120"/>
    <mergeCell ref="B121:C121"/>
    <mergeCell ref="B122:C122"/>
    <mergeCell ref="B123:C123"/>
    <mergeCell ref="B124:C124"/>
    <mergeCell ref="D116:F116"/>
    <mergeCell ref="B57:C57"/>
    <mergeCell ref="B58:C58"/>
    <mergeCell ref="B59:C59"/>
    <mergeCell ref="B60:C60"/>
    <mergeCell ref="B61:C61"/>
    <mergeCell ref="B62:C62"/>
    <mergeCell ref="B63:C63"/>
    <mergeCell ref="B64:C64"/>
    <mergeCell ref="B65:C65"/>
    <mergeCell ref="B66:C66"/>
    <mergeCell ref="B67:C67"/>
    <mergeCell ref="B68:C68"/>
    <mergeCell ref="B69:C69"/>
    <mergeCell ref="D84:F84"/>
    <mergeCell ref="D210:D211"/>
    <mergeCell ref="E210:E211"/>
    <mergeCell ref="B205:C205"/>
    <mergeCell ref="B201:C201"/>
    <mergeCell ref="B202:C202"/>
    <mergeCell ref="B203:C203"/>
    <mergeCell ref="B204:C204"/>
    <mergeCell ref="B191:C191"/>
    <mergeCell ref="B192:C192"/>
    <mergeCell ref="B185:C185"/>
    <mergeCell ref="B186:C186"/>
    <mergeCell ref="B187:C187"/>
    <mergeCell ref="B188:C188"/>
    <mergeCell ref="B181:C181"/>
    <mergeCell ref="B182:C182"/>
    <mergeCell ref="B183:C183"/>
    <mergeCell ref="B184:C184"/>
    <mergeCell ref="B173:C173"/>
    <mergeCell ref="B169:C169"/>
    <mergeCell ref="B152:C152"/>
    <mergeCell ref="B161:C161"/>
    <mergeCell ref="B162:C162"/>
    <mergeCell ref="B163:C163"/>
    <mergeCell ref="B164:C164"/>
    <mergeCell ref="B157:C157"/>
    <mergeCell ref="B158:C158"/>
    <mergeCell ref="B159:C159"/>
    <mergeCell ref="B160:C160"/>
    <mergeCell ref="B153:C153"/>
    <mergeCell ref="B154:C154"/>
    <mergeCell ref="B155:C155"/>
    <mergeCell ref="B156:C156"/>
    <mergeCell ref="B142:C142"/>
    <mergeCell ref="B138:C138"/>
    <mergeCell ref="B139:C139"/>
    <mergeCell ref="B140:C140"/>
    <mergeCell ref="B141:C141"/>
    <mergeCell ref="B134:C134"/>
    <mergeCell ref="B135:C135"/>
    <mergeCell ref="B136:C136"/>
    <mergeCell ref="B137:C137"/>
    <mergeCell ref="B130:C130"/>
    <mergeCell ref="B131:C131"/>
    <mergeCell ref="B132:C132"/>
    <mergeCell ref="B133:C133"/>
    <mergeCell ref="B126:C126"/>
    <mergeCell ref="B127:C127"/>
    <mergeCell ref="B128:C128"/>
    <mergeCell ref="B129:C129"/>
    <mergeCell ref="B125:C125"/>
    <mergeCell ref="B106:C106"/>
    <mergeCell ref="B107:C107"/>
    <mergeCell ref="B108:C108"/>
    <mergeCell ref="B109:C109"/>
    <mergeCell ref="B110:C110"/>
    <mergeCell ref="B94:C94"/>
    <mergeCell ref="B95:C95"/>
    <mergeCell ref="B96:C96"/>
    <mergeCell ref="B90:C90"/>
    <mergeCell ref="B91:C91"/>
    <mergeCell ref="B92:C92"/>
    <mergeCell ref="B93:C93"/>
    <mergeCell ref="B97:C97"/>
    <mergeCell ref="B98:C98"/>
    <mergeCell ref="B99:C99"/>
    <mergeCell ref="B100:C100"/>
    <mergeCell ref="B102:C102"/>
    <mergeCell ref="B101:C101"/>
    <mergeCell ref="B104:C104"/>
    <mergeCell ref="B103:C103"/>
    <mergeCell ref="B105:C105"/>
    <mergeCell ref="B87:C87"/>
    <mergeCell ref="B88:C88"/>
    <mergeCell ref="B89:C89"/>
    <mergeCell ref="B70:C70"/>
    <mergeCell ref="B71:C71"/>
    <mergeCell ref="B72:C72"/>
    <mergeCell ref="B73:C73"/>
    <mergeCell ref="B74:C74"/>
    <mergeCell ref="B75:C75"/>
    <mergeCell ref="B76:C76"/>
    <mergeCell ref="B77:C77"/>
    <mergeCell ref="B78:C78"/>
    <mergeCell ref="B79:C79"/>
    <mergeCell ref="B84:C85"/>
    <mergeCell ref="B86:C86"/>
    <mergeCell ref="B55:C55"/>
    <mergeCell ref="B56:C56"/>
    <mergeCell ref="A29:K29"/>
    <mergeCell ref="B44:C44"/>
    <mergeCell ref="B45:C45"/>
    <mergeCell ref="B46:C46"/>
    <mergeCell ref="B47:C47"/>
    <mergeCell ref="B53:C54"/>
    <mergeCell ref="D53:F53"/>
    <mergeCell ref="G53:I53"/>
  </mergeCells>
  <phoneticPr fontId="2"/>
  <pageMargins left="0.70866141732283472" right="0.70866141732283472" top="0.74803149606299213" bottom="0.74803149606299213" header="0.31496062992125984" footer="0.31496062992125984"/>
  <pageSetup paperSize="9" scale="83" firstPageNumber="32" fitToHeight="0" orientation="portrait" useFirstPageNumber="1" r:id="rId1"/>
  <headerFooter differentOddEven="1" differentFirst="1" alignWithMargins="0">
    <oddHeader>&amp;R&amp;"ＭＳ 明朝,標準"&amp;10工業</oddHeader>
    <oddFooter>&amp;C&amp;"ＭＳ 明朝,標準"&amp;P</oddFooter>
    <evenHeader>&amp;L&amp;"ＭＳ 明朝,標準"&amp;10工業</evenHeader>
    <evenFooter>&amp;C&amp;"ＭＳ 明朝,標準"&amp;P</evenFooter>
    <firstHeader>&amp;R&amp;"ＭＳ 明朝,標準"&amp;10工業</firstHeader>
  </headerFooter>
  <rowBreaks count="5" manualBreakCount="5">
    <brk id="40" max="10" man="1"/>
    <brk id="80" max="10" man="1"/>
    <brk id="143" max="10" man="1"/>
    <brk id="206" max="10" man="1"/>
    <brk id="246"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表紙</vt:lpstr>
      <vt:lpstr>利用される方に</vt:lpstr>
      <vt:lpstr>総目次(ページ未編集)</vt:lpstr>
      <vt:lpstr>細目次（ページ未編集）</vt:lpstr>
      <vt:lpstr>１．土地気象</vt:lpstr>
      <vt:lpstr>２．人口</vt:lpstr>
      <vt:lpstr>３．事業所</vt:lpstr>
      <vt:lpstr>４．農業</vt:lpstr>
      <vt:lpstr>５．工業</vt:lpstr>
      <vt:lpstr>６．商業</vt:lpstr>
      <vt:lpstr>７．運輸通信</vt:lpstr>
      <vt:lpstr>８．電気水道</vt:lpstr>
      <vt:lpstr>９．住宅･建設</vt:lpstr>
      <vt:lpstr>１０．社会福祉</vt:lpstr>
      <vt:lpstr>１１．保健･衛生</vt:lpstr>
      <vt:lpstr>１２．教育・文化</vt:lpstr>
      <vt:lpstr>１３．司法･警察</vt:lpstr>
      <vt:lpstr>１４．災害･事故</vt:lpstr>
      <vt:lpstr>１５．財政･租税</vt:lpstr>
      <vt:lpstr>１６．行政･選挙</vt:lpstr>
      <vt:lpstr>Sheet1</vt:lpstr>
      <vt:lpstr>'１．土地気象'!Print_Area</vt:lpstr>
      <vt:lpstr>'１０．社会福祉'!Print_Area</vt:lpstr>
      <vt:lpstr>'１１．保健･衛生'!Print_Area</vt:lpstr>
      <vt:lpstr>'１２．教育・文化'!Print_Area</vt:lpstr>
      <vt:lpstr>'１３．司法･警察'!Print_Area</vt:lpstr>
      <vt:lpstr>'１４．災害･事故'!Print_Area</vt:lpstr>
      <vt:lpstr>'１５．財政･租税'!Print_Area</vt:lpstr>
      <vt:lpstr>'１６．行政･選挙'!Print_Area</vt:lpstr>
      <vt:lpstr>'２．人口'!Print_Area</vt:lpstr>
      <vt:lpstr>'３．事業所'!Print_Area</vt:lpstr>
      <vt:lpstr>'４．農業'!Print_Area</vt:lpstr>
      <vt:lpstr>'５．工業'!Print_Area</vt:lpstr>
      <vt:lpstr>'６．商業'!Print_Area</vt:lpstr>
      <vt:lpstr>'７．運輸通信'!Print_Area</vt:lpstr>
      <vt:lpstr>'８．電気水道'!Print_Area</vt:lpstr>
      <vt:lpstr>'９．住宅･建設'!Print_Area</vt:lpstr>
      <vt:lpstr>'細目次（ページ未編集）'!Print_Area</vt:lpstr>
      <vt:lpstr>'総目次(ページ未編集)'!Print_Area</vt:lpstr>
      <vt:lpstr>表紙!Print_Area</vt:lpstr>
      <vt:lpstr>利用される方に!Print_Area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2023-12-20T08:00:20Z</dcterms:created>
  <dcterms:modified xsi:type="dcterms:W3CDTF">2023-12-20T08:02:43Z</dcterms:modified>
</cp:coreProperties>
</file>